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en_skoroszyt" autoCompressPictures="0" defaultThemeVersion="124226"/>
  <bookViews>
    <workbookView xWindow="0" yWindow="0" windowWidth="19320" windowHeight="7905" tabRatio="966" activeTab="10"/>
  </bookViews>
  <sheets>
    <sheet name="liczba pociągów" sheetId="31" r:id="rId1"/>
    <sheet name="cykle" sheetId="47" r:id="rId2"/>
    <sheet name="Praca przewozowa" sheetId="52" r:id="rId3"/>
    <sheet name="Tabor" sheetId="54" r:id="rId4"/>
    <sheet name="INF S1 356-357" sheetId="34" r:id="rId5"/>
    <sheet name="RJ S1 2015" sheetId="51" r:id="rId6"/>
    <sheet name="RJ S1 2025" sheetId="50" r:id="rId7"/>
    <sheet name="RJ S1 2040" sheetId="63" r:id="rId8"/>
    <sheet name="S1 obiegi" sheetId="55" r:id="rId9"/>
    <sheet name="INF S2 353-271" sheetId="35" r:id="rId10"/>
    <sheet name="RJ S2 2015" sheetId="40" r:id="rId11"/>
    <sheet name="RJ S2 2025" sheetId="42" r:id="rId12"/>
    <sheet name="RJ S2 2040" sheetId="57" r:id="rId13"/>
    <sheet name="S2 obiegi" sheetId="53" r:id="rId14"/>
    <sheet name="INF S3 3" sheetId="36" r:id="rId15"/>
    <sheet name="RJ S3+S4 2015" sheetId="43" r:id="rId16"/>
    <sheet name="RJ S3+S4 2025" sheetId="44" r:id="rId17"/>
    <sheet name="RJ S3+S4 2040" sheetId="61" r:id="rId18"/>
    <sheet name="S3 obiegi" sheetId="59" r:id="rId19"/>
    <sheet name="INF S4 3-351" sheetId="37" r:id="rId20"/>
    <sheet name="RJ S4 2015" sheetId="45" r:id="rId21"/>
    <sheet name="RJ S4 2025" sheetId="46" r:id="rId22"/>
    <sheet name="RJ S4 2040" sheetId="62" r:id="rId23"/>
    <sheet name="S4 obiegi" sheetId="60" r:id="rId24"/>
    <sheet name="INF S5 272-354" sheetId="38" r:id="rId25"/>
    <sheet name="RJ S5+S1 2015" sheetId="48" r:id="rId26"/>
    <sheet name="RJ S5+S1 2025" sheetId="49" r:id="rId27"/>
    <sheet name="RJ S5+S1 2040" sheetId="58" r:id="rId28"/>
    <sheet name="S5 obiegi" sheetId="56" r:id="rId29"/>
  </sheets>
  <definedNames>
    <definedName name="_xlnm._FilterDatabase" localSheetId="1" hidden="1">cykle!#REF!</definedName>
    <definedName name="_xlnm._FilterDatabase" localSheetId="13" hidden="1">'S2 obiegi'!$F$14:$I$41</definedName>
    <definedName name="_xlnm._FilterDatabase" localSheetId="18" hidden="1">'S3 obiegi'!$F$13:$I$40</definedName>
    <definedName name="_xlnm._FilterDatabase" localSheetId="23" hidden="1">'S4 obiegi'!$F$13:$I$40</definedName>
    <definedName name="_xlnm.Print_Area" localSheetId="1">cykle!$A$2:$Q$38</definedName>
    <definedName name="_xlnm.Print_Area" localSheetId="4">'INF S1 356-357'!$H$1:$BC$38</definedName>
    <definedName name="_xlnm.Print_Area" localSheetId="9">'INF S2 353-271'!$A$1:$BC$38</definedName>
    <definedName name="_xlnm.Print_Area" localSheetId="14">'INF S3 3'!$H$1:$BC$38</definedName>
    <definedName name="_xlnm.Print_Area" localSheetId="19">'INF S4 3-351'!$A$1:$BC$38</definedName>
    <definedName name="_xlnm.Print_Area" localSheetId="24">'INF S5 272-354'!$A$1:$BC$38</definedName>
  </definedNames>
  <calcPr calcId="114210"/>
</workbook>
</file>

<file path=xl/calcChain.xml><?xml version="1.0" encoding="utf-8"?>
<calcChain xmlns="http://schemas.openxmlformats.org/spreadsheetml/2006/main">
  <c r="B3" i="54"/>
  <c r="B4"/>
  <c r="B5"/>
  <c r="B6"/>
  <c r="B7"/>
  <c r="B9"/>
  <c r="C3"/>
  <c r="C4"/>
  <c r="C5"/>
  <c r="C6"/>
  <c r="C7"/>
  <c r="C9"/>
  <c r="D3"/>
  <c r="D4"/>
  <c r="D5"/>
  <c r="D6"/>
  <c r="D7"/>
  <c r="D9"/>
  <c r="D40" i="52"/>
  <c r="B52" i="42"/>
  <c r="B53"/>
  <c r="B52" i="63"/>
  <c r="DP28"/>
  <c r="DP29"/>
  <c r="DN28"/>
  <c r="DN29"/>
  <c r="DL28"/>
  <c r="DL29"/>
  <c r="DJ28"/>
  <c r="DJ29"/>
  <c r="DH28"/>
  <c r="DH29"/>
  <c r="DF28"/>
  <c r="DF29"/>
  <c r="DD28"/>
  <c r="DD29"/>
  <c r="DB28"/>
  <c r="DB29"/>
  <c r="CZ28"/>
  <c r="CZ29"/>
  <c r="CX28"/>
  <c r="CX29"/>
  <c r="CV28"/>
  <c r="CV29"/>
  <c r="CT28"/>
  <c r="CT29"/>
  <c r="CQ25"/>
  <c r="B25"/>
  <c r="CQ23"/>
  <c r="B23"/>
  <c r="DP28" i="50"/>
  <c r="DN28"/>
  <c r="DN29"/>
  <c r="DL28"/>
  <c r="DL29"/>
  <c r="DJ28"/>
  <c r="DJ29"/>
  <c r="DH28"/>
  <c r="DF28"/>
  <c r="DF29"/>
  <c r="DD28"/>
  <c r="DB28"/>
  <c r="CZ28"/>
  <c r="CX28"/>
  <c r="CV28"/>
  <c r="CT28"/>
  <c r="DP29"/>
  <c r="DH29"/>
  <c r="C55" i="62"/>
  <c r="C54"/>
  <c r="GM47" a="1"/>
  <c r="GM47"/>
  <c r="GL47" a="1"/>
  <c r="GL47"/>
  <c r="GK47" a="1"/>
  <c r="GK47"/>
  <c r="GJ47" a="1"/>
  <c r="GJ47"/>
  <c r="GI47" a="1"/>
  <c r="GI47"/>
  <c r="GH47" a="1"/>
  <c r="GH47"/>
  <c r="GG47" a="1"/>
  <c r="GG47"/>
  <c r="GF47" a="1"/>
  <c r="GF47"/>
  <c r="GE47" a="1"/>
  <c r="GE47"/>
  <c r="GD47" a="1"/>
  <c r="GD47"/>
  <c r="GC47" a="1"/>
  <c r="GC47"/>
  <c r="GB47" a="1"/>
  <c r="GB47"/>
  <c r="GA47" a="1"/>
  <c r="GA47"/>
  <c r="FZ47" a="1"/>
  <c r="FZ47"/>
  <c r="FY47" a="1"/>
  <c r="FY47"/>
  <c r="FX47" a="1"/>
  <c r="FX47"/>
  <c r="FW47" a="1"/>
  <c r="FW47"/>
  <c r="FV47" a="1"/>
  <c r="FV47"/>
  <c r="FU47" a="1"/>
  <c r="FU47"/>
  <c r="FT47" a="1"/>
  <c r="FT47"/>
  <c r="FS47" a="1"/>
  <c r="FS47"/>
  <c r="FR47" a="1"/>
  <c r="FR47"/>
  <c r="FQ47" a="1"/>
  <c r="FQ47"/>
  <c r="FP47" a="1"/>
  <c r="FP47"/>
  <c r="FO47" a="1"/>
  <c r="FO47"/>
  <c r="FN47" a="1"/>
  <c r="FN47"/>
  <c r="FM47" a="1"/>
  <c r="FM47"/>
  <c r="FL47" a="1"/>
  <c r="FL47"/>
  <c r="FK47" a="1"/>
  <c r="FK47"/>
  <c r="FJ47" a="1"/>
  <c r="FJ47"/>
  <c r="FI47" a="1"/>
  <c r="FI47"/>
  <c r="FH47"/>
  <c r="FH47" a="1"/>
  <c r="FG47" a="1"/>
  <c r="FG47"/>
  <c r="FF47" a="1"/>
  <c r="FF47"/>
  <c r="FE47" a="1"/>
  <c r="FE47"/>
  <c r="FD47" a="1"/>
  <c r="FD47"/>
  <c r="FC47" a="1"/>
  <c r="FC47"/>
  <c r="FB47" a="1"/>
  <c r="FB47"/>
  <c r="FA47" a="1"/>
  <c r="FA47"/>
  <c r="EZ47" a="1"/>
  <c r="EZ47"/>
  <c r="EY47" a="1"/>
  <c r="EY47"/>
  <c r="EX47" a="1"/>
  <c r="EX47"/>
  <c r="EW47" a="1"/>
  <c r="EW47"/>
  <c r="EV47" a="1"/>
  <c r="EV47"/>
  <c r="EU47" a="1"/>
  <c r="EU47"/>
  <c r="ET47" a="1"/>
  <c r="ET47"/>
  <c r="ES47" a="1"/>
  <c r="ES47"/>
  <c r="ER47" a="1"/>
  <c r="ER47"/>
  <c r="EQ47" a="1"/>
  <c r="EQ47"/>
  <c r="EP47" a="1"/>
  <c r="EP47"/>
  <c r="EO47" a="1"/>
  <c r="EO47"/>
  <c r="EN47" a="1"/>
  <c r="EN47"/>
  <c r="EM47" a="1"/>
  <c r="EM47"/>
  <c r="EL47" a="1"/>
  <c r="EL47"/>
  <c r="EK47" a="1"/>
  <c r="EK47"/>
  <c r="EJ47" a="1"/>
  <c r="EJ47"/>
  <c r="CS47" a="1"/>
  <c r="CS47"/>
  <c r="CR47" a="1"/>
  <c r="CR47"/>
  <c r="CQ47" a="1"/>
  <c r="CQ47"/>
  <c r="CP47" a="1"/>
  <c r="CP47"/>
  <c r="CO47" a="1"/>
  <c r="CO47"/>
  <c r="CN47" a="1"/>
  <c r="CN47"/>
  <c r="CM47" a="1"/>
  <c r="CM47"/>
  <c r="CL47" a="1"/>
  <c r="CL47"/>
  <c r="CK47" a="1"/>
  <c r="CK47"/>
  <c r="CJ47"/>
  <c r="CJ47" a="1"/>
  <c r="CI47" a="1"/>
  <c r="CI47"/>
  <c r="CH47" a="1"/>
  <c r="CH47"/>
  <c r="CG47" a="1"/>
  <c r="CG47"/>
  <c r="CF47" a="1"/>
  <c r="CF47"/>
  <c r="CE47" a="1"/>
  <c r="CE47"/>
  <c r="CD47" a="1"/>
  <c r="CD47"/>
  <c r="CC47" a="1"/>
  <c r="CC47"/>
  <c r="CB47" a="1"/>
  <c r="CB47"/>
  <c r="CA47" a="1"/>
  <c r="CA47"/>
  <c r="BZ47" a="1"/>
  <c r="BZ47"/>
  <c r="BY47" a="1"/>
  <c r="BY47"/>
  <c r="BX47" a="1"/>
  <c r="BX47"/>
  <c r="BW47" a="1"/>
  <c r="BW47"/>
  <c r="BV47" a="1"/>
  <c r="BV47"/>
  <c r="BU47" a="1"/>
  <c r="BU47"/>
  <c r="BT47" a="1"/>
  <c r="BT47"/>
  <c r="BS47" a="1"/>
  <c r="BS47"/>
  <c r="BR47" a="1"/>
  <c r="BR47"/>
  <c r="BQ47" a="1"/>
  <c r="BQ47"/>
  <c r="BP47" a="1"/>
  <c r="BP47"/>
  <c r="BO47" a="1"/>
  <c r="BO47"/>
  <c r="BN47" a="1"/>
  <c r="BN47"/>
  <c r="BM47" a="1"/>
  <c r="BM47"/>
  <c r="BL47" a="1"/>
  <c r="BL47"/>
  <c r="BK47" a="1"/>
  <c r="BK47"/>
  <c r="BJ47" a="1"/>
  <c r="BJ47"/>
  <c r="BI47" a="1"/>
  <c r="BI47"/>
  <c r="BH47" a="1"/>
  <c r="BH47"/>
  <c r="BG47" a="1"/>
  <c r="BG47"/>
  <c r="BF47" a="1"/>
  <c r="BF47"/>
  <c r="BE47" a="1"/>
  <c r="BE47"/>
  <c r="BD47" a="1"/>
  <c r="BD47"/>
  <c r="BC47" a="1"/>
  <c r="BC47"/>
  <c r="BB47" a="1"/>
  <c r="BB47"/>
  <c r="BA47" a="1"/>
  <c r="BA47"/>
  <c r="AZ47" a="1"/>
  <c r="AZ47"/>
  <c r="AY47" a="1"/>
  <c r="AY47"/>
  <c r="AX47" a="1"/>
  <c r="AX47"/>
  <c r="AW47" a="1"/>
  <c r="AW47"/>
  <c r="AV47" a="1"/>
  <c r="AV47"/>
  <c r="AU47" a="1"/>
  <c r="AU47"/>
  <c r="AT47" a="1"/>
  <c r="AT47"/>
  <c r="AS47" a="1"/>
  <c r="AS47"/>
  <c r="AR47" a="1"/>
  <c r="AR47"/>
  <c r="AQ47" a="1"/>
  <c r="AQ47"/>
  <c r="AP47" a="1"/>
  <c r="AP47"/>
  <c r="AO47" a="1"/>
  <c r="AO47"/>
  <c r="AN47" a="1"/>
  <c r="AN47"/>
  <c r="GM46" a="1"/>
  <c r="GM46"/>
  <c r="GL46" a="1"/>
  <c r="GL46"/>
  <c r="GK46" a="1"/>
  <c r="GK46"/>
  <c r="GJ46" a="1"/>
  <c r="GJ46"/>
  <c r="GI46" a="1"/>
  <c r="GI46"/>
  <c r="GH46" a="1"/>
  <c r="GH46"/>
  <c r="GG46" a="1"/>
  <c r="GG46"/>
  <c r="GF46" a="1"/>
  <c r="GF46"/>
  <c r="GE46" a="1"/>
  <c r="GE46"/>
  <c r="GD46" a="1"/>
  <c r="GD46"/>
  <c r="GC46" a="1"/>
  <c r="GC46"/>
  <c r="GB46" a="1"/>
  <c r="GB46"/>
  <c r="GA46" a="1"/>
  <c r="GA46"/>
  <c r="FZ46" a="1"/>
  <c r="FZ46"/>
  <c r="FY46" a="1"/>
  <c r="FY46"/>
  <c r="FX46"/>
  <c r="FX46" a="1"/>
  <c r="FW46" a="1"/>
  <c r="FW46"/>
  <c r="FV46" a="1"/>
  <c r="FV46"/>
  <c r="FU46" a="1"/>
  <c r="FU46"/>
  <c r="FT46" a="1"/>
  <c r="FT46"/>
  <c r="FS46" a="1"/>
  <c r="FS46"/>
  <c r="FR46" a="1"/>
  <c r="FR46"/>
  <c r="FQ46" a="1"/>
  <c r="FQ46"/>
  <c r="FP46" a="1"/>
  <c r="FP46"/>
  <c r="FO46" a="1"/>
  <c r="FO46"/>
  <c r="FN46" a="1"/>
  <c r="FN46"/>
  <c r="FM46" a="1"/>
  <c r="FM46"/>
  <c r="FL46" a="1"/>
  <c r="FL46"/>
  <c r="FK46" a="1"/>
  <c r="FK46"/>
  <c r="FJ46" a="1"/>
  <c r="FJ46"/>
  <c r="FI46" a="1"/>
  <c r="FI46"/>
  <c r="FH46" a="1"/>
  <c r="FH46"/>
  <c r="FG46" a="1"/>
  <c r="FG46"/>
  <c r="FF46" a="1"/>
  <c r="FF46"/>
  <c r="FE46" a="1"/>
  <c r="FE46"/>
  <c r="FD46" a="1"/>
  <c r="FD46"/>
  <c r="FC46" a="1"/>
  <c r="FC46"/>
  <c r="FB46" a="1"/>
  <c r="FB46"/>
  <c r="FA46" a="1"/>
  <c r="FA46"/>
  <c r="EZ46" a="1"/>
  <c r="EZ46"/>
  <c r="EY46" a="1"/>
  <c r="EY46"/>
  <c r="EX46" a="1"/>
  <c r="EX46"/>
  <c r="EW46" a="1"/>
  <c r="EW46"/>
  <c r="EV46" a="1"/>
  <c r="EV46"/>
  <c r="EU46" a="1"/>
  <c r="EU46"/>
  <c r="ET46" a="1"/>
  <c r="ET46"/>
  <c r="ES46" a="1"/>
  <c r="ES46"/>
  <c r="ER46"/>
  <c r="ER46" a="1"/>
  <c r="EQ46" a="1"/>
  <c r="EQ46"/>
  <c r="EP46" a="1"/>
  <c r="EP46"/>
  <c r="EO46" a="1"/>
  <c r="EO46"/>
  <c r="EN46" a="1"/>
  <c r="EN46"/>
  <c r="EM46" a="1"/>
  <c r="EM46"/>
  <c r="EL46" a="1"/>
  <c r="EL46"/>
  <c r="EK46" a="1"/>
  <c r="EK46"/>
  <c r="EJ46" a="1"/>
  <c r="EJ46"/>
  <c r="CS46" a="1"/>
  <c r="CS46"/>
  <c r="CR46" a="1"/>
  <c r="CR46"/>
  <c r="CQ46" a="1"/>
  <c r="CQ46"/>
  <c r="CP46" a="1"/>
  <c r="CP46"/>
  <c r="CO46" a="1"/>
  <c r="CO46"/>
  <c r="CN46" a="1"/>
  <c r="CN46"/>
  <c r="CM46" a="1"/>
  <c r="CM46"/>
  <c r="CL46" a="1"/>
  <c r="CL46"/>
  <c r="CK46" a="1"/>
  <c r="CK46"/>
  <c r="CJ46" a="1"/>
  <c r="CJ46"/>
  <c r="CI46" a="1"/>
  <c r="CI46"/>
  <c r="CH46" a="1"/>
  <c r="CH46"/>
  <c r="CG46" a="1"/>
  <c r="CG46"/>
  <c r="CF46" a="1"/>
  <c r="CF46"/>
  <c r="CE46" a="1"/>
  <c r="CE46"/>
  <c r="CD46" a="1"/>
  <c r="CD46"/>
  <c r="CC46" a="1"/>
  <c r="CC46"/>
  <c r="CB46" a="1"/>
  <c r="CB46"/>
  <c r="CA46" a="1"/>
  <c r="CA46"/>
  <c r="BZ46" a="1"/>
  <c r="BZ46"/>
  <c r="BY46" a="1"/>
  <c r="BY46"/>
  <c r="BX46" a="1"/>
  <c r="BX46"/>
  <c r="BW46" a="1"/>
  <c r="BW46"/>
  <c r="BV46" a="1"/>
  <c r="BV46"/>
  <c r="BU46" a="1"/>
  <c r="BU46"/>
  <c r="BT46" a="1"/>
  <c r="BT46"/>
  <c r="BS46" a="1"/>
  <c r="BS46"/>
  <c r="BR46" a="1"/>
  <c r="BR46"/>
  <c r="BQ46" a="1"/>
  <c r="BQ46"/>
  <c r="BP46" a="1"/>
  <c r="BP46"/>
  <c r="BO46" a="1"/>
  <c r="BO46"/>
  <c r="BN46" a="1"/>
  <c r="BN46"/>
  <c r="BM46" a="1"/>
  <c r="BM46"/>
  <c r="BL46" a="1"/>
  <c r="BL46"/>
  <c r="BK46" a="1"/>
  <c r="BK46"/>
  <c r="BJ46" a="1"/>
  <c r="BJ46"/>
  <c r="BI46" a="1"/>
  <c r="BI46"/>
  <c r="BH46" a="1"/>
  <c r="BH46"/>
  <c r="BG46" a="1"/>
  <c r="BG46"/>
  <c r="BF46" a="1"/>
  <c r="BF46"/>
  <c r="BE46" a="1"/>
  <c r="BE46"/>
  <c r="BD46" a="1"/>
  <c r="BD46"/>
  <c r="BC46" a="1"/>
  <c r="BC46"/>
  <c r="BB46" a="1"/>
  <c r="BB46"/>
  <c r="BA46" a="1"/>
  <c r="BA46"/>
  <c r="AZ46" a="1"/>
  <c r="AZ46"/>
  <c r="AY46" a="1"/>
  <c r="AY46"/>
  <c r="AX46" a="1"/>
  <c r="AX46"/>
  <c r="AW46" a="1"/>
  <c r="AW46"/>
  <c r="AV46" a="1"/>
  <c r="AV46"/>
  <c r="AU46" a="1"/>
  <c r="AU46"/>
  <c r="AT46" a="1"/>
  <c r="AT46"/>
  <c r="AS46" a="1"/>
  <c r="AS46"/>
  <c r="AR46" a="1"/>
  <c r="AR46"/>
  <c r="AQ46" a="1"/>
  <c r="AQ46"/>
  <c r="AP46" a="1"/>
  <c r="AP46"/>
  <c r="AO46" a="1"/>
  <c r="AO46"/>
  <c r="AN46" a="1"/>
  <c r="AN46"/>
  <c r="AM46" a="1"/>
  <c r="AM46"/>
  <c r="AL46" a="1"/>
  <c r="AL46"/>
  <c r="AK46" a="1"/>
  <c r="AK46"/>
  <c r="AJ46" a="1"/>
  <c r="AJ46"/>
  <c r="AI46" a="1"/>
  <c r="AI46"/>
  <c r="AH46" a="1"/>
  <c r="AH46"/>
  <c r="AG46" a="1"/>
  <c r="AG46"/>
  <c r="AF46" a="1"/>
  <c r="AF46"/>
  <c r="AE46" a="1"/>
  <c r="AE46"/>
  <c r="AD46" a="1"/>
  <c r="AD46"/>
  <c r="AC46" a="1"/>
  <c r="AC46"/>
  <c r="AB46" a="1"/>
  <c r="AB46"/>
  <c r="AA46" a="1"/>
  <c r="AA46"/>
  <c r="Z46" a="1"/>
  <c r="Z46"/>
  <c r="Y46" a="1"/>
  <c r="Y46"/>
  <c r="X46" a="1"/>
  <c r="X46"/>
  <c r="W46" a="1"/>
  <c r="W46"/>
  <c r="V46" a="1"/>
  <c r="V46"/>
  <c r="U46" a="1"/>
  <c r="U46"/>
  <c r="T46" a="1"/>
  <c r="T46"/>
  <c r="S46" a="1"/>
  <c r="S46"/>
  <c r="R46" a="1"/>
  <c r="R46"/>
  <c r="Q46" a="1"/>
  <c r="Q46"/>
  <c r="P46" a="1"/>
  <c r="P46"/>
  <c r="O46" a="1"/>
  <c r="O46"/>
  <c r="N46" a="1"/>
  <c r="N46"/>
  <c r="M46" a="1"/>
  <c r="M46"/>
  <c r="L46" a="1"/>
  <c r="L46"/>
  <c r="K46" a="1"/>
  <c r="K46"/>
  <c r="J46" a="1"/>
  <c r="J46"/>
  <c r="I46" a="1"/>
  <c r="I46"/>
  <c r="H46" a="1"/>
  <c r="H46"/>
  <c r="G46" a="1"/>
  <c r="G46"/>
  <c r="F46" a="1"/>
  <c r="F46"/>
  <c r="E46" a="1"/>
  <c r="E46"/>
  <c r="D46" a="1"/>
  <c r="D46"/>
  <c r="CH38" i="61"/>
  <c r="BZ38"/>
  <c r="BN38"/>
  <c r="BB38"/>
  <c r="AT38"/>
  <c r="AL38"/>
  <c r="AB38"/>
  <c r="GH37"/>
  <c r="FZ37"/>
  <c r="FQ37"/>
  <c r="FD37"/>
  <c r="ES37"/>
  <c r="EK37"/>
  <c r="EC37"/>
  <c r="DR37"/>
  <c r="CH37"/>
  <c r="BZ37"/>
  <c r="BN37"/>
  <c r="BB37"/>
  <c r="AT37"/>
  <c r="AL37"/>
  <c r="AB37"/>
  <c r="C37"/>
  <c r="GH36"/>
  <c r="FZ36"/>
  <c r="FQ36"/>
  <c r="FD36"/>
  <c r="ES36"/>
  <c r="EK36"/>
  <c r="EC36"/>
  <c r="DR36"/>
  <c r="CH36"/>
  <c r="BZ36"/>
  <c r="BN36"/>
  <c r="BB36"/>
  <c r="AT36"/>
  <c r="AL36"/>
  <c r="AB36"/>
  <c r="C36"/>
  <c r="GH35"/>
  <c r="FZ35"/>
  <c r="FQ35"/>
  <c r="FD35"/>
  <c r="ES35"/>
  <c r="EK35"/>
  <c r="EC35"/>
  <c r="DR35"/>
  <c r="CH35"/>
  <c r="BZ35"/>
  <c r="BN35"/>
  <c r="BB35"/>
  <c r="AT35"/>
  <c r="AL35"/>
  <c r="AB35"/>
  <c r="C35"/>
  <c r="GH34"/>
  <c r="FZ34"/>
  <c r="FQ34"/>
  <c r="FD34"/>
  <c r="ES34"/>
  <c r="EK34"/>
  <c r="EC34"/>
  <c r="DR34"/>
  <c r="CH34"/>
  <c r="BZ34"/>
  <c r="BN34"/>
  <c r="BB34"/>
  <c r="AT34"/>
  <c r="AL34"/>
  <c r="AB34"/>
  <c r="C34"/>
  <c r="GH33"/>
  <c r="FZ33"/>
  <c r="FQ33"/>
  <c r="FD33"/>
  <c r="ES33"/>
  <c r="EK33"/>
  <c r="EC33"/>
  <c r="DR33"/>
  <c r="CH33"/>
  <c r="BZ33"/>
  <c r="BN33"/>
  <c r="BB33"/>
  <c r="AT33"/>
  <c r="AL33"/>
  <c r="AB33"/>
  <c r="C33"/>
  <c r="GH32"/>
  <c r="FZ32"/>
  <c r="FQ32"/>
  <c r="FD32"/>
  <c r="ES32"/>
  <c r="EK32"/>
  <c r="EC32"/>
  <c r="DR32"/>
  <c r="CH32"/>
  <c r="BZ32"/>
  <c r="BN32"/>
  <c r="BB32"/>
  <c r="AT32"/>
  <c r="AL32"/>
  <c r="AB32"/>
  <c r="C32"/>
  <c r="GH31"/>
  <c r="FZ31"/>
  <c r="FQ31"/>
  <c r="FD31"/>
  <c r="ES31"/>
  <c r="EK31"/>
  <c r="EC31"/>
  <c r="DR31"/>
  <c r="CH31"/>
  <c r="BZ31"/>
  <c r="BN31"/>
  <c r="BB31"/>
  <c r="AT31"/>
  <c r="AL31"/>
  <c r="AB31"/>
  <c r="C31"/>
  <c r="GH30"/>
  <c r="FZ30"/>
  <c r="FQ30"/>
  <c r="FD30"/>
  <c r="ES30"/>
  <c r="EK30"/>
  <c r="EC30"/>
  <c r="DR30"/>
  <c r="CH30"/>
  <c r="BZ30"/>
  <c r="BN30"/>
  <c r="BB30"/>
  <c r="AT30"/>
  <c r="AL30"/>
  <c r="AB30"/>
  <c r="C30"/>
  <c r="GH29"/>
  <c r="FZ29"/>
  <c r="FQ29"/>
  <c r="FD29"/>
  <c r="ES29"/>
  <c r="EK29"/>
  <c r="EC29"/>
  <c r="DR29"/>
  <c r="CH29"/>
  <c r="BZ29"/>
  <c r="BN29"/>
  <c r="BB29"/>
  <c r="AT29"/>
  <c r="AL29"/>
  <c r="AB29"/>
  <c r="GH28"/>
  <c r="FZ28"/>
  <c r="FQ28"/>
  <c r="FD28"/>
  <c r="ES28"/>
  <c r="EK28"/>
  <c r="EC28"/>
  <c r="DR28"/>
  <c r="CH28"/>
  <c r="BZ28"/>
  <c r="BN28"/>
  <c r="BB28"/>
  <c r="AT28"/>
  <c r="AL28"/>
  <c r="AB28"/>
  <c r="C28"/>
  <c r="GH27"/>
  <c r="FZ27"/>
  <c r="FQ27"/>
  <c r="FD27"/>
  <c r="ES27"/>
  <c r="EK27"/>
  <c r="EC27"/>
  <c r="DR27"/>
  <c r="CH27"/>
  <c r="BZ27"/>
  <c r="BN27"/>
  <c r="BB27"/>
  <c r="AT27"/>
  <c r="AL27"/>
  <c r="AB27"/>
  <c r="C27"/>
  <c r="GH26"/>
  <c r="FZ26"/>
  <c r="FQ26"/>
  <c r="FD26"/>
  <c r="ES26"/>
  <c r="EK26"/>
  <c r="EC26"/>
  <c r="DR26"/>
  <c r="CH26"/>
  <c r="BZ26"/>
  <c r="BN26"/>
  <c r="BB26"/>
  <c r="AT26"/>
  <c r="AL26"/>
  <c r="AB26"/>
  <c r="C26"/>
  <c r="GG24"/>
  <c r="FY24"/>
  <c r="FP24"/>
  <c r="FJ24"/>
  <c r="FC24"/>
  <c r="EW24"/>
  <c r="EO24"/>
  <c r="EG24"/>
  <c r="DX24"/>
  <c r="DQ24"/>
  <c r="DJ24"/>
  <c r="B24"/>
  <c r="C23"/>
  <c r="C22"/>
  <c r="C20"/>
  <c r="GH18"/>
  <c r="GC18"/>
  <c r="FZ18"/>
  <c r="FU18"/>
  <c r="FQ18"/>
  <c r="FK18"/>
  <c r="FD18"/>
  <c r="EX18"/>
  <c r="ES18"/>
  <c r="EP18"/>
  <c r="EK18"/>
  <c r="EH18"/>
  <c r="EC18"/>
  <c r="DY18"/>
  <c r="DR18"/>
  <c r="DK18"/>
  <c r="DD18"/>
  <c r="CP18"/>
  <c r="CM18"/>
  <c r="CH18"/>
  <c r="CE18"/>
  <c r="BZ18"/>
  <c r="BU18"/>
  <c r="BN18"/>
  <c r="BG18"/>
  <c r="BB18"/>
  <c r="AW18"/>
  <c r="AT18"/>
  <c r="AO18"/>
  <c r="AL18"/>
  <c r="AG18"/>
  <c r="AB18"/>
  <c r="U18"/>
  <c r="N18"/>
  <c r="GH17"/>
  <c r="GC17"/>
  <c r="FZ17"/>
  <c r="FU17"/>
  <c r="FQ17"/>
  <c r="FK17"/>
  <c r="FD17"/>
  <c r="EX17"/>
  <c r="ES17"/>
  <c r="EP17"/>
  <c r="EK17"/>
  <c r="EH17"/>
  <c r="EC17"/>
  <c r="DY17"/>
  <c r="DR17"/>
  <c r="DK17"/>
  <c r="DD17"/>
  <c r="CP17"/>
  <c r="CM17"/>
  <c r="CH17"/>
  <c r="CE17"/>
  <c r="BZ17"/>
  <c r="BU17"/>
  <c r="BN17"/>
  <c r="BG17"/>
  <c r="BB17"/>
  <c r="AW17"/>
  <c r="AT17"/>
  <c r="AO17"/>
  <c r="AL17"/>
  <c r="AG17"/>
  <c r="AB17"/>
  <c r="U17"/>
  <c r="N17"/>
  <c r="C17"/>
  <c r="GH16"/>
  <c r="GC16"/>
  <c r="FZ16"/>
  <c r="FU16"/>
  <c r="FQ16"/>
  <c r="FK16"/>
  <c r="FD16"/>
  <c r="EX16"/>
  <c r="ES16"/>
  <c r="EP16"/>
  <c r="EK16"/>
  <c r="EH16"/>
  <c r="EC16"/>
  <c r="DY16"/>
  <c r="DR16"/>
  <c r="DK16"/>
  <c r="DD16"/>
  <c r="CP16"/>
  <c r="CM16"/>
  <c r="CH16"/>
  <c r="CE16"/>
  <c r="BZ16"/>
  <c r="BU16"/>
  <c r="BN16"/>
  <c r="BG16"/>
  <c r="BB16"/>
  <c r="AW16"/>
  <c r="AT16"/>
  <c r="AO16"/>
  <c r="AL16"/>
  <c r="AG16"/>
  <c r="AB16"/>
  <c r="U16"/>
  <c r="N16"/>
  <c r="GH15"/>
  <c r="GC15"/>
  <c r="FZ15"/>
  <c r="FU15"/>
  <c r="FQ15"/>
  <c r="FK15"/>
  <c r="FD15"/>
  <c r="EX15"/>
  <c r="ES15"/>
  <c r="EP15"/>
  <c r="EK15"/>
  <c r="EH15"/>
  <c r="EC15"/>
  <c r="DY15"/>
  <c r="DR15"/>
  <c r="DK15"/>
  <c r="DD15"/>
  <c r="CP15"/>
  <c r="CM15"/>
  <c r="CH15"/>
  <c r="CE15"/>
  <c r="BZ15"/>
  <c r="BU15"/>
  <c r="BN15"/>
  <c r="BG15"/>
  <c r="BB15"/>
  <c r="AW15"/>
  <c r="AT15"/>
  <c r="AO15"/>
  <c r="AL15"/>
  <c r="AG15"/>
  <c r="AB15"/>
  <c r="U15"/>
  <c r="N15"/>
  <c r="C15"/>
  <c r="GH14"/>
  <c r="GC14"/>
  <c r="FZ14"/>
  <c r="FU14"/>
  <c r="FQ14"/>
  <c r="FK14"/>
  <c r="FD14"/>
  <c r="EX14"/>
  <c r="ES14"/>
  <c r="EP14"/>
  <c r="EK14"/>
  <c r="EH14"/>
  <c r="EC14"/>
  <c r="DY14"/>
  <c r="DR14"/>
  <c r="DK14"/>
  <c r="DD14"/>
  <c r="CP14"/>
  <c r="CM14"/>
  <c r="CH14"/>
  <c r="CE14"/>
  <c r="BZ14"/>
  <c r="BU14"/>
  <c r="BN14"/>
  <c r="BG14"/>
  <c r="BB14"/>
  <c r="AW14"/>
  <c r="AT14"/>
  <c r="AO14"/>
  <c r="AL14"/>
  <c r="AG14"/>
  <c r="AB14"/>
  <c r="U14"/>
  <c r="N14"/>
  <c r="C14"/>
  <c r="GH13"/>
  <c r="GC13"/>
  <c r="FZ13"/>
  <c r="FU13"/>
  <c r="FQ13"/>
  <c r="FK13"/>
  <c r="FD13"/>
  <c r="EX13"/>
  <c r="ES13"/>
  <c r="EP13"/>
  <c r="EK13"/>
  <c r="EH13"/>
  <c r="EC13"/>
  <c r="DY13"/>
  <c r="DR13"/>
  <c r="DK13"/>
  <c r="DD13"/>
  <c r="CP13"/>
  <c r="CM13"/>
  <c r="CH13"/>
  <c r="CE13"/>
  <c r="BZ13"/>
  <c r="BU13"/>
  <c r="BN13"/>
  <c r="BG13"/>
  <c r="BB13"/>
  <c r="AW13"/>
  <c r="AT13"/>
  <c r="AO13"/>
  <c r="AL13"/>
  <c r="AG13"/>
  <c r="AB13"/>
  <c r="U13"/>
  <c r="N13"/>
  <c r="C13"/>
  <c r="GH12"/>
  <c r="GC12"/>
  <c r="FZ12"/>
  <c r="FU12"/>
  <c r="FQ12"/>
  <c r="FK12"/>
  <c r="FD12"/>
  <c r="EX12"/>
  <c r="ES12"/>
  <c r="EP12"/>
  <c r="EK12"/>
  <c r="EH12"/>
  <c r="EC12"/>
  <c r="DY12"/>
  <c r="DR12"/>
  <c r="DK12"/>
  <c r="DD12"/>
  <c r="CP12"/>
  <c r="CM12"/>
  <c r="CH12"/>
  <c r="CE12"/>
  <c r="BZ12"/>
  <c r="BU12"/>
  <c r="BN12"/>
  <c r="BG12"/>
  <c r="BB12"/>
  <c r="AW12"/>
  <c r="AT12"/>
  <c r="AO12"/>
  <c r="AL12"/>
  <c r="AG12"/>
  <c r="AB12"/>
  <c r="U12"/>
  <c r="N12"/>
  <c r="C12"/>
  <c r="GH11"/>
  <c r="GC11"/>
  <c r="FZ11"/>
  <c r="FU11"/>
  <c r="FQ11"/>
  <c r="FK11"/>
  <c r="FD11"/>
  <c r="EX11"/>
  <c r="ES11"/>
  <c r="EP11"/>
  <c r="EK11"/>
  <c r="EH11"/>
  <c r="EC11"/>
  <c r="DY11"/>
  <c r="DR11"/>
  <c r="DK11"/>
  <c r="DD11"/>
  <c r="CP11"/>
  <c r="CM11"/>
  <c r="CH11"/>
  <c r="CE11"/>
  <c r="BZ11"/>
  <c r="BU11"/>
  <c r="BN11"/>
  <c r="BG11"/>
  <c r="BB11"/>
  <c r="AW11"/>
  <c r="AT11"/>
  <c r="AO11"/>
  <c r="AL11"/>
  <c r="AG11"/>
  <c r="AB11"/>
  <c r="U11"/>
  <c r="N11"/>
  <c r="C11"/>
  <c r="GH10"/>
  <c r="GC10"/>
  <c r="FZ10"/>
  <c r="FU10"/>
  <c r="FQ10"/>
  <c r="FK10"/>
  <c r="FD10"/>
  <c r="EX10"/>
  <c r="ES10"/>
  <c r="EP10"/>
  <c r="EK10"/>
  <c r="EH10"/>
  <c r="EC10"/>
  <c r="DY10"/>
  <c r="DR10"/>
  <c r="DK10"/>
  <c r="DD10"/>
  <c r="CP10"/>
  <c r="CM10"/>
  <c r="CH10"/>
  <c r="CE10"/>
  <c r="BZ10"/>
  <c r="BU10"/>
  <c r="BN10"/>
  <c r="BG10"/>
  <c r="BB10"/>
  <c r="AW10"/>
  <c r="AT10"/>
  <c r="AO10"/>
  <c r="AL10"/>
  <c r="AG10"/>
  <c r="AB10"/>
  <c r="U10"/>
  <c r="N10"/>
  <c r="C10"/>
  <c r="GH9"/>
  <c r="GC9"/>
  <c r="FZ9"/>
  <c r="FU9"/>
  <c r="FQ9"/>
  <c r="FK9"/>
  <c r="FD9"/>
  <c r="EX9"/>
  <c r="ES9"/>
  <c r="EP9"/>
  <c r="EK9"/>
  <c r="EH9"/>
  <c r="EC9"/>
  <c r="DY9"/>
  <c r="DR9"/>
  <c r="DK9"/>
  <c r="DD9"/>
  <c r="CP9"/>
  <c r="CM9"/>
  <c r="CH9"/>
  <c r="CE9"/>
  <c r="BZ9"/>
  <c r="BU9"/>
  <c r="BN9"/>
  <c r="BG9"/>
  <c r="BB9"/>
  <c r="AW9"/>
  <c r="AT9"/>
  <c r="AO9"/>
  <c r="AL9"/>
  <c r="AG9"/>
  <c r="AB9"/>
  <c r="U9"/>
  <c r="N9"/>
  <c r="C9"/>
  <c r="C8"/>
  <c r="CQ7"/>
  <c r="CJ7"/>
  <c r="CB7"/>
  <c r="BW7"/>
  <c r="BP7"/>
  <c r="BI7"/>
  <c r="AY7"/>
  <c r="AQ7"/>
  <c r="AI7"/>
  <c r="AD7"/>
  <c r="W7"/>
  <c r="P7"/>
  <c r="C7"/>
  <c r="L6" i="47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5"/>
  <c r="EX40" i="58"/>
  <c r="EP40"/>
  <c r="EN40"/>
  <c r="EM40"/>
  <c r="EL40"/>
  <c r="EK40"/>
  <c r="EB40"/>
  <c r="DO40"/>
  <c r="DM40"/>
  <c r="DL40"/>
  <c r="DJ40"/>
  <c r="DI40"/>
  <c r="DH40"/>
  <c r="DF40"/>
  <c r="DA40"/>
  <c r="B40"/>
  <c r="DA39"/>
  <c r="B39"/>
  <c r="DA38"/>
  <c r="B38"/>
  <c r="DA37"/>
  <c r="B37"/>
  <c r="DA36"/>
  <c r="B36"/>
  <c r="DA35"/>
  <c r="B35"/>
  <c r="DA34"/>
  <c r="B34"/>
  <c r="DA33"/>
  <c r="B33"/>
  <c r="DA32"/>
  <c r="B32"/>
  <c r="DA31"/>
  <c r="B31"/>
  <c r="DA30"/>
  <c r="B30"/>
  <c r="DA29"/>
  <c r="B29"/>
  <c r="DA28"/>
  <c r="B28"/>
  <c r="CZ27"/>
  <c r="A27"/>
  <c r="EV23"/>
  <c r="EV24"/>
  <c r="ER23"/>
  <c r="ER24"/>
  <c r="EO23"/>
  <c r="EO24"/>
  <c r="EK23"/>
  <c r="EK24"/>
  <c r="EH23"/>
  <c r="EH24"/>
  <c r="EE23"/>
  <c r="EE24"/>
  <c r="DZ23"/>
  <c r="DZ24"/>
  <c r="DV23"/>
  <c r="DV24"/>
  <c r="DQ23"/>
  <c r="DQ24"/>
  <c r="DN23"/>
  <c r="DN24"/>
  <c r="DK23"/>
  <c r="DK24"/>
  <c r="EU21"/>
  <c r="ES21"/>
  <c r="EQ21"/>
  <c r="EP21"/>
  <c r="EN21"/>
  <c r="EL21"/>
  <c r="EJ21"/>
  <c r="EI21"/>
  <c r="EG21"/>
  <c r="EF21"/>
  <c r="ED21"/>
  <c r="EB21"/>
  <c r="DY21"/>
  <c r="DW21"/>
  <c r="DU21"/>
  <c r="DS21"/>
  <c r="DP21"/>
  <c r="DO21"/>
  <c r="DM21"/>
  <c r="DL21"/>
  <c r="DJ21"/>
  <c r="DI21"/>
  <c r="DH21"/>
  <c r="DH23"/>
  <c r="DH24"/>
  <c r="DF21"/>
  <c r="DD21"/>
  <c r="DA18"/>
  <c r="B18"/>
  <c r="DA16"/>
  <c r="B16"/>
  <c r="AS7"/>
  <c r="AQ7"/>
  <c r="AO7"/>
  <c r="AM7"/>
  <c r="AJ7"/>
  <c r="AG7"/>
  <c r="AD7"/>
  <c r="AA7"/>
  <c r="Y7"/>
  <c r="W7"/>
  <c r="U7"/>
  <c r="S7"/>
  <c r="Q7"/>
  <c r="O7"/>
  <c r="L7"/>
  <c r="I7"/>
  <c r="B51" i="57"/>
  <c r="B38"/>
  <c r="B37"/>
  <c r="B36"/>
  <c r="B35"/>
  <c r="B34"/>
  <c r="B33"/>
  <c r="B32"/>
  <c r="B31"/>
  <c r="B30"/>
  <c r="B29"/>
  <c r="B28"/>
  <c r="B27"/>
  <c r="B26"/>
  <c r="B25"/>
  <c r="A23"/>
  <c r="A22"/>
  <c r="B15"/>
  <c r="EW40" i="49"/>
  <c r="DE40"/>
  <c r="DY23"/>
  <c r="DY24"/>
  <c r="DU23"/>
  <c r="DU24"/>
  <c r="DP23"/>
  <c r="DP24"/>
  <c r="DM23"/>
  <c r="DM24"/>
  <c r="EU23"/>
  <c r="EU24"/>
  <c r="EQ23"/>
  <c r="EQ24"/>
  <c r="EJ23"/>
  <c r="EJ24"/>
  <c r="EG23"/>
  <c r="EG24"/>
  <c r="ED23"/>
  <c r="ED24"/>
  <c r="DJ23"/>
  <c r="DJ24"/>
  <c r="EN23"/>
  <c r="EN24"/>
  <c r="EK21" i="48"/>
  <c r="EK22"/>
  <c r="EH21"/>
  <c r="EH22"/>
  <c r="EE21"/>
  <c r="EE22"/>
  <c r="EB21"/>
  <c r="EB22"/>
  <c r="DY21"/>
  <c r="DY22"/>
  <c r="DU21"/>
  <c r="DU22"/>
  <c r="DQ21"/>
  <c r="DQ22"/>
  <c r="DM21"/>
  <c r="DM22"/>
  <c r="DG21"/>
  <c r="DG22"/>
  <c r="DD29" i="50"/>
  <c r="DB29"/>
  <c r="CZ29"/>
  <c r="CX29"/>
  <c r="CV29"/>
  <c r="EO21" i="48"/>
  <c r="EO22"/>
  <c r="DJ21"/>
  <c r="DJ22"/>
  <c r="CT29" i="50"/>
  <c r="DO26" i="51"/>
  <c r="DM26"/>
  <c r="DK26"/>
  <c r="DI26"/>
  <c r="DG26"/>
  <c r="DE26"/>
  <c r="DC26"/>
  <c r="DA26"/>
  <c r="CY26"/>
  <c r="CW26"/>
  <c r="CU26"/>
  <c r="CS26"/>
  <c r="B54" i="48"/>
  <c r="C55" i="45"/>
  <c r="C55" i="46"/>
  <c r="C54" i="45"/>
  <c r="C54" i="46"/>
  <c r="AO47" i="45" a="1"/>
  <c r="AO47"/>
  <c r="AP47" a="1"/>
  <c r="AP47"/>
  <c r="AQ47" a="1"/>
  <c r="AQ47"/>
  <c r="AR47" a="1"/>
  <c r="AR47"/>
  <c r="AS47" a="1"/>
  <c r="AS47"/>
  <c r="AT47" a="1"/>
  <c r="AT47"/>
  <c r="AU47" a="1"/>
  <c r="AU47"/>
  <c r="AV47" a="1"/>
  <c r="AV47"/>
  <c r="AW47" a="1"/>
  <c r="AW47"/>
  <c r="AX47" a="1"/>
  <c r="AX47"/>
  <c r="AY47" a="1"/>
  <c r="AY47"/>
  <c r="AZ47" a="1"/>
  <c r="AZ47"/>
  <c r="BA47" a="1"/>
  <c r="BA47"/>
  <c r="BB47" a="1"/>
  <c r="BB47"/>
  <c r="BC47" a="1"/>
  <c r="BC47"/>
  <c r="BD47" a="1"/>
  <c r="BD47"/>
  <c r="BE47" a="1"/>
  <c r="BE47"/>
  <c r="BF47" a="1"/>
  <c r="BF47"/>
  <c r="BG47" a="1"/>
  <c r="BG47"/>
  <c r="BH47" a="1"/>
  <c r="BH47"/>
  <c r="BI47" a="1"/>
  <c r="BI47"/>
  <c r="BJ47" a="1"/>
  <c r="BJ47"/>
  <c r="BK47" a="1"/>
  <c r="BK47"/>
  <c r="BL47" a="1"/>
  <c r="BL47"/>
  <c r="BM47" a="1"/>
  <c r="BM47"/>
  <c r="BN47" a="1"/>
  <c r="BN47"/>
  <c r="BO47" a="1"/>
  <c r="BO47"/>
  <c r="BP47" a="1"/>
  <c r="BP47"/>
  <c r="BQ47" a="1"/>
  <c r="BQ47"/>
  <c r="BR47" a="1"/>
  <c r="BR47"/>
  <c r="BS47" a="1"/>
  <c r="BS47"/>
  <c r="BT47" a="1"/>
  <c r="BT47"/>
  <c r="BU47" a="1"/>
  <c r="BU47"/>
  <c r="BV47" a="1"/>
  <c r="BV47"/>
  <c r="BW47" a="1"/>
  <c r="BW47"/>
  <c r="BX47" a="1"/>
  <c r="BX47"/>
  <c r="BY47" a="1"/>
  <c r="BY47"/>
  <c r="BZ47" a="1"/>
  <c r="BZ47"/>
  <c r="CA47" a="1"/>
  <c r="CA47"/>
  <c r="CB47" a="1"/>
  <c r="CB47"/>
  <c r="CC47" a="1"/>
  <c r="CC47"/>
  <c r="CD47" a="1"/>
  <c r="CD47"/>
  <c r="CE47" a="1"/>
  <c r="CE47"/>
  <c r="CF47" a="1"/>
  <c r="CF47"/>
  <c r="CG47" a="1"/>
  <c r="CG47"/>
  <c r="CH47" a="1"/>
  <c r="CH47"/>
  <c r="CI47" a="1"/>
  <c r="CI47"/>
  <c r="CJ47" a="1"/>
  <c r="CJ47"/>
  <c r="CK47" a="1"/>
  <c r="CK47"/>
  <c r="CL47" a="1"/>
  <c r="CL47"/>
  <c r="CM47" a="1"/>
  <c r="CM47"/>
  <c r="CN47" a="1"/>
  <c r="CN47"/>
  <c r="CO47" a="1"/>
  <c r="CO47"/>
  <c r="CP47" a="1"/>
  <c r="CP47"/>
  <c r="CQ47" a="1"/>
  <c r="CQ47"/>
  <c r="CR47" a="1"/>
  <c r="CR47"/>
  <c r="ED47" a="1"/>
  <c r="ED47"/>
  <c r="EE47" a="1"/>
  <c r="EE47"/>
  <c r="EF47" a="1"/>
  <c r="EF47"/>
  <c r="EG47" a="1"/>
  <c r="EG47"/>
  <c r="EH47" a="1"/>
  <c r="EH47"/>
  <c r="EI47" a="1"/>
  <c r="EI47"/>
  <c r="EJ47" a="1"/>
  <c r="EJ47"/>
  <c r="EK47" a="1"/>
  <c r="EK47"/>
  <c r="EL47" a="1"/>
  <c r="EL47"/>
  <c r="EM47" a="1"/>
  <c r="EM47"/>
  <c r="EN47" a="1"/>
  <c r="EN47"/>
  <c r="EO47" a="1"/>
  <c r="EO47"/>
  <c r="EP47" a="1"/>
  <c r="EP47"/>
  <c r="EQ47" a="1"/>
  <c r="EQ47"/>
  <c r="ER47" a="1"/>
  <c r="ER47"/>
  <c r="ES47" a="1"/>
  <c r="ES47"/>
  <c r="ET47" a="1"/>
  <c r="ET47"/>
  <c r="EU47" a="1"/>
  <c r="EU47"/>
  <c r="EV47" a="1"/>
  <c r="EV47"/>
  <c r="EW47" a="1"/>
  <c r="EW47"/>
  <c r="EX47" a="1"/>
  <c r="EX47"/>
  <c r="EY47" a="1"/>
  <c r="EY47"/>
  <c r="EZ47" a="1"/>
  <c r="EZ47"/>
  <c r="FA47" a="1"/>
  <c r="FA47"/>
  <c r="FB47" a="1"/>
  <c r="FB47"/>
  <c r="FC47" a="1"/>
  <c r="FC47"/>
  <c r="FD47" a="1"/>
  <c r="FD47"/>
  <c r="FE47" a="1"/>
  <c r="FE47"/>
  <c r="FF47" a="1"/>
  <c r="FF47"/>
  <c r="FG47" a="1"/>
  <c r="FG47"/>
  <c r="FH47" a="1"/>
  <c r="FH47"/>
  <c r="FI47" a="1"/>
  <c r="FI47"/>
  <c r="FJ47" a="1"/>
  <c r="FJ47"/>
  <c r="FK47" a="1"/>
  <c r="FK47"/>
  <c r="FL47" a="1"/>
  <c r="FL47"/>
  <c r="FM47" a="1"/>
  <c r="FM47"/>
  <c r="FN47" a="1"/>
  <c r="FN47"/>
  <c r="FO47" a="1"/>
  <c r="FO47"/>
  <c r="FP47" a="1"/>
  <c r="FP47"/>
  <c r="FQ47" a="1"/>
  <c r="FQ47"/>
  <c r="FR47" a="1"/>
  <c r="FR47"/>
  <c r="FS47" a="1"/>
  <c r="FS47"/>
  <c r="FT47" a="1"/>
  <c r="FT47"/>
  <c r="FU47" a="1"/>
  <c r="FU47"/>
  <c r="FV47" a="1"/>
  <c r="FV47"/>
  <c r="FW47" a="1"/>
  <c r="FW47"/>
  <c r="FX47" a="1"/>
  <c r="FX47"/>
  <c r="FY47" a="1"/>
  <c r="FY47"/>
  <c r="FZ47" a="1"/>
  <c r="FZ47"/>
  <c r="GA47" a="1"/>
  <c r="GA47"/>
  <c r="GB47" a="1"/>
  <c r="GB47"/>
  <c r="GC47" a="1"/>
  <c r="GC47"/>
  <c r="GD47" a="1"/>
  <c r="GD47"/>
  <c r="GE47" a="1"/>
  <c r="GE47"/>
  <c r="GF47" a="1"/>
  <c r="GF47"/>
  <c r="GG47" a="1"/>
  <c r="GG47"/>
  <c r="GH47" a="1"/>
  <c r="GH47"/>
  <c r="GI47" a="1"/>
  <c r="GI47"/>
  <c r="GJ47" a="1"/>
  <c r="GJ47"/>
  <c r="GK47" a="1"/>
  <c r="GK47"/>
  <c r="AN47" i="46" a="1"/>
  <c r="AN47"/>
  <c r="AO47" a="1"/>
  <c r="AO47"/>
  <c r="AP47" a="1"/>
  <c r="AP47"/>
  <c r="AQ47" a="1"/>
  <c r="AQ47"/>
  <c r="AR47" a="1"/>
  <c r="AR47"/>
  <c r="AS47" a="1"/>
  <c r="AS47"/>
  <c r="AT47" a="1"/>
  <c r="AT47"/>
  <c r="AU47" a="1"/>
  <c r="AU47"/>
  <c r="AV47" a="1"/>
  <c r="AV47"/>
  <c r="AW47" a="1"/>
  <c r="AW47"/>
  <c r="AX47" a="1"/>
  <c r="AX47"/>
  <c r="AY47" a="1"/>
  <c r="AY47"/>
  <c r="AZ47" a="1"/>
  <c r="AZ47"/>
  <c r="BA47" a="1"/>
  <c r="BA47"/>
  <c r="BB47" a="1"/>
  <c r="BB47"/>
  <c r="BC47" a="1"/>
  <c r="BC47"/>
  <c r="BD47" a="1"/>
  <c r="BD47"/>
  <c r="BE47" a="1"/>
  <c r="BE47"/>
  <c r="BF47" a="1"/>
  <c r="BF47"/>
  <c r="BG47" a="1"/>
  <c r="BG47"/>
  <c r="BH47" a="1"/>
  <c r="BH47"/>
  <c r="BI47" a="1"/>
  <c r="BI47"/>
  <c r="BJ47" a="1"/>
  <c r="BJ47"/>
  <c r="BK47" a="1"/>
  <c r="BK47"/>
  <c r="BL47" a="1"/>
  <c r="BL47"/>
  <c r="BM47" a="1"/>
  <c r="BM47"/>
  <c r="BN47" a="1"/>
  <c r="BN47"/>
  <c r="BO47" a="1"/>
  <c r="BO47"/>
  <c r="BP47" a="1"/>
  <c r="BP47"/>
  <c r="BQ47" a="1"/>
  <c r="BQ47"/>
  <c r="BR47" a="1"/>
  <c r="BR47"/>
  <c r="BS47" a="1"/>
  <c r="BS47"/>
  <c r="BT47" a="1"/>
  <c r="BT47"/>
  <c r="BU47" a="1"/>
  <c r="BU47"/>
  <c r="BV47" a="1"/>
  <c r="BV47"/>
  <c r="BW47" a="1"/>
  <c r="BW47"/>
  <c r="BX47" a="1"/>
  <c r="BX47"/>
  <c r="BY47" a="1"/>
  <c r="BY47"/>
  <c r="BZ47" a="1"/>
  <c r="BZ47"/>
  <c r="CA47" a="1"/>
  <c r="CA47"/>
  <c r="CB47" a="1"/>
  <c r="CB47"/>
  <c r="CC47" a="1"/>
  <c r="CC47"/>
  <c r="CD47" a="1"/>
  <c r="CD47"/>
  <c r="CE47" a="1"/>
  <c r="CE47"/>
  <c r="CF47" a="1"/>
  <c r="CF47"/>
  <c r="CG47" a="1"/>
  <c r="CG47"/>
  <c r="CH47" a="1"/>
  <c r="CH47"/>
  <c r="CI47" a="1"/>
  <c r="CI47"/>
  <c r="CJ47" a="1"/>
  <c r="CJ47"/>
  <c r="CK47" a="1"/>
  <c r="CK47"/>
  <c r="CL47" a="1"/>
  <c r="CL47"/>
  <c r="CM47" a="1"/>
  <c r="CM47"/>
  <c r="CN47" a="1"/>
  <c r="CN47"/>
  <c r="CO47" a="1"/>
  <c r="CO47"/>
  <c r="CP47" a="1"/>
  <c r="CP47"/>
  <c r="CQ47" a="1"/>
  <c r="CQ47"/>
  <c r="CR47" a="1"/>
  <c r="CR47"/>
  <c r="CS47" a="1"/>
  <c r="CS47"/>
  <c r="EJ47" a="1"/>
  <c r="EJ47"/>
  <c r="EK47" a="1"/>
  <c r="EK47"/>
  <c r="EL47" a="1"/>
  <c r="EL47"/>
  <c r="EM47" a="1"/>
  <c r="EM47"/>
  <c r="EN47" a="1"/>
  <c r="EN47"/>
  <c r="EO47" a="1"/>
  <c r="EO47"/>
  <c r="EP47" a="1"/>
  <c r="EP47"/>
  <c r="EQ47" a="1"/>
  <c r="EQ47"/>
  <c r="ER47" a="1"/>
  <c r="ER47"/>
  <c r="ES47" a="1"/>
  <c r="ES47"/>
  <c r="ET47" a="1"/>
  <c r="ET47"/>
  <c r="EU47" a="1"/>
  <c r="EU47"/>
  <c r="EV47" a="1"/>
  <c r="EV47"/>
  <c r="EW47" a="1"/>
  <c r="EW47"/>
  <c r="EX47" a="1"/>
  <c r="EX47"/>
  <c r="EY47" a="1"/>
  <c r="EY47"/>
  <c r="EZ47" a="1"/>
  <c r="EZ47"/>
  <c r="FA47" a="1"/>
  <c r="FA47"/>
  <c r="FB47" a="1"/>
  <c r="FB47"/>
  <c r="FC47" a="1"/>
  <c r="FC47"/>
  <c r="FD47" a="1"/>
  <c r="FD47"/>
  <c r="FE47" a="1"/>
  <c r="FE47"/>
  <c r="FF47" a="1"/>
  <c r="FF47"/>
  <c r="FG47" a="1"/>
  <c r="FG47"/>
  <c r="FH47" a="1"/>
  <c r="FH47"/>
  <c r="FI47" a="1"/>
  <c r="FI47"/>
  <c r="FJ47" a="1"/>
  <c r="FJ47"/>
  <c r="FK47" a="1"/>
  <c r="FK47"/>
  <c r="FL47" a="1"/>
  <c r="FL47"/>
  <c r="FM47" a="1"/>
  <c r="FM47"/>
  <c r="FN47" a="1"/>
  <c r="FN47"/>
  <c r="FO47" a="1"/>
  <c r="FO47"/>
  <c r="FP47" a="1"/>
  <c r="FP47"/>
  <c r="FQ47" a="1"/>
  <c r="FQ47"/>
  <c r="FR47" a="1"/>
  <c r="FR47"/>
  <c r="FS47" a="1"/>
  <c r="FS47"/>
  <c r="FT47" a="1"/>
  <c r="FT47"/>
  <c r="FU47" a="1"/>
  <c r="FU47"/>
  <c r="FV47" a="1"/>
  <c r="FV47"/>
  <c r="FW47" a="1"/>
  <c r="FW47"/>
  <c r="FX47" a="1"/>
  <c r="FX47"/>
  <c r="FY47" a="1"/>
  <c r="FY47"/>
  <c r="FZ47" a="1"/>
  <c r="FZ47"/>
  <c r="GA47" a="1"/>
  <c r="GA47"/>
  <c r="GB47" a="1"/>
  <c r="GB47"/>
  <c r="GC47" a="1"/>
  <c r="GC47"/>
  <c r="GD47" a="1"/>
  <c r="GD47"/>
  <c r="GE47" a="1"/>
  <c r="GE47"/>
  <c r="GF47" a="1"/>
  <c r="GF47"/>
  <c r="GG47" a="1"/>
  <c r="GG47"/>
  <c r="GH47" a="1"/>
  <c r="GH47"/>
  <c r="GI47" a="1"/>
  <c r="GI47"/>
  <c r="GJ47" a="1"/>
  <c r="GJ47"/>
  <c r="GK47" a="1"/>
  <c r="GK47"/>
  <c r="GL47" a="1"/>
  <c r="GL47"/>
  <c r="GM47" a="1"/>
  <c r="GM47"/>
  <c r="D46" i="45" a="1"/>
  <c r="D46"/>
  <c r="E46" a="1"/>
  <c r="E46"/>
  <c r="F46" a="1"/>
  <c r="F46"/>
  <c r="G46" a="1"/>
  <c r="G46"/>
  <c r="H46" a="1"/>
  <c r="H46"/>
  <c r="I46" a="1"/>
  <c r="I46"/>
  <c r="J46" a="1"/>
  <c r="J46"/>
  <c r="K46" a="1"/>
  <c r="K46"/>
  <c r="L46" a="1"/>
  <c r="L46"/>
  <c r="M46" a="1"/>
  <c r="M46"/>
  <c r="N46" a="1"/>
  <c r="N46"/>
  <c r="O46" a="1"/>
  <c r="O46"/>
  <c r="P46" a="1"/>
  <c r="P46"/>
  <c r="Q46" a="1"/>
  <c r="Q46"/>
  <c r="R46" a="1"/>
  <c r="R46"/>
  <c r="S46" a="1"/>
  <c r="S46"/>
  <c r="T46" a="1"/>
  <c r="T46"/>
  <c r="U46" a="1"/>
  <c r="U46"/>
  <c r="V46" a="1"/>
  <c r="V46"/>
  <c r="W46" a="1"/>
  <c r="W46"/>
  <c r="X46" a="1"/>
  <c r="X46"/>
  <c r="Y46" a="1"/>
  <c r="Y46"/>
  <c r="Z46" a="1"/>
  <c r="Z46"/>
  <c r="AA46" a="1"/>
  <c r="AA46"/>
  <c r="AB46" a="1"/>
  <c r="AB46"/>
  <c r="AC46" a="1"/>
  <c r="AC46"/>
  <c r="AD46" a="1"/>
  <c r="AD46"/>
  <c r="AE46" a="1"/>
  <c r="AE46"/>
  <c r="AF46" a="1"/>
  <c r="AF46"/>
  <c r="AG46" a="1"/>
  <c r="AG46"/>
  <c r="AH46" a="1"/>
  <c r="AH46"/>
  <c r="AI46" a="1"/>
  <c r="AI46"/>
  <c r="AJ46" a="1"/>
  <c r="AJ46"/>
  <c r="AK46" a="1"/>
  <c r="AK46"/>
  <c r="AL46" a="1"/>
  <c r="AL46"/>
  <c r="AM46" a="1"/>
  <c r="AM46"/>
  <c r="AN46" a="1"/>
  <c r="AN46"/>
  <c r="AO46" a="1"/>
  <c r="AO46"/>
  <c r="AP46" a="1"/>
  <c r="AP46"/>
  <c r="AQ46" a="1"/>
  <c r="AQ46"/>
  <c r="AR46" a="1"/>
  <c r="AR46"/>
  <c r="AS46" a="1"/>
  <c r="AS46"/>
  <c r="AT46" a="1"/>
  <c r="AT46"/>
  <c r="AU46" a="1"/>
  <c r="AU46"/>
  <c r="AV46" a="1"/>
  <c r="AV46"/>
  <c r="AW46" a="1"/>
  <c r="AW46"/>
  <c r="AX46" a="1"/>
  <c r="AX46"/>
  <c r="AY46" a="1"/>
  <c r="AY46"/>
  <c r="AZ46" a="1"/>
  <c r="AZ46"/>
  <c r="BA46" a="1"/>
  <c r="BA46"/>
  <c r="BB46" a="1"/>
  <c r="BB46"/>
  <c r="BC46" a="1"/>
  <c r="BC46"/>
  <c r="BD46" a="1"/>
  <c r="BD46"/>
  <c r="BE46" a="1"/>
  <c r="BE46"/>
  <c r="BF46" a="1"/>
  <c r="BF46"/>
  <c r="BG46" a="1"/>
  <c r="BG46"/>
  <c r="BH46" a="1"/>
  <c r="BH46"/>
  <c r="BI46" a="1"/>
  <c r="BI46"/>
  <c r="BJ46" a="1"/>
  <c r="BJ46"/>
  <c r="BK46" a="1"/>
  <c r="BK46"/>
  <c r="BL46" a="1"/>
  <c r="BL46"/>
  <c r="BM46" a="1"/>
  <c r="BM46"/>
  <c r="BN46" a="1"/>
  <c r="BN46"/>
  <c r="BO46" a="1"/>
  <c r="BO46"/>
  <c r="BP46" a="1"/>
  <c r="BP46"/>
  <c r="BQ46" a="1"/>
  <c r="BQ46"/>
  <c r="BR46" a="1"/>
  <c r="BR46"/>
  <c r="BS46" a="1"/>
  <c r="BS46"/>
  <c r="BT46" a="1"/>
  <c r="BT46"/>
  <c r="BU46" a="1"/>
  <c r="BU46"/>
  <c r="BV46" a="1"/>
  <c r="BV46"/>
  <c r="BW46" a="1"/>
  <c r="BW46"/>
  <c r="BX46" a="1"/>
  <c r="BX46"/>
  <c r="BY46" a="1"/>
  <c r="BY46"/>
  <c r="BZ46" a="1"/>
  <c r="BZ46"/>
  <c r="CA46" a="1"/>
  <c r="CA46"/>
  <c r="CB46" a="1"/>
  <c r="CB46"/>
  <c r="CC46" a="1"/>
  <c r="CC46"/>
  <c r="CD46" a="1"/>
  <c r="CD46"/>
  <c r="CE46" a="1"/>
  <c r="CE46"/>
  <c r="CF46" a="1"/>
  <c r="CF46"/>
  <c r="CG46" a="1"/>
  <c r="CG46"/>
  <c r="CH46" a="1"/>
  <c r="CH46"/>
  <c r="CI46" a="1"/>
  <c r="CI46"/>
  <c r="CJ46" a="1"/>
  <c r="CJ46"/>
  <c r="CK46" a="1"/>
  <c r="CK46"/>
  <c r="CL46" a="1"/>
  <c r="CL46"/>
  <c r="CM46" a="1"/>
  <c r="CM46"/>
  <c r="CN46" a="1"/>
  <c r="CN46"/>
  <c r="CO46" a="1"/>
  <c r="CO46"/>
  <c r="CP46" a="1"/>
  <c r="CP46"/>
  <c r="CQ46" a="1"/>
  <c r="CQ46"/>
  <c r="CR46" a="1"/>
  <c r="CR46"/>
  <c r="ED46" a="1"/>
  <c r="ED46"/>
  <c r="EE46" a="1"/>
  <c r="EE46"/>
  <c r="EF46" a="1"/>
  <c r="EF46"/>
  <c r="EG46" a="1"/>
  <c r="EG46"/>
  <c r="EH46" a="1"/>
  <c r="EH46"/>
  <c r="EI46" a="1"/>
  <c r="EI46"/>
  <c r="EJ46" a="1"/>
  <c r="EJ46"/>
  <c r="EK46" a="1"/>
  <c r="EK46"/>
  <c r="EL46" a="1"/>
  <c r="EL46"/>
  <c r="EM46" a="1"/>
  <c r="EM46"/>
  <c r="EN46" a="1"/>
  <c r="EN46"/>
  <c r="EO46" a="1"/>
  <c r="EO46"/>
  <c r="EP46" a="1"/>
  <c r="EP46"/>
  <c r="EQ46" a="1"/>
  <c r="EQ46"/>
  <c r="ER46" a="1"/>
  <c r="ER46"/>
  <c r="ES46" a="1"/>
  <c r="ES46"/>
  <c r="ET46" a="1"/>
  <c r="ET46"/>
  <c r="EU46" a="1"/>
  <c r="EU46"/>
  <c r="EV46" a="1"/>
  <c r="EV46"/>
  <c r="EW46" a="1"/>
  <c r="EW46"/>
  <c r="EX46" a="1"/>
  <c r="EX46"/>
  <c r="EY46" a="1"/>
  <c r="EY46"/>
  <c r="EZ46" a="1"/>
  <c r="EZ46"/>
  <c r="FA46" a="1"/>
  <c r="FA46"/>
  <c r="FB46" a="1"/>
  <c r="FB46"/>
  <c r="FC46" a="1"/>
  <c r="FC46"/>
  <c r="FD46" a="1"/>
  <c r="FD46"/>
  <c r="FE46" a="1"/>
  <c r="FE46"/>
  <c r="FF46" a="1"/>
  <c r="FF46"/>
  <c r="FG46" a="1"/>
  <c r="FG46"/>
  <c r="FH46" a="1"/>
  <c r="FH46"/>
  <c r="FI46" a="1"/>
  <c r="FI46"/>
  <c r="FJ46" a="1"/>
  <c r="FJ46"/>
  <c r="FK46" a="1"/>
  <c r="FK46"/>
  <c r="FL46" a="1"/>
  <c r="FL46"/>
  <c r="FM46" a="1"/>
  <c r="FM46"/>
  <c r="FN46" a="1"/>
  <c r="FN46"/>
  <c r="FO46" a="1"/>
  <c r="FO46"/>
  <c r="FP46" a="1"/>
  <c r="FP46"/>
  <c r="FQ46" a="1"/>
  <c r="FQ46"/>
  <c r="FR46" a="1"/>
  <c r="FR46"/>
  <c r="FS46" a="1"/>
  <c r="FS46"/>
  <c r="FT46" a="1"/>
  <c r="FT46"/>
  <c r="FU46" a="1"/>
  <c r="FU46"/>
  <c r="FV46" a="1"/>
  <c r="FV46"/>
  <c r="FW46" a="1"/>
  <c r="FW46"/>
  <c r="FX46" a="1"/>
  <c r="FX46"/>
  <c r="FY46" a="1"/>
  <c r="FY46"/>
  <c r="FZ46" a="1"/>
  <c r="FZ46"/>
  <c r="GA46" a="1"/>
  <c r="GA46"/>
  <c r="GB46" a="1"/>
  <c r="GB46"/>
  <c r="GC46" a="1"/>
  <c r="GC46"/>
  <c r="GD46" a="1"/>
  <c r="GD46"/>
  <c r="GE46" a="1"/>
  <c r="GE46"/>
  <c r="GF46" a="1"/>
  <c r="GF46"/>
  <c r="GG46" a="1"/>
  <c r="GG46"/>
  <c r="GH46" a="1"/>
  <c r="GH46"/>
  <c r="GI46" a="1"/>
  <c r="GI46"/>
  <c r="GJ46" a="1"/>
  <c r="GJ46"/>
  <c r="GK46" a="1"/>
  <c r="GK46"/>
  <c r="E46" i="46" a="1"/>
  <c r="E46"/>
  <c r="F46" a="1"/>
  <c r="F46"/>
  <c r="G46" a="1"/>
  <c r="G46"/>
  <c r="H46" a="1"/>
  <c r="H46"/>
  <c r="I46" a="1"/>
  <c r="I46"/>
  <c r="J46" a="1"/>
  <c r="J46"/>
  <c r="K46" a="1"/>
  <c r="K46"/>
  <c r="L46" a="1"/>
  <c r="L46"/>
  <c r="M46" a="1"/>
  <c r="M46"/>
  <c r="N46" a="1"/>
  <c r="N46"/>
  <c r="O46" a="1"/>
  <c r="O46"/>
  <c r="P46" a="1"/>
  <c r="P46"/>
  <c r="Q46" a="1"/>
  <c r="Q46"/>
  <c r="R46" a="1"/>
  <c r="R46"/>
  <c r="S46" a="1"/>
  <c r="S46"/>
  <c r="T46" a="1"/>
  <c r="T46"/>
  <c r="U46" a="1"/>
  <c r="U46"/>
  <c r="V46" a="1"/>
  <c r="V46"/>
  <c r="W46" a="1"/>
  <c r="W46"/>
  <c r="X46" a="1"/>
  <c r="X46"/>
  <c r="Y46" a="1"/>
  <c r="Y46"/>
  <c r="Z46" a="1"/>
  <c r="Z46"/>
  <c r="AA46" a="1"/>
  <c r="AA46"/>
  <c r="AB46" a="1"/>
  <c r="AB46"/>
  <c r="AC46" a="1"/>
  <c r="AC46"/>
  <c r="AD46" a="1"/>
  <c r="AD46"/>
  <c r="AE46" a="1"/>
  <c r="AE46"/>
  <c r="AF46" a="1"/>
  <c r="AF46"/>
  <c r="AG46" a="1"/>
  <c r="AG46"/>
  <c r="AH46" a="1"/>
  <c r="AH46"/>
  <c r="AI46" a="1"/>
  <c r="AI46"/>
  <c r="AJ46" a="1"/>
  <c r="AJ46"/>
  <c r="AK46" a="1"/>
  <c r="AK46"/>
  <c r="AL46" a="1"/>
  <c r="AL46"/>
  <c r="AM46" a="1"/>
  <c r="AM46"/>
  <c r="AN46" a="1"/>
  <c r="AN46"/>
  <c r="AO46" a="1"/>
  <c r="AO46"/>
  <c r="AP46" a="1"/>
  <c r="AP46"/>
  <c r="AQ46" a="1"/>
  <c r="AQ46"/>
  <c r="AR46" a="1"/>
  <c r="AR46"/>
  <c r="AS46" a="1"/>
  <c r="AS46"/>
  <c r="AT46" a="1"/>
  <c r="AT46"/>
  <c r="AU46" a="1"/>
  <c r="AU46"/>
  <c r="AV46" a="1"/>
  <c r="AV46"/>
  <c r="AW46" a="1"/>
  <c r="AW46"/>
  <c r="AX46" a="1"/>
  <c r="AX46"/>
  <c r="AY46" a="1"/>
  <c r="AY46"/>
  <c r="AZ46" a="1"/>
  <c r="AZ46"/>
  <c r="BA46" a="1"/>
  <c r="BA46"/>
  <c r="BB46" a="1"/>
  <c r="BB46"/>
  <c r="BC46" a="1"/>
  <c r="BC46"/>
  <c r="BD46" a="1"/>
  <c r="BD46"/>
  <c r="BE46" a="1"/>
  <c r="BE46"/>
  <c r="BF46" a="1"/>
  <c r="BF46"/>
  <c r="BG46" a="1"/>
  <c r="BG46"/>
  <c r="BH46" a="1"/>
  <c r="BH46"/>
  <c r="BI46" a="1"/>
  <c r="BI46"/>
  <c r="BJ46" a="1"/>
  <c r="BJ46"/>
  <c r="BK46" a="1"/>
  <c r="BK46"/>
  <c r="BL46" a="1"/>
  <c r="BL46"/>
  <c r="BM46" a="1"/>
  <c r="BM46"/>
  <c r="BN46" a="1"/>
  <c r="BN46"/>
  <c r="BO46" a="1"/>
  <c r="BO46"/>
  <c r="BP46" a="1"/>
  <c r="BP46"/>
  <c r="BQ46" a="1"/>
  <c r="BQ46"/>
  <c r="BR46" a="1"/>
  <c r="BR46"/>
  <c r="BS46" a="1"/>
  <c r="BS46"/>
  <c r="BT46" a="1"/>
  <c r="BT46"/>
  <c r="BU46" a="1"/>
  <c r="BU46"/>
  <c r="BV46" a="1"/>
  <c r="BV46"/>
  <c r="BW46" a="1"/>
  <c r="BW46"/>
  <c r="BX46" a="1"/>
  <c r="BX46"/>
  <c r="BY46" a="1"/>
  <c r="BY46"/>
  <c r="BZ46" a="1"/>
  <c r="BZ46"/>
  <c r="CA46" a="1"/>
  <c r="CA46"/>
  <c r="CB46" a="1"/>
  <c r="CB46"/>
  <c r="CC46" a="1"/>
  <c r="CC46"/>
  <c r="CD46" a="1"/>
  <c r="CD46"/>
  <c r="CE46" a="1"/>
  <c r="CE46"/>
  <c r="CF46" a="1"/>
  <c r="CF46"/>
  <c r="CG46" a="1"/>
  <c r="CG46"/>
  <c r="CH46" a="1"/>
  <c r="CH46"/>
  <c r="CI46" a="1"/>
  <c r="CI46"/>
  <c r="CJ46" a="1"/>
  <c r="CJ46"/>
  <c r="CK46" a="1"/>
  <c r="CK46"/>
  <c r="CL46" a="1"/>
  <c r="CL46"/>
  <c r="CM46" a="1"/>
  <c r="CM46"/>
  <c r="CN46" a="1"/>
  <c r="CN46"/>
  <c r="CO46" a="1"/>
  <c r="CO46"/>
  <c r="CP46" a="1"/>
  <c r="CP46"/>
  <c r="CQ46" a="1"/>
  <c r="CQ46"/>
  <c r="CR46" a="1"/>
  <c r="CR46"/>
  <c r="CS46" a="1"/>
  <c r="CS46"/>
  <c r="EJ46" a="1"/>
  <c r="EJ46"/>
  <c r="EK46" a="1"/>
  <c r="EK46"/>
  <c r="EL46" a="1"/>
  <c r="EL46"/>
  <c r="EM46" a="1"/>
  <c r="EM46"/>
  <c r="EN46" a="1"/>
  <c r="EN46"/>
  <c r="EO46" a="1"/>
  <c r="EO46"/>
  <c r="EP46" a="1"/>
  <c r="EP46"/>
  <c r="EQ46" a="1"/>
  <c r="EQ46"/>
  <c r="ER46" a="1"/>
  <c r="ER46"/>
  <c r="ES46" a="1"/>
  <c r="ES46"/>
  <c r="ET46" a="1"/>
  <c r="ET46"/>
  <c r="EU46" a="1"/>
  <c r="EU46"/>
  <c r="EV46" a="1"/>
  <c r="EV46"/>
  <c r="EW46" a="1"/>
  <c r="EW46"/>
  <c r="EX46" a="1"/>
  <c r="EX46"/>
  <c r="EY46" a="1"/>
  <c r="EY46"/>
  <c r="EZ46" a="1"/>
  <c r="EZ46"/>
  <c r="FA46" a="1"/>
  <c r="FA46"/>
  <c r="FB46" a="1"/>
  <c r="FB46"/>
  <c r="FC46" a="1"/>
  <c r="FC46"/>
  <c r="FD46" a="1"/>
  <c r="FD46"/>
  <c r="FE46" a="1"/>
  <c r="FE46"/>
  <c r="FF46" a="1"/>
  <c r="FF46"/>
  <c r="FG46" a="1"/>
  <c r="FG46"/>
  <c r="FH46" a="1"/>
  <c r="FH46"/>
  <c r="FI46" a="1"/>
  <c r="FI46"/>
  <c r="FJ46" a="1"/>
  <c r="FJ46"/>
  <c r="FK46" a="1"/>
  <c r="FK46"/>
  <c r="FL46" a="1"/>
  <c r="FL46"/>
  <c r="FM46" a="1"/>
  <c r="FM46"/>
  <c r="FN46" a="1"/>
  <c r="FN46"/>
  <c r="FO46" a="1"/>
  <c r="FO46"/>
  <c r="FP46" a="1"/>
  <c r="FP46"/>
  <c r="FQ46" a="1"/>
  <c r="FQ46"/>
  <c r="FR46" a="1"/>
  <c r="FR46"/>
  <c r="FS46" a="1"/>
  <c r="FS46"/>
  <c r="FT46" a="1"/>
  <c r="FT46"/>
  <c r="FU46" a="1"/>
  <c r="FU46"/>
  <c r="FV46" a="1"/>
  <c r="FV46"/>
  <c r="FW46" a="1"/>
  <c r="FW46"/>
  <c r="FX46" a="1"/>
  <c r="FX46"/>
  <c r="FY46" a="1"/>
  <c r="FY46"/>
  <c r="FZ46" a="1"/>
  <c r="FZ46"/>
  <c r="GA46" a="1"/>
  <c r="GA46"/>
  <c r="GB46" a="1"/>
  <c r="GB46"/>
  <c r="GC46" a="1"/>
  <c r="GC46"/>
  <c r="GD46" a="1"/>
  <c r="GD46"/>
  <c r="GE46" a="1"/>
  <c r="GE46"/>
  <c r="GF46" a="1"/>
  <c r="GF46"/>
  <c r="GG46" a="1"/>
  <c r="GG46"/>
  <c r="GH46" a="1"/>
  <c r="GH46"/>
  <c r="GI46" a="1"/>
  <c r="GI46"/>
  <c r="GJ46" a="1"/>
  <c r="GJ46"/>
  <c r="GK46" a="1"/>
  <c r="GK46"/>
  <c r="GL46" a="1"/>
  <c r="GL46"/>
  <c r="GM46" a="1"/>
  <c r="GM46"/>
  <c r="D46" a="1"/>
  <c r="D46"/>
  <c r="CW22" i="43"/>
  <c r="CW21"/>
  <c r="CW20"/>
  <c r="CW19"/>
  <c r="CW18"/>
  <c r="CW17"/>
  <c r="C20"/>
  <c r="C19"/>
  <c r="C18"/>
  <c r="C22"/>
  <c r="C21"/>
  <c r="C17"/>
  <c r="CQ25" i="50"/>
  <c r="CQ23"/>
  <c r="B23"/>
  <c r="B25"/>
  <c r="AU26" i="34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25"/>
  <c r="AM30"/>
  <c r="AM32"/>
  <c r="AM34"/>
  <c r="P32"/>
  <c r="P30"/>
  <c r="P28"/>
  <c r="P26"/>
  <c r="AM28"/>
  <c r="BD35"/>
  <c r="BD36"/>
  <c r="P25"/>
  <c r="AM27"/>
  <c r="P27"/>
  <c r="AM29"/>
  <c r="P29"/>
  <c r="AM31"/>
  <c r="P31"/>
  <c r="AM33"/>
  <c r="P33"/>
  <c r="AM35"/>
  <c r="P34"/>
  <c r="AM36"/>
  <c r="P35"/>
  <c r="P36"/>
  <c r="P37"/>
  <c r="P38"/>
  <c r="P39"/>
  <c r="P40"/>
  <c r="P41"/>
  <c r="P42"/>
  <c r="P43"/>
  <c r="P44"/>
  <c r="P45"/>
  <c r="P46"/>
  <c r="P47"/>
  <c r="P48"/>
  <c r="P49"/>
  <c r="P50"/>
  <c r="P24"/>
  <c r="AM26"/>
  <c r="EM40" i="49"/>
  <c r="EA40"/>
  <c r="DA40"/>
  <c r="DA39"/>
  <c r="DA38"/>
  <c r="DA37"/>
  <c r="DA36"/>
  <c r="DA35"/>
  <c r="DA34"/>
  <c r="DA33"/>
  <c r="DA32"/>
  <c r="DA31"/>
  <c r="DA30"/>
  <c r="DA29"/>
  <c r="DA28"/>
  <c r="CZ27"/>
  <c r="B28"/>
  <c r="B29"/>
  <c r="B30"/>
  <c r="B31"/>
  <c r="B32"/>
  <c r="B33"/>
  <c r="B34"/>
  <c r="B35"/>
  <c r="B36"/>
  <c r="B37"/>
  <c r="B38"/>
  <c r="B39"/>
  <c r="B40"/>
  <c r="A27"/>
  <c r="DD21"/>
  <c r="DA18"/>
  <c r="DA16"/>
  <c r="DR37" i="44"/>
  <c r="DR36"/>
  <c r="DR35"/>
  <c r="DR34"/>
  <c r="DR33"/>
  <c r="DR32"/>
  <c r="DR31"/>
  <c r="DR30"/>
  <c r="DR29"/>
  <c r="DR28"/>
  <c r="DR27"/>
  <c r="DR26"/>
  <c r="DJ33" i="43"/>
  <c r="DJ32"/>
  <c r="DJ31"/>
  <c r="DJ30"/>
  <c r="DJ29"/>
  <c r="DJ28"/>
  <c r="DJ27"/>
  <c r="DJ26"/>
  <c r="DJ25"/>
  <c r="DJ24"/>
  <c r="DJ23"/>
  <c r="L33"/>
  <c r="L32"/>
  <c r="L31"/>
  <c r="L30"/>
  <c r="L29"/>
  <c r="L28"/>
  <c r="L27"/>
  <c r="L26"/>
  <c r="L25"/>
  <c r="L24"/>
  <c r="L23"/>
  <c r="B16" i="49"/>
  <c r="B18"/>
  <c r="GG24" i="44"/>
  <c r="FY24"/>
  <c r="FP24"/>
  <c r="FJ24"/>
  <c r="FC24"/>
  <c r="EW24"/>
  <c r="EO24"/>
  <c r="EG24"/>
  <c r="DX24"/>
  <c r="DQ24"/>
  <c r="DJ24"/>
  <c r="CQ7"/>
  <c r="CJ7"/>
  <c r="CB7"/>
  <c r="BW7"/>
  <c r="BP7"/>
  <c r="BI7"/>
  <c r="AY7"/>
  <c r="AQ7"/>
  <c r="AI7"/>
  <c r="AD7"/>
  <c r="W7"/>
  <c r="P7"/>
  <c r="EU21" i="43"/>
  <c r="EM21"/>
  <c r="EE21"/>
  <c r="GJ21"/>
  <c r="GB21"/>
  <c r="FT21"/>
  <c r="FP21"/>
  <c r="FI21"/>
  <c r="FB21"/>
  <c r="DV21"/>
  <c r="DO21"/>
  <c r="DH21"/>
  <c r="CQ7"/>
  <c r="CI7"/>
  <c r="CA7"/>
  <c r="BV7"/>
  <c r="BO7"/>
  <c r="BH7"/>
  <c r="AW7"/>
  <c r="AO7"/>
  <c r="AG7"/>
  <c r="AB7"/>
  <c r="U7"/>
  <c r="N7"/>
  <c r="A22" i="42"/>
  <c r="GH37" i="44"/>
  <c r="GH36"/>
  <c r="GH35"/>
  <c r="GH34"/>
  <c r="GH33"/>
  <c r="GH32"/>
  <c r="GH31"/>
  <c r="GH30"/>
  <c r="GH29"/>
  <c r="GH28"/>
  <c r="GH27"/>
  <c r="GH26"/>
  <c r="GH18"/>
  <c r="GC18"/>
  <c r="GH17"/>
  <c r="GC17"/>
  <c r="GH16"/>
  <c r="GC16"/>
  <c r="GH15"/>
  <c r="GC15"/>
  <c r="GH14"/>
  <c r="GC14"/>
  <c r="GH13"/>
  <c r="GC13"/>
  <c r="GH12"/>
  <c r="GC12"/>
  <c r="GH11"/>
  <c r="GC11"/>
  <c r="GH10"/>
  <c r="GC10"/>
  <c r="GH9"/>
  <c r="GC9"/>
  <c r="FZ37"/>
  <c r="FZ36"/>
  <c r="FZ35"/>
  <c r="FZ34"/>
  <c r="FZ33"/>
  <c r="FZ32"/>
  <c r="FZ31"/>
  <c r="FZ30"/>
  <c r="FZ29"/>
  <c r="FZ28"/>
  <c r="FZ27"/>
  <c r="FZ26"/>
  <c r="FZ18"/>
  <c r="FU18"/>
  <c r="FZ17"/>
  <c r="FU17"/>
  <c r="FZ16"/>
  <c r="FU16"/>
  <c r="FZ15"/>
  <c r="FU15"/>
  <c r="FZ14"/>
  <c r="FU14"/>
  <c r="FZ13"/>
  <c r="FU13"/>
  <c r="FZ12"/>
  <c r="FU12"/>
  <c r="FZ11"/>
  <c r="FU11"/>
  <c r="FZ10"/>
  <c r="FU10"/>
  <c r="FZ9"/>
  <c r="FU9"/>
  <c r="FQ37"/>
  <c r="FQ36"/>
  <c r="FQ35"/>
  <c r="FQ34"/>
  <c r="FQ33"/>
  <c r="FQ32"/>
  <c r="FQ31"/>
  <c r="FQ30"/>
  <c r="FQ29"/>
  <c r="FQ28"/>
  <c r="FQ27"/>
  <c r="FQ26"/>
  <c r="FQ18"/>
  <c r="FQ17"/>
  <c r="FQ16"/>
  <c r="FQ15"/>
  <c r="FQ14"/>
  <c r="FQ13"/>
  <c r="FQ12"/>
  <c r="FQ11"/>
  <c r="FQ10"/>
  <c r="FQ9"/>
  <c r="FK18"/>
  <c r="FK17"/>
  <c r="FK16"/>
  <c r="FK15"/>
  <c r="FK14"/>
  <c r="FK13"/>
  <c r="FK12"/>
  <c r="FK11"/>
  <c r="FK10"/>
  <c r="FK9"/>
  <c r="FD37"/>
  <c r="FD36"/>
  <c r="FD35"/>
  <c r="FD34"/>
  <c r="FD33"/>
  <c r="FD32"/>
  <c r="FD31"/>
  <c r="FD30"/>
  <c r="FD29"/>
  <c r="FD28"/>
  <c r="FD27"/>
  <c r="FD26"/>
  <c r="FD18"/>
  <c r="FD17"/>
  <c r="FD16"/>
  <c r="FD15"/>
  <c r="FD14"/>
  <c r="FD13"/>
  <c r="FD12"/>
  <c r="FD11"/>
  <c r="FD10"/>
  <c r="FD9"/>
  <c r="ES37"/>
  <c r="ES36"/>
  <c r="ES35"/>
  <c r="ES34"/>
  <c r="ES33"/>
  <c r="ES32"/>
  <c r="ES31"/>
  <c r="ES30"/>
  <c r="ES29"/>
  <c r="ES28"/>
  <c r="ES27"/>
  <c r="ES26"/>
  <c r="EX18"/>
  <c r="ES18"/>
  <c r="EX17"/>
  <c r="ES17"/>
  <c r="EX16"/>
  <c r="ES16"/>
  <c r="EX15"/>
  <c r="ES15"/>
  <c r="EX14"/>
  <c r="ES14"/>
  <c r="EX13"/>
  <c r="ES13"/>
  <c r="EX12"/>
  <c r="ES12"/>
  <c r="EX11"/>
  <c r="ES11"/>
  <c r="EX10"/>
  <c r="ES10"/>
  <c r="EX9"/>
  <c r="ES9"/>
  <c r="EK37"/>
  <c r="EK36"/>
  <c r="EK35"/>
  <c r="EK34"/>
  <c r="EK33"/>
  <c r="EK32"/>
  <c r="EK31"/>
  <c r="EK30"/>
  <c r="EK29"/>
  <c r="EK28"/>
  <c r="EK27"/>
  <c r="EK26"/>
  <c r="EP18"/>
  <c r="EK18"/>
  <c r="EP17"/>
  <c r="EK17"/>
  <c r="EP16"/>
  <c r="EK16"/>
  <c r="EP15"/>
  <c r="EK15"/>
  <c r="EP14"/>
  <c r="EK14"/>
  <c r="EP13"/>
  <c r="EK13"/>
  <c r="EP12"/>
  <c r="EK12"/>
  <c r="EP11"/>
  <c r="EK11"/>
  <c r="EP10"/>
  <c r="EK10"/>
  <c r="EP9"/>
  <c r="EK9"/>
  <c r="EC37"/>
  <c r="EC36"/>
  <c r="EC35"/>
  <c r="EC34"/>
  <c r="EC33"/>
  <c r="EC32"/>
  <c r="EC31"/>
  <c r="EC30"/>
  <c r="EC29"/>
  <c r="EC28"/>
  <c r="EC27"/>
  <c r="EC26"/>
  <c r="EH18"/>
  <c r="EC18"/>
  <c r="EH17"/>
  <c r="EC17"/>
  <c r="EH16"/>
  <c r="EC16"/>
  <c r="EH15"/>
  <c r="EC15"/>
  <c r="EH14"/>
  <c r="EC14"/>
  <c r="EH13"/>
  <c r="EC13"/>
  <c r="EH12"/>
  <c r="EC12"/>
  <c r="EH11"/>
  <c r="EC11"/>
  <c r="EH10"/>
  <c r="EC10"/>
  <c r="EH9"/>
  <c r="EC9"/>
  <c r="DY18"/>
  <c r="DY17"/>
  <c r="DY16"/>
  <c r="DY15"/>
  <c r="DY14"/>
  <c r="DY13"/>
  <c r="DY12"/>
  <c r="DY11"/>
  <c r="DY10"/>
  <c r="DY9"/>
  <c r="DR18"/>
  <c r="DR17"/>
  <c r="DR16"/>
  <c r="DR15"/>
  <c r="DR14"/>
  <c r="DR13"/>
  <c r="DR12"/>
  <c r="DR11"/>
  <c r="DR10"/>
  <c r="DR9"/>
  <c r="DK18"/>
  <c r="DK17"/>
  <c r="DK16"/>
  <c r="DK15"/>
  <c r="DK14"/>
  <c r="DK13"/>
  <c r="DK12"/>
  <c r="DK11"/>
  <c r="DK10"/>
  <c r="DK9"/>
  <c r="DD18"/>
  <c r="DD17"/>
  <c r="DD16"/>
  <c r="DD15"/>
  <c r="DD14"/>
  <c r="DD13"/>
  <c r="DD12"/>
  <c r="DD11"/>
  <c r="DD10"/>
  <c r="DD9"/>
  <c r="CP18"/>
  <c r="CP17"/>
  <c r="CP16"/>
  <c r="CP15"/>
  <c r="CP14"/>
  <c r="CP13"/>
  <c r="CP12"/>
  <c r="CP11"/>
  <c r="CP10"/>
  <c r="CP9"/>
  <c r="CH38"/>
  <c r="CH37"/>
  <c r="CH36"/>
  <c r="CH35"/>
  <c r="CH34"/>
  <c r="CH33"/>
  <c r="CH32"/>
  <c r="CH31"/>
  <c r="CH30"/>
  <c r="CH29"/>
  <c r="CH28"/>
  <c r="CH27"/>
  <c r="CH26"/>
  <c r="CM18"/>
  <c r="CH18"/>
  <c r="CM17"/>
  <c r="CH17"/>
  <c r="CM16"/>
  <c r="CH16"/>
  <c r="CM15"/>
  <c r="CH15"/>
  <c r="CM14"/>
  <c r="CH14"/>
  <c r="CM13"/>
  <c r="CH13"/>
  <c r="CM12"/>
  <c r="CH12"/>
  <c r="CM11"/>
  <c r="CH11"/>
  <c r="CM10"/>
  <c r="CH10"/>
  <c r="CM9"/>
  <c r="CH9"/>
  <c r="BZ38"/>
  <c r="BZ37"/>
  <c r="BZ36"/>
  <c r="BZ35"/>
  <c r="BZ34"/>
  <c r="BZ33"/>
  <c r="BZ32"/>
  <c r="BZ31"/>
  <c r="BZ30"/>
  <c r="BZ29"/>
  <c r="BZ28"/>
  <c r="BZ27"/>
  <c r="BZ26"/>
  <c r="CE18"/>
  <c r="BZ18"/>
  <c r="CE17"/>
  <c r="BZ17"/>
  <c r="CE16"/>
  <c r="BZ16"/>
  <c r="CE15"/>
  <c r="BZ15"/>
  <c r="CE14"/>
  <c r="BZ14"/>
  <c r="CE13"/>
  <c r="BZ13"/>
  <c r="CE12"/>
  <c r="BZ12"/>
  <c r="CE11"/>
  <c r="BZ11"/>
  <c r="CE10"/>
  <c r="BZ10"/>
  <c r="CE9"/>
  <c r="BZ9"/>
  <c r="BU18"/>
  <c r="BU17"/>
  <c r="BU16"/>
  <c r="BU15"/>
  <c r="BU14"/>
  <c r="BU13"/>
  <c r="BU12"/>
  <c r="BU11"/>
  <c r="BU10"/>
  <c r="BU9"/>
  <c r="BN38"/>
  <c r="BN37"/>
  <c r="BN36"/>
  <c r="BN35"/>
  <c r="BN34"/>
  <c r="BN33"/>
  <c r="BN32"/>
  <c r="BN31"/>
  <c r="BN30"/>
  <c r="BN29"/>
  <c r="BN28"/>
  <c r="BN27"/>
  <c r="BN26"/>
  <c r="BN18"/>
  <c r="BN17"/>
  <c r="BN16"/>
  <c r="BN15"/>
  <c r="BN14"/>
  <c r="BN13"/>
  <c r="BN12"/>
  <c r="BN11"/>
  <c r="BN10"/>
  <c r="BN9"/>
  <c r="BG18"/>
  <c r="BG17"/>
  <c r="BG16"/>
  <c r="BG15"/>
  <c r="BG14"/>
  <c r="BG13"/>
  <c r="BG12"/>
  <c r="BG11"/>
  <c r="BG10"/>
  <c r="BG9"/>
  <c r="BB38"/>
  <c r="BB37"/>
  <c r="BB36"/>
  <c r="BB35"/>
  <c r="BB34"/>
  <c r="BB33"/>
  <c r="BB32"/>
  <c r="BB31"/>
  <c r="BB30"/>
  <c r="BB29"/>
  <c r="BB28"/>
  <c r="BB27"/>
  <c r="BB26"/>
  <c r="BB18"/>
  <c r="AW18"/>
  <c r="BB17"/>
  <c r="AW17"/>
  <c r="BB16"/>
  <c r="AW16"/>
  <c r="BB15"/>
  <c r="AW15"/>
  <c r="BB14"/>
  <c r="AW14"/>
  <c r="BB13"/>
  <c r="AW13"/>
  <c r="BB12"/>
  <c r="AW12"/>
  <c r="BB11"/>
  <c r="AW11"/>
  <c r="BB10"/>
  <c r="AW10"/>
  <c r="BB9"/>
  <c r="AW9"/>
  <c r="AT38"/>
  <c r="AT37"/>
  <c r="AT36"/>
  <c r="AT35"/>
  <c r="AT34"/>
  <c r="AT33"/>
  <c r="AT32"/>
  <c r="AT31"/>
  <c r="AT30"/>
  <c r="AT29"/>
  <c r="AT28"/>
  <c r="AT27"/>
  <c r="AT26"/>
  <c r="AT18"/>
  <c r="AO18"/>
  <c r="AT17"/>
  <c r="AO17"/>
  <c r="AT16"/>
  <c r="AO16"/>
  <c r="AT15"/>
  <c r="AO15"/>
  <c r="AT14"/>
  <c r="AO14"/>
  <c r="AT13"/>
  <c r="AO13"/>
  <c r="AT12"/>
  <c r="AO12"/>
  <c r="AT11"/>
  <c r="AO11"/>
  <c r="AT10"/>
  <c r="AO10"/>
  <c r="AT9"/>
  <c r="AO9"/>
  <c r="AL38"/>
  <c r="AL37"/>
  <c r="AL36"/>
  <c r="AL35"/>
  <c r="AL34"/>
  <c r="AL33"/>
  <c r="AL32"/>
  <c r="AL31"/>
  <c r="AL30"/>
  <c r="AL29"/>
  <c r="AL28"/>
  <c r="AL27"/>
  <c r="AL26"/>
  <c r="AL18"/>
  <c r="AG18"/>
  <c r="AL17"/>
  <c r="AG17"/>
  <c r="AL16"/>
  <c r="AG16"/>
  <c r="AL15"/>
  <c r="AG15"/>
  <c r="AL14"/>
  <c r="AG14"/>
  <c r="AL13"/>
  <c r="AG13"/>
  <c r="AL12"/>
  <c r="AG12"/>
  <c r="AL11"/>
  <c r="AG11"/>
  <c r="AL10"/>
  <c r="AG10"/>
  <c r="AL9"/>
  <c r="AG9"/>
  <c r="AB38"/>
  <c r="AB37"/>
  <c r="AB36"/>
  <c r="AB35"/>
  <c r="AB34"/>
  <c r="AB33"/>
  <c r="AB32"/>
  <c r="AB31"/>
  <c r="AB30"/>
  <c r="AB29"/>
  <c r="AB28"/>
  <c r="AB27"/>
  <c r="AB26"/>
  <c r="AB18"/>
  <c r="AB17"/>
  <c r="AB16"/>
  <c r="AB15"/>
  <c r="AB14"/>
  <c r="AB13"/>
  <c r="AB12"/>
  <c r="AB11"/>
  <c r="AB10"/>
  <c r="AB9"/>
  <c r="U18"/>
  <c r="U17"/>
  <c r="U16"/>
  <c r="U15"/>
  <c r="U14"/>
  <c r="U13"/>
  <c r="U12"/>
  <c r="U11"/>
  <c r="U10"/>
  <c r="U9"/>
  <c r="N18"/>
  <c r="N17"/>
  <c r="N16"/>
  <c r="N15"/>
  <c r="N14"/>
  <c r="N13"/>
  <c r="N12"/>
  <c r="N11"/>
  <c r="N10"/>
  <c r="N9"/>
  <c r="GH33" i="43"/>
  <c r="GH32"/>
  <c r="GH31"/>
  <c r="GH30"/>
  <c r="GH29"/>
  <c r="GH28"/>
  <c r="GH27"/>
  <c r="GH26"/>
  <c r="GH25"/>
  <c r="GH24"/>
  <c r="GH23"/>
  <c r="GH16"/>
  <c r="GD16"/>
  <c r="GH15"/>
  <c r="GD15"/>
  <c r="GH14"/>
  <c r="GD14"/>
  <c r="GH13"/>
  <c r="GD13"/>
  <c r="GH12"/>
  <c r="GD12"/>
  <c r="GH11"/>
  <c r="GD11"/>
  <c r="GH10"/>
  <c r="GD10"/>
  <c r="GH9"/>
  <c r="GD9"/>
  <c r="FZ33"/>
  <c r="FZ32"/>
  <c r="FZ31"/>
  <c r="FZ30"/>
  <c r="FZ29"/>
  <c r="FZ28"/>
  <c r="FZ27"/>
  <c r="FZ26"/>
  <c r="FZ25"/>
  <c r="FZ24"/>
  <c r="FZ23"/>
  <c r="FZ16"/>
  <c r="FV16"/>
  <c r="FZ15"/>
  <c r="FV15"/>
  <c r="FZ14"/>
  <c r="FV14"/>
  <c r="FZ13"/>
  <c r="FV13"/>
  <c r="FZ12"/>
  <c r="FV12"/>
  <c r="FZ11"/>
  <c r="FV11"/>
  <c r="FZ10"/>
  <c r="FV10"/>
  <c r="FZ9"/>
  <c r="FV9"/>
  <c r="FR33"/>
  <c r="FR32"/>
  <c r="FR31"/>
  <c r="FR30"/>
  <c r="FR29"/>
  <c r="FR28"/>
  <c r="FR27"/>
  <c r="FR26"/>
  <c r="FR25"/>
  <c r="FR24"/>
  <c r="FR23"/>
  <c r="FR16"/>
  <c r="FR15"/>
  <c r="FR14"/>
  <c r="FR13"/>
  <c r="FR12"/>
  <c r="FR11"/>
  <c r="FR10"/>
  <c r="FR9"/>
  <c r="FK16"/>
  <c r="FK15"/>
  <c r="FK14"/>
  <c r="FK13"/>
  <c r="FK12"/>
  <c r="FK11"/>
  <c r="FK10"/>
  <c r="FK9"/>
  <c r="FD33"/>
  <c r="FD32"/>
  <c r="FD31"/>
  <c r="FD30"/>
  <c r="FD29"/>
  <c r="FD28"/>
  <c r="FD27"/>
  <c r="FD26"/>
  <c r="FD25"/>
  <c r="FD24"/>
  <c r="FD23"/>
  <c r="FD16"/>
  <c r="FD15"/>
  <c r="FD14"/>
  <c r="FD13"/>
  <c r="FD12"/>
  <c r="FD11"/>
  <c r="FD10"/>
  <c r="FD9"/>
  <c r="ES33"/>
  <c r="ES32"/>
  <c r="ES31"/>
  <c r="ES30"/>
  <c r="ES29"/>
  <c r="ES28"/>
  <c r="ES27"/>
  <c r="ES26"/>
  <c r="ES25"/>
  <c r="ES24"/>
  <c r="ES23"/>
  <c r="EW16"/>
  <c r="ES16"/>
  <c r="EW15"/>
  <c r="ES15"/>
  <c r="EW14"/>
  <c r="ES14"/>
  <c r="EW13"/>
  <c r="ES13"/>
  <c r="EW12"/>
  <c r="ES12"/>
  <c r="EW11"/>
  <c r="ES11"/>
  <c r="EW10"/>
  <c r="ES10"/>
  <c r="EW9"/>
  <c r="ES9"/>
  <c r="EK33"/>
  <c r="EK32"/>
  <c r="EK31"/>
  <c r="EK30"/>
  <c r="EK29"/>
  <c r="EK28"/>
  <c r="EK27"/>
  <c r="EK26"/>
  <c r="EK25"/>
  <c r="EK24"/>
  <c r="EK23"/>
  <c r="EO16"/>
  <c r="EK16"/>
  <c r="EO15"/>
  <c r="EK15"/>
  <c r="EO14"/>
  <c r="EK14"/>
  <c r="EO13"/>
  <c r="EK13"/>
  <c r="EO12"/>
  <c r="EK12"/>
  <c r="EO11"/>
  <c r="EK11"/>
  <c r="EO10"/>
  <c r="EK10"/>
  <c r="EO9"/>
  <c r="EK9"/>
  <c r="EG16"/>
  <c r="EG15"/>
  <c r="EG14"/>
  <c r="EG13"/>
  <c r="EG12"/>
  <c r="EG11"/>
  <c r="EG10"/>
  <c r="EG9"/>
  <c r="EC33"/>
  <c r="EC32"/>
  <c r="EC31"/>
  <c r="EC30"/>
  <c r="EC29"/>
  <c r="EC28"/>
  <c r="EC27"/>
  <c r="EC26"/>
  <c r="EC25"/>
  <c r="EC24"/>
  <c r="EC23"/>
  <c r="EC16"/>
  <c r="DX16"/>
  <c r="EC15"/>
  <c r="DX15"/>
  <c r="EC14"/>
  <c r="DX14"/>
  <c r="EC13"/>
  <c r="DX13"/>
  <c r="EC12"/>
  <c r="DX12"/>
  <c r="EC11"/>
  <c r="DX11"/>
  <c r="EC10"/>
  <c r="DX10"/>
  <c r="EC9"/>
  <c r="DX9"/>
  <c r="B52" i="50"/>
  <c r="DQ33" i="43"/>
  <c r="DQ32"/>
  <c r="DQ31"/>
  <c r="DQ30"/>
  <c r="DQ29"/>
  <c r="DQ28"/>
  <c r="DQ27"/>
  <c r="DQ26"/>
  <c r="DQ25"/>
  <c r="DQ24"/>
  <c r="DQ23"/>
  <c r="DQ16"/>
  <c r="DQ15"/>
  <c r="DQ14"/>
  <c r="DQ13"/>
  <c r="DQ12"/>
  <c r="DQ11"/>
  <c r="DQ10"/>
  <c r="DQ9"/>
  <c r="DC16"/>
  <c r="DC15"/>
  <c r="DC14"/>
  <c r="DC13"/>
  <c r="DC12"/>
  <c r="DC11"/>
  <c r="DC10"/>
  <c r="DC9"/>
  <c r="ET21" i="49"/>
  <c r="ER21"/>
  <c r="EP21"/>
  <c r="EO21"/>
  <c r="EM21"/>
  <c r="EK21"/>
  <c r="EI21"/>
  <c r="EH21"/>
  <c r="EF21"/>
  <c r="EE21"/>
  <c r="EC21"/>
  <c r="EA21"/>
  <c r="DX21"/>
  <c r="DV21"/>
  <c r="DT21"/>
  <c r="DR21"/>
  <c r="DO21"/>
  <c r="DN21"/>
  <c r="DL21"/>
  <c r="DK21"/>
  <c r="DI21"/>
  <c r="DH21"/>
  <c r="DG21"/>
  <c r="DG23"/>
  <c r="DG24"/>
  <c r="DE21"/>
  <c r="AS7"/>
  <c r="AQ7"/>
  <c r="AO7"/>
  <c r="AM7"/>
  <c r="AJ7"/>
  <c r="AG7"/>
  <c r="AD7"/>
  <c r="AA7"/>
  <c r="Y7"/>
  <c r="W7"/>
  <c r="U7"/>
  <c r="S7"/>
  <c r="Q7"/>
  <c r="O7"/>
  <c r="L7"/>
  <c r="I7"/>
  <c r="DN19" i="48"/>
  <c r="EP19"/>
  <c r="EN19"/>
  <c r="EL19"/>
  <c r="EJ19"/>
  <c r="EI19"/>
  <c r="EG19"/>
  <c r="EF19"/>
  <c r="ED19"/>
  <c r="EC19"/>
  <c r="EA19"/>
  <c r="DZ19"/>
  <c r="DX19"/>
  <c r="DV19"/>
  <c r="DT19"/>
  <c r="DR19"/>
  <c r="DP19"/>
  <c r="DL19"/>
  <c r="DK19"/>
  <c r="DH19"/>
  <c r="DI19"/>
  <c r="DE19"/>
  <c r="DF19"/>
  <c r="DB19"/>
  <c r="I7"/>
  <c r="DD19"/>
  <c r="DD21"/>
  <c r="DD22"/>
  <c r="AS7"/>
  <c r="AJ7"/>
  <c r="Y7"/>
  <c r="Q7"/>
  <c r="AR7"/>
  <c r="AP7"/>
  <c r="AM7"/>
  <c r="AG7"/>
  <c r="AD7"/>
  <c r="AA7"/>
  <c r="W7"/>
  <c r="U7"/>
  <c r="S7"/>
  <c r="O7"/>
  <c r="L7"/>
  <c r="B7"/>
  <c r="B8"/>
  <c r="CX8"/>
  <c r="B9"/>
  <c r="CX9"/>
  <c r="B10"/>
  <c r="CX10"/>
  <c r="B11"/>
  <c r="CX11"/>
  <c r="B12"/>
  <c r="CX12"/>
  <c r="B13"/>
  <c r="CX13"/>
  <c r="B14"/>
  <c r="CX14"/>
  <c r="B15"/>
  <c r="CX15"/>
  <c r="B16"/>
  <c r="CX16"/>
  <c r="CX7"/>
  <c r="CO16" i="43"/>
  <c r="CO15"/>
  <c r="CO14"/>
  <c r="CO13"/>
  <c r="CO12"/>
  <c r="CO11"/>
  <c r="CO10"/>
  <c r="CO9"/>
  <c r="CG33"/>
  <c r="CG32"/>
  <c r="CG31"/>
  <c r="CG30"/>
  <c r="CG29"/>
  <c r="CG28"/>
  <c r="CG27"/>
  <c r="CG26"/>
  <c r="CG25"/>
  <c r="CG24"/>
  <c r="CG23"/>
  <c r="CL16"/>
  <c r="CG16"/>
  <c r="CL15"/>
  <c r="CG15"/>
  <c r="CL14"/>
  <c r="CG14"/>
  <c r="CL13"/>
  <c r="CG13"/>
  <c r="CL12"/>
  <c r="CG12"/>
  <c r="CL11"/>
  <c r="CG11"/>
  <c r="CL10"/>
  <c r="CG10"/>
  <c r="CL9"/>
  <c r="CG9"/>
  <c r="BY33"/>
  <c r="BY32"/>
  <c r="BY31"/>
  <c r="BY30"/>
  <c r="BY29"/>
  <c r="BY28"/>
  <c r="BY27"/>
  <c r="BY26"/>
  <c r="BY25"/>
  <c r="BY24"/>
  <c r="BY23"/>
  <c r="CD16"/>
  <c r="BY16"/>
  <c r="CD15"/>
  <c r="BY15"/>
  <c r="CD14"/>
  <c r="BY14"/>
  <c r="CD13"/>
  <c r="BY13"/>
  <c r="CD12"/>
  <c r="BY12"/>
  <c r="CD11"/>
  <c r="BY11"/>
  <c r="CD10"/>
  <c r="BY10"/>
  <c r="CD9"/>
  <c r="BY9"/>
  <c r="BT16"/>
  <c r="BT15"/>
  <c r="BT14"/>
  <c r="BT13"/>
  <c r="BT12"/>
  <c r="BT11"/>
  <c r="BT10"/>
  <c r="BT9"/>
  <c r="BM33"/>
  <c r="BM32"/>
  <c r="BM31"/>
  <c r="BM30"/>
  <c r="BM29"/>
  <c r="BM28"/>
  <c r="BM27"/>
  <c r="BM26"/>
  <c r="BM25"/>
  <c r="BM24"/>
  <c r="BM23"/>
  <c r="BM16"/>
  <c r="BM15"/>
  <c r="BM14"/>
  <c r="BM13"/>
  <c r="BM12"/>
  <c r="BM11"/>
  <c r="BM10"/>
  <c r="BM9"/>
  <c r="BF33"/>
  <c r="BF32"/>
  <c r="BF31"/>
  <c r="BF30"/>
  <c r="BF29"/>
  <c r="BF28"/>
  <c r="BF27"/>
  <c r="BF26"/>
  <c r="BF25"/>
  <c r="BF24"/>
  <c r="BF23"/>
  <c r="BF16"/>
  <c r="BF15"/>
  <c r="BF14"/>
  <c r="BF13"/>
  <c r="BF12"/>
  <c r="BF11"/>
  <c r="BF10"/>
  <c r="BF9"/>
  <c r="AU33"/>
  <c r="AU32"/>
  <c r="AU31"/>
  <c r="AU30"/>
  <c r="AU29"/>
  <c r="AU28"/>
  <c r="AU27"/>
  <c r="AU26"/>
  <c r="AU25"/>
  <c r="AU24"/>
  <c r="AU23"/>
  <c r="AZ16"/>
  <c r="AU16"/>
  <c r="AZ15"/>
  <c r="AU15"/>
  <c r="AZ14"/>
  <c r="AU14"/>
  <c r="AZ13"/>
  <c r="AU13"/>
  <c r="AZ12"/>
  <c r="AU12"/>
  <c r="AZ11"/>
  <c r="AU11"/>
  <c r="AZ10"/>
  <c r="AU10"/>
  <c r="AZ9"/>
  <c r="AU9"/>
  <c r="AM33"/>
  <c r="AM32"/>
  <c r="AM31"/>
  <c r="AM30"/>
  <c r="AM29"/>
  <c r="AM28"/>
  <c r="AM27"/>
  <c r="AM26"/>
  <c r="AM25"/>
  <c r="AM24"/>
  <c r="AM23"/>
  <c r="AR16"/>
  <c r="AM16"/>
  <c r="AR15"/>
  <c r="AM15"/>
  <c r="AR14"/>
  <c r="AM14"/>
  <c r="AR13"/>
  <c r="AM13"/>
  <c r="AR12"/>
  <c r="AM12"/>
  <c r="AR11"/>
  <c r="AM11"/>
  <c r="AR10"/>
  <c r="AM10"/>
  <c r="AR9"/>
  <c r="AM9"/>
  <c r="AJ16"/>
  <c r="AJ15"/>
  <c r="AJ14"/>
  <c r="AJ13"/>
  <c r="AJ12"/>
  <c r="AJ11"/>
  <c r="AJ10"/>
  <c r="AJ9"/>
  <c r="AE33"/>
  <c r="AE32"/>
  <c r="AE31"/>
  <c r="AE30"/>
  <c r="AE29"/>
  <c r="AE28"/>
  <c r="AE27"/>
  <c r="AE26"/>
  <c r="AE25"/>
  <c r="AE24"/>
  <c r="AE23"/>
  <c r="AE16"/>
  <c r="AE15"/>
  <c r="AE14"/>
  <c r="AE13"/>
  <c r="AE12"/>
  <c r="AE11"/>
  <c r="AE10"/>
  <c r="AE9"/>
  <c r="L9"/>
  <c r="L10"/>
  <c r="L11"/>
  <c r="L12"/>
  <c r="L13"/>
  <c r="L14"/>
  <c r="L15"/>
  <c r="L16"/>
  <c r="Z16"/>
  <c r="Z15"/>
  <c r="Z14"/>
  <c r="Z13"/>
  <c r="Z12"/>
  <c r="Z11"/>
  <c r="Z10"/>
  <c r="Z9"/>
  <c r="S33"/>
  <c r="S32"/>
  <c r="S31"/>
  <c r="S30"/>
  <c r="S29"/>
  <c r="S28"/>
  <c r="S27"/>
  <c r="S26"/>
  <c r="S25"/>
  <c r="S24"/>
  <c r="S23"/>
  <c r="S16"/>
  <c r="S15"/>
  <c r="S14"/>
  <c r="S13"/>
  <c r="S12"/>
  <c r="S11"/>
  <c r="S10"/>
  <c r="S9"/>
  <c r="C17" i="44"/>
  <c r="C37"/>
  <c r="C36"/>
  <c r="C35"/>
  <c r="C34"/>
  <c r="C33"/>
  <c r="C32"/>
  <c r="C31"/>
  <c r="C30"/>
  <c r="C28"/>
  <c r="C27"/>
  <c r="C26"/>
  <c r="B24"/>
  <c r="C23"/>
  <c r="C22"/>
  <c r="C20"/>
  <c r="C15"/>
  <c r="C14"/>
  <c r="C13"/>
  <c r="C12"/>
  <c r="C11"/>
  <c r="C10"/>
  <c r="C9"/>
  <c r="C8"/>
  <c r="C7"/>
  <c r="DJ9" i="43"/>
  <c r="DJ10"/>
  <c r="DJ11"/>
  <c r="DJ12"/>
  <c r="DJ13"/>
  <c r="DJ14"/>
  <c r="DJ15"/>
  <c r="DJ16"/>
  <c r="W27" i="36"/>
  <c r="W15"/>
  <c r="B21" i="43"/>
  <c r="C24"/>
  <c r="C25"/>
  <c r="C26"/>
  <c r="C27"/>
  <c r="C28"/>
  <c r="C29"/>
  <c r="C30"/>
  <c r="C31"/>
  <c r="C32"/>
  <c r="C33"/>
  <c r="C23"/>
  <c r="C8"/>
  <c r="C9"/>
  <c r="C10"/>
  <c r="C11"/>
  <c r="C12"/>
  <c r="C13"/>
  <c r="C14"/>
  <c r="C15"/>
  <c r="C16"/>
  <c r="C7"/>
  <c r="CO17"/>
  <c r="CG17"/>
  <c r="BT17"/>
  <c r="CD17"/>
  <c r="CL17"/>
  <c r="BF17"/>
  <c r="AU17"/>
  <c r="BM17"/>
  <c r="AZ17"/>
  <c r="Z17"/>
  <c r="AR17"/>
  <c r="L17"/>
  <c r="AM17"/>
  <c r="AE17"/>
  <c r="BY17"/>
  <c r="S17"/>
  <c r="AJ17"/>
  <c r="CG34"/>
  <c r="BM34"/>
  <c r="AU34"/>
  <c r="BF34"/>
  <c r="BY34"/>
  <c r="AE34"/>
  <c r="S34"/>
  <c r="AM34"/>
  <c r="B15" i="42"/>
  <c r="B38"/>
  <c r="B37"/>
  <c r="B36"/>
  <c r="B35"/>
  <c r="B34"/>
  <c r="B33"/>
  <c r="B32"/>
  <c r="B31"/>
  <c r="B30"/>
  <c r="B29"/>
  <c r="B28"/>
  <c r="B27"/>
  <c r="B26"/>
  <c r="B25"/>
  <c r="A23"/>
  <c r="P17" i="35"/>
  <c r="Q17"/>
  <c r="R17"/>
  <c r="AW19" i="38"/>
  <c r="AW20"/>
  <c r="AW18"/>
  <c r="AW23"/>
  <c r="AW24"/>
  <c r="AW22"/>
  <c r="AW26"/>
  <c r="AW28"/>
  <c r="AW29"/>
  <c r="AW30"/>
  <c r="AU18"/>
  <c r="AU19"/>
  <c r="AU20"/>
  <c r="AU21"/>
  <c r="AU22"/>
  <c r="AU23"/>
  <c r="AU24"/>
  <c r="AU25"/>
  <c r="AU26"/>
  <c r="AU27"/>
  <c r="AU28"/>
  <c r="AU29"/>
  <c r="AU30"/>
  <c r="AU12"/>
  <c r="AU13"/>
  <c r="AU14"/>
  <c r="AU15"/>
  <c r="X4"/>
  <c r="Y4"/>
  <c r="Z4"/>
  <c r="X5"/>
  <c r="Y5"/>
  <c r="Z5"/>
  <c r="X6"/>
  <c r="X7"/>
  <c r="Y7"/>
  <c r="Z7"/>
  <c r="X8"/>
  <c r="Y8"/>
  <c r="Z8"/>
  <c r="X9"/>
  <c r="Y9"/>
  <c r="Z9"/>
  <c r="X10"/>
  <c r="Y10"/>
  <c r="Z10"/>
  <c r="X11"/>
  <c r="Y11"/>
  <c r="Z11"/>
  <c r="X12"/>
  <c r="Y12"/>
  <c r="Z12"/>
  <c r="Y13"/>
  <c r="Z13"/>
  <c r="X13"/>
  <c r="Z16" i="35"/>
  <c r="Q18"/>
  <c r="Y17"/>
  <c r="R18"/>
  <c r="Z17"/>
  <c r="Q19"/>
  <c r="Y18"/>
  <c r="R19"/>
  <c r="Z18"/>
  <c r="Q20"/>
  <c r="Y19"/>
  <c r="R20"/>
  <c r="Z19"/>
  <c r="Q21"/>
  <c r="Y20"/>
  <c r="R21"/>
  <c r="Z20"/>
  <c r="Q22"/>
  <c r="Y21"/>
  <c r="R22"/>
  <c r="Z21"/>
  <c r="Q23"/>
  <c r="Y22"/>
  <c r="R23"/>
  <c r="Z22"/>
  <c r="Q24"/>
  <c r="Y23"/>
  <c r="R24"/>
  <c r="Z23"/>
  <c r="P19"/>
  <c r="X18"/>
  <c r="P20"/>
  <c r="X19"/>
  <c r="P21"/>
  <c r="X20"/>
  <c r="P22"/>
  <c r="X21"/>
  <c r="P23"/>
  <c r="X22"/>
  <c r="P24"/>
  <c r="X23"/>
  <c r="P18"/>
  <c r="X17"/>
  <c r="AU32"/>
  <c r="AU28"/>
  <c r="AU22"/>
  <c r="AV19"/>
  <c r="AW20"/>
  <c r="AV21"/>
  <c r="AW21"/>
  <c r="AV20"/>
  <c r="AW22"/>
  <c r="AV23"/>
  <c r="AW19"/>
  <c r="AV25"/>
  <c r="AW25"/>
  <c r="AV24"/>
  <c r="AW24"/>
  <c r="AV27"/>
  <c r="AW27"/>
  <c r="AV29"/>
  <c r="AW29"/>
  <c r="AV32"/>
  <c r="AW32"/>
  <c r="AV31"/>
  <c r="AW31"/>
  <c r="AU19"/>
  <c r="AU20"/>
  <c r="AU21"/>
  <c r="AU25"/>
  <c r="AU26"/>
  <c r="AU27"/>
  <c r="AU29"/>
  <c r="AU30"/>
  <c r="AU31"/>
  <c r="AU33"/>
  <c r="AW17" i="37"/>
  <c r="AW16"/>
  <c r="AU16"/>
  <c r="AV23"/>
  <c r="AU22"/>
  <c r="AU20"/>
  <c r="AV17"/>
  <c r="AV15"/>
  <c r="AU18"/>
  <c r="AU15"/>
  <c r="AW15"/>
  <c r="AX15"/>
  <c r="AV16"/>
  <c r="AX16"/>
  <c r="AU17"/>
  <c r="AX17"/>
  <c r="AV18"/>
  <c r="AU19"/>
  <c r="AV19"/>
  <c r="AW19"/>
  <c r="AX19"/>
  <c r="AV20"/>
  <c r="AW20"/>
  <c r="AX20"/>
  <c r="AU21"/>
  <c r="AV21"/>
  <c r="AW18"/>
  <c r="AX18"/>
  <c r="AV22"/>
  <c r="AW22"/>
  <c r="AX22"/>
  <c r="AW23"/>
  <c r="AX23"/>
  <c r="AU23"/>
  <c r="AU24" i="35"/>
  <c r="AU23"/>
  <c r="AU16"/>
  <c r="AV16"/>
  <c r="AW16"/>
  <c r="AU17"/>
  <c r="AU18"/>
  <c r="AV18"/>
  <c r="AW18"/>
  <c r="AU15"/>
  <c r="AN16"/>
  <c r="AO16"/>
  <c r="AN18"/>
  <c r="AO18"/>
  <c r="AM17"/>
  <c r="AM18"/>
  <c r="AM19"/>
  <c r="AM16"/>
  <c r="P16"/>
  <c r="Q16"/>
  <c r="Q15"/>
  <c r="Z15"/>
  <c r="X15"/>
  <c r="X14"/>
  <c r="AL31" i="38"/>
  <c r="AK31"/>
  <c r="AJ31"/>
  <c r="AY19"/>
  <c r="BA19"/>
  <c r="AY20"/>
  <c r="BA20"/>
  <c r="AY21"/>
  <c r="BA21"/>
  <c r="AY22"/>
  <c r="BA22"/>
  <c r="AY23"/>
  <c r="BA23"/>
  <c r="AY24"/>
  <c r="BA24"/>
  <c r="AY25"/>
  <c r="BA25"/>
  <c r="AY26"/>
  <c r="BA26"/>
  <c r="AY27"/>
  <c r="BA27"/>
  <c r="AY28"/>
  <c r="BA28"/>
  <c r="AY29"/>
  <c r="BA29"/>
  <c r="AY30"/>
  <c r="BA30"/>
  <c r="AY31"/>
  <c r="BA31"/>
  <c r="BA5"/>
  <c r="BA6"/>
  <c r="BA7"/>
  <c r="BA8"/>
  <c r="BA10"/>
  <c r="BA11"/>
  <c r="BA12"/>
  <c r="AZ13"/>
  <c r="BA13"/>
  <c r="BA14"/>
  <c r="AZ15"/>
  <c r="BA15"/>
  <c r="BA16"/>
  <c r="BA17"/>
  <c r="AC5"/>
  <c r="AD5"/>
  <c r="AC6"/>
  <c r="AD6"/>
  <c r="AC7"/>
  <c r="AD7"/>
  <c r="AC8"/>
  <c r="AD8"/>
  <c r="AC9"/>
  <c r="AC10"/>
  <c r="AD10"/>
  <c r="AC11"/>
  <c r="AD11"/>
  <c r="AC12"/>
  <c r="AD12"/>
  <c r="AC13"/>
  <c r="AD13"/>
  <c r="AC14"/>
  <c r="AD14"/>
  <c r="AC15"/>
  <c r="AD15"/>
  <c r="AZ16" i="37"/>
  <c r="BA16"/>
  <c r="AZ17"/>
  <c r="BA17"/>
  <c r="AZ18"/>
  <c r="BA18"/>
  <c r="AZ19"/>
  <c r="BA19"/>
  <c r="AZ20"/>
  <c r="BA20"/>
  <c r="AZ21"/>
  <c r="BA21"/>
  <c r="AZ22"/>
  <c r="AZ23"/>
  <c r="BA23"/>
  <c r="AZ5"/>
  <c r="BA5"/>
  <c r="AZ6"/>
  <c r="BA6"/>
  <c r="AZ7"/>
  <c r="BA7"/>
  <c r="AZ8"/>
  <c r="BA8"/>
  <c r="AZ9"/>
  <c r="BA9"/>
  <c r="AZ10"/>
  <c r="BA10"/>
  <c r="BA11"/>
  <c r="AZ12"/>
  <c r="BA12"/>
  <c r="AZ13"/>
  <c r="BA13"/>
  <c r="AZ14"/>
  <c r="BA14"/>
  <c r="AC15"/>
  <c r="AD15"/>
  <c r="AC16"/>
  <c r="AD16"/>
  <c r="AC17"/>
  <c r="AD17"/>
  <c r="AC18"/>
  <c r="AD18"/>
  <c r="AC19"/>
  <c r="AD19"/>
  <c r="AC20"/>
  <c r="AC21"/>
  <c r="AD21"/>
  <c r="AC5"/>
  <c r="AD5"/>
  <c r="AC6"/>
  <c r="AD6"/>
  <c r="AC7"/>
  <c r="AD7"/>
  <c r="AC8"/>
  <c r="AD8"/>
  <c r="AC9"/>
  <c r="AD9"/>
  <c r="AC10"/>
  <c r="AD10"/>
  <c r="AC11"/>
  <c r="AD11"/>
  <c r="AC12"/>
  <c r="AD12"/>
  <c r="AC13"/>
  <c r="AD13"/>
  <c r="BA19" i="36"/>
  <c r="BA20"/>
  <c r="AZ21"/>
  <c r="BA21"/>
  <c r="BA22"/>
  <c r="BA23"/>
  <c r="BA25"/>
  <c r="BA27"/>
  <c r="BA28"/>
  <c r="BA18"/>
  <c r="BA6"/>
  <c r="BA7"/>
  <c r="BA8"/>
  <c r="BA9"/>
  <c r="BA10"/>
  <c r="BA11"/>
  <c r="BA12"/>
  <c r="BA13"/>
  <c r="AZ14"/>
  <c r="BA14"/>
  <c r="BA15"/>
  <c r="AY16"/>
  <c r="AZ16"/>
  <c r="BA16"/>
  <c r="AD16"/>
  <c r="AD17"/>
  <c r="AD18"/>
  <c r="AD19"/>
  <c r="AC20"/>
  <c r="AD20"/>
  <c r="AC22"/>
  <c r="AD22"/>
  <c r="AC24"/>
  <c r="AD24"/>
  <c r="AC25"/>
  <c r="AD25"/>
  <c r="AB5"/>
  <c r="AB6"/>
  <c r="AC6"/>
  <c r="AD6"/>
  <c r="AB7"/>
  <c r="AD7"/>
  <c r="AB8"/>
  <c r="AC8"/>
  <c r="AD8"/>
  <c r="AB9"/>
  <c r="AD9"/>
  <c r="AB10"/>
  <c r="AC10"/>
  <c r="AD10"/>
  <c r="AB11"/>
  <c r="AD11"/>
  <c r="AB12"/>
  <c r="AC12"/>
  <c r="AD12"/>
  <c r="AB13"/>
  <c r="AD13"/>
  <c r="AB14"/>
  <c r="AD14"/>
  <c r="BA20" i="35"/>
  <c r="BA21"/>
  <c r="BA22"/>
  <c r="BA23"/>
  <c r="BA24"/>
  <c r="BA25"/>
  <c r="BA26"/>
  <c r="BA27"/>
  <c r="BA28"/>
  <c r="AZ30"/>
  <c r="BA30"/>
  <c r="BA31"/>
  <c r="BA32"/>
  <c r="BA33"/>
  <c r="BA5"/>
  <c r="BA6"/>
  <c r="BA7"/>
  <c r="BA8"/>
  <c r="BA9"/>
  <c r="BA10"/>
  <c r="BA11"/>
  <c r="AZ12"/>
  <c r="BA12"/>
  <c r="BA13"/>
  <c r="BA14"/>
  <c r="BA15"/>
  <c r="BA16"/>
  <c r="BA17"/>
  <c r="BA18"/>
  <c r="AD20"/>
  <c r="AD21"/>
  <c r="AC22"/>
  <c r="AD22"/>
  <c r="AC23"/>
  <c r="AD23"/>
  <c r="AD24"/>
  <c r="AC25"/>
  <c r="AD25"/>
  <c r="AC27"/>
  <c r="AD27"/>
  <c r="AD28"/>
  <c r="AC29"/>
  <c r="AD29"/>
  <c r="AC30"/>
  <c r="AD30"/>
  <c r="AD17"/>
  <c r="AC18"/>
  <c r="AD18"/>
  <c r="AC19"/>
  <c r="AD19"/>
  <c r="AC5"/>
  <c r="AD5"/>
  <c r="AC6"/>
  <c r="AD6"/>
  <c r="AC7"/>
  <c r="AD7"/>
  <c r="AD8"/>
  <c r="AC9"/>
  <c r="AD9"/>
  <c r="AC10"/>
  <c r="AD10"/>
  <c r="AD11"/>
  <c r="AC12"/>
  <c r="AD12"/>
  <c r="AC13"/>
  <c r="AD13"/>
  <c r="AD14"/>
  <c r="AD15"/>
  <c r="AY22" i="34"/>
  <c r="AB25"/>
  <c r="AB26"/>
  <c r="AB27"/>
  <c r="AB28"/>
  <c r="AB29"/>
  <c r="AB30"/>
  <c r="AB31"/>
  <c r="AB32"/>
  <c r="AB33"/>
  <c r="AB24"/>
  <c r="AB20"/>
  <c r="AQ20" i="38"/>
  <c r="AS20"/>
  <c r="AQ21"/>
  <c r="AS21"/>
  <c r="AQ22"/>
  <c r="AS22"/>
  <c r="AQ23"/>
  <c r="AS23"/>
  <c r="AQ24"/>
  <c r="AS24"/>
  <c r="AQ25"/>
  <c r="AS25"/>
  <c r="AQ26"/>
  <c r="AS26"/>
  <c r="AQ27"/>
  <c r="AS27"/>
  <c r="AQ28"/>
  <c r="AS28"/>
  <c r="AQ29"/>
  <c r="AS29"/>
  <c r="AQ30"/>
  <c r="AS30"/>
  <c r="AQ31"/>
  <c r="AS31"/>
  <c r="AS19"/>
  <c r="AQ19"/>
  <c r="AS5"/>
  <c r="AS6"/>
  <c r="AS7"/>
  <c r="AS8"/>
  <c r="AS10"/>
  <c r="AS11"/>
  <c r="AS12"/>
  <c r="AR13"/>
  <c r="AS13"/>
  <c r="AS14"/>
  <c r="AR15"/>
  <c r="AS15"/>
  <c r="AS16"/>
  <c r="AS17"/>
  <c r="V5"/>
  <c r="V6"/>
  <c r="U7"/>
  <c r="V7"/>
  <c r="U8"/>
  <c r="V8"/>
  <c r="U10"/>
  <c r="V10"/>
  <c r="U11"/>
  <c r="V11"/>
  <c r="U12"/>
  <c r="V12"/>
  <c r="U13"/>
  <c r="V13"/>
  <c r="V14"/>
  <c r="U15"/>
  <c r="V15"/>
  <c r="AH19"/>
  <c r="AH20"/>
  <c r="AH21"/>
  <c r="AH22"/>
  <c r="AH23"/>
  <c r="AH24"/>
  <c r="AR17" i="37"/>
  <c r="AS17"/>
  <c r="AR18"/>
  <c r="AS18"/>
  <c r="AR19"/>
  <c r="AS19"/>
  <c r="AR20"/>
  <c r="AS20"/>
  <c r="AR21"/>
  <c r="AS21"/>
  <c r="AR22"/>
  <c r="AS22"/>
  <c r="AR23"/>
  <c r="AS23"/>
  <c r="AR16"/>
  <c r="AS16"/>
  <c r="AR5"/>
  <c r="AS5"/>
  <c r="AR6"/>
  <c r="AS6"/>
  <c r="AR7"/>
  <c r="AS7"/>
  <c r="AR8"/>
  <c r="AS8"/>
  <c r="AR9"/>
  <c r="AS9"/>
  <c r="AR10"/>
  <c r="AS10"/>
  <c r="AS11"/>
  <c r="AR12"/>
  <c r="AS12"/>
  <c r="AR13"/>
  <c r="AS13"/>
  <c r="AR14"/>
  <c r="AS14"/>
  <c r="T16"/>
  <c r="U16"/>
  <c r="V16"/>
  <c r="T17"/>
  <c r="U17"/>
  <c r="V17"/>
  <c r="T18"/>
  <c r="U18"/>
  <c r="V18"/>
  <c r="T19"/>
  <c r="U19"/>
  <c r="V19"/>
  <c r="T20"/>
  <c r="U20"/>
  <c r="V20"/>
  <c r="T21"/>
  <c r="U21"/>
  <c r="V21"/>
  <c r="U15"/>
  <c r="V15"/>
  <c r="T15"/>
  <c r="U5"/>
  <c r="V5"/>
  <c r="U6"/>
  <c r="V6"/>
  <c r="U7"/>
  <c r="V7"/>
  <c r="U8"/>
  <c r="V8"/>
  <c r="U9"/>
  <c r="V9"/>
  <c r="U10"/>
  <c r="V10"/>
  <c r="U11"/>
  <c r="V11"/>
  <c r="U12"/>
  <c r="V12"/>
  <c r="U13"/>
  <c r="V13"/>
  <c r="AS19" i="36"/>
  <c r="AS20"/>
  <c r="AR21"/>
  <c r="AS21"/>
  <c r="AS22"/>
  <c r="AS23"/>
  <c r="AS25"/>
  <c r="AS27"/>
  <c r="AS28"/>
  <c r="AS18"/>
  <c r="AS6"/>
  <c r="AS7"/>
  <c r="AS8"/>
  <c r="AS9"/>
  <c r="AS10"/>
  <c r="AS11"/>
  <c r="AS12"/>
  <c r="AS13"/>
  <c r="AR14"/>
  <c r="AS14"/>
  <c r="AS15"/>
  <c r="AR16"/>
  <c r="AS16"/>
  <c r="T17"/>
  <c r="V17"/>
  <c r="T18"/>
  <c r="V18"/>
  <c r="T19"/>
  <c r="V19"/>
  <c r="T20"/>
  <c r="U20"/>
  <c r="V20"/>
  <c r="T21"/>
  <c r="T22"/>
  <c r="U22"/>
  <c r="V22"/>
  <c r="T23"/>
  <c r="T24"/>
  <c r="U24"/>
  <c r="V24"/>
  <c r="T25"/>
  <c r="U25"/>
  <c r="V25"/>
  <c r="T26"/>
  <c r="V16"/>
  <c r="T16"/>
  <c r="U6"/>
  <c r="V6"/>
  <c r="V7"/>
  <c r="U8"/>
  <c r="V8"/>
  <c r="V9"/>
  <c r="U10"/>
  <c r="V10"/>
  <c r="V11"/>
  <c r="U12"/>
  <c r="V12"/>
  <c r="V13"/>
  <c r="V14"/>
  <c r="AS21" i="35"/>
  <c r="AS22"/>
  <c r="AS23"/>
  <c r="AS24"/>
  <c r="AS25"/>
  <c r="AS26"/>
  <c r="AS27"/>
  <c r="AS28"/>
  <c r="AS29"/>
  <c r="AR30"/>
  <c r="AS30"/>
  <c r="AS31"/>
  <c r="AS32"/>
  <c r="AS33"/>
  <c r="AS20"/>
  <c r="AS5"/>
  <c r="AS6"/>
  <c r="AS7"/>
  <c r="AS8"/>
  <c r="AS9"/>
  <c r="AS10"/>
  <c r="AS11"/>
  <c r="AR12"/>
  <c r="AS12"/>
  <c r="AS13"/>
  <c r="AS14"/>
  <c r="AS15"/>
  <c r="AS16"/>
  <c r="AS17"/>
  <c r="AS18"/>
  <c r="U18"/>
  <c r="V18"/>
  <c r="U19"/>
  <c r="V19"/>
  <c r="V20"/>
  <c r="V21"/>
  <c r="U22"/>
  <c r="V22"/>
  <c r="U23"/>
  <c r="V23"/>
  <c r="V24"/>
  <c r="U25"/>
  <c r="V25"/>
  <c r="V26"/>
  <c r="U27"/>
  <c r="V27"/>
  <c r="V28"/>
  <c r="U29"/>
  <c r="V29"/>
  <c r="U30"/>
  <c r="V30"/>
  <c r="V17"/>
  <c r="A23" i="61"/>
  <c r="U5" i="35"/>
  <c r="V5"/>
  <c r="U6"/>
  <c r="V6"/>
  <c r="U7"/>
  <c r="V7"/>
  <c r="V8"/>
  <c r="U9"/>
  <c r="V9"/>
  <c r="U10"/>
  <c r="V10"/>
  <c r="V11"/>
  <c r="B14" i="61"/>
  <c r="U12" i="35"/>
  <c r="V12"/>
  <c r="B15" i="61"/>
  <c r="U13" i="35"/>
  <c r="V13"/>
  <c r="V14"/>
  <c r="V15"/>
  <c r="AS4" i="34"/>
  <c r="AR4"/>
  <c r="U4"/>
  <c r="V4"/>
  <c r="U5"/>
  <c r="V5"/>
  <c r="AR5"/>
  <c r="AS5"/>
  <c r="AR6"/>
  <c r="AS6"/>
  <c r="AL18" i="38"/>
  <c r="AK18"/>
  <c r="AJ18"/>
  <c r="AL4"/>
  <c r="AK4"/>
  <c r="AJ4"/>
  <c r="O16"/>
  <c r="AD16"/>
  <c r="N16"/>
  <c r="M16"/>
  <c r="O4"/>
  <c r="V9"/>
  <c r="N4"/>
  <c r="U14"/>
  <c r="M4"/>
  <c r="AL4" i="37"/>
  <c r="AK4"/>
  <c r="AJ4"/>
  <c r="AQ4"/>
  <c r="AL15"/>
  <c r="AK15"/>
  <c r="AJ15"/>
  <c r="AL24"/>
  <c r="BA24"/>
  <c r="AK24"/>
  <c r="AJ24"/>
  <c r="AY24"/>
  <c r="O22"/>
  <c r="AD22"/>
  <c r="N22"/>
  <c r="AC22"/>
  <c r="M22"/>
  <c r="O14"/>
  <c r="N14"/>
  <c r="N4"/>
  <c r="U14"/>
  <c r="M14"/>
  <c r="O4"/>
  <c r="AC4"/>
  <c r="M4"/>
  <c r="O15" i="36"/>
  <c r="N15"/>
  <c r="M15"/>
  <c r="O4"/>
  <c r="V4"/>
  <c r="N4"/>
  <c r="M4"/>
  <c r="O27"/>
  <c r="N27"/>
  <c r="M27"/>
  <c r="AL30"/>
  <c r="AK30"/>
  <c r="AJ30"/>
  <c r="AL17"/>
  <c r="AK17"/>
  <c r="AJ17"/>
  <c r="AL4"/>
  <c r="AK4"/>
  <c r="AJ4"/>
  <c r="AL4" i="35"/>
  <c r="AK4"/>
  <c r="AJ4"/>
  <c r="AL19"/>
  <c r="AK19"/>
  <c r="AJ19"/>
  <c r="AL34"/>
  <c r="AS34"/>
  <c r="AK34"/>
  <c r="AZ34"/>
  <c r="AJ34"/>
  <c r="O31"/>
  <c r="AD31"/>
  <c r="N31"/>
  <c r="AC20"/>
  <c r="M31"/>
  <c r="AB23"/>
  <c r="O16"/>
  <c r="N16"/>
  <c r="M16"/>
  <c r="O4"/>
  <c r="V4"/>
  <c r="N4"/>
  <c r="U8"/>
  <c r="M4"/>
  <c r="T6"/>
  <c r="AJ4" i="34"/>
  <c r="AJ36"/>
  <c r="AY36"/>
  <c r="AJ23"/>
  <c r="AB34"/>
  <c r="M4"/>
  <c r="T11"/>
  <c r="M21"/>
  <c r="AZ5"/>
  <c r="BA5"/>
  <c r="AC5"/>
  <c r="AD5"/>
  <c r="U6"/>
  <c r="U7"/>
  <c r="U8"/>
  <c r="U9"/>
  <c r="U10"/>
  <c r="U11"/>
  <c r="M15" i="35"/>
  <c r="AB5"/>
  <c r="N15"/>
  <c r="AJ16" i="37"/>
  <c r="AO15" i="35"/>
  <c r="AN15"/>
  <c r="AM15"/>
  <c r="AW14"/>
  <c r="AV14"/>
  <c r="AU14"/>
  <c r="AO14"/>
  <c r="AN14"/>
  <c r="AM14"/>
  <c r="AW13"/>
  <c r="AV13"/>
  <c r="AU13"/>
  <c r="AO13"/>
  <c r="AN13"/>
  <c r="AU12"/>
  <c r="AW11"/>
  <c r="AV11"/>
  <c r="AU11"/>
  <c r="AO11"/>
  <c r="AN11"/>
  <c r="AM11"/>
  <c r="AW10"/>
  <c r="AV10"/>
  <c r="AU10"/>
  <c r="AO10"/>
  <c r="AN10"/>
  <c r="AM10"/>
  <c r="AW9"/>
  <c r="AV9"/>
  <c r="AU9"/>
  <c r="AO9"/>
  <c r="AN9"/>
  <c r="AM9"/>
  <c r="AW8"/>
  <c r="AV8"/>
  <c r="AU8"/>
  <c r="AO8"/>
  <c r="AN8"/>
  <c r="AM8"/>
  <c r="AW7"/>
  <c r="AV7"/>
  <c r="AU7"/>
  <c r="AO7"/>
  <c r="AN7"/>
  <c r="AM7"/>
  <c r="AW6"/>
  <c r="AV6"/>
  <c r="AU6"/>
  <c r="AO6"/>
  <c r="AN6"/>
  <c r="AM6"/>
  <c r="AW5"/>
  <c r="AV5"/>
  <c r="AU5"/>
  <c r="AO5"/>
  <c r="AN5"/>
  <c r="AM5"/>
  <c r="AW4"/>
  <c r="AV4"/>
  <c r="AU4"/>
  <c r="AO4"/>
  <c r="AN4"/>
  <c r="AM4"/>
  <c r="AJ18" i="57"/>
  <c r="AD18"/>
  <c r="X18"/>
  <c r="AW18"/>
  <c r="O18"/>
  <c r="F18"/>
  <c r="BQ18"/>
  <c r="BB18"/>
  <c r="AR18"/>
  <c r="T18"/>
  <c r="J18"/>
  <c r="BK18"/>
  <c r="AJ11"/>
  <c r="AD11"/>
  <c r="X11"/>
  <c r="BQ11"/>
  <c r="BB11"/>
  <c r="AR11"/>
  <c r="T11"/>
  <c r="J11"/>
  <c r="BK11"/>
  <c r="AW11"/>
  <c r="O11"/>
  <c r="F11"/>
  <c r="EO27" i="40"/>
  <c r="DQ27"/>
  <c r="DI27"/>
  <c r="EQ27"/>
  <c r="EI27"/>
  <c r="DK27"/>
  <c r="EM27"/>
  <c r="DO27"/>
  <c r="EK27"/>
  <c r="DM27"/>
  <c r="DG27"/>
  <c r="U15" i="36"/>
  <c r="CW16" i="44"/>
  <c r="B17" i="61"/>
  <c r="B16"/>
  <c r="CW16"/>
  <c r="AJ19" i="57"/>
  <c r="AD19"/>
  <c r="X19"/>
  <c r="BB19"/>
  <c r="AR19"/>
  <c r="T19"/>
  <c r="J19"/>
  <c r="BK19"/>
  <c r="AW19"/>
  <c r="O19"/>
  <c r="F19"/>
  <c r="BQ19"/>
  <c r="AJ15"/>
  <c r="AD15"/>
  <c r="X15"/>
  <c r="BB15"/>
  <c r="AR15"/>
  <c r="T15"/>
  <c r="J15"/>
  <c r="BK15"/>
  <c r="AW15"/>
  <c r="O15"/>
  <c r="F15"/>
  <c r="BQ15"/>
  <c r="AJ12"/>
  <c r="AD12"/>
  <c r="X12"/>
  <c r="BK12"/>
  <c r="AW12"/>
  <c r="O12"/>
  <c r="F12"/>
  <c r="BQ12"/>
  <c r="BB12"/>
  <c r="AR12"/>
  <c r="T12"/>
  <c r="J12"/>
  <c r="AJ8"/>
  <c r="AD8"/>
  <c r="X8"/>
  <c r="BK8"/>
  <c r="AW8"/>
  <c r="O8"/>
  <c r="F8"/>
  <c r="BQ8"/>
  <c r="BB8"/>
  <c r="AR8"/>
  <c r="T8"/>
  <c r="J8"/>
  <c r="BQ35"/>
  <c r="AG35"/>
  <c r="F35"/>
  <c r="BT35"/>
  <c r="AJ35"/>
  <c r="BN35"/>
  <c r="AD35"/>
  <c r="X35"/>
  <c r="BK35"/>
  <c r="BB35"/>
  <c r="AR35"/>
  <c r="J35"/>
  <c r="AA35"/>
  <c r="O35"/>
  <c r="BG35"/>
  <c r="AW35"/>
  <c r="AM35"/>
  <c r="T35"/>
  <c r="BT32"/>
  <c r="AJ32"/>
  <c r="X32"/>
  <c r="T32"/>
  <c r="O32"/>
  <c r="J32"/>
  <c r="AD32"/>
  <c r="BK32"/>
  <c r="BG32"/>
  <c r="BB32"/>
  <c r="AW32"/>
  <c r="AR32"/>
  <c r="AM32"/>
  <c r="AA32"/>
  <c r="BN32"/>
  <c r="BQ32"/>
  <c r="AG32"/>
  <c r="F32"/>
  <c r="BT28"/>
  <c r="AJ28"/>
  <c r="X28"/>
  <c r="T28"/>
  <c r="O28"/>
  <c r="J28"/>
  <c r="BN28"/>
  <c r="BK28"/>
  <c r="BG28"/>
  <c r="BB28"/>
  <c r="AW28"/>
  <c r="AR28"/>
  <c r="AM28"/>
  <c r="AA28"/>
  <c r="AD28"/>
  <c r="BQ28"/>
  <c r="AG28"/>
  <c r="F28"/>
  <c r="BX16" i="61"/>
  <c r="BQ16"/>
  <c r="BJ16"/>
  <c r="BC16"/>
  <c r="CF16"/>
  <c r="AE16"/>
  <c r="X16"/>
  <c r="Q16"/>
  <c r="J16"/>
  <c r="CN16"/>
  <c r="AU16"/>
  <c r="AM16"/>
  <c r="N33" i="44"/>
  <c r="N33" i="61"/>
  <c r="BC29"/>
  <c r="AU29"/>
  <c r="AM29"/>
  <c r="AE29"/>
  <c r="X29"/>
  <c r="BX29"/>
  <c r="CF29"/>
  <c r="BJ29"/>
  <c r="J29"/>
  <c r="CN29"/>
  <c r="BQ29"/>
  <c r="Q29"/>
  <c r="CQ22"/>
  <c r="CB22"/>
  <c r="AY22"/>
  <c r="AI22"/>
  <c r="BW22"/>
  <c r="BI22"/>
  <c r="AD22"/>
  <c r="P22"/>
  <c r="BP22"/>
  <c r="W22"/>
  <c r="I22"/>
  <c r="AQ22"/>
  <c r="CJ22"/>
  <c r="CQ20"/>
  <c r="CB20"/>
  <c r="AY20"/>
  <c r="AI20"/>
  <c r="BW20"/>
  <c r="BI20"/>
  <c r="AD20"/>
  <c r="P20"/>
  <c r="BP20"/>
  <c r="W20"/>
  <c r="I20"/>
  <c r="CJ20"/>
  <c r="AQ20"/>
  <c r="A30" i="58"/>
  <c r="CZ30"/>
  <c r="A30" i="49"/>
  <c r="CZ30"/>
  <c r="Q20"/>
  <c r="AJ20" i="58"/>
  <c r="Q20"/>
  <c r="AS20"/>
  <c r="Y20"/>
  <c r="AS20" i="49"/>
  <c r="AJ20"/>
  <c r="Y20"/>
  <c r="Q17"/>
  <c r="AJ17" i="58"/>
  <c r="AS17"/>
  <c r="Y17"/>
  <c r="Q17"/>
  <c r="AS17" i="49"/>
  <c r="AJ17"/>
  <c r="Y17"/>
  <c r="Q14"/>
  <c r="AJ14" i="58"/>
  <c r="AS14"/>
  <c r="Y14"/>
  <c r="Q14"/>
  <c r="AS14" i="49"/>
  <c r="AJ14"/>
  <c r="Y14"/>
  <c r="Y10" i="58"/>
  <c r="AS10"/>
  <c r="Q10"/>
  <c r="AJ10"/>
  <c r="Q10" i="49"/>
  <c r="AS10"/>
  <c r="AJ10"/>
  <c r="Y10"/>
  <c r="F28" i="58"/>
  <c r="AJ28"/>
  <c r="Y28"/>
  <c r="Q28"/>
  <c r="Y28" i="49"/>
  <c r="AJ28"/>
  <c r="F28"/>
  <c r="Q28"/>
  <c r="DP25" i="63"/>
  <c r="DL25"/>
  <c r="DH25"/>
  <c r="DD25"/>
  <c r="CZ25"/>
  <c r="CV25"/>
  <c r="DQ25"/>
  <c r="DK25"/>
  <c r="DF25"/>
  <c r="DA25"/>
  <c r="CU25"/>
  <c r="DO25"/>
  <c r="DJ25"/>
  <c r="DE25"/>
  <c r="CY25"/>
  <c r="CT25"/>
  <c r="DN25"/>
  <c r="DC25"/>
  <c r="CS25"/>
  <c r="DG25"/>
  <c r="CW25"/>
  <c r="DB25"/>
  <c r="CX25"/>
  <c r="DN25" i="50"/>
  <c r="DK25"/>
  <c r="DH25"/>
  <c r="DM25"/>
  <c r="DJ25"/>
  <c r="DG25"/>
  <c r="DM25" i="63"/>
  <c r="DQ25" i="50"/>
  <c r="DP25"/>
  <c r="DI25"/>
  <c r="DF25"/>
  <c r="DI25" i="63"/>
  <c r="DE25" i="50"/>
  <c r="DL25"/>
  <c r="DO25"/>
  <c r="DD25"/>
  <c r="DA25"/>
  <c r="CV25"/>
  <c r="DB25"/>
  <c r="DC25"/>
  <c r="CX25"/>
  <c r="CU25"/>
  <c r="CY25"/>
  <c r="CZ25"/>
  <c r="CW25"/>
  <c r="CT25"/>
  <c r="CS25"/>
  <c r="AY32" i="34"/>
  <c r="AY28"/>
  <c r="EH19" i="57"/>
  <c r="EC19"/>
  <c r="DX19"/>
  <c r="DQ19"/>
  <c r="DK19"/>
  <c r="DE19"/>
  <c r="DA19"/>
  <c r="CV19"/>
  <c r="CQ19"/>
  <c r="EW19"/>
  <c r="EQ19"/>
  <c r="EH15"/>
  <c r="EC15"/>
  <c r="DX15"/>
  <c r="DQ15"/>
  <c r="DK15"/>
  <c r="DE15"/>
  <c r="DA15"/>
  <c r="CV15"/>
  <c r="CQ15"/>
  <c r="EW15"/>
  <c r="EQ15"/>
  <c r="EH12"/>
  <c r="EC12"/>
  <c r="DX12"/>
  <c r="DQ12"/>
  <c r="DK12"/>
  <c r="DE12"/>
  <c r="DA12"/>
  <c r="CV12"/>
  <c r="CQ12"/>
  <c r="EW12"/>
  <c r="EQ12"/>
  <c r="EH8"/>
  <c r="EC8"/>
  <c r="DX8"/>
  <c r="DQ8"/>
  <c r="DK8"/>
  <c r="DE8"/>
  <c r="DA8"/>
  <c r="CV8"/>
  <c r="CQ8"/>
  <c r="EW8"/>
  <c r="EQ8"/>
  <c r="ET34"/>
  <c r="DN34"/>
  <c r="DA34"/>
  <c r="CV34"/>
  <c r="CQ34"/>
  <c r="EZ34"/>
  <c r="EH34"/>
  <c r="DK34"/>
  <c r="DE34"/>
  <c r="EM34"/>
  <c r="DT34"/>
  <c r="EW34"/>
  <c r="DX34"/>
  <c r="DH34"/>
  <c r="EQ34"/>
  <c r="EC34"/>
  <c r="DQ34"/>
  <c r="EW30"/>
  <c r="DQ30"/>
  <c r="DE30"/>
  <c r="EZ30"/>
  <c r="EM30"/>
  <c r="EH30"/>
  <c r="EC30"/>
  <c r="DX30"/>
  <c r="DT30"/>
  <c r="DH30"/>
  <c r="EQ30"/>
  <c r="DK30"/>
  <c r="ET30"/>
  <c r="DN30"/>
  <c r="DA30"/>
  <c r="CV30"/>
  <c r="CQ30"/>
  <c r="EW26"/>
  <c r="DQ26"/>
  <c r="DE26"/>
  <c r="EZ26"/>
  <c r="EM26"/>
  <c r="EH26"/>
  <c r="EC26"/>
  <c r="DX26"/>
  <c r="DT26"/>
  <c r="DH26"/>
  <c r="EQ26"/>
  <c r="DK26"/>
  <c r="ET26"/>
  <c r="CQ26"/>
  <c r="DA26"/>
  <c r="DN26"/>
  <c r="CV26"/>
  <c r="GI18" i="61"/>
  <c r="EU18"/>
  <c r="EI18"/>
  <c r="DU18"/>
  <c r="DN18"/>
  <c r="DG18"/>
  <c r="CZ18"/>
  <c r="FW18"/>
  <c r="EQ18"/>
  <c r="FL18"/>
  <c r="EA18"/>
  <c r="DM18"/>
  <c r="GL18"/>
  <c r="GA18"/>
  <c r="FS18"/>
  <c r="EZ18"/>
  <c r="FG18"/>
  <c r="DF18"/>
  <c r="GE18"/>
  <c r="FF18"/>
  <c r="DT18"/>
  <c r="FM18"/>
  <c r="EE18"/>
  <c r="EY18"/>
  <c r="EM18"/>
  <c r="FC13"/>
  <c r="EO13"/>
  <c r="FY13"/>
  <c r="FP13"/>
  <c r="EW13"/>
  <c r="DQ13"/>
  <c r="DC13"/>
  <c r="DJ13"/>
  <c r="EG13"/>
  <c r="DX13"/>
  <c r="FJ13"/>
  <c r="GG13"/>
  <c r="FC11"/>
  <c r="EO11"/>
  <c r="FY11"/>
  <c r="FP11"/>
  <c r="EW11"/>
  <c r="DQ11"/>
  <c r="DC11"/>
  <c r="GG11"/>
  <c r="DJ11"/>
  <c r="EG11"/>
  <c r="DX11"/>
  <c r="FJ11"/>
  <c r="FC9"/>
  <c r="EO9"/>
  <c r="FY9"/>
  <c r="FP9"/>
  <c r="EW9"/>
  <c r="DQ9"/>
  <c r="DC9"/>
  <c r="FJ9"/>
  <c r="GG9"/>
  <c r="DJ9"/>
  <c r="EG9"/>
  <c r="DX9"/>
  <c r="EH15" i="62"/>
  <c r="DE15"/>
  <c r="CY15"/>
  <c r="EB15"/>
  <c r="DV15"/>
  <c r="DO15"/>
  <c r="EE15"/>
  <c r="DH15"/>
  <c r="DR15"/>
  <c r="DY15"/>
  <c r="DL15"/>
  <c r="DB15"/>
  <c r="EB20" i="58"/>
  <c r="DS20"/>
  <c r="EN20"/>
  <c r="DG20"/>
  <c r="EM20" i="49"/>
  <c r="EA20"/>
  <c r="DR20"/>
  <c r="DF20"/>
  <c r="EB17" i="58"/>
  <c r="DS17"/>
  <c r="EN17"/>
  <c r="DG17"/>
  <c r="EM17" i="49"/>
  <c r="EA17"/>
  <c r="DR17"/>
  <c r="DF17"/>
  <c r="EB14" i="58"/>
  <c r="DS14"/>
  <c r="EN14"/>
  <c r="DG14"/>
  <c r="DF14" i="49"/>
  <c r="EM14"/>
  <c r="EA14"/>
  <c r="DR14"/>
  <c r="DS10" i="58"/>
  <c r="DG10"/>
  <c r="EN10"/>
  <c r="EB10"/>
  <c r="DF10" i="49"/>
  <c r="EM10"/>
  <c r="EA10"/>
  <c r="DR10"/>
  <c r="EW38" i="58"/>
  <c r="EP38"/>
  <c r="EK38"/>
  <c r="EE38"/>
  <c r="DX38"/>
  <c r="DQ38"/>
  <c r="DJ38"/>
  <c r="DC38"/>
  <c r="EU38"/>
  <c r="EI38"/>
  <c r="DV38"/>
  <c r="DO38"/>
  <c r="DI38"/>
  <c r="EZ38"/>
  <c r="EM38"/>
  <c r="EA38"/>
  <c r="DM38"/>
  <c r="EL38"/>
  <c r="DZ38"/>
  <c r="DL38"/>
  <c r="ET38"/>
  <c r="EH38"/>
  <c r="DH38"/>
  <c r="EF38"/>
  <c r="DR38"/>
  <c r="DF38"/>
  <c r="ER38"/>
  <c r="DU38" i="49"/>
  <c r="EV38"/>
  <c r="EG38"/>
  <c r="EE38"/>
  <c r="DC38"/>
  <c r="DQ38"/>
  <c r="ED38"/>
  <c r="EY38"/>
  <c r="DZ38"/>
  <c r="DY38"/>
  <c r="DP38"/>
  <c r="EQ38"/>
  <c r="EZ36" i="58"/>
  <c r="ET36"/>
  <c r="EM36"/>
  <c r="EH36"/>
  <c r="EA36"/>
  <c r="DM36"/>
  <c r="DH36"/>
  <c r="ER36"/>
  <c r="EL36"/>
  <c r="EF36"/>
  <c r="DZ36"/>
  <c r="DR36"/>
  <c r="DL36"/>
  <c r="DF36"/>
  <c r="EW36"/>
  <c r="EK36"/>
  <c r="DX36"/>
  <c r="DJ36"/>
  <c r="EU36"/>
  <c r="EI36"/>
  <c r="DV36"/>
  <c r="DI36"/>
  <c r="EP36"/>
  <c r="EE36"/>
  <c r="DQ36"/>
  <c r="DC36"/>
  <c r="DO36"/>
  <c r="DQ36" i="49"/>
  <c r="ED36"/>
  <c r="EY36"/>
  <c r="DZ36"/>
  <c r="DY36"/>
  <c r="DU36"/>
  <c r="EV36"/>
  <c r="EG36"/>
  <c r="EE36"/>
  <c r="DC36"/>
  <c r="EQ36"/>
  <c r="DP36"/>
  <c r="EW34" i="58"/>
  <c r="EP34"/>
  <c r="EK34"/>
  <c r="EE34"/>
  <c r="DX34"/>
  <c r="DQ34"/>
  <c r="DJ34"/>
  <c r="DC34"/>
  <c r="EU34"/>
  <c r="EI34"/>
  <c r="DV34"/>
  <c r="DO34"/>
  <c r="DI34"/>
  <c r="EZ34"/>
  <c r="EM34"/>
  <c r="EA34"/>
  <c r="DM34"/>
  <c r="EL34"/>
  <c r="DZ34"/>
  <c r="DL34"/>
  <c r="ET34"/>
  <c r="EH34"/>
  <c r="DH34"/>
  <c r="ER34"/>
  <c r="EF34"/>
  <c r="DR34"/>
  <c r="DF34"/>
  <c r="DU34" i="49"/>
  <c r="EV34"/>
  <c r="EG34"/>
  <c r="EE34"/>
  <c r="DC34"/>
  <c r="DQ34"/>
  <c r="EQ34"/>
  <c r="ED34"/>
  <c r="EY34"/>
  <c r="DZ34"/>
  <c r="DY34"/>
  <c r="DP34"/>
  <c r="EZ32" i="58"/>
  <c r="ET32"/>
  <c r="EM32"/>
  <c r="EH32"/>
  <c r="EA32"/>
  <c r="DM32"/>
  <c r="DH32"/>
  <c r="ER32"/>
  <c r="EL32"/>
  <c r="EF32"/>
  <c r="DZ32"/>
  <c r="DR32"/>
  <c r="DL32"/>
  <c r="DF32"/>
  <c r="EP32"/>
  <c r="EE32"/>
  <c r="DQ32"/>
  <c r="DC32"/>
  <c r="DO32"/>
  <c r="EW32"/>
  <c r="EK32"/>
  <c r="DX32"/>
  <c r="DJ32"/>
  <c r="DV32"/>
  <c r="DI32"/>
  <c r="EU32"/>
  <c r="EI32"/>
  <c r="DQ32" i="49"/>
  <c r="ED32"/>
  <c r="EY32"/>
  <c r="DZ32"/>
  <c r="DY32"/>
  <c r="DU32"/>
  <c r="EV32"/>
  <c r="EG32"/>
  <c r="EE32"/>
  <c r="DC32"/>
  <c r="DP32"/>
  <c r="EQ32"/>
  <c r="EW30" i="58"/>
  <c r="EP30"/>
  <c r="EK30"/>
  <c r="EE30"/>
  <c r="DX30"/>
  <c r="DQ30"/>
  <c r="DJ30"/>
  <c r="DC30"/>
  <c r="EU30"/>
  <c r="EI30"/>
  <c r="DV30"/>
  <c r="DO30"/>
  <c r="DI30"/>
  <c r="ET30"/>
  <c r="EH30"/>
  <c r="DH30"/>
  <c r="ER30"/>
  <c r="EF30"/>
  <c r="DR30"/>
  <c r="DF30"/>
  <c r="EZ30"/>
  <c r="EM30"/>
  <c r="EA30"/>
  <c r="DM30"/>
  <c r="EL30"/>
  <c r="DZ30"/>
  <c r="DL30"/>
  <c r="DU30" i="49"/>
  <c r="EV30"/>
  <c r="EG30"/>
  <c r="EE30"/>
  <c r="DC30"/>
  <c r="DQ30"/>
  <c r="ED30"/>
  <c r="EY30"/>
  <c r="DZ30"/>
  <c r="EQ30"/>
  <c r="DY30"/>
  <c r="DP30"/>
  <c r="EZ28" i="58"/>
  <c r="ET28"/>
  <c r="EM28"/>
  <c r="EH28"/>
  <c r="EA28"/>
  <c r="DM28"/>
  <c r="DH28"/>
  <c r="ER28"/>
  <c r="EL28"/>
  <c r="EF28"/>
  <c r="DZ28"/>
  <c r="DR28"/>
  <c r="DL28"/>
  <c r="DF28"/>
  <c r="EW28"/>
  <c r="EK28"/>
  <c r="DX28"/>
  <c r="DJ28"/>
  <c r="EU28"/>
  <c r="EI28"/>
  <c r="DV28"/>
  <c r="DI28"/>
  <c r="EP28"/>
  <c r="EE28"/>
  <c r="DQ28"/>
  <c r="DC28"/>
  <c r="DO28"/>
  <c r="DQ28" i="49"/>
  <c r="ED28"/>
  <c r="EY28"/>
  <c r="DZ28"/>
  <c r="DY28"/>
  <c r="DU28"/>
  <c r="EV28"/>
  <c r="EG28"/>
  <c r="EE28"/>
  <c r="DC28"/>
  <c r="DP28"/>
  <c r="EQ28"/>
  <c r="BQ38" i="57"/>
  <c r="AG38"/>
  <c r="F38"/>
  <c r="BT38"/>
  <c r="AJ38"/>
  <c r="X38"/>
  <c r="T38"/>
  <c r="O38"/>
  <c r="J38"/>
  <c r="BG38"/>
  <c r="AW38"/>
  <c r="AM38"/>
  <c r="BN38"/>
  <c r="AD38"/>
  <c r="BK38"/>
  <c r="BB38"/>
  <c r="AR38"/>
  <c r="AA38"/>
  <c r="AZ15"/>
  <c r="AU15"/>
  <c r="AP15"/>
  <c r="AI15"/>
  <c r="AC15"/>
  <c r="W15"/>
  <c r="R15"/>
  <c r="M15"/>
  <c r="H15"/>
  <c r="BP15"/>
  <c r="BV15"/>
  <c r="BJ15"/>
  <c r="BT31"/>
  <c r="AJ31"/>
  <c r="X31"/>
  <c r="T31"/>
  <c r="O31"/>
  <c r="J31"/>
  <c r="BN31"/>
  <c r="AD31"/>
  <c r="BK31"/>
  <c r="BG31"/>
  <c r="BB31"/>
  <c r="AW31"/>
  <c r="AR31"/>
  <c r="AM31"/>
  <c r="AA31"/>
  <c r="BQ31"/>
  <c r="AG31"/>
  <c r="F31"/>
  <c r="BT27"/>
  <c r="AJ27"/>
  <c r="X27"/>
  <c r="T27"/>
  <c r="O27"/>
  <c r="J27"/>
  <c r="BN27"/>
  <c r="AD27"/>
  <c r="BK27"/>
  <c r="BG27"/>
  <c r="BB27"/>
  <c r="AW27"/>
  <c r="AR27"/>
  <c r="AM27"/>
  <c r="AA27"/>
  <c r="F27"/>
  <c r="BQ27"/>
  <c r="AG27"/>
  <c r="AU18" i="61"/>
  <c r="BX18"/>
  <c r="BQ18"/>
  <c r="BJ18"/>
  <c r="BC18"/>
  <c r="Q18"/>
  <c r="X18"/>
  <c r="AE18"/>
  <c r="AM18"/>
  <c r="J18"/>
  <c r="CN18"/>
  <c r="CF18"/>
  <c r="N26" i="44"/>
  <c r="N26" i="61"/>
  <c r="N31" i="44"/>
  <c r="N31" i="61"/>
  <c r="N28" i="44"/>
  <c r="N28" i="61"/>
  <c r="CJ13"/>
  <c r="AY13"/>
  <c r="W13"/>
  <c r="I13"/>
  <c r="CQ13"/>
  <c r="BP13"/>
  <c r="CB13"/>
  <c r="AD13"/>
  <c r="BI13"/>
  <c r="AQ13"/>
  <c r="AI13"/>
  <c r="BW13"/>
  <c r="P13"/>
  <c r="CJ11"/>
  <c r="AY11"/>
  <c r="W11"/>
  <c r="I11"/>
  <c r="CQ11"/>
  <c r="BP11"/>
  <c r="BW11"/>
  <c r="P11"/>
  <c r="CB11"/>
  <c r="AD11"/>
  <c r="BI11"/>
  <c r="AQ11"/>
  <c r="AI11"/>
  <c r="CJ9"/>
  <c r="AY9"/>
  <c r="W9"/>
  <c r="I9"/>
  <c r="CQ9"/>
  <c r="BP9"/>
  <c r="BI9"/>
  <c r="AQ9"/>
  <c r="AI9"/>
  <c r="BW9"/>
  <c r="P9"/>
  <c r="CB9"/>
  <c r="AD9"/>
  <c r="AB8" i="62"/>
  <c r="H8"/>
  <c r="AK8"/>
  <c r="Y8"/>
  <c r="U8"/>
  <c r="E8"/>
  <c r="K8"/>
  <c r="O8"/>
  <c r="AH8"/>
  <c r="R8"/>
  <c r="AE8"/>
  <c r="AK14"/>
  <c r="Y14"/>
  <c r="U14"/>
  <c r="E14"/>
  <c r="AB14"/>
  <c r="H14"/>
  <c r="AE14"/>
  <c r="O14"/>
  <c r="AH14"/>
  <c r="R14"/>
  <c r="K14"/>
  <c r="AB12"/>
  <c r="H12"/>
  <c r="AE12"/>
  <c r="O12"/>
  <c r="K12"/>
  <c r="AK12"/>
  <c r="Y12"/>
  <c r="U12"/>
  <c r="E12"/>
  <c r="R12"/>
  <c r="AH12"/>
  <c r="AB10"/>
  <c r="H10"/>
  <c r="AK10"/>
  <c r="Y10"/>
  <c r="U10"/>
  <c r="E10"/>
  <c r="AE10"/>
  <c r="O10"/>
  <c r="R10"/>
  <c r="AH10"/>
  <c r="K10"/>
  <c r="CZ33" i="58"/>
  <c r="A33"/>
  <c r="CZ33" i="49"/>
  <c r="A33"/>
  <c r="CZ29" i="58"/>
  <c r="A29"/>
  <c r="CZ29" i="49"/>
  <c r="A29"/>
  <c r="Q19"/>
  <c r="AJ19" i="58"/>
  <c r="Y19"/>
  <c r="Q19"/>
  <c r="AS19"/>
  <c r="AS19" i="49"/>
  <c r="AJ19"/>
  <c r="Y19"/>
  <c r="Q16"/>
  <c r="AJ16" i="58"/>
  <c r="Y16"/>
  <c r="Q16"/>
  <c r="AS16"/>
  <c r="AS16" i="49"/>
  <c r="AJ16"/>
  <c r="Y16"/>
  <c r="Q13"/>
  <c r="AJ13" i="58"/>
  <c r="Y13"/>
  <c r="Q13"/>
  <c r="AS13"/>
  <c r="AS13" i="49"/>
  <c r="AJ13"/>
  <c r="Y13"/>
  <c r="AJ9" i="58"/>
  <c r="AS9"/>
  <c r="Y9"/>
  <c r="Q9"/>
  <c r="AS9" i="49"/>
  <c r="AJ9"/>
  <c r="Y9"/>
  <c r="Q9"/>
  <c r="Y38" i="58"/>
  <c r="Q38"/>
  <c r="AJ38"/>
  <c r="F38"/>
  <c r="AJ38" i="49"/>
  <c r="F38"/>
  <c r="Q38"/>
  <c r="Y38"/>
  <c r="F36" i="58"/>
  <c r="AJ36"/>
  <c r="Y36"/>
  <c r="Q36"/>
  <c r="Y36" i="49"/>
  <c r="Q36"/>
  <c r="AJ36"/>
  <c r="F36"/>
  <c r="Y34" i="58"/>
  <c r="Q34"/>
  <c r="AJ34"/>
  <c r="F34"/>
  <c r="F34" i="49"/>
  <c r="Y34"/>
  <c r="Q34"/>
  <c r="AJ34"/>
  <c r="F32" i="58"/>
  <c r="AJ32"/>
  <c r="Y32"/>
  <c r="Q32"/>
  <c r="Y32" i="49"/>
  <c r="Q32"/>
  <c r="AJ32"/>
  <c r="F32"/>
  <c r="Y30" i="58"/>
  <c r="Q30"/>
  <c r="AJ30"/>
  <c r="F30"/>
  <c r="F30" i="49"/>
  <c r="Y30"/>
  <c r="Q30"/>
  <c r="AJ30"/>
  <c r="DO23" i="51"/>
  <c r="DK23"/>
  <c r="DG23"/>
  <c r="DF23"/>
  <c r="CZ23"/>
  <c r="DE23"/>
  <c r="DD23"/>
  <c r="CY23"/>
  <c r="DN23"/>
  <c r="DJ23"/>
  <c r="DC23"/>
  <c r="DB23"/>
  <c r="CX23"/>
  <c r="DP23"/>
  <c r="DM23"/>
  <c r="DL23"/>
  <c r="DI23"/>
  <c r="DH23"/>
  <c r="DA23"/>
  <c r="CW23"/>
  <c r="CV23"/>
  <c r="CU23"/>
  <c r="CT23"/>
  <c r="CS23"/>
  <c r="CR23"/>
  <c r="AY35" i="34"/>
  <c r="AY31"/>
  <c r="AY27"/>
  <c r="EH18" i="57"/>
  <c r="EC18"/>
  <c r="DX18"/>
  <c r="DQ18"/>
  <c r="DK18"/>
  <c r="DE18"/>
  <c r="DA18"/>
  <c r="CV18"/>
  <c r="CQ18"/>
  <c r="EW18"/>
  <c r="EQ18"/>
  <c r="EU15"/>
  <c r="EE15"/>
  <c r="DU15"/>
  <c r="DI15"/>
  <c r="CX15"/>
  <c r="EO15"/>
  <c r="EJ15"/>
  <c r="DZ15"/>
  <c r="DO15"/>
  <c r="DC15"/>
  <c r="CS15"/>
  <c r="EH11"/>
  <c r="EC11"/>
  <c r="DX11"/>
  <c r="DQ11"/>
  <c r="DK11"/>
  <c r="DE11"/>
  <c r="DA11"/>
  <c r="CV11"/>
  <c r="CQ11"/>
  <c r="EW11"/>
  <c r="EQ11"/>
  <c r="ET37"/>
  <c r="DN37"/>
  <c r="DA37"/>
  <c r="CV37"/>
  <c r="CQ37"/>
  <c r="EW37"/>
  <c r="DQ37"/>
  <c r="DE37"/>
  <c r="EQ37"/>
  <c r="EM37"/>
  <c r="EC37"/>
  <c r="DT37"/>
  <c r="DK37"/>
  <c r="EZ37"/>
  <c r="EH37"/>
  <c r="DX37"/>
  <c r="DH37"/>
  <c r="EX34"/>
  <c r="DR34"/>
  <c r="DF34"/>
  <c r="EU34"/>
  <c r="EO34"/>
  <c r="DU34"/>
  <c r="CS34"/>
  <c r="DZ34"/>
  <c r="DO34"/>
  <c r="DI34"/>
  <c r="CX34"/>
  <c r="ER34"/>
  <c r="EE34"/>
  <c r="DC34"/>
  <c r="EJ34"/>
  <c r="DL34"/>
  <c r="EW29"/>
  <c r="DQ29"/>
  <c r="DE29"/>
  <c r="EZ29"/>
  <c r="EM29"/>
  <c r="EH29"/>
  <c r="EC29"/>
  <c r="DX29"/>
  <c r="DT29"/>
  <c r="DH29"/>
  <c r="EQ29"/>
  <c r="DK29"/>
  <c r="ET29"/>
  <c r="DN29"/>
  <c r="DA29"/>
  <c r="CV29"/>
  <c r="CQ29"/>
  <c r="EW25"/>
  <c r="DQ25"/>
  <c r="DE25"/>
  <c r="EQ25"/>
  <c r="EZ25"/>
  <c r="EM25"/>
  <c r="EH25"/>
  <c r="EC25"/>
  <c r="DX25"/>
  <c r="DT25"/>
  <c r="DH25"/>
  <c r="ET25"/>
  <c r="DN25"/>
  <c r="CV25"/>
  <c r="DK25"/>
  <c r="DA25"/>
  <c r="CQ25"/>
  <c r="EO23" i="61"/>
  <c r="GG23"/>
  <c r="FC23"/>
  <c r="DX23"/>
  <c r="DJ23"/>
  <c r="FY23"/>
  <c r="FJ23"/>
  <c r="DQ23"/>
  <c r="DC23"/>
  <c r="EG23"/>
  <c r="FP23"/>
  <c r="EW23"/>
  <c r="GG21"/>
  <c r="FC21"/>
  <c r="DX21"/>
  <c r="DJ21"/>
  <c r="FP21"/>
  <c r="EW21"/>
  <c r="EG21"/>
  <c r="EO21"/>
  <c r="FY21"/>
  <c r="DQ21"/>
  <c r="DC21"/>
  <c r="FJ21"/>
  <c r="EE12" i="62"/>
  <c r="DO12"/>
  <c r="EH12"/>
  <c r="DV12"/>
  <c r="DR12"/>
  <c r="DB12"/>
  <c r="DY12"/>
  <c r="DH12"/>
  <c r="EB12"/>
  <c r="DL12"/>
  <c r="CY12"/>
  <c r="DE12"/>
  <c r="EH10"/>
  <c r="DV10"/>
  <c r="DR10"/>
  <c r="DB10"/>
  <c r="EE10"/>
  <c r="DO10"/>
  <c r="CY10"/>
  <c r="DE10"/>
  <c r="EB10"/>
  <c r="DH10"/>
  <c r="DY10"/>
  <c r="DL10"/>
  <c r="EH8"/>
  <c r="DV8"/>
  <c r="DR8"/>
  <c r="DB8"/>
  <c r="EE8"/>
  <c r="DO8"/>
  <c r="CY8"/>
  <c r="DY8"/>
  <c r="EB8"/>
  <c r="DE8"/>
  <c r="DH8"/>
  <c r="DL8"/>
  <c r="EB19" i="58"/>
  <c r="DS19"/>
  <c r="EN19"/>
  <c r="DG19"/>
  <c r="DF19" i="49"/>
  <c r="EM19"/>
  <c r="EA19"/>
  <c r="DR19"/>
  <c r="EB16" i="58"/>
  <c r="DS16"/>
  <c r="EN16"/>
  <c r="DG16"/>
  <c r="EM16" i="49"/>
  <c r="EA16"/>
  <c r="DR16"/>
  <c r="DF16"/>
  <c r="EB13" i="58"/>
  <c r="DS13"/>
  <c r="EN13"/>
  <c r="DG13"/>
  <c r="EM13" i="49"/>
  <c r="EA13"/>
  <c r="DR13"/>
  <c r="DF13"/>
  <c r="DS9" i="58"/>
  <c r="DG9"/>
  <c r="EN9"/>
  <c r="EB9"/>
  <c r="EM9" i="49"/>
  <c r="EA9"/>
  <c r="DR9"/>
  <c r="DF9"/>
  <c r="EX39" i="58"/>
  <c r="DS39"/>
  <c r="EN39"/>
  <c r="EB39"/>
  <c r="EW39" i="49"/>
  <c r="EA39"/>
  <c r="EM39"/>
  <c r="DR39"/>
  <c r="EN37" i="58"/>
  <c r="EB37"/>
  <c r="DS37"/>
  <c r="EX37"/>
  <c r="EW37" i="49"/>
  <c r="DR37"/>
  <c r="EA37"/>
  <c r="EM37"/>
  <c r="EX35" i="58"/>
  <c r="DS35"/>
  <c r="EB35"/>
  <c r="EN35"/>
  <c r="EW35" i="49"/>
  <c r="EA35"/>
  <c r="EM35"/>
  <c r="DR35"/>
  <c r="EN33" i="58"/>
  <c r="EB33"/>
  <c r="DS33"/>
  <c r="EX33"/>
  <c r="EW33" i="49"/>
  <c r="DR33"/>
  <c r="EA33"/>
  <c r="EM33"/>
  <c r="EX31" i="58"/>
  <c r="DS31"/>
  <c r="EN31"/>
  <c r="EB31"/>
  <c r="EW31" i="49"/>
  <c r="EA31"/>
  <c r="EM31"/>
  <c r="DR31"/>
  <c r="EN29" i="58"/>
  <c r="EB29"/>
  <c r="DS29"/>
  <c r="EX29"/>
  <c r="EW29" i="49"/>
  <c r="DR29"/>
  <c r="EA29"/>
  <c r="EM29"/>
  <c r="Z14" i="51"/>
  <c r="V14"/>
  <c r="AB14"/>
  <c r="X14"/>
  <c r="T14"/>
  <c r="H14"/>
  <c r="R14"/>
  <c r="N14"/>
  <c r="J14"/>
  <c r="F14"/>
  <c r="D14"/>
  <c r="P14"/>
  <c r="L14"/>
  <c r="BQ34" i="57"/>
  <c r="AG34"/>
  <c r="F34"/>
  <c r="BT34"/>
  <c r="AW34"/>
  <c r="AJ34"/>
  <c r="T34"/>
  <c r="BN34"/>
  <c r="BB34"/>
  <c r="AD34"/>
  <c r="X34"/>
  <c r="BG34"/>
  <c r="AM34"/>
  <c r="J34"/>
  <c r="BK34"/>
  <c r="AR34"/>
  <c r="AA34"/>
  <c r="O34"/>
  <c r="N9" i="40"/>
  <c r="G9"/>
  <c r="U9"/>
  <c r="D9"/>
  <c r="L9"/>
  <c r="AK9"/>
  <c r="CW18" i="44"/>
  <c r="A20" i="61"/>
  <c r="CW18"/>
  <c r="B18"/>
  <c r="AJ21" i="57"/>
  <c r="AD21"/>
  <c r="X21"/>
  <c r="BB21"/>
  <c r="AR21"/>
  <c r="T21"/>
  <c r="J21"/>
  <c r="BK21"/>
  <c r="AW21"/>
  <c r="O21"/>
  <c r="F21"/>
  <c r="BQ21"/>
  <c r="AJ17"/>
  <c r="AD17"/>
  <c r="X17"/>
  <c r="BB17"/>
  <c r="AR17"/>
  <c r="T17"/>
  <c r="J17"/>
  <c r="BK17"/>
  <c r="AW17"/>
  <c r="O17"/>
  <c r="F17"/>
  <c r="BQ17"/>
  <c r="AJ14"/>
  <c r="AD14"/>
  <c r="X14"/>
  <c r="BK14"/>
  <c r="AW14"/>
  <c r="O14"/>
  <c r="F14"/>
  <c r="BQ14"/>
  <c r="BB14"/>
  <c r="AR14"/>
  <c r="T14"/>
  <c r="J14"/>
  <c r="AJ10"/>
  <c r="AD10"/>
  <c r="X10"/>
  <c r="BK10"/>
  <c r="AW10"/>
  <c r="O10"/>
  <c r="F10"/>
  <c r="BQ10"/>
  <c r="BB10"/>
  <c r="AR10"/>
  <c r="T10"/>
  <c r="J10"/>
  <c r="BQ37"/>
  <c r="AG37"/>
  <c r="F37"/>
  <c r="BT37"/>
  <c r="AJ37"/>
  <c r="X37"/>
  <c r="T37"/>
  <c r="O37"/>
  <c r="J37"/>
  <c r="BN37"/>
  <c r="AD37"/>
  <c r="BK37"/>
  <c r="BB37"/>
  <c r="AR37"/>
  <c r="AA37"/>
  <c r="BG37"/>
  <c r="AW37"/>
  <c r="AM37"/>
  <c r="BM34"/>
  <c r="AC34"/>
  <c r="BJ34"/>
  <c r="AP34"/>
  <c r="Z34"/>
  <c r="M34"/>
  <c r="BS34"/>
  <c r="AU34"/>
  <c r="AI34"/>
  <c r="R34"/>
  <c r="E34"/>
  <c r="W34"/>
  <c r="AZ34"/>
  <c r="BP34"/>
  <c r="BE34"/>
  <c r="AL34"/>
  <c r="AF34"/>
  <c r="H34"/>
  <c r="BT30"/>
  <c r="AJ30"/>
  <c r="X30"/>
  <c r="T30"/>
  <c r="O30"/>
  <c r="J30"/>
  <c r="BN30"/>
  <c r="AD30"/>
  <c r="BK30"/>
  <c r="BG30"/>
  <c r="BB30"/>
  <c r="AW30"/>
  <c r="AR30"/>
  <c r="AM30"/>
  <c r="AA30"/>
  <c r="BQ30"/>
  <c r="AG30"/>
  <c r="F30"/>
  <c r="BT26"/>
  <c r="AJ26"/>
  <c r="X26"/>
  <c r="T26"/>
  <c r="O26"/>
  <c r="J26"/>
  <c r="BK26"/>
  <c r="BG26"/>
  <c r="BB26"/>
  <c r="AW26"/>
  <c r="AR26"/>
  <c r="AM26"/>
  <c r="AA26"/>
  <c r="BN26"/>
  <c r="AD26"/>
  <c r="F26"/>
  <c r="BQ26"/>
  <c r="AG26"/>
  <c r="N36" i="44"/>
  <c r="N36" i="61"/>
  <c r="N30" i="44"/>
  <c r="N30" i="61"/>
  <c r="N27" i="44"/>
  <c r="N27" i="61"/>
  <c r="CQ23"/>
  <c r="CB23"/>
  <c r="AY23"/>
  <c r="AI23"/>
  <c r="BW23"/>
  <c r="BI23"/>
  <c r="AD23"/>
  <c r="P23"/>
  <c r="BP23"/>
  <c r="W23"/>
  <c r="I23"/>
  <c r="AQ23"/>
  <c r="CJ23"/>
  <c r="BW21"/>
  <c r="BI21"/>
  <c r="AD21"/>
  <c r="P21"/>
  <c r="CJ21"/>
  <c r="AQ21"/>
  <c r="CQ21"/>
  <c r="CB21"/>
  <c r="AY21"/>
  <c r="AI21"/>
  <c r="BP21"/>
  <c r="I21"/>
  <c r="W21"/>
  <c r="CZ32" i="58"/>
  <c r="A32"/>
  <c r="CZ32" i="49"/>
  <c r="A32"/>
  <c r="CZ28" i="58"/>
  <c r="A28"/>
  <c r="CZ28" i="49"/>
  <c r="A28"/>
  <c r="Q18"/>
  <c r="AJ18" i="58"/>
  <c r="Q18"/>
  <c r="AS18"/>
  <c r="Y18"/>
  <c r="AS18" i="49"/>
  <c r="AJ18"/>
  <c r="Y18"/>
  <c r="L16" i="58"/>
  <c r="AQ16"/>
  <c r="AM16"/>
  <c r="AA16"/>
  <c r="W16"/>
  <c r="S16"/>
  <c r="O16"/>
  <c r="AO16"/>
  <c r="AG16"/>
  <c r="I16"/>
  <c r="U16"/>
  <c r="AD16"/>
  <c r="F16"/>
  <c r="AM16" i="49"/>
  <c r="W16"/>
  <c r="L16"/>
  <c r="AG16"/>
  <c r="U16"/>
  <c r="I16"/>
  <c r="AQ16"/>
  <c r="AD16"/>
  <c r="S16"/>
  <c r="F16"/>
  <c r="AO16"/>
  <c r="AA16"/>
  <c r="O16"/>
  <c r="AJ8" i="58"/>
  <c r="AS8"/>
  <c r="Y8"/>
  <c r="Q8"/>
  <c r="AS8" i="49"/>
  <c r="AJ8"/>
  <c r="Y8"/>
  <c r="Q8"/>
  <c r="AY34" i="34"/>
  <c r="AY30"/>
  <c r="AY26"/>
  <c r="EH21" i="57"/>
  <c r="EC21"/>
  <c r="DX21"/>
  <c r="DQ21"/>
  <c r="DK21"/>
  <c r="DE21"/>
  <c r="DA21"/>
  <c r="CV21"/>
  <c r="CQ21"/>
  <c r="EW21"/>
  <c r="EQ21"/>
  <c r="EH17"/>
  <c r="EC17"/>
  <c r="DX17"/>
  <c r="DQ17"/>
  <c r="DK17"/>
  <c r="DE17"/>
  <c r="DA17"/>
  <c r="CV17"/>
  <c r="CQ17"/>
  <c r="EW17"/>
  <c r="EQ17"/>
  <c r="EH14"/>
  <c r="EC14"/>
  <c r="DX14"/>
  <c r="DQ14"/>
  <c r="DK14"/>
  <c r="DE14"/>
  <c r="DA14"/>
  <c r="CV14"/>
  <c r="CQ14"/>
  <c r="EW14"/>
  <c r="EQ14"/>
  <c r="EH10"/>
  <c r="EC10"/>
  <c r="DX10"/>
  <c r="DQ10"/>
  <c r="DK10"/>
  <c r="DE10"/>
  <c r="DA10"/>
  <c r="CV10"/>
  <c r="CQ10"/>
  <c r="EW10"/>
  <c r="EQ10"/>
  <c r="ET36"/>
  <c r="DN36"/>
  <c r="DA36"/>
  <c r="CV36"/>
  <c r="CQ36"/>
  <c r="EW36"/>
  <c r="DQ36"/>
  <c r="DE36"/>
  <c r="DK36"/>
  <c r="EZ36"/>
  <c r="EH36"/>
  <c r="DX36"/>
  <c r="DH36"/>
  <c r="EQ36"/>
  <c r="EM36"/>
  <c r="EC36"/>
  <c r="DT36"/>
  <c r="EW32"/>
  <c r="DQ32"/>
  <c r="DE32"/>
  <c r="EZ32"/>
  <c r="EM32"/>
  <c r="EH32"/>
  <c r="EC32"/>
  <c r="DX32"/>
  <c r="DT32"/>
  <c r="DH32"/>
  <c r="EQ32"/>
  <c r="DK32"/>
  <c r="ET32"/>
  <c r="DN32"/>
  <c r="DA32"/>
  <c r="CV32"/>
  <c r="CQ32"/>
  <c r="EW28"/>
  <c r="DQ28"/>
  <c r="DE28"/>
  <c r="EZ28"/>
  <c r="EM28"/>
  <c r="EH28"/>
  <c r="EC28"/>
  <c r="DX28"/>
  <c r="DT28"/>
  <c r="DH28"/>
  <c r="EQ28"/>
  <c r="DK28"/>
  <c r="ET28"/>
  <c r="DN28"/>
  <c r="DA28"/>
  <c r="CV28"/>
  <c r="CQ28"/>
  <c r="EW24"/>
  <c r="DQ24"/>
  <c r="DE24"/>
  <c r="EZ24"/>
  <c r="EM24"/>
  <c r="EH24"/>
  <c r="EC24"/>
  <c r="DX24"/>
  <c r="DT24"/>
  <c r="DH24"/>
  <c r="DK24"/>
  <c r="ET24"/>
  <c r="DA24"/>
  <c r="CQ24"/>
  <c r="EQ24"/>
  <c r="DN24"/>
  <c r="CV24"/>
  <c r="GG12" i="61"/>
  <c r="FJ12"/>
  <c r="EG12"/>
  <c r="DX12"/>
  <c r="DJ12"/>
  <c r="DC12"/>
  <c r="FY12"/>
  <c r="FP12"/>
  <c r="DQ12"/>
  <c r="EW12"/>
  <c r="EO12"/>
  <c r="FC12"/>
  <c r="GG10"/>
  <c r="FJ10"/>
  <c r="EG10"/>
  <c r="DX10"/>
  <c r="DJ10"/>
  <c r="FC10"/>
  <c r="DC10"/>
  <c r="FY10"/>
  <c r="FP10"/>
  <c r="DQ10"/>
  <c r="EW10"/>
  <c r="EO10"/>
  <c r="GG8"/>
  <c r="EG8"/>
  <c r="DX8"/>
  <c r="DJ8"/>
  <c r="DC8"/>
  <c r="FJ8"/>
  <c r="FC8"/>
  <c r="EW8"/>
  <c r="FY8"/>
  <c r="FP8"/>
  <c r="EO8"/>
  <c r="DQ8"/>
  <c r="EB18" i="58"/>
  <c r="DS18"/>
  <c r="EN18"/>
  <c r="DG18"/>
  <c r="DF18" i="49"/>
  <c r="EM18"/>
  <c r="EA18"/>
  <c r="DR18"/>
  <c r="ES16" i="58"/>
  <c r="EJ16"/>
  <c r="DW16"/>
  <c r="DJ16"/>
  <c r="DM16"/>
  <c r="DD16"/>
  <c r="EG16"/>
  <c r="DP16"/>
  <c r="EU16"/>
  <c r="ED16"/>
  <c r="EQ16"/>
  <c r="DY16"/>
  <c r="DU16"/>
  <c r="EP16" i="49"/>
  <c r="DX16"/>
  <c r="DL16"/>
  <c r="DD16"/>
  <c r="EI16"/>
  <c r="DV16"/>
  <c r="DI16"/>
  <c r="ET16"/>
  <c r="EF16"/>
  <c r="DT16"/>
  <c r="ER16"/>
  <c r="EC16"/>
  <c r="DO16"/>
  <c r="DS8" i="58"/>
  <c r="DG8"/>
  <c r="EN8"/>
  <c r="EB8"/>
  <c r="EM8" i="49"/>
  <c r="EA8"/>
  <c r="DR8"/>
  <c r="DF8"/>
  <c r="ER39" i="58"/>
  <c r="EL39"/>
  <c r="EF39"/>
  <c r="DZ39"/>
  <c r="DR39"/>
  <c r="DL39"/>
  <c r="DF39"/>
  <c r="EW39"/>
  <c r="EP39"/>
  <c r="EK39"/>
  <c r="EE39"/>
  <c r="DX39"/>
  <c r="DQ39"/>
  <c r="DJ39"/>
  <c r="DC39"/>
  <c r="EZ39"/>
  <c r="EM39"/>
  <c r="EA39"/>
  <c r="DM39"/>
  <c r="EU39"/>
  <c r="EI39"/>
  <c r="DV39"/>
  <c r="DI39"/>
  <c r="ET39"/>
  <c r="EH39"/>
  <c r="DH39"/>
  <c r="DO39"/>
  <c r="EG39" i="49"/>
  <c r="DP39"/>
  <c r="EE39"/>
  <c r="DQ39"/>
  <c r="EQ39"/>
  <c r="ED39"/>
  <c r="EY39"/>
  <c r="DZ39"/>
  <c r="DY39"/>
  <c r="DC39"/>
  <c r="DU39"/>
  <c r="EV39"/>
  <c r="EU37" i="58"/>
  <c r="EI37"/>
  <c r="DV37"/>
  <c r="DO37"/>
  <c r="DI37"/>
  <c r="EZ37"/>
  <c r="ET37"/>
  <c r="EM37"/>
  <c r="EH37"/>
  <c r="EA37"/>
  <c r="DM37"/>
  <c r="DH37"/>
  <c r="EP37"/>
  <c r="EE37"/>
  <c r="DQ37"/>
  <c r="DC37"/>
  <c r="EL37"/>
  <c r="DZ37"/>
  <c r="DL37"/>
  <c r="EW37"/>
  <c r="EK37"/>
  <c r="DX37"/>
  <c r="DJ37"/>
  <c r="DR37"/>
  <c r="DF37"/>
  <c r="ER37"/>
  <c r="EF37"/>
  <c r="DZ37" i="49"/>
  <c r="DY37"/>
  <c r="DC37"/>
  <c r="DU37"/>
  <c r="EV37"/>
  <c r="EG37"/>
  <c r="EE37"/>
  <c r="DQ37"/>
  <c r="ED37"/>
  <c r="EY37"/>
  <c r="EQ37"/>
  <c r="DP37"/>
  <c r="ER35" i="58"/>
  <c r="EL35"/>
  <c r="EF35"/>
  <c r="DZ35"/>
  <c r="DR35"/>
  <c r="DL35"/>
  <c r="DF35"/>
  <c r="EW35"/>
  <c r="EP35"/>
  <c r="EK35"/>
  <c r="EE35"/>
  <c r="DX35"/>
  <c r="DQ35"/>
  <c r="DJ35"/>
  <c r="DC35"/>
  <c r="EZ35"/>
  <c r="EM35"/>
  <c r="EA35"/>
  <c r="DM35"/>
  <c r="EU35"/>
  <c r="EI35"/>
  <c r="DV35"/>
  <c r="DI35"/>
  <c r="ET35"/>
  <c r="EH35"/>
  <c r="DH35"/>
  <c r="DO35"/>
  <c r="EG35" i="49"/>
  <c r="EE35"/>
  <c r="DQ35"/>
  <c r="ED35"/>
  <c r="EY35"/>
  <c r="DZ35"/>
  <c r="DY35"/>
  <c r="DC35"/>
  <c r="DU35"/>
  <c r="EV35"/>
  <c r="DP35"/>
  <c r="EQ35"/>
  <c r="EU33" i="58"/>
  <c r="EI33"/>
  <c r="DV33"/>
  <c r="DO33"/>
  <c r="DI33"/>
  <c r="EZ33"/>
  <c r="ET33"/>
  <c r="EM33"/>
  <c r="EH33"/>
  <c r="EA33"/>
  <c r="DM33"/>
  <c r="DH33"/>
  <c r="EP33"/>
  <c r="EE33"/>
  <c r="DQ33"/>
  <c r="DC33"/>
  <c r="EL33"/>
  <c r="DZ33"/>
  <c r="DL33"/>
  <c r="EW33"/>
  <c r="EK33"/>
  <c r="DX33"/>
  <c r="DJ33"/>
  <c r="EF33"/>
  <c r="DR33"/>
  <c r="DF33"/>
  <c r="ER33"/>
  <c r="DZ33" i="49"/>
  <c r="DY33"/>
  <c r="DC33"/>
  <c r="DU33"/>
  <c r="EV33"/>
  <c r="EG33"/>
  <c r="EE33"/>
  <c r="DQ33"/>
  <c r="ED33"/>
  <c r="EY33"/>
  <c r="DP33"/>
  <c r="EQ33"/>
  <c r="ER31" i="58"/>
  <c r="EL31"/>
  <c r="EF31"/>
  <c r="DZ31"/>
  <c r="DR31"/>
  <c r="DL31"/>
  <c r="DF31"/>
  <c r="EW31"/>
  <c r="EP31"/>
  <c r="EK31"/>
  <c r="EE31"/>
  <c r="DX31"/>
  <c r="DQ31"/>
  <c r="DJ31"/>
  <c r="DC31"/>
  <c r="ET31"/>
  <c r="EH31"/>
  <c r="DH31"/>
  <c r="DO31"/>
  <c r="EZ31"/>
  <c r="EM31"/>
  <c r="EA31"/>
  <c r="DM31"/>
  <c r="DI31"/>
  <c r="EU31"/>
  <c r="EI31"/>
  <c r="DV31"/>
  <c r="EG31" i="49"/>
  <c r="EE31"/>
  <c r="DQ31"/>
  <c r="ED31"/>
  <c r="EY31"/>
  <c r="DZ31"/>
  <c r="DY31"/>
  <c r="DC31"/>
  <c r="DU31"/>
  <c r="EV31"/>
  <c r="EQ31"/>
  <c r="DP31"/>
  <c r="EU29" i="58"/>
  <c r="EI29"/>
  <c r="DV29"/>
  <c r="DO29"/>
  <c r="DI29"/>
  <c r="EZ29"/>
  <c r="ET29"/>
  <c r="EM29"/>
  <c r="EH29"/>
  <c r="EA29"/>
  <c r="DM29"/>
  <c r="DH29"/>
  <c r="EW29"/>
  <c r="EK29"/>
  <c r="DX29"/>
  <c r="DJ29"/>
  <c r="ER29"/>
  <c r="EF29"/>
  <c r="DR29"/>
  <c r="DF29"/>
  <c r="EP29"/>
  <c r="EE29"/>
  <c r="DQ29"/>
  <c r="DC29"/>
  <c r="EL29"/>
  <c r="DZ29"/>
  <c r="DL29"/>
  <c r="DZ29" i="49"/>
  <c r="DY29"/>
  <c r="DC29"/>
  <c r="DU29"/>
  <c r="EV29"/>
  <c r="EG29"/>
  <c r="EE29"/>
  <c r="DQ29"/>
  <c r="ED29"/>
  <c r="EY29"/>
  <c r="EQ29"/>
  <c r="DP29"/>
  <c r="EK8" i="40"/>
  <c r="DM8"/>
  <c r="EM8"/>
  <c r="DO8"/>
  <c r="DG8"/>
  <c r="DE8"/>
  <c r="CU8"/>
  <c r="EO8"/>
  <c r="EI8"/>
  <c r="DK8"/>
  <c r="DI8"/>
  <c r="EQ8"/>
  <c r="CP8"/>
  <c r="BT24" i="57"/>
  <c r="AJ24"/>
  <c r="X24"/>
  <c r="T24"/>
  <c r="O24"/>
  <c r="J24"/>
  <c r="BK24"/>
  <c r="BG24"/>
  <c r="BB24"/>
  <c r="AW24"/>
  <c r="AR24"/>
  <c r="AM24"/>
  <c r="AA24"/>
  <c r="BQ24"/>
  <c r="AG24"/>
  <c r="F24"/>
  <c r="BN24"/>
  <c r="AD24"/>
  <c r="AJ20"/>
  <c r="AD20"/>
  <c r="X20"/>
  <c r="AW20"/>
  <c r="O20"/>
  <c r="F20"/>
  <c r="BQ20"/>
  <c r="BB20"/>
  <c r="AR20"/>
  <c r="T20"/>
  <c r="J20"/>
  <c r="BK20"/>
  <c r="AJ16"/>
  <c r="AD16"/>
  <c r="X16"/>
  <c r="AW16"/>
  <c r="O16"/>
  <c r="F16"/>
  <c r="BQ16"/>
  <c r="BB16"/>
  <c r="AR16"/>
  <c r="T16"/>
  <c r="J16"/>
  <c r="BK16"/>
  <c r="AJ13"/>
  <c r="AD13"/>
  <c r="X13"/>
  <c r="BQ13"/>
  <c r="BB13"/>
  <c r="AR13"/>
  <c r="T13"/>
  <c r="J13"/>
  <c r="BK13"/>
  <c r="AW13"/>
  <c r="O13"/>
  <c r="F13"/>
  <c r="AJ9"/>
  <c r="AD9"/>
  <c r="X9"/>
  <c r="BQ9"/>
  <c r="BB9"/>
  <c r="AR9"/>
  <c r="T9"/>
  <c r="J9"/>
  <c r="BK9"/>
  <c r="AW9"/>
  <c r="O9"/>
  <c r="F9"/>
  <c r="BQ36"/>
  <c r="AG36"/>
  <c r="F36"/>
  <c r="BT36"/>
  <c r="AJ36"/>
  <c r="X36"/>
  <c r="T36"/>
  <c r="O36"/>
  <c r="J36"/>
  <c r="BG36"/>
  <c r="AW36"/>
  <c r="AM36"/>
  <c r="BN36"/>
  <c r="AD36"/>
  <c r="BK36"/>
  <c r="BB36"/>
  <c r="AR36"/>
  <c r="AA36"/>
  <c r="BT33"/>
  <c r="AJ33"/>
  <c r="X33"/>
  <c r="T33"/>
  <c r="O33"/>
  <c r="J33"/>
  <c r="BK33"/>
  <c r="BG33"/>
  <c r="BB33"/>
  <c r="AW33"/>
  <c r="AR33"/>
  <c r="AM33"/>
  <c r="AA33"/>
  <c r="BN33"/>
  <c r="AD33"/>
  <c r="BQ33"/>
  <c r="AG33"/>
  <c r="F33"/>
  <c r="BT29"/>
  <c r="AJ29"/>
  <c r="X29"/>
  <c r="T29"/>
  <c r="O29"/>
  <c r="J29"/>
  <c r="AD29"/>
  <c r="BK29"/>
  <c r="BG29"/>
  <c r="BB29"/>
  <c r="AW29"/>
  <c r="AR29"/>
  <c r="AM29"/>
  <c r="AA29"/>
  <c r="BN29"/>
  <c r="BQ29"/>
  <c r="AG29"/>
  <c r="F29"/>
  <c r="BT25"/>
  <c r="AJ25"/>
  <c r="X25"/>
  <c r="T25"/>
  <c r="O25"/>
  <c r="J25"/>
  <c r="BK25"/>
  <c r="BG25"/>
  <c r="BB25"/>
  <c r="AW25"/>
  <c r="AR25"/>
  <c r="AM25"/>
  <c r="AA25"/>
  <c r="BN25"/>
  <c r="AD25"/>
  <c r="BQ25"/>
  <c r="AG25"/>
  <c r="F25"/>
  <c r="N35" i="44"/>
  <c r="N35" i="61"/>
  <c r="N29" i="44"/>
  <c r="N29" i="61"/>
  <c r="AI12"/>
  <c r="AD12"/>
  <c r="P12"/>
  <c r="CB12"/>
  <c r="BW12"/>
  <c r="BI12"/>
  <c r="AQ12"/>
  <c r="I12"/>
  <c r="CQ12"/>
  <c r="CJ12"/>
  <c r="W12"/>
  <c r="BP12"/>
  <c r="AY12"/>
  <c r="AI10"/>
  <c r="AD10"/>
  <c r="P10"/>
  <c r="CB10"/>
  <c r="BW10"/>
  <c r="BI10"/>
  <c r="AQ10"/>
  <c r="BP10"/>
  <c r="AY10"/>
  <c r="I10"/>
  <c r="CQ10"/>
  <c r="CJ10"/>
  <c r="W10"/>
  <c r="CB8"/>
  <c r="BP8"/>
  <c r="AY8"/>
  <c r="I8"/>
  <c r="BI8"/>
  <c r="BW8"/>
  <c r="AQ8"/>
  <c r="AI8"/>
  <c r="CQ8"/>
  <c r="CJ8"/>
  <c r="AD8"/>
  <c r="W8"/>
  <c r="P8"/>
  <c r="AH15" i="62"/>
  <c r="AB15"/>
  <c r="U15"/>
  <c r="O15"/>
  <c r="H15"/>
  <c r="AK15"/>
  <c r="Y15"/>
  <c r="K15"/>
  <c r="R15"/>
  <c r="E15"/>
  <c r="AE15"/>
  <c r="AE13"/>
  <c r="O13"/>
  <c r="K13"/>
  <c r="AH13"/>
  <c r="R13"/>
  <c r="Y13"/>
  <c r="H13"/>
  <c r="AB13"/>
  <c r="U13"/>
  <c r="E13"/>
  <c r="AK13"/>
  <c r="AH11"/>
  <c r="R11"/>
  <c r="AK11"/>
  <c r="AE11"/>
  <c r="O11"/>
  <c r="K11"/>
  <c r="U11"/>
  <c r="E11"/>
  <c r="AB11"/>
  <c r="H11"/>
  <c r="Y11"/>
  <c r="AH9"/>
  <c r="R9"/>
  <c r="AE9"/>
  <c r="O9"/>
  <c r="K9"/>
  <c r="Y9"/>
  <c r="AK9"/>
  <c r="AB9"/>
  <c r="E9"/>
  <c r="H9"/>
  <c r="U9"/>
  <c r="A31" i="58"/>
  <c r="CZ31"/>
  <c r="A31" i="49"/>
  <c r="CZ31"/>
  <c r="L18" i="58"/>
  <c r="AQ18"/>
  <c r="AM18"/>
  <c r="AA18"/>
  <c r="W18"/>
  <c r="S18"/>
  <c r="O18"/>
  <c r="AD18"/>
  <c r="F18"/>
  <c r="AG18"/>
  <c r="AO18"/>
  <c r="I18"/>
  <c r="U18"/>
  <c r="AQ18" i="49"/>
  <c r="AD18"/>
  <c r="S18"/>
  <c r="F18"/>
  <c r="AO18"/>
  <c r="AA18"/>
  <c r="O18"/>
  <c r="AM18"/>
  <c r="W18"/>
  <c r="L18"/>
  <c r="AG18"/>
  <c r="U18"/>
  <c r="I18"/>
  <c r="Q15"/>
  <c r="AJ15" i="58"/>
  <c r="AS15"/>
  <c r="Q15"/>
  <c r="Y15"/>
  <c r="AS15" i="49"/>
  <c r="AJ15"/>
  <c r="Y15"/>
  <c r="Y11" i="58"/>
  <c r="Q11"/>
  <c r="AS11"/>
  <c r="AJ11"/>
  <c r="Q11" i="49"/>
  <c r="AS11"/>
  <c r="AJ11"/>
  <c r="Y11"/>
  <c r="AJ39" i="58"/>
  <c r="Y39"/>
  <c r="Q39"/>
  <c r="F39"/>
  <c r="F39" i="49"/>
  <c r="Y39"/>
  <c r="Q39"/>
  <c r="AJ39"/>
  <c r="AJ35" i="58"/>
  <c r="Y35"/>
  <c r="Q35"/>
  <c r="F35"/>
  <c r="Y35" i="49"/>
  <c r="AJ35"/>
  <c r="F35"/>
  <c r="Q35"/>
  <c r="Q33" i="58"/>
  <c r="F33"/>
  <c r="AJ33"/>
  <c r="Y33"/>
  <c r="AJ33" i="49"/>
  <c r="F33"/>
  <c r="Q33"/>
  <c r="Y33"/>
  <c r="AJ31" i="58"/>
  <c r="Y31"/>
  <c r="F31"/>
  <c r="Q31"/>
  <c r="Y31" i="49"/>
  <c r="AJ31"/>
  <c r="F31"/>
  <c r="Q31"/>
  <c r="Q29" i="58"/>
  <c r="F29"/>
  <c r="AJ29"/>
  <c r="Y29"/>
  <c r="AJ29" i="49"/>
  <c r="F29"/>
  <c r="Q29"/>
  <c r="Y29"/>
  <c r="AY33" i="34"/>
  <c r="AY29"/>
  <c r="EH20" i="57"/>
  <c r="EC20"/>
  <c r="DX20"/>
  <c r="DQ20"/>
  <c r="DK20"/>
  <c r="DE20"/>
  <c r="DA20"/>
  <c r="CV20"/>
  <c r="CQ20"/>
  <c r="EW20"/>
  <c r="EQ20"/>
  <c r="EH16"/>
  <c r="EC16"/>
  <c r="DX16"/>
  <c r="DQ16"/>
  <c r="DK16"/>
  <c r="DE16"/>
  <c r="DA16"/>
  <c r="CV16"/>
  <c r="CQ16"/>
  <c r="EW16"/>
  <c r="EQ16"/>
  <c r="EH13"/>
  <c r="EC13"/>
  <c r="DX13"/>
  <c r="DQ13"/>
  <c r="DK13"/>
  <c r="DE13"/>
  <c r="DA13"/>
  <c r="CV13"/>
  <c r="CQ13"/>
  <c r="EW13"/>
  <c r="EQ13"/>
  <c r="EH9"/>
  <c r="EC9"/>
  <c r="DX9"/>
  <c r="DQ9"/>
  <c r="DK9"/>
  <c r="DE9"/>
  <c r="DA9"/>
  <c r="CV9"/>
  <c r="CQ9"/>
  <c r="EW9"/>
  <c r="EQ9"/>
  <c r="ET35"/>
  <c r="DN35"/>
  <c r="DA35"/>
  <c r="CV35"/>
  <c r="CQ35"/>
  <c r="EW35"/>
  <c r="DQ35"/>
  <c r="DE35"/>
  <c r="EQ35"/>
  <c r="EM35"/>
  <c r="EC35"/>
  <c r="DT35"/>
  <c r="DK35"/>
  <c r="EZ35"/>
  <c r="EH35"/>
  <c r="DX35"/>
  <c r="DH35"/>
  <c r="EW31"/>
  <c r="DQ31"/>
  <c r="DE31"/>
  <c r="EZ31"/>
  <c r="EM31"/>
  <c r="EH31"/>
  <c r="EC31"/>
  <c r="DX31"/>
  <c r="DT31"/>
  <c r="DH31"/>
  <c r="EQ31"/>
  <c r="DK31"/>
  <c r="ET31"/>
  <c r="DN31"/>
  <c r="DA31"/>
  <c r="CV31"/>
  <c r="CQ31"/>
  <c r="EW27"/>
  <c r="DQ27"/>
  <c r="DE27"/>
  <c r="EQ27"/>
  <c r="DK27"/>
  <c r="EZ27"/>
  <c r="EM27"/>
  <c r="EH27"/>
  <c r="EC27"/>
  <c r="DX27"/>
  <c r="DT27"/>
  <c r="DH27"/>
  <c r="ET27"/>
  <c r="CQ27"/>
  <c r="DA27"/>
  <c r="DN27"/>
  <c r="CV27"/>
  <c r="GB18" i="61"/>
  <c r="FN18"/>
  <c r="FH18"/>
  <c r="FA18"/>
  <c r="EB18"/>
  <c r="GJ18"/>
  <c r="EJ18"/>
  <c r="DV18"/>
  <c r="DO18"/>
  <c r="DH18"/>
  <c r="DA18"/>
  <c r="FT18"/>
  <c r="ER18"/>
  <c r="GJ16"/>
  <c r="EJ16"/>
  <c r="DV16"/>
  <c r="DO16"/>
  <c r="DH16"/>
  <c r="DA16"/>
  <c r="ER16"/>
  <c r="FN16"/>
  <c r="EB16"/>
  <c r="FH16"/>
  <c r="GB16"/>
  <c r="FT16"/>
  <c r="FA16"/>
  <c r="GJ29"/>
  <c r="GB29"/>
  <c r="FT29"/>
  <c r="DH29"/>
  <c r="EJ29"/>
  <c r="DV29"/>
  <c r="DA29"/>
  <c r="FH29"/>
  <c r="FA29"/>
  <c r="ER29"/>
  <c r="FN29"/>
  <c r="EB29"/>
  <c r="DO29"/>
  <c r="EO22"/>
  <c r="GG22"/>
  <c r="FC22"/>
  <c r="DX22"/>
  <c r="DJ22"/>
  <c r="FY22"/>
  <c r="FJ22"/>
  <c r="DQ22"/>
  <c r="DC22"/>
  <c r="FP22"/>
  <c r="EW22"/>
  <c r="EG22"/>
  <c r="EO20"/>
  <c r="GG20"/>
  <c r="FC20"/>
  <c r="DX20"/>
  <c r="DJ20"/>
  <c r="FY20"/>
  <c r="FJ20"/>
  <c r="DQ20"/>
  <c r="DC20"/>
  <c r="EG20"/>
  <c r="FP20"/>
  <c r="EW20"/>
  <c r="DY13" i="62"/>
  <c r="DE13"/>
  <c r="EB13"/>
  <c r="DL13"/>
  <c r="DH13"/>
  <c r="EE13"/>
  <c r="DO13"/>
  <c r="CY13"/>
  <c r="DV13"/>
  <c r="EH13"/>
  <c r="DR13"/>
  <c r="DB13"/>
  <c r="EB11"/>
  <c r="DL11"/>
  <c r="DH11"/>
  <c r="EE11"/>
  <c r="DO11"/>
  <c r="CY11"/>
  <c r="DY11"/>
  <c r="DE11"/>
  <c r="DV11"/>
  <c r="DB11"/>
  <c r="EH11"/>
  <c r="DR11"/>
  <c r="EB9"/>
  <c r="DL9"/>
  <c r="DH9"/>
  <c r="DY9"/>
  <c r="DE9"/>
  <c r="EE9"/>
  <c r="DO9"/>
  <c r="CY9"/>
  <c r="DR9"/>
  <c r="EH9"/>
  <c r="DV9"/>
  <c r="DB9"/>
  <c r="ES18" i="58"/>
  <c r="EJ18"/>
  <c r="DW18"/>
  <c r="DJ18"/>
  <c r="DM18"/>
  <c r="DD18"/>
  <c r="EQ18"/>
  <c r="DY18"/>
  <c r="DP18"/>
  <c r="EU18"/>
  <c r="ED18"/>
  <c r="DU18"/>
  <c r="EG18"/>
  <c r="ET18" i="49"/>
  <c r="EF18"/>
  <c r="DT18"/>
  <c r="ER18"/>
  <c r="EC18"/>
  <c r="DO18"/>
  <c r="EP18"/>
  <c r="DX18"/>
  <c r="DL18"/>
  <c r="DD18"/>
  <c r="EI18"/>
  <c r="DV18"/>
  <c r="DI18"/>
  <c r="EB15" i="58"/>
  <c r="DS15"/>
  <c r="EN15"/>
  <c r="DG15"/>
  <c r="DF15" i="49"/>
  <c r="EM15"/>
  <c r="EA15"/>
  <c r="DR15"/>
  <c r="DS11" i="58"/>
  <c r="DG11"/>
  <c r="EN11"/>
  <c r="EB11"/>
  <c r="EM11" i="49"/>
  <c r="EA11"/>
  <c r="DR11"/>
  <c r="DF11"/>
  <c r="EN38" i="58"/>
  <c r="EB38"/>
  <c r="EX38"/>
  <c r="DS38"/>
  <c r="EW38" i="49"/>
  <c r="EA38"/>
  <c r="DR38"/>
  <c r="EM38"/>
  <c r="DS36" i="58"/>
  <c r="EX36"/>
  <c r="EN36"/>
  <c r="EB36"/>
  <c r="EW36" i="49"/>
  <c r="EM36"/>
  <c r="DR36"/>
  <c r="EA36"/>
  <c r="EN34" i="58"/>
  <c r="EB34"/>
  <c r="EX34"/>
  <c r="DS34"/>
  <c r="EW34" i="49"/>
  <c r="EA34"/>
  <c r="EM34"/>
  <c r="DR34"/>
  <c r="DS32" i="58"/>
  <c r="EX32"/>
  <c r="EN32"/>
  <c r="EB32"/>
  <c r="EW32" i="49"/>
  <c r="EM32"/>
  <c r="DR32"/>
  <c r="EA32"/>
  <c r="EN30" i="58"/>
  <c r="EB30"/>
  <c r="DS30"/>
  <c r="EX30"/>
  <c r="EW30" i="49"/>
  <c r="EA30"/>
  <c r="EM30"/>
  <c r="DR30"/>
  <c r="DS28" i="58"/>
  <c r="EX28"/>
  <c r="EN28"/>
  <c r="EB28"/>
  <c r="EW28" i="49"/>
  <c r="EM28"/>
  <c r="DR28"/>
  <c r="EA28"/>
  <c r="CE8" i="43"/>
  <c r="BP8"/>
  <c r="BB8"/>
  <c r="AK8"/>
  <c r="V8"/>
  <c r="H8"/>
  <c r="CM8"/>
  <c r="AC8"/>
  <c r="O8"/>
  <c r="BW8"/>
  <c r="BI8"/>
  <c r="AS8"/>
  <c r="CM10"/>
  <c r="BW10"/>
  <c r="BI10"/>
  <c r="AS10"/>
  <c r="AC10"/>
  <c r="O10"/>
  <c r="H10"/>
  <c r="BB10"/>
  <c r="AK10"/>
  <c r="CE10"/>
  <c r="V10"/>
  <c r="BP10"/>
  <c r="CE12"/>
  <c r="BP12"/>
  <c r="BB12"/>
  <c r="AK12"/>
  <c r="V12"/>
  <c r="BW12"/>
  <c r="BI12"/>
  <c r="AS12"/>
  <c r="O12"/>
  <c r="H12"/>
  <c r="CM12"/>
  <c r="AC12"/>
  <c r="CM14"/>
  <c r="BW14"/>
  <c r="BI14"/>
  <c r="AS14"/>
  <c r="AC14"/>
  <c r="O14"/>
  <c r="H14"/>
  <c r="AK14"/>
  <c r="V14"/>
  <c r="BP14"/>
  <c r="BB14"/>
  <c r="CE14"/>
  <c r="Y12" i="48"/>
  <c r="AJ12"/>
  <c r="AS12"/>
  <c r="Q12"/>
  <c r="AL8" i="45"/>
  <c r="AI8"/>
  <c r="Y8"/>
  <c r="AE8"/>
  <c r="AB8"/>
  <c r="U8"/>
  <c r="R8"/>
  <c r="O8"/>
  <c r="K8"/>
  <c r="H8"/>
  <c r="E8"/>
  <c r="AA14"/>
  <c r="D14"/>
  <c r="AG14"/>
  <c r="AD14"/>
  <c r="M14"/>
  <c r="J14"/>
  <c r="V14"/>
  <c r="AN14"/>
  <c r="AK14"/>
  <c r="AH14"/>
  <c r="X14"/>
  <c r="P14"/>
  <c r="G14"/>
  <c r="S14"/>
  <c r="AL12"/>
  <c r="AI12"/>
  <c r="Y12"/>
  <c r="AE12"/>
  <c r="AB12"/>
  <c r="U12"/>
  <c r="R12"/>
  <c r="O12"/>
  <c r="K12"/>
  <c r="H12"/>
  <c r="E12"/>
  <c r="AA10"/>
  <c r="D10"/>
  <c r="AG10"/>
  <c r="AD10"/>
  <c r="Z10"/>
  <c r="W10"/>
  <c r="T10"/>
  <c r="M10"/>
  <c r="J10"/>
  <c r="AF10"/>
  <c r="AC10"/>
  <c r="V10"/>
  <c r="AN10"/>
  <c r="AM10"/>
  <c r="AK10"/>
  <c r="AJ10"/>
  <c r="AH10"/>
  <c r="X10"/>
  <c r="Q10"/>
  <c r="P10"/>
  <c r="N10"/>
  <c r="G10"/>
  <c r="F10"/>
  <c r="S10"/>
  <c r="I10"/>
  <c r="L10"/>
  <c r="I23" i="44"/>
  <c r="CQ23"/>
  <c r="CJ23"/>
  <c r="CB23"/>
  <c r="AY23"/>
  <c r="W23"/>
  <c r="BW23"/>
  <c r="BP23"/>
  <c r="BI23"/>
  <c r="P23"/>
  <c r="AQ23"/>
  <c r="AD23"/>
  <c r="AI23"/>
  <c r="I21"/>
  <c r="CQ21"/>
  <c r="CJ21"/>
  <c r="CB21"/>
  <c r="BW21"/>
  <c r="BP21"/>
  <c r="W21"/>
  <c r="AY21"/>
  <c r="AQ21"/>
  <c r="P21"/>
  <c r="AI21"/>
  <c r="BI21"/>
  <c r="AD21"/>
  <c r="AJ16" i="48"/>
  <c r="Q16"/>
  <c r="AS16"/>
  <c r="Y16"/>
  <c r="AS14"/>
  <c r="Y14"/>
  <c r="Q14"/>
  <c r="AJ14"/>
  <c r="AJ11"/>
  <c r="Y11"/>
  <c r="Q11"/>
  <c r="AS11"/>
  <c r="AS9"/>
  <c r="Y9"/>
  <c r="AJ9"/>
  <c r="Q9"/>
  <c r="FX15" i="43"/>
  <c r="FG15"/>
  <c r="ET15"/>
  <c r="GI15"/>
  <c r="FS15"/>
  <c r="FN15"/>
  <c r="EZ15"/>
  <c r="GA15"/>
  <c r="FM15"/>
  <c r="EY15"/>
  <c r="EQ15"/>
  <c r="EL15"/>
  <c r="GM15"/>
  <c r="FF15"/>
  <c r="DZ15"/>
  <c r="ED15"/>
  <c r="GF15"/>
  <c r="EI15"/>
  <c r="DT15"/>
  <c r="DS15"/>
  <c r="DE15"/>
  <c r="DL15"/>
  <c r="DM15"/>
  <c r="CY15"/>
  <c r="GI12"/>
  <c r="FF12"/>
  <c r="EI12"/>
  <c r="GF12"/>
  <c r="GA12"/>
  <c r="FM12"/>
  <c r="EY12"/>
  <c r="FG12"/>
  <c r="FN12"/>
  <c r="FS12"/>
  <c r="EZ12"/>
  <c r="DT12"/>
  <c r="GM12"/>
  <c r="EL12"/>
  <c r="ED12"/>
  <c r="DZ12"/>
  <c r="FX12"/>
  <c r="EQ12"/>
  <c r="ET12"/>
  <c r="DL12"/>
  <c r="DS12"/>
  <c r="DE12"/>
  <c r="DM12"/>
  <c r="CY12"/>
  <c r="FO10"/>
  <c r="FA10"/>
  <c r="FY10"/>
  <c r="FH10"/>
  <c r="GG10"/>
  <c r="EA10"/>
  <c r="ER10"/>
  <c r="EJ10"/>
  <c r="DU10"/>
  <c r="DG10"/>
  <c r="DN10"/>
  <c r="CZ10"/>
  <c r="FT20"/>
  <c r="FI20"/>
  <c r="EU20"/>
  <c r="GJ20"/>
  <c r="FP20"/>
  <c r="FB20"/>
  <c r="EM20"/>
  <c r="GB20"/>
  <c r="EE20"/>
  <c r="DV20"/>
  <c r="DH20"/>
  <c r="DO20"/>
  <c r="DA20"/>
  <c r="FT18"/>
  <c r="FI18"/>
  <c r="EU18"/>
  <c r="GJ18"/>
  <c r="FP18"/>
  <c r="FB18"/>
  <c r="EM18"/>
  <c r="EE18"/>
  <c r="GB18"/>
  <c r="DV18"/>
  <c r="DH18"/>
  <c r="DO18"/>
  <c r="DA18"/>
  <c r="FT12"/>
  <c r="EM12"/>
  <c r="GJ12"/>
  <c r="FP12"/>
  <c r="FB12"/>
  <c r="EU12"/>
  <c r="DV12"/>
  <c r="GB12"/>
  <c r="FI12"/>
  <c r="EE12"/>
  <c r="DO12"/>
  <c r="DA12"/>
  <c r="DH12"/>
  <c r="FT10"/>
  <c r="GJ10"/>
  <c r="GB10"/>
  <c r="FP10"/>
  <c r="FB10"/>
  <c r="EU10"/>
  <c r="FI10"/>
  <c r="DV10"/>
  <c r="EM10"/>
  <c r="EE10"/>
  <c r="DH10"/>
  <c r="DA10"/>
  <c r="DO10"/>
  <c r="FT8"/>
  <c r="GJ8"/>
  <c r="FP8"/>
  <c r="FB8"/>
  <c r="GB8"/>
  <c r="FI8"/>
  <c r="EM8"/>
  <c r="DV8"/>
  <c r="EU8"/>
  <c r="EE8"/>
  <c r="DA8"/>
  <c r="DH8"/>
  <c r="DO8"/>
  <c r="FY12" i="44"/>
  <c r="GG12"/>
  <c r="FJ12"/>
  <c r="FC12"/>
  <c r="FP12"/>
  <c r="EO12"/>
  <c r="DX12"/>
  <c r="EW12"/>
  <c r="EG12"/>
  <c r="DC12"/>
  <c r="DQ12"/>
  <c r="DJ12"/>
  <c r="EW10"/>
  <c r="FJ10"/>
  <c r="FC10"/>
  <c r="FY10"/>
  <c r="FP10"/>
  <c r="GG10"/>
  <c r="DX10"/>
  <c r="EG10"/>
  <c r="EO10"/>
  <c r="DJ10"/>
  <c r="DC10"/>
  <c r="DQ10"/>
  <c r="FY8"/>
  <c r="GG8"/>
  <c r="FJ8"/>
  <c r="FC8"/>
  <c r="FP8"/>
  <c r="EO8"/>
  <c r="DX8"/>
  <c r="EW8"/>
  <c r="EG8"/>
  <c r="DC8"/>
  <c r="DJ8"/>
  <c r="DQ8"/>
  <c r="DA17" i="48"/>
  <c r="DT17"/>
  <c r="EA17"/>
  <c r="ED17"/>
  <c r="DF17"/>
  <c r="EL17"/>
  <c r="DR17"/>
  <c r="DP17"/>
  <c r="EN17"/>
  <c r="DL17"/>
  <c r="EJ17"/>
  <c r="DI17"/>
  <c r="DX17"/>
  <c r="DA15"/>
  <c r="EJ15"/>
  <c r="ED15"/>
  <c r="EA15"/>
  <c r="DI15"/>
  <c r="EN15"/>
  <c r="EL15"/>
  <c r="DX15"/>
  <c r="DL15"/>
  <c r="DP15"/>
  <c r="DT15"/>
  <c r="DR15"/>
  <c r="DF15"/>
  <c r="DA13"/>
  <c r="DP13"/>
  <c r="DL13"/>
  <c r="DI13"/>
  <c r="DF13"/>
  <c r="DR13"/>
  <c r="EN13"/>
  <c r="EL13"/>
  <c r="EA13"/>
  <c r="DX13"/>
  <c r="EJ13"/>
  <c r="ED13"/>
  <c r="DT13"/>
  <c r="DC10"/>
  <c r="EG10"/>
  <c r="DV10"/>
  <c r="DN10"/>
  <c r="DC8"/>
  <c r="DN8"/>
  <c r="EG8"/>
  <c r="DV8"/>
  <c r="AL13" i="45"/>
  <c r="AI13"/>
  <c r="Y13"/>
  <c r="O13"/>
  <c r="AE13"/>
  <c r="AB13"/>
  <c r="U13"/>
  <c r="K13"/>
  <c r="R13"/>
  <c r="H13"/>
  <c r="E13"/>
  <c r="G11"/>
  <c r="F11"/>
  <c r="AN11"/>
  <c r="AM11"/>
  <c r="AK11"/>
  <c r="AJ11"/>
  <c r="AH11"/>
  <c r="AG11"/>
  <c r="AD11"/>
  <c r="AA11"/>
  <c r="X11"/>
  <c r="W11"/>
  <c r="AF11"/>
  <c r="AC11"/>
  <c r="Z11"/>
  <c r="V11"/>
  <c r="S11"/>
  <c r="L11"/>
  <c r="I11"/>
  <c r="D11"/>
  <c r="P11"/>
  <c r="N11"/>
  <c r="M11"/>
  <c r="T11"/>
  <c r="Q11"/>
  <c r="J11"/>
  <c r="AL9"/>
  <c r="AI9"/>
  <c r="Y9"/>
  <c r="O9"/>
  <c r="AE9"/>
  <c r="AB9"/>
  <c r="U9"/>
  <c r="R9"/>
  <c r="H9"/>
  <c r="E9"/>
  <c r="K9"/>
  <c r="I12" i="44"/>
  <c r="CQ12"/>
  <c r="CJ12"/>
  <c r="BI12"/>
  <c r="CB12"/>
  <c r="BW12"/>
  <c r="BP12"/>
  <c r="W12"/>
  <c r="AY12"/>
  <c r="P12"/>
  <c r="AQ12"/>
  <c r="AI12"/>
  <c r="AD12"/>
  <c r="I10"/>
  <c r="CQ10"/>
  <c r="CJ10"/>
  <c r="CB10"/>
  <c r="BW10"/>
  <c r="BP10"/>
  <c r="BI10"/>
  <c r="AY10"/>
  <c r="AQ10"/>
  <c r="W10"/>
  <c r="AD10"/>
  <c r="AI10"/>
  <c r="P10"/>
  <c r="I8"/>
  <c r="CQ8"/>
  <c r="CB8"/>
  <c r="BI8"/>
  <c r="BW8"/>
  <c r="BP8"/>
  <c r="AY8"/>
  <c r="AI8"/>
  <c r="W8"/>
  <c r="AQ8"/>
  <c r="P8"/>
  <c r="CJ8"/>
  <c r="AD8"/>
  <c r="R15" i="46"/>
  <c r="O15"/>
  <c r="AK15"/>
  <c r="Y15"/>
  <c r="U15"/>
  <c r="AE15"/>
  <c r="K15"/>
  <c r="H15"/>
  <c r="E15"/>
  <c r="AH15"/>
  <c r="AB15"/>
  <c r="AH13"/>
  <c r="AB13"/>
  <c r="AE13"/>
  <c r="Y13"/>
  <c r="K13"/>
  <c r="AK13"/>
  <c r="U13"/>
  <c r="R13"/>
  <c r="O13"/>
  <c r="H13"/>
  <c r="E13"/>
  <c r="R11"/>
  <c r="O11"/>
  <c r="AK11"/>
  <c r="Y11"/>
  <c r="U11"/>
  <c r="AE11"/>
  <c r="K11"/>
  <c r="AB11"/>
  <c r="H11"/>
  <c r="E11"/>
  <c r="AH11"/>
  <c r="AH9"/>
  <c r="AB9"/>
  <c r="AE9"/>
  <c r="Y9"/>
  <c r="AK9"/>
  <c r="U9"/>
  <c r="R9"/>
  <c r="K9"/>
  <c r="H9"/>
  <c r="E9"/>
  <c r="O9"/>
  <c r="AS18" i="48"/>
  <c r="Y18"/>
  <c r="AJ18"/>
  <c r="Q18"/>
  <c r="AM16"/>
  <c r="AD16"/>
  <c r="S16"/>
  <c r="W16"/>
  <c r="AP16"/>
  <c r="AA16"/>
  <c r="U16"/>
  <c r="I16"/>
  <c r="AG16"/>
  <c r="O16"/>
  <c r="F16"/>
  <c r="AR16"/>
  <c r="L16"/>
  <c r="I14"/>
  <c r="AR14"/>
  <c r="AD14"/>
  <c r="L14"/>
  <c r="AM14"/>
  <c r="S14"/>
  <c r="AA14"/>
  <c r="O14"/>
  <c r="F14"/>
  <c r="W14"/>
  <c r="AP14"/>
  <c r="AG14"/>
  <c r="U14"/>
  <c r="AM11"/>
  <c r="AD11"/>
  <c r="S11"/>
  <c r="AR11"/>
  <c r="L11"/>
  <c r="AP11"/>
  <c r="AA11"/>
  <c r="U11"/>
  <c r="W11"/>
  <c r="F11"/>
  <c r="AG11"/>
  <c r="O11"/>
  <c r="I11"/>
  <c r="Q8"/>
  <c r="AS8"/>
  <c r="Y8"/>
  <c r="AJ8"/>
  <c r="GI13" i="43"/>
  <c r="FM13"/>
  <c r="EY13"/>
  <c r="FX13"/>
  <c r="FS13"/>
  <c r="FF13"/>
  <c r="GF13"/>
  <c r="GA13"/>
  <c r="FN13"/>
  <c r="EZ13"/>
  <c r="ET13"/>
  <c r="DZ13"/>
  <c r="DT13"/>
  <c r="EQ13"/>
  <c r="ED13"/>
  <c r="EI13"/>
  <c r="GM13"/>
  <c r="FG13"/>
  <c r="EL13"/>
  <c r="DS13"/>
  <c r="DE13"/>
  <c r="DL13"/>
  <c r="DM13"/>
  <c r="CY13"/>
  <c r="GI10"/>
  <c r="GF10"/>
  <c r="GA10"/>
  <c r="FF10"/>
  <c r="ET10"/>
  <c r="FM10"/>
  <c r="EY10"/>
  <c r="FX10"/>
  <c r="FS10"/>
  <c r="FG10"/>
  <c r="EQ10"/>
  <c r="EL10"/>
  <c r="GM10"/>
  <c r="EI10"/>
  <c r="FN10"/>
  <c r="DT10"/>
  <c r="EZ10"/>
  <c r="ED10"/>
  <c r="DZ10"/>
  <c r="DS10"/>
  <c r="DE10"/>
  <c r="DL10"/>
  <c r="DM10"/>
  <c r="CY10"/>
  <c r="FY8"/>
  <c r="FO8"/>
  <c r="FA8"/>
  <c r="ER8"/>
  <c r="FH8"/>
  <c r="EJ8"/>
  <c r="EA8"/>
  <c r="GG8"/>
  <c r="DU8"/>
  <c r="DN8"/>
  <c r="DG8"/>
  <c r="CZ8"/>
  <c r="FY32"/>
  <c r="FO32"/>
  <c r="FH32"/>
  <c r="DU32"/>
  <c r="DG32"/>
  <c r="DN32"/>
  <c r="FY29"/>
  <c r="FO29"/>
  <c r="FH29"/>
  <c r="DU29"/>
  <c r="DG29"/>
  <c r="DN29"/>
  <c r="GJ18" i="44"/>
  <c r="ER18"/>
  <c r="FT18"/>
  <c r="FH18"/>
  <c r="FA18"/>
  <c r="FN18"/>
  <c r="DO18"/>
  <c r="EB18"/>
  <c r="DV18"/>
  <c r="GB18"/>
  <c r="EJ18"/>
  <c r="DA18"/>
  <c r="DH18"/>
  <c r="GJ16"/>
  <c r="FT16"/>
  <c r="GB16"/>
  <c r="FH16"/>
  <c r="FA16"/>
  <c r="FN16"/>
  <c r="EJ16"/>
  <c r="DO16"/>
  <c r="ER16"/>
  <c r="DV16"/>
  <c r="DH16"/>
  <c r="DA16"/>
  <c r="EB16"/>
  <c r="GB29"/>
  <c r="GJ29"/>
  <c r="FT29"/>
  <c r="FH29"/>
  <c r="FA29"/>
  <c r="EB29"/>
  <c r="DO29"/>
  <c r="FN29"/>
  <c r="DV29"/>
  <c r="EJ29"/>
  <c r="ER29"/>
  <c r="DA29"/>
  <c r="DH29"/>
  <c r="DY12" i="45"/>
  <c r="DS12"/>
  <c r="DN12"/>
  <c r="EB12"/>
  <c r="DV12"/>
  <c r="DK12"/>
  <c r="DE12"/>
  <c r="DB12"/>
  <c r="DH12"/>
  <c r="CY12"/>
  <c r="DV10"/>
  <c r="DK10"/>
  <c r="DH10"/>
  <c r="DY10"/>
  <c r="DS10"/>
  <c r="DN10"/>
  <c r="CY10"/>
  <c r="EB10"/>
  <c r="DE10"/>
  <c r="DB10"/>
  <c r="DY8"/>
  <c r="DS8"/>
  <c r="DN8"/>
  <c r="EB8"/>
  <c r="DV8"/>
  <c r="DK8"/>
  <c r="DE8"/>
  <c r="DB8"/>
  <c r="DH8"/>
  <c r="CY8"/>
  <c r="GG22" i="44"/>
  <c r="FY22"/>
  <c r="FP22"/>
  <c r="EW22"/>
  <c r="EO22"/>
  <c r="DJ22"/>
  <c r="DQ22"/>
  <c r="DX22"/>
  <c r="FC22"/>
  <c r="DC22"/>
  <c r="FJ22"/>
  <c r="EG22"/>
  <c r="GG20"/>
  <c r="FY20"/>
  <c r="FP20"/>
  <c r="FJ20"/>
  <c r="FC20"/>
  <c r="EO20"/>
  <c r="DJ20"/>
  <c r="DQ20"/>
  <c r="EW20"/>
  <c r="DX20"/>
  <c r="EG20"/>
  <c r="DC20"/>
  <c r="EB13" i="46"/>
  <c r="DL13"/>
  <c r="DH13"/>
  <c r="EE13"/>
  <c r="EH13"/>
  <c r="DO13"/>
  <c r="DV13"/>
  <c r="DR13"/>
  <c r="DB13"/>
  <c r="CY13"/>
  <c r="DY13"/>
  <c r="DE13"/>
  <c r="DV11"/>
  <c r="DR11"/>
  <c r="DB11"/>
  <c r="CY11"/>
  <c r="EH11"/>
  <c r="DY11"/>
  <c r="DE11"/>
  <c r="EB11"/>
  <c r="DL11"/>
  <c r="DH11"/>
  <c r="EE11"/>
  <c r="DO11"/>
  <c r="EB9"/>
  <c r="DL9"/>
  <c r="DH9"/>
  <c r="EE9"/>
  <c r="EH9"/>
  <c r="DO9"/>
  <c r="DV9"/>
  <c r="DR9"/>
  <c r="DB9"/>
  <c r="CY9"/>
  <c r="DE9"/>
  <c r="DY9"/>
  <c r="DC18" i="48"/>
  <c r="DV18"/>
  <c r="EG18"/>
  <c r="DN18"/>
  <c r="DC16"/>
  <c r="DV16"/>
  <c r="DN16"/>
  <c r="EG16"/>
  <c r="DC14"/>
  <c r="DV14"/>
  <c r="EG14"/>
  <c r="DN14"/>
  <c r="DA12"/>
  <c r="EN12"/>
  <c r="EJ12"/>
  <c r="DL12"/>
  <c r="DP12"/>
  <c r="EA12"/>
  <c r="DI12"/>
  <c r="ED12"/>
  <c r="DT12"/>
  <c r="DX12"/>
  <c r="DR12"/>
  <c r="DF12"/>
  <c r="EL12"/>
  <c r="DA10"/>
  <c r="EJ10"/>
  <c r="ED10"/>
  <c r="DT10"/>
  <c r="EN10"/>
  <c r="EA10"/>
  <c r="DX10"/>
  <c r="DI10"/>
  <c r="EL10"/>
  <c r="DR10"/>
  <c r="DF10"/>
  <c r="DP10"/>
  <c r="DL10"/>
  <c r="DA8"/>
  <c r="EA8"/>
  <c r="EN8"/>
  <c r="ED8"/>
  <c r="DR8"/>
  <c r="DI8"/>
  <c r="DP8"/>
  <c r="EJ8"/>
  <c r="EL8"/>
  <c r="DX8"/>
  <c r="DF8"/>
  <c r="DT8"/>
  <c r="DL8"/>
  <c r="CN16" i="44"/>
  <c r="CF16"/>
  <c r="BX16"/>
  <c r="BQ16"/>
  <c r="BJ16"/>
  <c r="BC16"/>
  <c r="AU16"/>
  <c r="AM16"/>
  <c r="AE16"/>
  <c r="X16"/>
  <c r="Q16"/>
  <c r="J16"/>
  <c r="J29"/>
  <c r="CN29"/>
  <c r="CF29"/>
  <c r="BX29"/>
  <c r="BQ29"/>
  <c r="BJ29"/>
  <c r="BC29"/>
  <c r="AU29"/>
  <c r="Q29"/>
  <c r="AM29"/>
  <c r="AE29"/>
  <c r="X29"/>
  <c r="AL14" i="45"/>
  <c r="AI14"/>
  <c r="Y14"/>
  <c r="AE14"/>
  <c r="AB14"/>
  <c r="U14"/>
  <c r="R14"/>
  <c r="O14"/>
  <c r="K14"/>
  <c r="H14"/>
  <c r="E14"/>
  <c r="AF12"/>
  <c r="AC12"/>
  <c r="AA12"/>
  <c r="V12"/>
  <c r="S12"/>
  <c r="L12"/>
  <c r="I12"/>
  <c r="D12"/>
  <c r="AN12"/>
  <c r="AM12"/>
  <c r="AK12"/>
  <c r="AJ12"/>
  <c r="AH12"/>
  <c r="Z12"/>
  <c r="X12"/>
  <c r="Q12"/>
  <c r="P12"/>
  <c r="N12"/>
  <c r="G12"/>
  <c r="F12"/>
  <c r="AG12"/>
  <c r="AD12"/>
  <c r="W12"/>
  <c r="T12"/>
  <c r="M12"/>
  <c r="J12"/>
  <c r="AL10"/>
  <c r="AI10"/>
  <c r="Y10"/>
  <c r="AE10"/>
  <c r="AB10"/>
  <c r="U10"/>
  <c r="R10"/>
  <c r="O10"/>
  <c r="K10"/>
  <c r="H10"/>
  <c r="E10"/>
  <c r="I22" i="44"/>
  <c r="CQ22"/>
  <c r="CJ22"/>
  <c r="BW22"/>
  <c r="BP22"/>
  <c r="AY22"/>
  <c r="CB22"/>
  <c r="BI22"/>
  <c r="AQ22"/>
  <c r="W22"/>
  <c r="AI22"/>
  <c r="AD22"/>
  <c r="P22"/>
  <c r="I20"/>
  <c r="CQ20"/>
  <c r="CJ20"/>
  <c r="BW20"/>
  <c r="BP20"/>
  <c r="AY20"/>
  <c r="CB20"/>
  <c r="BI20"/>
  <c r="AQ20"/>
  <c r="W20"/>
  <c r="AI20"/>
  <c r="AD20"/>
  <c r="P20"/>
  <c r="AP18" i="48"/>
  <c r="AD18"/>
  <c r="U18"/>
  <c r="O18"/>
  <c r="AR18"/>
  <c r="AA18"/>
  <c r="L18"/>
  <c r="F18"/>
  <c r="W18"/>
  <c r="I18"/>
  <c r="AM18"/>
  <c r="AG18"/>
  <c r="S18"/>
  <c r="Q15"/>
  <c r="AJ15"/>
  <c r="AS15"/>
  <c r="Y15"/>
  <c r="AS13"/>
  <c r="Y13"/>
  <c r="AJ13"/>
  <c r="Q13"/>
  <c r="Q10"/>
  <c r="AJ10"/>
  <c r="AS10"/>
  <c r="Y10"/>
  <c r="GI16" i="43"/>
  <c r="GF16"/>
  <c r="FG16"/>
  <c r="GA16"/>
  <c r="FN16"/>
  <c r="EZ16"/>
  <c r="GM16"/>
  <c r="FX16"/>
  <c r="FM16"/>
  <c r="EY16"/>
  <c r="ET16"/>
  <c r="FS16"/>
  <c r="ED16"/>
  <c r="DT16"/>
  <c r="EL16"/>
  <c r="FF16"/>
  <c r="EQ16"/>
  <c r="EI16"/>
  <c r="DZ16"/>
  <c r="DS16"/>
  <c r="DE16"/>
  <c r="DL16"/>
  <c r="DM16"/>
  <c r="CY16"/>
  <c r="FY14"/>
  <c r="FH14"/>
  <c r="ER14"/>
  <c r="FA14"/>
  <c r="GG14"/>
  <c r="EJ14"/>
  <c r="EA14"/>
  <c r="DU14"/>
  <c r="FO14"/>
  <c r="DG14"/>
  <c r="DN14"/>
  <c r="CZ14"/>
  <c r="GI11"/>
  <c r="FX11"/>
  <c r="FS11"/>
  <c r="FM11"/>
  <c r="EY11"/>
  <c r="EQ11"/>
  <c r="EL11"/>
  <c r="FF11"/>
  <c r="FN11"/>
  <c r="EZ11"/>
  <c r="EI11"/>
  <c r="GA11"/>
  <c r="DZ11"/>
  <c r="FG11"/>
  <c r="ET11"/>
  <c r="ED11"/>
  <c r="DT11"/>
  <c r="GM11"/>
  <c r="GF11"/>
  <c r="DS11"/>
  <c r="DE11"/>
  <c r="DM11"/>
  <c r="CY11"/>
  <c r="DL11"/>
  <c r="GI8"/>
  <c r="FF8"/>
  <c r="GF8"/>
  <c r="GA8"/>
  <c r="FM8"/>
  <c r="EY8"/>
  <c r="FG8"/>
  <c r="FS8"/>
  <c r="GM8"/>
  <c r="EZ8"/>
  <c r="ET8"/>
  <c r="ED8"/>
  <c r="DT8"/>
  <c r="FX8"/>
  <c r="EQ8"/>
  <c r="EI8"/>
  <c r="FN8"/>
  <c r="EL8"/>
  <c r="DZ8"/>
  <c r="DL8"/>
  <c r="DS8"/>
  <c r="DE8"/>
  <c r="CY8"/>
  <c r="DM8"/>
  <c r="GL18" i="44"/>
  <c r="GE18"/>
  <c r="GI18"/>
  <c r="FW18"/>
  <c r="FM18"/>
  <c r="FL18"/>
  <c r="FF18"/>
  <c r="EY18"/>
  <c r="FS18"/>
  <c r="GA18"/>
  <c r="EM18"/>
  <c r="DG18"/>
  <c r="EU18"/>
  <c r="EI18"/>
  <c r="DN18"/>
  <c r="DM18"/>
  <c r="FG18"/>
  <c r="EZ18"/>
  <c r="EQ18"/>
  <c r="DU18"/>
  <c r="DT18"/>
  <c r="EE18"/>
  <c r="EA18"/>
  <c r="CZ18"/>
  <c r="DF18"/>
  <c r="GJ19" i="43"/>
  <c r="FP19"/>
  <c r="FB19"/>
  <c r="FT19"/>
  <c r="FI19"/>
  <c r="GB19"/>
  <c r="DV19"/>
  <c r="EU19"/>
  <c r="EM19"/>
  <c r="EE19"/>
  <c r="DH19"/>
  <c r="DO19"/>
  <c r="DA19"/>
  <c r="GB13"/>
  <c r="GJ13"/>
  <c r="FI13"/>
  <c r="EM13"/>
  <c r="DV13"/>
  <c r="FB13"/>
  <c r="EE13"/>
  <c r="EU13"/>
  <c r="FT13"/>
  <c r="FP13"/>
  <c r="DH13"/>
  <c r="DO13"/>
  <c r="DA13"/>
  <c r="GB11"/>
  <c r="EU11"/>
  <c r="GJ11"/>
  <c r="FT11"/>
  <c r="FI11"/>
  <c r="EM11"/>
  <c r="DV11"/>
  <c r="FP11"/>
  <c r="FB11"/>
  <c r="EE11"/>
  <c r="DO11"/>
  <c r="DA11"/>
  <c r="DH11"/>
  <c r="GB9"/>
  <c r="GJ9"/>
  <c r="FI9"/>
  <c r="FB9"/>
  <c r="DV9"/>
  <c r="FT9"/>
  <c r="EM9"/>
  <c r="EU9"/>
  <c r="FP9"/>
  <c r="EE9"/>
  <c r="DO9"/>
  <c r="DA9"/>
  <c r="DH9"/>
  <c r="DV14" i="45"/>
  <c r="DK14"/>
  <c r="DH14"/>
  <c r="DY14"/>
  <c r="DS14"/>
  <c r="DN14"/>
  <c r="EB14"/>
  <c r="CY14"/>
  <c r="DE14"/>
  <c r="DB14"/>
  <c r="FP13" i="44"/>
  <c r="FY13"/>
  <c r="GG13"/>
  <c r="FJ13"/>
  <c r="FC13"/>
  <c r="EG13"/>
  <c r="EO13"/>
  <c r="DQ13"/>
  <c r="EW13"/>
  <c r="DX13"/>
  <c r="DJ13"/>
  <c r="DC13"/>
  <c r="GG11"/>
  <c r="FP11"/>
  <c r="EW11"/>
  <c r="FJ11"/>
  <c r="FC11"/>
  <c r="DQ11"/>
  <c r="EG11"/>
  <c r="DX11"/>
  <c r="DJ11"/>
  <c r="FY11"/>
  <c r="DC11"/>
  <c r="EO11"/>
  <c r="FP9"/>
  <c r="FY9"/>
  <c r="GG9"/>
  <c r="EW9"/>
  <c r="EG9"/>
  <c r="EO9"/>
  <c r="DQ9"/>
  <c r="FJ9"/>
  <c r="FC9"/>
  <c r="DX9"/>
  <c r="DJ9"/>
  <c r="DC9"/>
  <c r="EE15" i="46"/>
  <c r="DV15"/>
  <c r="DR15"/>
  <c r="DB15"/>
  <c r="EH15"/>
  <c r="DY15"/>
  <c r="DE15"/>
  <c r="EB15"/>
  <c r="DL15"/>
  <c r="DH15"/>
  <c r="DO15"/>
  <c r="CY15"/>
  <c r="DA18" i="48"/>
  <c r="DT18"/>
  <c r="DP18"/>
  <c r="DI18"/>
  <c r="DF18"/>
  <c r="EJ18"/>
  <c r="EA18"/>
  <c r="DR18"/>
  <c r="ED18"/>
  <c r="EN18"/>
  <c r="EL18"/>
  <c r="DX18"/>
  <c r="DL18"/>
  <c r="DA16"/>
  <c r="EN16"/>
  <c r="EL16"/>
  <c r="DX16"/>
  <c r="DL16"/>
  <c r="DP16"/>
  <c r="DI16"/>
  <c r="DF16"/>
  <c r="DT16"/>
  <c r="DR16"/>
  <c r="EJ16"/>
  <c r="ED16"/>
  <c r="EA16"/>
  <c r="DA14"/>
  <c r="DR14"/>
  <c r="DX14"/>
  <c r="EJ14"/>
  <c r="ED14"/>
  <c r="DT14"/>
  <c r="EL14"/>
  <c r="EA14"/>
  <c r="DL14"/>
  <c r="DP14"/>
  <c r="DI14"/>
  <c r="DF14"/>
  <c r="EN14"/>
  <c r="DC11"/>
  <c r="DN11"/>
  <c r="EG11"/>
  <c r="DV11"/>
  <c r="DC9"/>
  <c r="DV9"/>
  <c r="EG9"/>
  <c r="DN9"/>
  <c r="F17"/>
  <c r="S17"/>
  <c r="AR17"/>
  <c r="W17"/>
  <c r="AM17"/>
  <c r="AA17"/>
  <c r="O17"/>
  <c r="U17"/>
  <c r="AG17"/>
  <c r="I17"/>
  <c r="L17"/>
  <c r="AP17"/>
  <c r="AD17"/>
  <c r="U4" i="37"/>
  <c r="CN18" i="44"/>
  <c r="CF18"/>
  <c r="BX18"/>
  <c r="BQ18"/>
  <c r="BJ18"/>
  <c r="BC18"/>
  <c r="AU18"/>
  <c r="AM18"/>
  <c r="AE18"/>
  <c r="X18"/>
  <c r="Q18"/>
  <c r="J18"/>
  <c r="AF8" i="45"/>
  <c r="AC8"/>
  <c r="AA8"/>
  <c r="V8"/>
  <c r="S8"/>
  <c r="L8"/>
  <c r="I8"/>
  <c r="D8"/>
  <c r="AN8"/>
  <c r="AM8"/>
  <c r="AK8"/>
  <c r="AJ8"/>
  <c r="AH8"/>
  <c r="Z8"/>
  <c r="X8"/>
  <c r="Q8"/>
  <c r="P8"/>
  <c r="N8"/>
  <c r="G8"/>
  <c r="F8"/>
  <c r="AG8"/>
  <c r="AD8"/>
  <c r="W8"/>
  <c r="T8"/>
  <c r="M8"/>
  <c r="J8"/>
  <c r="AN13"/>
  <c r="AM13"/>
  <c r="AK13"/>
  <c r="AJ13"/>
  <c r="AH13"/>
  <c r="AG13"/>
  <c r="AD13"/>
  <c r="X13"/>
  <c r="W13"/>
  <c r="T13"/>
  <c r="Q13"/>
  <c r="P13"/>
  <c r="N13"/>
  <c r="M13"/>
  <c r="J13"/>
  <c r="AF13"/>
  <c r="AC13"/>
  <c r="V13"/>
  <c r="S13"/>
  <c r="L13"/>
  <c r="I13"/>
  <c r="AA13"/>
  <c r="Z13"/>
  <c r="F13"/>
  <c r="D13"/>
  <c r="G13"/>
  <c r="AE11"/>
  <c r="AB11"/>
  <c r="U11"/>
  <c r="R11"/>
  <c r="K11"/>
  <c r="H11"/>
  <c r="E11"/>
  <c r="AL11"/>
  <c r="AI11"/>
  <c r="Y11"/>
  <c r="O11"/>
  <c r="AN9"/>
  <c r="AM9"/>
  <c r="AK9"/>
  <c r="AJ9"/>
  <c r="AH9"/>
  <c r="AG9"/>
  <c r="AD9"/>
  <c r="X9"/>
  <c r="W9"/>
  <c r="T9"/>
  <c r="Q9"/>
  <c r="P9"/>
  <c r="N9"/>
  <c r="M9"/>
  <c r="J9"/>
  <c r="AF9"/>
  <c r="AC9"/>
  <c r="V9"/>
  <c r="S9"/>
  <c r="L9"/>
  <c r="I9"/>
  <c r="AA9"/>
  <c r="Z9"/>
  <c r="F9"/>
  <c r="D9"/>
  <c r="G9"/>
  <c r="I13" i="44"/>
  <c r="CJ13"/>
  <c r="BW13"/>
  <c r="BP13"/>
  <c r="AY13"/>
  <c r="CQ13"/>
  <c r="CB13"/>
  <c r="BI13"/>
  <c r="AQ13"/>
  <c r="P13"/>
  <c r="AI13"/>
  <c r="W13"/>
  <c r="AD13"/>
  <c r="I11"/>
  <c r="CQ11"/>
  <c r="CJ11"/>
  <c r="AY11"/>
  <c r="CB11"/>
  <c r="AQ11"/>
  <c r="P11"/>
  <c r="AI11"/>
  <c r="BW11"/>
  <c r="BP11"/>
  <c r="BI11"/>
  <c r="W11"/>
  <c r="AD11"/>
  <c r="I9"/>
  <c r="CJ9"/>
  <c r="BW9"/>
  <c r="BP9"/>
  <c r="AY9"/>
  <c r="CQ9"/>
  <c r="CB9"/>
  <c r="BI9"/>
  <c r="AQ9"/>
  <c r="P9"/>
  <c r="AI9"/>
  <c r="W9"/>
  <c r="AD9"/>
  <c r="AE8" i="46"/>
  <c r="AH8"/>
  <c r="R8"/>
  <c r="AB8"/>
  <c r="Y8"/>
  <c r="O8"/>
  <c r="H8"/>
  <c r="E8"/>
  <c r="AK8"/>
  <c r="U8"/>
  <c r="K8"/>
  <c r="AK14"/>
  <c r="U14"/>
  <c r="AB14"/>
  <c r="O14"/>
  <c r="AH14"/>
  <c r="Y14"/>
  <c r="R14"/>
  <c r="AE14"/>
  <c r="K14"/>
  <c r="E14"/>
  <c r="H14"/>
  <c r="AE12"/>
  <c r="AH12"/>
  <c r="R12"/>
  <c r="AB12"/>
  <c r="Y12"/>
  <c r="O12"/>
  <c r="H12"/>
  <c r="E12"/>
  <c r="K12"/>
  <c r="AK12"/>
  <c r="U12"/>
  <c r="AK10"/>
  <c r="U10"/>
  <c r="AB10"/>
  <c r="O10"/>
  <c r="AH10"/>
  <c r="Y10"/>
  <c r="R10"/>
  <c r="AE10"/>
  <c r="K10"/>
  <c r="E10"/>
  <c r="H10"/>
  <c r="Q17" i="48"/>
  <c r="AS17"/>
  <c r="Y17"/>
  <c r="AJ17"/>
  <c r="AD15"/>
  <c r="O15"/>
  <c r="U15"/>
  <c r="F15"/>
  <c r="I15"/>
  <c r="AM15"/>
  <c r="AA15"/>
  <c r="S15"/>
  <c r="AP15"/>
  <c r="AR15"/>
  <c r="AG15"/>
  <c r="L15"/>
  <c r="W15"/>
  <c r="AP13"/>
  <c r="AD13"/>
  <c r="U13"/>
  <c r="F13"/>
  <c r="W13"/>
  <c r="AR13"/>
  <c r="AA13"/>
  <c r="L13"/>
  <c r="O13"/>
  <c r="I13"/>
  <c r="AM13"/>
  <c r="AG13"/>
  <c r="S13"/>
  <c r="AD10"/>
  <c r="O10"/>
  <c r="W10"/>
  <c r="U10"/>
  <c r="I10"/>
  <c r="AM10"/>
  <c r="AA10"/>
  <c r="S10"/>
  <c r="F10"/>
  <c r="AP10"/>
  <c r="AR10"/>
  <c r="AG10"/>
  <c r="L10"/>
  <c r="GI14" i="43"/>
  <c r="GA14"/>
  <c r="FG14"/>
  <c r="EQ14"/>
  <c r="EL14"/>
  <c r="GF14"/>
  <c r="FN14"/>
  <c r="EZ14"/>
  <c r="GM14"/>
  <c r="FS14"/>
  <c r="FM14"/>
  <c r="EY14"/>
  <c r="EI14"/>
  <c r="FX14"/>
  <c r="ET14"/>
  <c r="ED14"/>
  <c r="DT14"/>
  <c r="FF14"/>
  <c r="DZ14"/>
  <c r="DS14"/>
  <c r="DE14"/>
  <c r="DL14"/>
  <c r="DM14"/>
  <c r="CY14"/>
  <c r="FY12"/>
  <c r="FO12"/>
  <c r="FA12"/>
  <c r="ER12"/>
  <c r="FH12"/>
  <c r="EJ12"/>
  <c r="EA12"/>
  <c r="GG12"/>
  <c r="DU12"/>
  <c r="DN12"/>
  <c r="CZ12"/>
  <c r="DG12"/>
  <c r="GI9"/>
  <c r="FM9"/>
  <c r="EY9"/>
  <c r="FX9"/>
  <c r="FS9"/>
  <c r="FF9"/>
  <c r="GF9"/>
  <c r="GA9"/>
  <c r="FN9"/>
  <c r="EZ9"/>
  <c r="ET9"/>
  <c r="EQ9"/>
  <c r="DT9"/>
  <c r="EI9"/>
  <c r="ED9"/>
  <c r="GM9"/>
  <c r="DZ9"/>
  <c r="FG9"/>
  <c r="EL9"/>
  <c r="DS9"/>
  <c r="DE9"/>
  <c r="DM9"/>
  <c r="CY9"/>
  <c r="DL9"/>
  <c r="GI7"/>
  <c r="GF7"/>
  <c r="FG7"/>
  <c r="ET7"/>
  <c r="FS7"/>
  <c r="FN7"/>
  <c r="EZ7"/>
  <c r="GA7"/>
  <c r="FX7"/>
  <c r="FM7"/>
  <c r="EY7"/>
  <c r="EI7"/>
  <c r="DZ7"/>
  <c r="FF7"/>
  <c r="EQ7"/>
  <c r="EL7"/>
  <c r="ED7"/>
  <c r="GM7"/>
  <c r="DT7"/>
  <c r="DS7"/>
  <c r="DM7"/>
  <c r="DE7"/>
  <c r="CY7"/>
  <c r="DL7"/>
  <c r="FY31"/>
  <c r="FO31"/>
  <c r="FH31"/>
  <c r="DU31"/>
  <c r="DG31"/>
  <c r="DN31"/>
  <c r="FY27"/>
  <c r="FO27"/>
  <c r="FH27"/>
  <c r="DU27"/>
  <c r="DG27"/>
  <c r="DN27"/>
  <c r="EB11" i="45"/>
  <c r="DY11"/>
  <c r="DV11"/>
  <c r="DS11"/>
  <c r="DN11"/>
  <c r="DK11"/>
  <c r="DH11"/>
  <c r="DE11"/>
  <c r="DB11"/>
  <c r="CY11"/>
  <c r="EB9"/>
  <c r="DV9"/>
  <c r="CY9"/>
  <c r="DS9"/>
  <c r="DN9"/>
  <c r="DK9"/>
  <c r="DE9"/>
  <c r="DB9"/>
  <c r="DY9"/>
  <c r="DH9"/>
  <c r="GG23" i="44"/>
  <c r="EW23"/>
  <c r="FJ23"/>
  <c r="FC23"/>
  <c r="FY23"/>
  <c r="FP23"/>
  <c r="DX23"/>
  <c r="EG23"/>
  <c r="DJ23"/>
  <c r="EO23"/>
  <c r="DQ23"/>
  <c r="DC23"/>
  <c r="EW21"/>
  <c r="FJ21"/>
  <c r="FC21"/>
  <c r="GG21"/>
  <c r="FY21"/>
  <c r="FP21"/>
  <c r="DX21"/>
  <c r="EG21"/>
  <c r="EO21"/>
  <c r="DQ21"/>
  <c r="DJ21"/>
  <c r="DC21"/>
  <c r="DO12" i="46"/>
  <c r="DR12"/>
  <c r="DL12"/>
  <c r="DB12"/>
  <c r="EE12"/>
  <c r="DY12"/>
  <c r="DE12"/>
  <c r="DH12"/>
  <c r="EH12"/>
  <c r="EB12"/>
  <c r="DV12"/>
  <c r="CY12"/>
  <c r="EE10"/>
  <c r="DY10"/>
  <c r="DE10"/>
  <c r="EB10"/>
  <c r="DV10"/>
  <c r="DH10"/>
  <c r="CY10"/>
  <c r="DO10"/>
  <c r="DL10"/>
  <c r="DR10"/>
  <c r="DB10"/>
  <c r="EH10"/>
  <c r="DO8"/>
  <c r="DR8"/>
  <c r="DL8"/>
  <c r="DB8"/>
  <c r="EE8"/>
  <c r="DY8"/>
  <c r="DE8"/>
  <c r="EB8"/>
  <c r="EH8"/>
  <c r="DH8"/>
  <c r="CY8"/>
  <c r="DV8"/>
  <c r="DC17" i="48"/>
  <c r="DN17"/>
  <c r="EG17"/>
  <c r="DV17"/>
  <c r="DC15"/>
  <c r="EG15"/>
  <c r="DN15"/>
  <c r="DV15"/>
  <c r="DC13"/>
  <c r="DN13"/>
  <c r="DV13"/>
  <c r="EG13"/>
  <c r="DA11"/>
  <c r="EN11"/>
  <c r="EA11"/>
  <c r="DX11"/>
  <c r="EL11"/>
  <c r="DP11"/>
  <c r="DL11"/>
  <c r="DI11"/>
  <c r="DF11"/>
  <c r="EJ11"/>
  <c r="ED11"/>
  <c r="DT11"/>
  <c r="DR11"/>
  <c r="DA9"/>
  <c r="DR9"/>
  <c r="DT9"/>
  <c r="DL9"/>
  <c r="ED9"/>
  <c r="EN9"/>
  <c r="DI9"/>
  <c r="EJ9"/>
  <c r="DX9"/>
  <c r="DF9"/>
  <c r="EA9"/>
  <c r="EL9"/>
  <c r="DP9"/>
  <c r="EE24" i="40"/>
  <c r="EA24"/>
  <c r="DV24"/>
  <c r="DR24"/>
  <c r="CV24"/>
  <c r="DD24"/>
  <c r="CZ24"/>
  <c r="CQ24"/>
  <c r="B14" i="44"/>
  <c r="B14" i="43"/>
  <c r="AL14" i="40"/>
  <c r="AP14"/>
  <c r="BH14"/>
  <c r="BD14"/>
  <c r="AY14"/>
  <c r="AU14"/>
  <c r="A23" i="44"/>
  <c r="A20" i="43"/>
  <c r="BF21" i="40"/>
  <c r="BD21"/>
  <c r="Z21"/>
  <c r="AH21"/>
  <c r="AD21"/>
  <c r="AY21"/>
  <c r="AU21"/>
  <c r="BH21"/>
  <c r="BB21"/>
  <c r="AP21"/>
  <c r="AL21"/>
  <c r="BB27"/>
  <c r="AL27"/>
  <c r="AU27"/>
  <c r="AD27"/>
  <c r="AH27"/>
  <c r="Z27"/>
  <c r="BH27"/>
  <c r="BD27"/>
  <c r="AY27"/>
  <c r="BF27"/>
  <c r="AP27"/>
  <c r="BB15" i="42"/>
  <c r="AW15"/>
  <c r="F15"/>
  <c r="O15"/>
  <c r="AJ15"/>
  <c r="BQ15"/>
  <c r="T15"/>
  <c r="AD15"/>
  <c r="X15"/>
  <c r="BK15"/>
  <c r="AR15"/>
  <c r="J15"/>
  <c r="BT32"/>
  <c r="BK32"/>
  <c r="BN32"/>
  <c r="BQ32"/>
  <c r="BB32"/>
  <c r="AR32"/>
  <c r="BG32"/>
  <c r="F32"/>
  <c r="AM32"/>
  <c r="AJ32"/>
  <c r="AA32"/>
  <c r="O32"/>
  <c r="X32"/>
  <c r="AD32"/>
  <c r="T32"/>
  <c r="AW32"/>
  <c r="AG32"/>
  <c r="J32"/>
  <c r="BW27" i="43"/>
  <c r="V27"/>
  <c r="BP27"/>
  <c r="BI27"/>
  <c r="BB27"/>
  <c r="O27"/>
  <c r="H27"/>
  <c r="CI18"/>
  <c r="BV18"/>
  <c r="CQ18"/>
  <c r="CA18"/>
  <c r="AW18"/>
  <c r="BO18"/>
  <c r="BH18"/>
  <c r="AO18"/>
  <c r="AG18"/>
  <c r="N18"/>
  <c r="U18"/>
  <c r="AB18"/>
  <c r="G18"/>
  <c r="U9" i="38"/>
  <c r="EE12" i="40"/>
  <c r="DV12"/>
  <c r="CZ12"/>
  <c r="CV12"/>
  <c r="EP21"/>
  <c r="EN21"/>
  <c r="EH21"/>
  <c r="ED21"/>
  <c r="DY21"/>
  <c r="EL21"/>
  <c r="DP21"/>
  <c r="DN21"/>
  <c r="DL21"/>
  <c r="CT21"/>
  <c r="EJ21"/>
  <c r="DT21"/>
  <c r="CY21"/>
  <c r="DH21"/>
  <c r="DJ21"/>
  <c r="DF21"/>
  <c r="DC21"/>
  <c r="EW18" i="42"/>
  <c r="EQ18"/>
  <c r="EH18"/>
  <c r="EC18"/>
  <c r="DA18"/>
  <c r="CV18"/>
  <c r="DE18"/>
  <c r="DX18"/>
  <c r="DK18"/>
  <c r="DQ18"/>
  <c r="CQ18"/>
  <c r="EZ37"/>
  <c r="EW37"/>
  <c r="EQ37"/>
  <c r="EC37"/>
  <c r="ET37"/>
  <c r="DX37"/>
  <c r="DT37"/>
  <c r="DQ37"/>
  <c r="DN37"/>
  <c r="DK37"/>
  <c r="DE37"/>
  <c r="EH37"/>
  <c r="DA37"/>
  <c r="DH37"/>
  <c r="EM37"/>
  <c r="CV37"/>
  <c r="CQ37"/>
  <c r="EZ25"/>
  <c r="EW25"/>
  <c r="EQ25"/>
  <c r="EC25"/>
  <c r="DX25"/>
  <c r="DT25"/>
  <c r="DQ25"/>
  <c r="EH25"/>
  <c r="DN25"/>
  <c r="DK25"/>
  <c r="DE25"/>
  <c r="DA25"/>
  <c r="CV25"/>
  <c r="EM25"/>
  <c r="ET25"/>
  <c r="DH25"/>
  <c r="CQ25"/>
  <c r="DF14" i="43"/>
  <c r="AE9" i="40"/>
  <c r="BE9"/>
  <c r="BA9"/>
  <c r="AN9"/>
  <c r="AR9"/>
  <c r="AG9"/>
  <c r="AI9"/>
  <c r="BI9"/>
  <c r="AT9"/>
  <c r="AW9"/>
  <c r="BG9"/>
  <c r="AA9"/>
  <c r="BC9"/>
  <c r="AX16"/>
  <c r="AO16"/>
  <c r="AF13"/>
  <c r="BH13"/>
  <c r="BD13"/>
  <c r="AL13"/>
  <c r="AP13"/>
  <c r="AY13"/>
  <c r="AU13"/>
  <c r="AP11"/>
  <c r="BH11"/>
  <c r="BD11"/>
  <c r="AL11"/>
  <c r="AY11"/>
  <c r="AU11"/>
  <c r="AX9"/>
  <c r="AO9"/>
  <c r="W34"/>
  <c r="Z34"/>
  <c r="AY34"/>
  <c r="AU34"/>
  <c r="AP34"/>
  <c r="BH34"/>
  <c r="BD34"/>
  <c r="BB34"/>
  <c r="AH34"/>
  <c r="BF34"/>
  <c r="AL34"/>
  <c r="AD34"/>
  <c r="O32"/>
  <c r="AD32"/>
  <c r="AP32"/>
  <c r="BH32"/>
  <c r="BD32"/>
  <c r="BF32"/>
  <c r="AH32"/>
  <c r="BB32"/>
  <c r="AL32"/>
  <c r="Z32"/>
  <c r="AU32"/>
  <c r="AY32"/>
  <c r="AF29"/>
  <c r="BF29"/>
  <c r="BB29"/>
  <c r="Z29"/>
  <c r="AH29"/>
  <c r="AD29"/>
  <c r="AY29"/>
  <c r="AU29"/>
  <c r="BH29"/>
  <c r="BD29"/>
  <c r="AP29"/>
  <c r="AL29"/>
  <c r="AO27"/>
  <c r="AJ27"/>
  <c r="Y27"/>
  <c r="AS27"/>
  <c r="AX27"/>
  <c r="O24"/>
  <c r="AD24"/>
  <c r="AP24"/>
  <c r="BD24"/>
  <c r="BF24"/>
  <c r="AH24"/>
  <c r="BB24"/>
  <c r="BH24"/>
  <c r="AL24"/>
  <c r="AY24"/>
  <c r="AU24"/>
  <c r="Z24"/>
  <c r="AJ22"/>
  <c r="AS22"/>
  <c r="Y22"/>
  <c r="AO22"/>
  <c r="AX22"/>
  <c r="BB18" i="42"/>
  <c r="BQ18"/>
  <c r="AW18"/>
  <c r="BK18"/>
  <c r="AR18"/>
  <c r="F18"/>
  <c r="X18"/>
  <c r="O18"/>
  <c r="AD18"/>
  <c r="AJ18"/>
  <c r="T18"/>
  <c r="J18"/>
  <c r="BV15"/>
  <c r="AP15"/>
  <c r="AI15"/>
  <c r="R15"/>
  <c r="BJ15"/>
  <c r="AZ15"/>
  <c r="AU15"/>
  <c r="AC15"/>
  <c r="W15"/>
  <c r="M15"/>
  <c r="BP15"/>
  <c r="H15"/>
  <c r="BB11"/>
  <c r="AW11"/>
  <c r="F11"/>
  <c r="BQ11"/>
  <c r="AR11"/>
  <c r="AJ11"/>
  <c r="O11"/>
  <c r="T11"/>
  <c r="X11"/>
  <c r="BK11"/>
  <c r="AD11"/>
  <c r="J11"/>
  <c r="BT24"/>
  <c r="BQ24"/>
  <c r="BB24"/>
  <c r="AM24"/>
  <c r="BK24"/>
  <c r="O24"/>
  <c r="AJ24"/>
  <c r="F24"/>
  <c r="BN24"/>
  <c r="AR24"/>
  <c r="AA24"/>
  <c r="AG24"/>
  <c r="X24"/>
  <c r="T24"/>
  <c r="BG24"/>
  <c r="AW24"/>
  <c r="AD24"/>
  <c r="J24"/>
  <c r="BQ34"/>
  <c r="BG34"/>
  <c r="BN34"/>
  <c r="BT34"/>
  <c r="AW34"/>
  <c r="AR34"/>
  <c r="BK34"/>
  <c r="AG34"/>
  <c r="AD34"/>
  <c r="X34"/>
  <c r="BB34"/>
  <c r="AM34"/>
  <c r="O34"/>
  <c r="AA34"/>
  <c r="F34"/>
  <c r="AJ34"/>
  <c r="T34"/>
  <c r="J34"/>
  <c r="BT31"/>
  <c r="BN31"/>
  <c r="BG31"/>
  <c r="BB31"/>
  <c r="BQ31"/>
  <c r="AW31"/>
  <c r="AM31"/>
  <c r="AJ31"/>
  <c r="BK31"/>
  <c r="AR31"/>
  <c r="F31"/>
  <c r="AA31"/>
  <c r="AG31"/>
  <c r="AD31"/>
  <c r="X31"/>
  <c r="T31"/>
  <c r="O31"/>
  <c r="J31"/>
  <c r="BT27"/>
  <c r="BN27"/>
  <c r="BG27"/>
  <c r="BB27"/>
  <c r="AW27"/>
  <c r="AM27"/>
  <c r="AJ27"/>
  <c r="F27"/>
  <c r="X27"/>
  <c r="BQ27"/>
  <c r="AG27"/>
  <c r="AD27"/>
  <c r="AA27"/>
  <c r="AR27"/>
  <c r="T27"/>
  <c r="BK27"/>
  <c r="O27"/>
  <c r="J27"/>
  <c r="CB23" i="43"/>
  <c r="BU23"/>
  <c r="CR23"/>
  <c r="CJ23"/>
  <c r="BZ23"/>
  <c r="BQ23"/>
  <c r="CH23"/>
  <c r="BJ23"/>
  <c r="BG23"/>
  <c r="BN23"/>
  <c r="BC23"/>
  <c r="AX23"/>
  <c r="AN23"/>
  <c r="AV23"/>
  <c r="M23"/>
  <c r="W23"/>
  <c r="AP23"/>
  <c r="T23"/>
  <c r="BA23"/>
  <c r="AF23"/>
  <c r="P23"/>
  <c r="I23"/>
  <c r="AA23"/>
  <c r="AH23"/>
  <c r="E23"/>
  <c r="BW32"/>
  <c r="BB32"/>
  <c r="V32"/>
  <c r="O32"/>
  <c r="BP32"/>
  <c r="BI32"/>
  <c r="H32"/>
  <c r="BU31"/>
  <c r="BZ31"/>
  <c r="CH31"/>
  <c r="BG31"/>
  <c r="BN31"/>
  <c r="AN31"/>
  <c r="AV31"/>
  <c r="M31"/>
  <c r="BA31"/>
  <c r="T31"/>
  <c r="AF31"/>
  <c r="AA31"/>
  <c r="CR29"/>
  <c r="BQ29"/>
  <c r="CB29"/>
  <c r="CJ29"/>
  <c r="BZ29"/>
  <c r="CH29"/>
  <c r="BU29"/>
  <c r="BJ29"/>
  <c r="BG29"/>
  <c r="BN29"/>
  <c r="BC29"/>
  <c r="AX29"/>
  <c r="AN29"/>
  <c r="BA29"/>
  <c r="W29"/>
  <c r="AV29"/>
  <c r="M29"/>
  <c r="AP29"/>
  <c r="AH29"/>
  <c r="P29"/>
  <c r="AF29"/>
  <c r="AA29"/>
  <c r="T29"/>
  <c r="I29"/>
  <c r="E29"/>
  <c r="CB27"/>
  <c r="BU27"/>
  <c r="CR27"/>
  <c r="CJ27"/>
  <c r="BZ27"/>
  <c r="BQ27"/>
  <c r="CH27"/>
  <c r="BJ27"/>
  <c r="BG27"/>
  <c r="BN27"/>
  <c r="BC27"/>
  <c r="AX27"/>
  <c r="AN27"/>
  <c r="AV27"/>
  <c r="M27"/>
  <c r="W27"/>
  <c r="AP27"/>
  <c r="T27"/>
  <c r="I27"/>
  <c r="AF27"/>
  <c r="P27"/>
  <c r="BA27"/>
  <c r="AH27"/>
  <c r="AA27"/>
  <c r="E27"/>
  <c r="CR25"/>
  <c r="BQ25"/>
  <c r="CB25"/>
  <c r="CJ25"/>
  <c r="BZ25"/>
  <c r="CH25"/>
  <c r="BJ25"/>
  <c r="BG25"/>
  <c r="BN25"/>
  <c r="BC25"/>
  <c r="AX25"/>
  <c r="AN25"/>
  <c r="W25"/>
  <c r="BA25"/>
  <c r="AV25"/>
  <c r="M25"/>
  <c r="AP25"/>
  <c r="AA25"/>
  <c r="P25"/>
  <c r="AH25"/>
  <c r="AF25"/>
  <c r="T25"/>
  <c r="BU25"/>
  <c r="I25"/>
  <c r="E25"/>
  <c r="V22" i="37"/>
  <c r="EE16" i="40"/>
  <c r="DV16"/>
  <c r="CZ16"/>
  <c r="CV16"/>
  <c r="EL13"/>
  <c r="EP13"/>
  <c r="EH13"/>
  <c r="ED13"/>
  <c r="DY13"/>
  <c r="DL13"/>
  <c r="CY13"/>
  <c r="DP13"/>
  <c r="DT13"/>
  <c r="CT13"/>
  <c r="DH13"/>
  <c r="DC13"/>
  <c r="EP11"/>
  <c r="EL11"/>
  <c r="EH11"/>
  <c r="ED11"/>
  <c r="DY11"/>
  <c r="DP11"/>
  <c r="DL11"/>
  <c r="CY11"/>
  <c r="DH11"/>
  <c r="CT11"/>
  <c r="DT11"/>
  <c r="DC11"/>
  <c r="EE9"/>
  <c r="DV9"/>
  <c r="CZ9"/>
  <c r="CV9"/>
  <c r="EE23"/>
  <c r="EA23"/>
  <c r="DV23"/>
  <c r="CQ23"/>
  <c r="DD23"/>
  <c r="DR23"/>
  <c r="CV23"/>
  <c r="CZ23"/>
  <c r="EP34"/>
  <c r="EJ34"/>
  <c r="EH34"/>
  <c r="ED34"/>
  <c r="DY34"/>
  <c r="DT34"/>
  <c r="EN34"/>
  <c r="DJ34"/>
  <c r="CY34"/>
  <c r="EL34"/>
  <c r="DP34"/>
  <c r="DF34"/>
  <c r="DN34"/>
  <c r="DC34"/>
  <c r="DL34"/>
  <c r="DH34"/>
  <c r="CT34"/>
  <c r="EP32"/>
  <c r="EN32"/>
  <c r="EL32"/>
  <c r="EH32"/>
  <c r="ED32"/>
  <c r="DY32"/>
  <c r="EJ32"/>
  <c r="DN32"/>
  <c r="DJ32"/>
  <c r="DT32"/>
  <c r="DL32"/>
  <c r="DH32"/>
  <c r="CT32"/>
  <c r="CY32"/>
  <c r="DP32"/>
  <c r="DF32"/>
  <c r="DC32"/>
  <c r="EE29"/>
  <c r="EA29"/>
  <c r="DV29"/>
  <c r="DR29"/>
  <c r="CQ29"/>
  <c r="CV29"/>
  <c r="DD29"/>
  <c r="CZ29"/>
  <c r="EP26"/>
  <c r="EJ26"/>
  <c r="EH26"/>
  <c r="ED26"/>
  <c r="DY26"/>
  <c r="EN26"/>
  <c r="DT26"/>
  <c r="DJ26"/>
  <c r="CY26"/>
  <c r="DP26"/>
  <c r="DF26"/>
  <c r="DN26"/>
  <c r="EL26"/>
  <c r="DL26"/>
  <c r="DH26"/>
  <c r="CT26"/>
  <c r="DC26"/>
  <c r="EW21" i="42"/>
  <c r="EH21"/>
  <c r="EQ21"/>
  <c r="EC21"/>
  <c r="DQ21"/>
  <c r="DE21"/>
  <c r="DA21"/>
  <c r="CV21"/>
  <c r="DK21"/>
  <c r="DX21"/>
  <c r="CQ21"/>
  <c r="EW17"/>
  <c r="EH17"/>
  <c r="EQ17"/>
  <c r="EC17"/>
  <c r="DQ17"/>
  <c r="DX17"/>
  <c r="DE17"/>
  <c r="DA17"/>
  <c r="CV17"/>
  <c r="DK17"/>
  <c r="CQ17"/>
  <c r="EW14"/>
  <c r="EQ14"/>
  <c r="EH14"/>
  <c r="EC14"/>
  <c r="DX14"/>
  <c r="DA14"/>
  <c r="CV14"/>
  <c r="DQ14"/>
  <c r="DE14"/>
  <c r="DK14"/>
  <c r="CQ14"/>
  <c r="EW10"/>
  <c r="EH10"/>
  <c r="EC10"/>
  <c r="EQ10"/>
  <c r="DA10"/>
  <c r="CV10"/>
  <c r="DX10"/>
  <c r="DQ10"/>
  <c r="DE10"/>
  <c r="DK10"/>
  <c r="CQ10"/>
  <c r="EW36"/>
  <c r="ET36"/>
  <c r="EQ36"/>
  <c r="EM36"/>
  <c r="EZ36"/>
  <c r="DX36"/>
  <c r="DT36"/>
  <c r="DQ36"/>
  <c r="DN36"/>
  <c r="DK36"/>
  <c r="EC36"/>
  <c r="DE36"/>
  <c r="CV36"/>
  <c r="EH36"/>
  <c r="DH36"/>
  <c r="DA36"/>
  <c r="CQ36"/>
  <c r="EW32"/>
  <c r="ET32"/>
  <c r="EQ32"/>
  <c r="EM32"/>
  <c r="EZ32"/>
  <c r="DX32"/>
  <c r="DT32"/>
  <c r="DQ32"/>
  <c r="DN32"/>
  <c r="DK32"/>
  <c r="EC32"/>
  <c r="CV32"/>
  <c r="EH32"/>
  <c r="DH32"/>
  <c r="DE32"/>
  <c r="DA32"/>
  <c r="CQ32"/>
  <c r="ET28"/>
  <c r="EQ28"/>
  <c r="EZ28"/>
  <c r="EW28"/>
  <c r="DX28"/>
  <c r="EC28"/>
  <c r="EM28"/>
  <c r="DT28"/>
  <c r="DN28"/>
  <c r="DK28"/>
  <c r="DE28"/>
  <c r="DQ28"/>
  <c r="DH28"/>
  <c r="DA28"/>
  <c r="CV28"/>
  <c r="EH28"/>
  <c r="CQ28"/>
  <c r="ET24"/>
  <c r="EQ24"/>
  <c r="EW24"/>
  <c r="DX24"/>
  <c r="EZ24"/>
  <c r="EH24"/>
  <c r="DQ24"/>
  <c r="DN24"/>
  <c r="DK24"/>
  <c r="EC24"/>
  <c r="DH24"/>
  <c r="DA24"/>
  <c r="CV24"/>
  <c r="EM24"/>
  <c r="DT24"/>
  <c r="DE24"/>
  <c r="CQ24"/>
  <c r="DF15" i="43"/>
  <c r="DF12"/>
  <c r="BQ38" i="42"/>
  <c r="BG38"/>
  <c r="BN38"/>
  <c r="BT38"/>
  <c r="AW38"/>
  <c r="AR38"/>
  <c r="BK38"/>
  <c r="AJ38"/>
  <c r="AG38"/>
  <c r="AD38"/>
  <c r="X38"/>
  <c r="AM38"/>
  <c r="F38"/>
  <c r="BB38"/>
  <c r="O38"/>
  <c r="AA38"/>
  <c r="T38"/>
  <c r="J38"/>
  <c r="E16" i="40"/>
  <c r="B16" i="44"/>
  <c r="B17"/>
  <c r="B16" i="43"/>
  <c r="AP16" i="40"/>
  <c r="BH16"/>
  <c r="BD16"/>
  <c r="AL16"/>
  <c r="AU16"/>
  <c r="AY16"/>
  <c r="W9"/>
  <c r="BH9"/>
  <c r="BD9"/>
  <c r="AL9"/>
  <c r="AP9"/>
  <c r="AU9"/>
  <c r="AY9"/>
  <c r="Z30"/>
  <c r="AY30"/>
  <c r="AU30"/>
  <c r="AP30"/>
  <c r="BH30"/>
  <c r="BD30"/>
  <c r="BB30"/>
  <c r="AH30"/>
  <c r="BF30"/>
  <c r="AL30"/>
  <c r="AD30"/>
  <c r="Z22"/>
  <c r="AY22"/>
  <c r="AU22"/>
  <c r="AP22"/>
  <c r="BH22"/>
  <c r="BB22"/>
  <c r="AH22"/>
  <c r="BF22"/>
  <c r="AL22"/>
  <c r="BD22"/>
  <c r="AD22"/>
  <c r="BB12" i="42"/>
  <c r="BQ12"/>
  <c r="AW12"/>
  <c r="BK12"/>
  <c r="AR12"/>
  <c r="AJ12"/>
  <c r="O12"/>
  <c r="F12"/>
  <c r="X12"/>
  <c r="AD12"/>
  <c r="T12"/>
  <c r="J12"/>
  <c r="BT35"/>
  <c r="BN35"/>
  <c r="BB35"/>
  <c r="BQ35"/>
  <c r="BG35"/>
  <c r="AW35"/>
  <c r="AM35"/>
  <c r="AJ35"/>
  <c r="AR35"/>
  <c r="F35"/>
  <c r="AG35"/>
  <c r="AD35"/>
  <c r="AA35"/>
  <c r="X35"/>
  <c r="T35"/>
  <c r="O35"/>
  <c r="BK35"/>
  <c r="J35"/>
  <c r="BW31" i="43"/>
  <c r="V31"/>
  <c r="BP31"/>
  <c r="BI31"/>
  <c r="O31"/>
  <c r="BB31"/>
  <c r="H31"/>
  <c r="CQ10"/>
  <c r="CA10"/>
  <c r="CI10"/>
  <c r="BV10"/>
  <c r="BO10"/>
  <c r="BH10"/>
  <c r="AW10"/>
  <c r="AO10"/>
  <c r="AG10"/>
  <c r="AB10"/>
  <c r="N10"/>
  <c r="U10"/>
  <c r="G10"/>
  <c r="EP16" i="40"/>
  <c r="EH16"/>
  <c r="ED16"/>
  <c r="DY16"/>
  <c r="DT16"/>
  <c r="EL16"/>
  <c r="DP16"/>
  <c r="CT16"/>
  <c r="DC16"/>
  <c r="DH16"/>
  <c r="DL16"/>
  <c r="CY16"/>
  <c r="EL9"/>
  <c r="EP9"/>
  <c r="EH9"/>
  <c r="ED9"/>
  <c r="DY9"/>
  <c r="DL9"/>
  <c r="CY9"/>
  <c r="DP9"/>
  <c r="DT9"/>
  <c r="CT9"/>
  <c r="DH9"/>
  <c r="DC9"/>
  <c r="EE33"/>
  <c r="EA33"/>
  <c r="DV33"/>
  <c r="DR33"/>
  <c r="CQ33"/>
  <c r="CV33"/>
  <c r="DD33"/>
  <c r="CZ33"/>
  <c r="EE27"/>
  <c r="EA27"/>
  <c r="DV27"/>
  <c r="CQ27"/>
  <c r="DD27"/>
  <c r="DR27"/>
  <c r="CV27"/>
  <c r="CZ27"/>
  <c r="EW11" i="42"/>
  <c r="EQ11"/>
  <c r="EH11"/>
  <c r="DX11"/>
  <c r="EC11"/>
  <c r="DE11"/>
  <c r="DA11"/>
  <c r="CV11"/>
  <c r="DK11"/>
  <c r="DQ11"/>
  <c r="CQ11"/>
  <c r="EW29"/>
  <c r="EZ29"/>
  <c r="ET29"/>
  <c r="EQ29"/>
  <c r="EC29"/>
  <c r="DX29"/>
  <c r="DT29"/>
  <c r="DQ29"/>
  <c r="EM29"/>
  <c r="DN29"/>
  <c r="DK29"/>
  <c r="DE29"/>
  <c r="EH29"/>
  <c r="DA29"/>
  <c r="CV29"/>
  <c r="DH29"/>
  <c r="CQ29"/>
  <c r="DF7" i="43"/>
  <c r="AX11" i="40"/>
  <c r="AO11"/>
  <c r="AF18"/>
  <c r="B18" i="44"/>
  <c r="A20"/>
  <c r="A18" i="43"/>
  <c r="AL18" i="40"/>
  <c r="AP18"/>
  <c r="BH18"/>
  <c r="BD18"/>
  <c r="AY18"/>
  <c r="AU18"/>
  <c r="J15"/>
  <c r="B15" i="44"/>
  <c r="B15" i="43"/>
  <c r="AP15" i="40"/>
  <c r="BH15"/>
  <c r="BD15"/>
  <c r="AL15"/>
  <c r="AU15"/>
  <c r="AY15"/>
  <c r="AX13"/>
  <c r="AO13"/>
  <c r="O10"/>
  <c r="AL10"/>
  <c r="AP10"/>
  <c r="BH10"/>
  <c r="BD10"/>
  <c r="AY10"/>
  <c r="AU10"/>
  <c r="S8"/>
  <c r="BH8"/>
  <c r="BD8"/>
  <c r="AP8"/>
  <c r="AU8"/>
  <c r="AY8"/>
  <c r="AL8"/>
  <c r="AJ34"/>
  <c r="AX34"/>
  <c r="Y34"/>
  <c r="AO34"/>
  <c r="AS34"/>
  <c r="BB31"/>
  <c r="AL31"/>
  <c r="AY31"/>
  <c r="AD31"/>
  <c r="BF31"/>
  <c r="AH31"/>
  <c r="Z31"/>
  <c r="BH31"/>
  <c r="BD31"/>
  <c r="AU31"/>
  <c r="AP31"/>
  <c r="Y29"/>
  <c r="AX29"/>
  <c r="AS29"/>
  <c r="AJ29"/>
  <c r="AO29"/>
  <c r="W26"/>
  <c r="Z26"/>
  <c r="AY26"/>
  <c r="AU26"/>
  <c r="AP26"/>
  <c r="BD26"/>
  <c r="BB26"/>
  <c r="AH26"/>
  <c r="BF26"/>
  <c r="AL26"/>
  <c r="BH26"/>
  <c r="AD26"/>
  <c r="BB23"/>
  <c r="AL23"/>
  <c r="BH23"/>
  <c r="BD23"/>
  <c r="AY23"/>
  <c r="BF23"/>
  <c r="AD23"/>
  <c r="AH23"/>
  <c r="Z23"/>
  <c r="AU23"/>
  <c r="AP23"/>
  <c r="BB21" i="42"/>
  <c r="AW21"/>
  <c r="X21"/>
  <c r="O21"/>
  <c r="BQ21"/>
  <c r="AJ21"/>
  <c r="AR21"/>
  <c r="F21"/>
  <c r="BK21"/>
  <c r="T21"/>
  <c r="AD21"/>
  <c r="J21"/>
  <c r="BB17"/>
  <c r="AW17"/>
  <c r="X17"/>
  <c r="AJ17"/>
  <c r="O17"/>
  <c r="BQ17"/>
  <c r="BK17"/>
  <c r="F17"/>
  <c r="AR17"/>
  <c r="T17"/>
  <c r="AD17"/>
  <c r="J17"/>
  <c r="BB14"/>
  <c r="BQ14"/>
  <c r="AW14"/>
  <c r="BK14"/>
  <c r="AR14"/>
  <c r="X14"/>
  <c r="F14"/>
  <c r="O14"/>
  <c r="AJ14"/>
  <c r="AD14"/>
  <c r="T14"/>
  <c r="J14"/>
  <c r="BB10"/>
  <c r="BQ10"/>
  <c r="AW10"/>
  <c r="BK10"/>
  <c r="O10"/>
  <c r="F10"/>
  <c r="X10"/>
  <c r="AJ10"/>
  <c r="T10"/>
  <c r="AR10"/>
  <c r="AD10"/>
  <c r="J10"/>
  <c r="BK37"/>
  <c r="BQ37"/>
  <c r="BG37"/>
  <c r="BT37"/>
  <c r="AR37"/>
  <c r="O37"/>
  <c r="AA37"/>
  <c r="BN37"/>
  <c r="BB37"/>
  <c r="AG37"/>
  <c r="AD37"/>
  <c r="X37"/>
  <c r="AJ37"/>
  <c r="AW37"/>
  <c r="T37"/>
  <c r="F37"/>
  <c r="AM37"/>
  <c r="J37"/>
  <c r="BM34"/>
  <c r="BP34"/>
  <c r="BE34"/>
  <c r="AP34"/>
  <c r="BJ34"/>
  <c r="AL34"/>
  <c r="AI34"/>
  <c r="AZ34"/>
  <c r="M34"/>
  <c r="AF34"/>
  <c r="AC34"/>
  <c r="AU34"/>
  <c r="R34"/>
  <c r="W34"/>
  <c r="Z34"/>
  <c r="E34"/>
  <c r="BS34"/>
  <c r="H34"/>
  <c r="BQ30"/>
  <c r="BN30"/>
  <c r="BK30"/>
  <c r="AW30"/>
  <c r="BT30"/>
  <c r="BG30"/>
  <c r="AR30"/>
  <c r="AJ30"/>
  <c r="AG30"/>
  <c r="AD30"/>
  <c r="X30"/>
  <c r="F30"/>
  <c r="O30"/>
  <c r="AM30"/>
  <c r="AA30"/>
  <c r="BB30"/>
  <c r="T30"/>
  <c r="J30"/>
  <c r="BQ26"/>
  <c r="BN26"/>
  <c r="BK26"/>
  <c r="AW26"/>
  <c r="BG26"/>
  <c r="AR26"/>
  <c r="BB26"/>
  <c r="AG26"/>
  <c r="AD26"/>
  <c r="X26"/>
  <c r="BT26"/>
  <c r="AA26"/>
  <c r="O26"/>
  <c r="AJ26"/>
  <c r="F26"/>
  <c r="AM26"/>
  <c r="T26"/>
  <c r="J26"/>
  <c r="BZ32" i="43"/>
  <c r="BU32"/>
  <c r="BG32"/>
  <c r="BA32"/>
  <c r="CH32"/>
  <c r="BN32"/>
  <c r="AN32"/>
  <c r="AA32"/>
  <c r="AF32"/>
  <c r="M32"/>
  <c r="AV32"/>
  <c r="T32"/>
  <c r="BU30"/>
  <c r="CB30"/>
  <c r="BQ30"/>
  <c r="CJ30"/>
  <c r="BZ30"/>
  <c r="CR30"/>
  <c r="BJ30"/>
  <c r="BG30"/>
  <c r="CH30"/>
  <c r="BN30"/>
  <c r="BC30"/>
  <c r="BA30"/>
  <c r="AX30"/>
  <c r="AN30"/>
  <c r="AP30"/>
  <c r="AH30"/>
  <c r="AA30"/>
  <c r="I30"/>
  <c r="AF30"/>
  <c r="M30"/>
  <c r="AV30"/>
  <c r="W30"/>
  <c r="T30"/>
  <c r="P30"/>
  <c r="E30"/>
  <c r="CR28"/>
  <c r="CB28"/>
  <c r="CJ28"/>
  <c r="BZ28"/>
  <c r="BU28"/>
  <c r="BJ28"/>
  <c r="BG28"/>
  <c r="BA28"/>
  <c r="CH28"/>
  <c r="BN28"/>
  <c r="BC28"/>
  <c r="AX28"/>
  <c r="AN28"/>
  <c r="BQ28"/>
  <c r="AP28"/>
  <c r="AH28"/>
  <c r="AA28"/>
  <c r="I28"/>
  <c r="AF28"/>
  <c r="W28"/>
  <c r="M28"/>
  <c r="AV28"/>
  <c r="T28"/>
  <c r="P28"/>
  <c r="E28"/>
  <c r="CQ19"/>
  <c r="CA19"/>
  <c r="CI19"/>
  <c r="BV19"/>
  <c r="AW19"/>
  <c r="U19"/>
  <c r="N19"/>
  <c r="BH19"/>
  <c r="AO19"/>
  <c r="AB19"/>
  <c r="BO19"/>
  <c r="AG19"/>
  <c r="G19"/>
  <c r="CQ13"/>
  <c r="CA13"/>
  <c r="CI13"/>
  <c r="BH13"/>
  <c r="BO13"/>
  <c r="AB13"/>
  <c r="AW13"/>
  <c r="BV13"/>
  <c r="AG13"/>
  <c r="AO13"/>
  <c r="N13"/>
  <c r="U13"/>
  <c r="G13"/>
  <c r="CQ11"/>
  <c r="CA11"/>
  <c r="BV11"/>
  <c r="BH11"/>
  <c r="CI11"/>
  <c r="BO11"/>
  <c r="AB11"/>
  <c r="AO11"/>
  <c r="AG11"/>
  <c r="N11"/>
  <c r="AW11"/>
  <c r="U11"/>
  <c r="G11"/>
  <c r="CQ9"/>
  <c r="CA9"/>
  <c r="CI9"/>
  <c r="BH9"/>
  <c r="BO9"/>
  <c r="BV9"/>
  <c r="AB9"/>
  <c r="AW9"/>
  <c r="AG9"/>
  <c r="AO9"/>
  <c r="N9"/>
  <c r="U9"/>
  <c r="G9"/>
  <c r="EL18" i="40"/>
  <c r="EH18"/>
  <c r="ED18"/>
  <c r="DY18"/>
  <c r="DH18"/>
  <c r="DL18"/>
  <c r="CT18"/>
  <c r="DC18"/>
  <c r="CY18"/>
  <c r="EP18"/>
  <c r="DP18"/>
  <c r="DT18"/>
  <c r="EP15"/>
  <c r="EL15"/>
  <c r="EH15"/>
  <c r="ED15"/>
  <c r="DY15"/>
  <c r="DP15"/>
  <c r="DL15"/>
  <c r="DH15"/>
  <c r="CT15"/>
  <c r="DT15"/>
  <c r="DC15"/>
  <c r="CY15"/>
  <c r="EE13"/>
  <c r="DV13"/>
  <c r="CZ13"/>
  <c r="CV13"/>
  <c r="EL10"/>
  <c r="EH10"/>
  <c r="ED10"/>
  <c r="DY10"/>
  <c r="EP10"/>
  <c r="DH10"/>
  <c r="DL10"/>
  <c r="CT10"/>
  <c r="DC10"/>
  <c r="CY10"/>
  <c r="DP10"/>
  <c r="DT10"/>
  <c r="EP8"/>
  <c r="EH8"/>
  <c r="ED8"/>
  <c r="DY8"/>
  <c r="EL8"/>
  <c r="DT8"/>
  <c r="DP8"/>
  <c r="CT8"/>
  <c r="DC8"/>
  <c r="DL8"/>
  <c r="CY8"/>
  <c r="DH8"/>
  <c r="EJ22"/>
  <c r="EH22"/>
  <c r="ED22"/>
  <c r="DY22"/>
  <c r="EP22"/>
  <c r="EN22"/>
  <c r="DT22"/>
  <c r="DJ22"/>
  <c r="CY22"/>
  <c r="DC22"/>
  <c r="DP22"/>
  <c r="DF22"/>
  <c r="DN22"/>
  <c r="DL22"/>
  <c r="DH22"/>
  <c r="CT22"/>
  <c r="EL22"/>
  <c r="EE34"/>
  <c r="EA34"/>
  <c r="DV34"/>
  <c r="DR34"/>
  <c r="CZ34"/>
  <c r="CV34"/>
  <c r="DD34"/>
  <c r="CQ34"/>
  <c r="EP31"/>
  <c r="EL31"/>
  <c r="EJ31"/>
  <c r="EH31"/>
  <c r="ED31"/>
  <c r="DY31"/>
  <c r="DL31"/>
  <c r="DH31"/>
  <c r="CT31"/>
  <c r="DF31"/>
  <c r="DJ31"/>
  <c r="DC31"/>
  <c r="EN31"/>
  <c r="CY31"/>
  <c r="DT31"/>
  <c r="DP31"/>
  <c r="DN31"/>
  <c r="EP28"/>
  <c r="EN28"/>
  <c r="EL28"/>
  <c r="EH28"/>
  <c r="ED28"/>
  <c r="DY28"/>
  <c r="EJ28"/>
  <c r="DN28"/>
  <c r="DJ28"/>
  <c r="DT28"/>
  <c r="DC28"/>
  <c r="DL28"/>
  <c r="DH28"/>
  <c r="CT28"/>
  <c r="DP28"/>
  <c r="DF28"/>
  <c r="CY28"/>
  <c r="EE26"/>
  <c r="EA26"/>
  <c r="DV26"/>
  <c r="CZ26"/>
  <c r="CV26"/>
  <c r="DD26"/>
  <c r="CQ26"/>
  <c r="DR26"/>
  <c r="EW20" i="42"/>
  <c r="EQ20"/>
  <c r="EH20"/>
  <c r="EC20"/>
  <c r="DX20"/>
  <c r="DQ20"/>
  <c r="DA20"/>
  <c r="CV20"/>
  <c r="DE20"/>
  <c r="DK20"/>
  <c r="CQ20"/>
  <c r="EW16"/>
  <c r="EH16"/>
  <c r="EC16"/>
  <c r="DX16"/>
  <c r="EQ16"/>
  <c r="DQ16"/>
  <c r="DA16"/>
  <c r="CV16"/>
  <c r="DK16"/>
  <c r="DE16"/>
  <c r="CQ16"/>
  <c r="EW13"/>
  <c r="EH13"/>
  <c r="EC13"/>
  <c r="DE13"/>
  <c r="DA13"/>
  <c r="CV13"/>
  <c r="DK13"/>
  <c r="DX13"/>
  <c r="EQ13"/>
  <c r="DQ13"/>
  <c r="CQ13"/>
  <c r="EW9"/>
  <c r="EH9"/>
  <c r="EQ9"/>
  <c r="EC9"/>
  <c r="DX9"/>
  <c r="DE9"/>
  <c r="DA9"/>
  <c r="CV9"/>
  <c r="DK9"/>
  <c r="DQ9"/>
  <c r="CQ9"/>
  <c r="EZ35"/>
  <c r="EW35"/>
  <c r="EQ35"/>
  <c r="ET35"/>
  <c r="EH35"/>
  <c r="EM35"/>
  <c r="DT35"/>
  <c r="DQ35"/>
  <c r="DN35"/>
  <c r="DA35"/>
  <c r="EC35"/>
  <c r="DK35"/>
  <c r="CV35"/>
  <c r="DH35"/>
  <c r="DE35"/>
  <c r="DX35"/>
  <c r="CQ35"/>
  <c r="EZ31"/>
  <c r="EW31"/>
  <c r="EM31"/>
  <c r="EQ31"/>
  <c r="ET31"/>
  <c r="EH31"/>
  <c r="DX31"/>
  <c r="DT31"/>
  <c r="DN31"/>
  <c r="DA31"/>
  <c r="EC31"/>
  <c r="DE31"/>
  <c r="CV31"/>
  <c r="DQ31"/>
  <c r="DK31"/>
  <c r="DH31"/>
  <c r="CQ31"/>
  <c r="EZ27"/>
  <c r="EW27"/>
  <c r="ET27"/>
  <c r="EQ27"/>
  <c r="EM27"/>
  <c r="EH27"/>
  <c r="DQ27"/>
  <c r="EC27"/>
  <c r="DX27"/>
  <c r="DT27"/>
  <c r="DK27"/>
  <c r="DA27"/>
  <c r="CV27"/>
  <c r="DN27"/>
  <c r="DH27"/>
  <c r="DE27"/>
  <c r="CQ27"/>
  <c r="DF13" i="43"/>
  <c r="DF10"/>
  <c r="AX12" i="40"/>
  <c r="AO12"/>
  <c r="Y33"/>
  <c r="AX33"/>
  <c r="AS33"/>
  <c r="AJ33"/>
  <c r="AO33"/>
  <c r="O25"/>
  <c r="BF25"/>
  <c r="BH25"/>
  <c r="Z25"/>
  <c r="BB25"/>
  <c r="AH25"/>
  <c r="AD25"/>
  <c r="AY25"/>
  <c r="AU25"/>
  <c r="BD25"/>
  <c r="AL25"/>
  <c r="AP25"/>
  <c r="BB19" i="42"/>
  <c r="AW19"/>
  <c r="F19"/>
  <c r="BQ19"/>
  <c r="O19"/>
  <c r="AJ19"/>
  <c r="T19"/>
  <c r="AD19"/>
  <c r="BK19"/>
  <c r="X19"/>
  <c r="AR19"/>
  <c r="J19"/>
  <c r="BB8"/>
  <c r="BQ8"/>
  <c r="AW8"/>
  <c r="BK8"/>
  <c r="AR8"/>
  <c r="X8"/>
  <c r="AJ8"/>
  <c r="O8"/>
  <c r="F8"/>
  <c r="AD8"/>
  <c r="T8"/>
  <c r="J8"/>
  <c r="BT28"/>
  <c r="BN28"/>
  <c r="BB28"/>
  <c r="BG28"/>
  <c r="AW28"/>
  <c r="BK28"/>
  <c r="AR28"/>
  <c r="AM28"/>
  <c r="F28"/>
  <c r="AA28"/>
  <c r="O28"/>
  <c r="T28"/>
  <c r="AG28"/>
  <c r="BQ28"/>
  <c r="AJ28"/>
  <c r="AD28"/>
  <c r="X28"/>
  <c r="J28"/>
  <c r="BW29" i="43"/>
  <c r="V29"/>
  <c r="O29"/>
  <c r="BP29"/>
  <c r="BI29"/>
  <c r="BB29"/>
  <c r="H29"/>
  <c r="CQ20"/>
  <c r="CI20"/>
  <c r="BV20"/>
  <c r="AW20"/>
  <c r="CA20"/>
  <c r="N20"/>
  <c r="BO20"/>
  <c r="BH20"/>
  <c r="AG20"/>
  <c r="U20"/>
  <c r="AO20"/>
  <c r="AB20"/>
  <c r="G20"/>
  <c r="CQ12"/>
  <c r="CI12"/>
  <c r="BV12"/>
  <c r="CA12"/>
  <c r="BO12"/>
  <c r="BH12"/>
  <c r="AW12"/>
  <c r="AG12"/>
  <c r="N12"/>
  <c r="AO12"/>
  <c r="AB12"/>
  <c r="U12"/>
  <c r="G12"/>
  <c r="CQ8"/>
  <c r="CA8"/>
  <c r="BO8"/>
  <c r="CI8"/>
  <c r="BV8"/>
  <c r="BH8"/>
  <c r="AG8"/>
  <c r="N8"/>
  <c r="AW8"/>
  <c r="AB8"/>
  <c r="U8"/>
  <c r="AO8"/>
  <c r="G8"/>
  <c r="EL14" i="40"/>
  <c r="EH14"/>
  <c r="ED14"/>
  <c r="DY14"/>
  <c r="DH14"/>
  <c r="EP14"/>
  <c r="DL14"/>
  <c r="CT14"/>
  <c r="DC14"/>
  <c r="CY14"/>
  <c r="DP14"/>
  <c r="DT14"/>
  <c r="EP23"/>
  <c r="EL23"/>
  <c r="EJ23"/>
  <c r="EH23"/>
  <c r="ED23"/>
  <c r="DY23"/>
  <c r="DL23"/>
  <c r="DH23"/>
  <c r="CT23"/>
  <c r="DF23"/>
  <c r="DT23"/>
  <c r="CY23"/>
  <c r="DJ23"/>
  <c r="EN23"/>
  <c r="DN23"/>
  <c r="DP23"/>
  <c r="DC23"/>
  <c r="EN29"/>
  <c r="EH29"/>
  <c r="ED29"/>
  <c r="DY29"/>
  <c r="EL29"/>
  <c r="DP29"/>
  <c r="EP29"/>
  <c r="EJ29"/>
  <c r="DN29"/>
  <c r="DL29"/>
  <c r="DJ29"/>
  <c r="DF29"/>
  <c r="DT29"/>
  <c r="CY29"/>
  <c r="DH29"/>
  <c r="CT29"/>
  <c r="DC29"/>
  <c r="EP24"/>
  <c r="EN24"/>
  <c r="EL24"/>
  <c r="EH24"/>
  <c r="ED24"/>
  <c r="DY24"/>
  <c r="EJ24"/>
  <c r="DN24"/>
  <c r="DJ24"/>
  <c r="DT24"/>
  <c r="CY24"/>
  <c r="DL24"/>
  <c r="DH24"/>
  <c r="CT24"/>
  <c r="DC24"/>
  <c r="DP24"/>
  <c r="DF24"/>
  <c r="EU15" i="42"/>
  <c r="EO15"/>
  <c r="EJ15"/>
  <c r="DU15"/>
  <c r="DZ15"/>
  <c r="DO15"/>
  <c r="DI15"/>
  <c r="EE15"/>
  <c r="DC15"/>
  <c r="CX15"/>
  <c r="CS15"/>
  <c r="EX34"/>
  <c r="EO34"/>
  <c r="EU34"/>
  <c r="ER34"/>
  <c r="EE34"/>
  <c r="EJ34"/>
  <c r="DZ34"/>
  <c r="DU34"/>
  <c r="DR34"/>
  <c r="DO34"/>
  <c r="DL34"/>
  <c r="DI34"/>
  <c r="DC34"/>
  <c r="CX34"/>
  <c r="DF34"/>
  <c r="CS34"/>
  <c r="DF9" i="43"/>
  <c r="DZ8" i="40"/>
  <c r="EB8"/>
  <c r="DQ8"/>
  <c r="DA8"/>
  <c r="CR8"/>
  <c r="EF8"/>
  <c r="DW8"/>
  <c r="DU8"/>
  <c r="CW8"/>
  <c r="EG27"/>
  <c r="EC27"/>
  <c r="DX27"/>
  <c r="CR27"/>
  <c r="DE27"/>
  <c r="DA27"/>
  <c r="DW27"/>
  <c r="CX27"/>
  <c r="EB27"/>
  <c r="DS27"/>
  <c r="CW27"/>
  <c r="EF27"/>
  <c r="CS27"/>
  <c r="DB27"/>
  <c r="CP27"/>
  <c r="T4" i="36"/>
  <c r="W17" i="40"/>
  <c r="BH17"/>
  <c r="BD17"/>
  <c r="AL17"/>
  <c r="AY17"/>
  <c r="AP17"/>
  <c r="AU17"/>
  <c r="AX15"/>
  <c r="AO15"/>
  <c r="AB12"/>
  <c r="BH12"/>
  <c r="BD12"/>
  <c r="AP12"/>
  <c r="AU12"/>
  <c r="AY12"/>
  <c r="AL12"/>
  <c r="AX10"/>
  <c r="AO10"/>
  <c r="AX8"/>
  <c r="AO8"/>
  <c r="BF33"/>
  <c r="Z33"/>
  <c r="AH33"/>
  <c r="AD33"/>
  <c r="AY33"/>
  <c r="AU33"/>
  <c r="BH33"/>
  <c r="BD33"/>
  <c r="BB33"/>
  <c r="AP33"/>
  <c r="AL33"/>
  <c r="R31"/>
  <c r="AO31"/>
  <c r="AJ31"/>
  <c r="Y31"/>
  <c r="AX31"/>
  <c r="AS31"/>
  <c r="AF28"/>
  <c r="AD28"/>
  <c r="AP28"/>
  <c r="BH28"/>
  <c r="BD28"/>
  <c r="AL28"/>
  <c r="BF28"/>
  <c r="AH28"/>
  <c r="BB28"/>
  <c r="Z28"/>
  <c r="AU28"/>
  <c r="AY28"/>
  <c r="AJ26"/>
  <c r="AX26"/>
  <c r="Y26"/>
  <c r="AO26"/>
  <c r="AS26"/>
  <c r="R23"/>
  <c r="AO23"/>
  <c r="AJ23"/>
  <c r="AS23"/>
  <c r="Y23"/>
  <c r="AX23"/>
  <c r="BB20" i="42"/>
  <c r="BQ20"/>
  <c r="AW20"/>
  <c r="BK20"/>
  <c r="AR20"/>
  <c r="AJ20"/>
  <c r="F20"/>
  <c r="X20"/>
  <c r="O20"/>
  <c r="AD20"/>
  <c r="T20"/>
  <c r="J20"/>
  <c r="BB16"/>
  <c r="BQ16"/>
  <c r="AW16"/>
  <c r="BK16"/>
  <c r="AR16"/>
  <c r="AJ16"/>
  <c r="X16"/>
  <c r="O16"/>
  <c r="F16"/>
  <c r="AD16"/>
  <c r="T16"/>
  <c r="J16"/>
  <c r="BB13"/>
  <c r="AW13"/>
  <c r="X13"/>
  <c r="BQ13"/>
  <c r="AJ13"/>
  <c r="O13"/>
  <c r="AR13"/>
  <c r="BK13"/>
  <c r="T13"/>
  <c r="AD13"/>
  <c r="F13"/>
  <c r="J13"/>
  <c r="BB9"/>
  <c r="AW9"/>
  <c r="X9"/>
  <c r="AJ9"/>
  <c r="O9"/>
  <c r="BQ9"/>
  <c r="AR9"/>
  <c r="BK9"/>
  <c r="T9"/>
  <c r="F9"/>
  <c r="AD9"/>
  <c r="J9"/>
  <c r="BT36"/>
  <c r="BK36"/>
  <c r="BN36"/>
  <c r="BG36"/>
  <c r="BQ36"/>
  <c r="BB36"/>
  <c r="AR36"/>
  <c r="O36"/>
  <c r="AM36"/>
  <c r="AJ36"/>
  <c r="F36"/>
  <c r="AA36"/>
  <c r="AD36"/>
  <c r="AW36"/>
  <c r="AG36"/>
  <c r="X36"/>
  <c r="T36"/>
  <c r="J36"/>
  <c r="BK33"/>
  <c r="BQ33"/>
  <c r="BG33"/>
  <c r="BT33"/>
  <c r="AR33"/>
  <c r="AM33"/>
  <c r="O33"/>
  <c r="AA33"/>
  <c r="BB33"/>
  <c r="AJ33"/>
  <c r="AG33"/>
  <c r="AD33"/>
  <c r="X33"/>
  <c r="BN33"/>
  <c r="AW33"/>
  <c r="F33"/>
  <c r="T33"/>
  <c r="J33"/>
  <c r="BQ29"/>
  <c r="BN29"/>
  <c r="AR29"/>
  <c r="BK29"/>
  <c r="O29"/>
  <c r="BG29"/>
  <c r="BB29"/>
  <c r="AJ29"/>
  <c r="AA29"/>
  <c r="AG29"/>
  <c r="AD29"/>
  <c r="X29"/>
  <c r="AW29"/>
  <c r="AM29"/>
  <c r="BT29"/>
  <c r="T29"/>
  <c r="F29"/>
  <c r="J29"/>
  <c r="BQ25"/>
  <c r="BT25"/>
  <c r="AR25"/>
  <c r="BK25"/>
  <c r="BN25"/>
  <c r="O25"/>
  <c r="AA25"/>
  <c r="BG25"/>
  <c r="BB25"/>
  <c r="AW25"/>
  <c r="AM25"/>
  <c r="AG25"/>
  <c r="AD25"/>
  <c r="X25"/>
  <c r="AJ25"/>
  <c r="F25"/>
  <c r="T25"/>
  <c r="J25"/>
  <c r="BZ33" i="43"/>
  <c r="CH33"/>
  <c r="BG33"/>
  <c r="BN33"/>
  <c r="AN33"/>
  <c r="BU33"/>
  <c r="BA33"/>
  <c r="AV33"/>
  <c r="M33"/>
  <c r="AA33"/>
  <c r="AF33"/>
  <c r="T33"/>
  <c r="BU26"/>
  <c r="CB26"/>
  <c r="BQ26"/>
  <c r="CJ26"/>
  <c r="BZ26"/>
  <c r="CR26"/>
  <c r="BJ26"/>
  <c r="BG26"/>
  <c r="CH26"/>
  <c r="BN26"/>
  <c r="BC26"/>
  <c r="BA26"/>
  <c r="AX26"/>
  <c r="AN26"/>
  <c r="AP26"/>
  <c r="AH26"/>
  <c r="AA26"/>
  <c r="I26"/>
  <c r="AF26"/>
  <c r="AV26"/>
  <c r="T26"/>
  <c r="M26"/>
  <c r="P26"/>
  <c r="W26"/>
  <c r="E26"/>
  <c r="CR24"/>
  <c r="CB24"/>
  <c r="CJ24"/>
  <c r="BZ24"/>
  <c r="BU24"/>
  <c r="BQ24"/>
  <c r="BJ24"/>
  <c r="BG24"/>
  <c r="BA24"/>
  <c r="CH24"/>
  <c r="BN24"/>
  <c r="BC24"/>
  <c r="AX24"/>
  <c r="AN24"/>
  <c r="AP24"/>
  <c r="AH24"/>
  <c r="AA24"/>
  <c r="I24"/>
  <c r="AF24"/>
  <c r="M24"/>
  <c r="W24"/>
  <c r="AV24"/>
  <c r="T24"/>
  <c r="P24"/>
  <c r="E24"/>
  <c r="EL17" i="40"/>
  <c r="EP17"/>
  <c r="EH17"/>
  <c r="ED17"/>
  <c r="DY17"/>
  <c r="DL17"/>
  <c r="CY17"/>
  <c r="DT17"/>
  <c r="CT17"/>
  <c r="DP17"/>
  <c r="DH17"/>
  <c r="DC17"/>
  <c r="EE15"/>
  <c r="DV15"/>
  <c r="CZ15"/>
  <c r="CV15"/>
  <c r="EP12"/>
  <c r="EH12"/>
  <c r="ED12"/>
  <c r="DY12"/>
  <c r="DT12"/>
  <c r="DH12"/>
  <c r="EL12"/>
  <c r="DP12"/>
  <c r="CT12"/>
  <c r="DC12"/>
  <c r="DL12"/>
  <c r="CY12"/>
  <c r="EE10"/>
  <c r="DV10"/>
  <c r="CV10"/>
  <c r="CZ10"/>
  <c r="EE8"/>
  <c r="DV8"/>
  <c r="CZ8"/>
  <c r="CV8"/>
  <c r="EE22"/>
  <c r="EA22"/>
  <c r="DV22"/>
  <c r="CZ22"/>
  <c r="CV22"/>
  <c r="DD22"/>
  <c r="DR22"/>
  <c r="CQ22"/>
  <c r="DT33"/>
  <c r="EP33"/>
  <c r="EN33"/>
  <c r="EH33"/>
  <c r="ED33"/>
  <c r="DY33"/>
  <c r="EL33"/>
  <c r="DP33"/>
  <c r="DC33"/>
  <c r="DN33"/>
  <c r="DL33"/>
  <c r="DH33"/>
  <c r="CY33"/>
  <c r="EJ33"/>
  <c r="DJ33"/>
  <c r="CT33"/>
  <c r="DF33"/>
  <c r="EE31"/>
  <c r="EA31"/>
  <c r="DV31"/>
  <c r="DR31"/>
  <c r="CQ31"/>
  <c r="DD31"/>
  <c r="CV31"/>
  <c r="CZ31"/>
  <c r="EP27"/>
  <c r="EL27"/>
  <c r="EJ27"/>
  <c r="EH27"/>
  <c r="ED27"/>
  <c r="DY27"/>
  <c r="EN27"/>
  <c r="DL27"/>
  <c r="DH27"/>
  <c r="CT27"/>
  <c r="DF27"/>
  <c r="DT27"/>
  <c r="CY27"/>
  <c r="DP27"/>
  <c r="DC27"/>
  <c r="DN27"/>
  <c r="DJ27"/>
  <c r="EP25"/>
  <c r="EN25"/>
  <c r="EH25"/>
  <c r="ED25"/>
  <c r="DY25"/>
  <c r="EL25"/>
  <c r="EJ25"/>
  <c r="DP25"/>
  <c r="DH25"/>
  <c r="DJ25"/>
  <c r="DF25"/>
  <c r="DC25"/>
  <c r="DN25"/>
  <c r="DL25"/>
  <c r="DT25"/>
  <c r="CY25"/>
  <c r="CT25"/>
  <c r="EW19" i="42"/>
  <c r="EH19"/>
  <c r="DX19"/>
  <c r="EC19"/>
  <c r="DE19"/>
  <c r="DA19"/>
  <c r="CV19"/>
  <c r="DQ19"/>
  <c r="DK19"/>
  <c r="EQ19"/>
  <c r="CQ19"/>
  <c r="EW15"/>
  <c r="EH15"/>
  <c r="DX15"/>
  <c r="EC15"/>
  <c r="EQ15"/>
  <c r="DE15"/>
  <c r="DA15"/>
  <c r="CV15"/>
  <c r="DK15"/>
  <c r="DQ15"/>
  <c r="CQ15"/>
  <c r="EW12"/>
  <c r="EH12"/>
  <c r="EQ12"/>
  <c r="EC12"/>
  <c r="DX12"/>
  <c r="DA12"/>
  <c r="CV12"/>
  <c r="DQ12"/>
  <c r="DE12"/>
  <c r="DK12"/>
  <c r="CQ12"/>
  <c r="EW8"/>
  <c r="EH8"/>
  <c r="EC8"/>
  <c r="DX8"/>
  <c r="DA8"/>
  <c r="CV8"/>
  <c r="EQ8"/>
  <c r="DQ8"/>
  <c r="DK8"/>
  <c r="DE8"/>
  <c r="CQ8"/>
  <c r="EW34"/>
  <c r="EM34"/>
  <c r="ET34"/>
  <c r="EQ34"/>
  <c r="EH34"/>
  <c r="DT34"/>
  <c r="DQ34"/>
  <c r="EC34"/>
  <c r="DE34"/>
  <c r="EZ34"/>
  <c r="DX34"/>
  <c r="DN34"/>
  <c r="DH34"/>
  <c r="DA34"/>
  <c r="CV34"/>
  <c r="DK34"/>
  <c r="CQ34"/>
  <c r="EZ30"/>
  <c r="ET30"/>
  <c r="EQ30"/>
  <c r="EW30"/>
  <c r="EH30"/>
  <c r="DT30"/>
  <c r="DQ30"/>
  <c r="EC30"/>
  <c r="DE30"/>
  <c r="EM30"/>
  <c r="DX30"/>
  <c r="DN30"/>
  <c r="DH30"/>
  <c r="DA30"/>
  <c r="CV30"/>
  <c r="DK30"/>
  <c r="CQ30"/>
  <c r="EW26"/>
  <c r="ET26"/>
  <c r="EQ26"/>
  <c r="EZ26"/>
  <c r="EM26"/>
  <c r="EH26"/>
  <c r="DT26"/>
  <c r="DQ26"/>
  <c r="EC26"/>
  <c r="DE26"/>
  <c r="DX26"/>
  <c r="DK26"/>
  <c r="DH26"/>
  <c r="DN26"/>
  <c r="DA26"/>
  <c r="CV26"/>
  <c r="CQ26"/>
  <c r="DF16" i="43"/>
  <c r="DF11"/>
  <c r="DF8"/>
  <c r="AQ16" i="37"/>
  <c r="AB27" i="36"/>
  <c r="T27"/>
  <c r="U4"/>
  <c r="U7"/>
  <c r="U11"/>
  <c r="U5"/>
  <c r="U9"/>
  <c r="U13"/>
  <c r="T15" i="34"/>
  <c r="U14" i="36"/>
  <c r="T21" i="34"/>
  <c r="BA19" i="35"/>
  <c r="AB4" i="36"/>
  <c r="V4" i="37"/>
  <c r="T22"/>
  <c r="AB22"/>
  <c r="AZ24"/>
  <c r="AR24"/>
  <c r="BA15"/>
  <c r="T5" i="38"/>
  <c r="T9"/>
  <c r="T7"/>
  <c r="T11"/>
  <c r="T12"/>
  <c r="T4"/>
  <c r="T6"/>
  <c r="T8"/>
  <c r="T10"/>
  <c r="T13"/>
  <c r="AC16"/>
  <c r="U16"/>
  <c r="T19" i="34"/>
  <c r="T14" i="38"/>
  <c r="T4" i="34"/>
  <c r="T5"/>
  <c r="T9"/>
  <c r="T13"/>
  <c r="T17"/>
  <c r="T6"/>
  <c r="T10"/>
  <c r="T14"/>
  <c r="T18"/>
  <c r="T8"/>
  <c r="T12"/>
  <c r="T16"/>
  <c r="T20"/>
  <c r="AQ4"/>
  <c r="T7"/>
  <c r="AZ15" i="37"/>
  <c r="T4"/>
  <c r="BA22"/>
  <c r="AC4" i="38"/>
  <c r="U6"/>
  <c r="V4"/>
  <c r="AR4" i="37"/>
  <c r="U22"/>
  <c r="AS24"/>
  <c r="U5" i="38"/>
  <c r="AC27" i="36"/>
  <c r="U4" i="38"/>
  <c r="AS4" i="37"/>
  <c r="V5" i="36"/>
  <c r="AD27"/>
  <c r="S25" i="40"/>
  <c r="AF17"/>
  <c r="AQ4" i="35"/>
  <c r="AB17"/>
  <c r="AB24"/>
  <c r="E17" i="40"/>
  <c r="AB28" i="35"/>
  <c r="AF9" i="40"/>
  <c r="AB20" i="35"/>
  <c r="E34" i="40"/>
  <c r="S26"/>
  <c r="V33"/>
  <c r="AR4" i="35"/>
  <c r="U4"/>
  <c r="AC17"/>
  <c r="AC26"/>
  <c r="AB21"/>
  <c r="E12" i="40"/>
  <c r="O17"/>
  <c r="J9"/>
  <c r="AB19" i="35"/>
  <c r="J16" i="40"/>
  <c r="S16"/>
  <c r="AB29" i="35"/>
  <c r="AB25"/>
  <c r="AC21"/>
  <c r="BA29"/>
  <c r="W13" i="40"/>
  <c r="X9"/>
  <c r="I9"/>
  <c r="AC9"/>
  <c r="Q9"/>
  <c r="V13"/>
  <c r="R34"/>
  <c r="V34"/>
  <c r="H34"/>
  <c r="M34"/>
  <c r="R26"/>
  <c r="V26"/>
  <c r="H26"/>
  <c r="M26"/>
  <c r="V11"/>
  <c r="M11"/>
  <c r="AF11"/>
  <c r="W11"/>
  <c r="O11"/>
  <c r="J11"/>
  <c r="S11"/>
  <c r="E11"/>
  <c r="U11" i="35"/>
  <c r="AB11" i="40"/>
  <c r="T8" i="35"/>
  <c r="T12"/>
  <c r="T4"/>
  <c r="T7"/>
  <c r="T11"/>
  <c r="T9"/>
  <c r="AF31" i="40"/>
  <c r="O31"/>
  <c r="S31"/>
  <c r="W31"/>
  <c r="AB31"/>
  <c r="E31"/>
  <c r="J31"/>
  <c r="AF27"/>
  <c r="O27"/>
  <c r="S27"/>
  <c r="J27"/>
  <c r="W27"/>
  <c r="E27"/>
  <c r="AF23"/>
  <c r="O23"/>
  <c r="S23"/>
  <c r="W23"/>
  <c r="AB23"/>
  <c r="E23"/>
  <c r="R22"/>
  <c r="V22"/>
  <c r="H22"/>
  <c r="M22"/>
  <c r="AD26" i="35"/>
  <c r="M13" i="40"/>
  <c r="U16" i="35"/>
  <c r="AD16"/>
  <c r="AY34"/>
  <c r="AS4"/>
  <c r="AB14" i="40"/>
  <c r="S14"/>
  <c r="J14"/>
  <c r="E14"/>
  <c r="AF14"/>
  <c r="O14"/>
  <c r="W14"/>
  <c r="T10" i="35"/>
  <c r="M9" i="40"/>
  <c r="T5" i="35"/>
  <c r="V31"/>
  <c r="J23" i="40"/>
  <c r="U14" i="35"/>
  <c r="T13"/>
  <c r="AB10" i="40"/>
  <c r="S10"/>
  <c r="J10"/>
  <c r="E10"/>
  <c r="W10"/>
  <c r="AF10"/>
  <c r="T14" i="35"/>
  <c r="AF15" i="40"/>
  <c r="W15"/>
  <c r="O15"/>
  <c r="AB15"/>
  <c r="E15"/>
  <c r="M10"/>
  <c r="V10"/>
  <c r="S15"/>
  <c r="V9"/>
  <c r="AB27"/>
  <c r="V31"/>
  <c r="H31"/>
  <c r="V27"/>
  <c r="M27"/>
  <c r="R27"/>
  <c r="AF16"/>
  <c r="W16"/>
  <c r="O16"/>
  <c r="V15"/>
  <c r="M15"/>
  <c r="AF12"/>
  <c r="W12"/>
  <c r="O12"/>
  <c r="AF8"/>
  <c r="W8"/>
  <c r="O8"/>
  <c r="E8"/>
  <c r="W33"/>
  <c r="AB33"/>
  <c r="J33"/>
  <c r="E33"/>
  <c r="AF33"/>
  <c r="W29"/>
  <c r="AB29"/>
  <c r="J29"/>
  <c r="E29"/>
  <c r="O29"/>
  <c r="S29"/>
  <c r="W25"/>
  <c r="AB25"/>
  <c r="J25"/>
  <c r="E25"/>
  <c r="AF25"/>
  <c r="AB18" i="35"/>
  <c r="AC31"/>
  <c r="AB30"/>
  <c r="AB26"/>
  <c r="AB22"/>
  <c r="BA34"/>
  <c r="E9" i="40"/>
  <c r="J12"/>
  <c r="J17"/>
  <c r="O13"/>
  <c r="S33"/>
  <c r="S32"/>
  <c r="E32"/>
  <c r="W32"/>
  <c r="AB32"/>
  <c r="AF32"/>
  <c r="S28"/>
  <c r="E28"/>
  <c r="W28"/>
  <c r="J28"/>
  <c r="O28"/>
  <c r="S24"/>
  <c r="E24"/>
  <c r="W24"/>
  <c r="AB24"/>
  <c r="AF24"/>
  <c r="V23"/>
  <c r="H23"/>
  <c r="J24"/>
  <c r="AB28"/>
  <c r="H27"/>
  <c r="M31"/>
  <c r="AB17"/>
  <c r="S17"/>
  <c r="V16"/>
  <c r="M16"/>
  <c r="AB13"/>
  <c r="S13"/>
  <c r="V12"/>
  <c r="M12"/>
  <c r="AB9"/>
  <c r="S9"/>
  <c r="V8"/>
  <c r="M8"/>
  <c r="W21"/>
  <c r="E21"/>
  <c r="AB21"/>
  <c r="J21"/>
  <c r="O21"/>
  <c r="S21"/>
  <c r="AB34"/>
  <c r="J34"/>
  <c r="AF34"/>
  <c r="O34"/>
  <c r="M33"/>
  <c r="H33"/>
  <c r="R33"/>
  <c r="AB30"/>
  <c r="J30"/>
  <c r="AF30"/>
  <c r="O30"/>
  <c r="S30"/>
  <c r="E30"/>
  <c r="W30"/>
  <c r="M29"/>
  <c r="H29"/>
  <c r="R29"/>
  <c r="V29"/>
  <c r="AB26"/>
  <c r="J26"/>
  <c r="AF26"/>
  <c r="O26"/>
  <c r="AB22"/>
  <c r="J22"/>
  <c r="AF22"/>
  <c r="O22"/>
  <c r="S22"/>
  <c r="E22"/>
  <c r="W22"/>
  <c r="AB31" i="35"/>
  <c r="AC28"/>
  <c r="AB27"/>
  <c r="AC24"/>
  <c r="E13" i="40"/>
  <c r="J8"/>
  <c r="J13"/>
  <c r="O9"/>
  <c r="S12"/>
  <c r="AB8"/>
  <c r="AB16"/>
  <c r="E26"/>
  <c r="J32"/>
  <c r="O33"/>
  <c r="S34"/>
  <c r="AF21"/>
  <c r="M23"/>
  <c r="AB14" i="35"/>
  <c r="AB4"/>
  <c r="U15"/>
  <c r="AB15"/>
  <c r="AB11"/>
  <c r="AB7"/>
  <c r="AB10"/>
  <c r="AB6"/>
  <c r="AB12"/>
  <c r="AB8"/>
  <c r="AB13"/>
  <c r="AB9"/>
  <c r="E18" i="40"/>
  <c r="J18"/>
  <c r="O18"/>
  <c r="S18"/>
  <c r="W18"/>
  <c r="AB18"/>
  <c r="B8"/>
  <c r="CN8"/>
  <c r="B9"/>
  <c r="CN9"/>
  <c r="B10"/>
  <c r="CN10"/>
  <c r="B11"/>
  <c r="CN11"/>
  <c r="B12"/>
  <c r="CN12"/>
  <c r="B13"/>
  <c r="CN13"/>
  <c r="B14"/>
  <c r="CN14"/>
  <c r="B15"/>
  <c r="CN15"/>
  <c r="B16"/>
  <c r="CN16"/>
  <c r="A20"/>
  <c r="B21"/>
  <c r="CN21"/>
  <c r="B22"/>
  <c r="CN22"/>
  <c r="B23"/>
  <c r="CN23"/>
  <c r="B24"/>
  <c r="CN24"/>
  <c r="B25"/>
  <c r="CN25"/>
  <c r="B26"/>
  <c r="CN26"/>
  <c r="B27"/>
  <c r="CN27"/>
  <c r="B28"/>
  <c r="CN28"/>
  <c r="B29"/>
  <c r="CN29"/>
  <c r="B30"/>
  <c r="CN30"/>
  <c r="B31"/>
  <c r="CN31"/>
  <c r="B32"/>
  <c r="CN32"/>
  <c r="B33"/>
  <c r="CN33"/>
  <c r="B34"/>
  <c r="CN34"/>
  <c r="B35"/>
  <c r="CN35"/>
  <c r="B7"/>
  <c r="EM13"/>
  <c r="DO13"/>
  <c r="DG13"/>
  <c r="DE13"/>
  <c r="CU13"/>
  <c r="EO13"/>
  <c r="DI13"/>
  <c r="EQ13"/>
  <c r="EK13"/>
  <c r="DM13"/>
  <c r="EI13"/>
  <c r="DK13"/>
  <c r="CP13"/>
  <c r="L12"/>
  <c r="D12"/>
  <c r="G12"/>
  <c r="U12"/>
  <c r="N12"/>
  <c r="AK12"/>
  <c r="EO23"/>
  <c r="DQ23"/>
  <c r="DI23"/>
  <c r="EQ23"/>
  <c r="EI23"/>
  <c r="DK23"/>
  <c r="EK23"/>
  <c r="DM23"/>
  <c r="DG23"/>
  <c r="DO23"/>
  <c r="EM23"/>
  <c r="EQ28"/>
  <c r="EI28"/>
  <c r="DK28"/>
  <c r="EK28"/>
  <c r="DM28"/>
  <c r="EM28"/>
  <c r="DO28"/>
  <c r="DQ28"/>
  <c r="DI28"/>
  <c r="DG28"/>
  <c r="EO28"/>
  <c r="Z15" i="51"/>
  <c r="V15"/>
  <c r="T15"/>
  <c r="AB15"/>
  <c r="X15"/>
  <c r="R15"/>
  <c r="N15"/>
  <c r="J15"/>
  <c r="F15"/>
  <c r="D15"/>
  <c r="P15"/>
  <c r="L15"/>
  <c r="H15"/>
  <c r="X13" i="48"/>
  <c r="T13"/>
  <c r="P13"/>
  <c r="AO13"/>
  <c r="AE13"/>
  <c r="AB13"/>
  <c r="M13"/>
  <c r="AH13"/>
  <c r="EM34" i="40"/>
  <c r="DO34"/>
  <c r="DG34"/>
  <c r="EO34"/>
  <c r="DQ34"/>
  <c r="DI34"/>
  <c r="EI34"/>
  <c r="DK34"/>
  <c r="DM34"/>
  <c r="EQ34"/>
  <c r="EK34"/>
  <c r="EQ7" i="58"/>
  <c r="EJ7"/>
  <c r="ED7"/>
  <c r="EU7"/>
  <c r="DW7"/>
  <c r="DP7"/>
  <c r="DJ7"/>
  <c r="DD7"/>
  <c r="DY7"/>
  <c r="DM7"/>
  <c r="ES7"/>
  <c r="EG7"/>
  <c r="DU7"/>
  <c r="ER7" i="49"/>
  <c r="EP7"/>
  <c r="DL7"/>
  <c r="EI7"/>
  <c r="DT7"/>
  <c r="ET7"/>
  <c r="EC7"/>
  <c r="DI7"/>
  <c r="DX7"/>
  <c r="DV7"/>
  <c r="DO7"/>
  <c r="EF7"/>
  <c r="AB13" i="51"/>
  <c r="X13"/>
  <c r="T13"/>
  <c r="V13"/>
  <c r="Z13"/>
  <c r="P13"/>
  <c r="L13"/>
  <c r="H13"/>
  <c r="R13"/>
  <c r="N13"/>
  <c r="J13"/>
  <c r="F13"/>
  <c r="D13"/>
  <c r="X15" i="48"/>
  <c r="T15"/>
  <c r="P15"/>
  <c r="AO15"/>
  <c r="AE15"/>
  <c r="AB15"/>
  <c r="M15"/>
  <c r="AH15"/>
  <c r="EQ11" i="40"/>
  <c r="EI11"/>
  <c r="DK11"/>
  <c r="EK11"/>
  <c r="DM11"/>
  <c r="EM11"/>
  <c r="DO11"/>
  <c r="DE11"/>
  <c r="DI11"/>
  <c r="DG11"/>
  <c r="CU11"/>
  <c r="EO11"/>
  <c r="CP11"/>
  <c r="EO10"/>
  <c r="DI10"/>
  <c r="EQ10"/>
  <c r="EI10"/>
  <c r="DK10"/>
  <c r="EM10"/>
  <c r="DO10"/>
  <c r="DE10"/>
  <c r="DG10"/>
  <c r="EK10"/>
  <c r="DM10"/>
  <c r="CU10"/>
  <c r="CP10"/>
  <c r="EQ7"/>
  <c r="EI7"/>
  <c r="DK7"/>
  <c r="EK7"/>
  <c r="DM7"/>
  <c r="DG7"/>
  <c r="CU7"/>
  <c r="EO7"/>
  <c r="EM7"/>
  <c r="DO7"/>
  <c r="DE7"/>
  <c r="DI7"/>
  <c r="CP7"/>
  <c r="EO31"/>
  <c r="DQ31"/>
  <c r="DI31"/>
  <c r="EQ31"/>
  <c r="EI31"/>
  <c r="DK31"/>
  <c r="EK31"/>
  <c r="DM31"/>
  <c r="DO31"/>
  <c r="DG31"/>
  <c r="EM31"/>
  <c r="G16"/>
  <c r="U16"/>
  <c r="N16"/>
  <c r="L16"/>
  <c r="D16"/>
  <c r="AK16"/>
  <c r="G8"/>
  <c r="U8"/>
  <c r="N8"/>
  <c r="L8"/>
  <c r="D8"/>
  <c r="AK8"/>
  <c r="L14"/>
  <c r="G14"/>
  <c r="D14"/>
  <c r="U14"/>
  <c r="N14"/>
  <c r="AK14"/>
  <c r="L11"/>
  <c r="G11"/>
  <c r="D11"/>
  <c r="U11"/>
  <c r="N11"/>
  <c r="AK11"/>
  <c r="EK33"/>
  <c r="DM33"/>
  <c r="EM33"/>
  <c r="DO33"/>
  <c r="DG33"/>
  <c r="EO33"/>
  <c r="EI33"/>
  <c r="DK33"/>
  <c r="DQ33"/>
  <c r="DI33"/>
  <c r="EQ33"/>
  <c r="EK21"/>
  <c r="DM21"/>
  <c r="EM21"/>
  <c r="DO21"/>
  <c r="DG21"/>
  <c r="DQ21"/>
  <c r="DI21"/>
  <c r="EQ21"/>
  <c r="EI21"/>
  <c r="DK21"/>
  <c r="EO21"/>
  <c r="DY14" i="62"/>
  <c r="DR14"/>
  <c r="DL14"/>
  <c r="EH14"/>
  <c r="DE14"/>
  <c r="CY14"/>
  <c r="DV14"/>
  <c r="EE14"/>
  <c r="DH14"/>
  <c r="DB14"/>
  <c r="EB14"/>
  <c r="DO14"/>
  <c r="Z11" i="51"/>
  <c r="V11"/>
  <c r="T11"/>
  <c r="AB11"/>
  <c r="X11"/>
  <c r="R11"/>
  <c r="N11"/>
  <c r="J11"/>
  <c r="P11"/>
  <c r="L11"/>
  <c r="F11"/>
  <c r="D11"/>
  <c r="H11"/>
  <c r="AB9"/>
  <c r="X9"/>
  <c r="Z9"/>
  <c r="V9"/>
  <c r="T9"/>
  <c r="P9"/>
  <c r="L9"/>
  <c r="H9"/>
  <c r="R9"/>
  <c r="N9"/>
  <c r="J9"/>
  <c r="F9"/>
  <c r="D9"/>
  <c r="AB8"/>
  <c r="X8"/>
  <c r="T8"/>
  <c r="Z8"/>
  <c r="V8"/>
  <c r="P8"/>
  <c r="L8"/>
  <c r="H8"/>
  <c r="D8"/>
  <c r="R8"/>
  <c r="N8"/>
  <c r="J8"/>
  <c r="F8"/>
  <c r="X11" i="48"/>
  <c r="T11"/>
  <c r="P11"/>
  <c r="AO11"/>
  <c r="AE11"/>
  <c r="AB11"/>
  <c r="M11"/>
  <c r="AH11"/>
  <c r="X14"/>
  <c r="T14"/>
  <c r="P14"/>
  <c r="AO14"/>
  <c r="AE14"/>
  <c r="AB14"/>
  <c r="M14"/>
  <c r="AH14"/>
  <c r="EB7" i="62"/>
  <c r="DL7"/>
  <c r="DH7"/>
  <c r="DY7"/>
  <c r="DE7"/>
  <c r="DO7"/>
  <c r="EH7"/>
  <c r="DB7"/>
  <c r="DR7"/>
  <c r="CY7"/>
  <c r="EE7"/>
  <c r="DV7"/>
  <c r="AB24" i="51"/>
  <c r="X24"/>
  <c r="T24"/>
  <c r="AA24"/>
  <c r="AA26"/>
  <c r="W24"/>
  <c r="W26"/>
  <c r="S24"/>
  <c r="S26"/>
  <c r="Z24"/>
  <c r="V24"/>
  <c r="Y24"/>
  <c r="Y26"/>
  <c r="U24"/>
  <c r="U26"/>
  <c r="P24"/>
  <c r="L24"/>
  <c r="G24"/>
  <c r="G26"/>
  <c r="O24"/>
  <c r="O26"/>
  <c r="K24"/>
  <c r="K26"/>
  <c r="E24"/>
  <c r="E26"/>
  <c r="R24"/>
  <c r="N24"/>
  <c r="J24"/>
  <c r="H24"/>
  <c r="D24"/>
  <c r="Q24"/>
  <c r="Q26"/>
  <c r="M24"/>
  <c r="M26"/>
  <c r="I24"/>
  <c r="I26"/>
  <c r="F24"/>
  <c r="EK16" i="40"/>
  <c r="DM16"/>
  <c r="EM16"/>
  <c r="DO16"/>
  <c r="DG16"/>
  <c r="DE16"/>
  <c r="CU16"/>
  <c r="EO16"/>
  <c r="EI16"/>
  <c r="DK16"/>
  <c r="DI16"/>
  <c r="EQ16"/>
  <c r="CP16"/>
  <c r="L15"/>
  <c r="G15"/>
  <c r="D15"/>
  <c r="U15"/>
  <c r="N15"/>
  <c r="AK15"/>
  <c r="EK25"/>
  <c r="DM25"/>
  <c r="EM25"/>
  <c r="DO25"/>
  <c r="DG25"/>
  <c r="EO25"/>
  <c r="EI25"/>
  <c r="DK25"/>
  <c r="DQ25"/>
  <c r="DI25"/>
  <c r="EQ25"/>
  <c r="Z10" i="51"/>
  <c r="V10"/>
  <c r="AB10"/>
  <c r="X10"/>
  <c r="T10"/>
  <c r="H10"/>
  <c r="R10"/>
  <c r="N10"/>
  <c r="J10"/>
  <c r="F10"/>
  <c r="D10"/>
  <c r="P10"/>
  <c r="L10"/>
  <c r="AB22"/>
  <c r="X22"/>
  <c r="T22"/>
  <c r="AA22"/>
  <c r="W22"/>
  <c r="S22"/>
  <c r="Z22"/>
  <c r="V22"/>
  <c r="Y22"/>
  <c r="U22"/>
  <c r="P22"/>
  <c r="L22"/>
  <c r="H22"/>
  <c r="O22"/>
  <c r="K22"/>
  <c r="F22"/>
  <c r="R22"/>
  <c r="N22"/>
  <c r="J22"/>
  <c r="G22"/>
  <c r="D22"/>
  <c r="Q22"/>
  <c r="M22"/>
  <c r="I22"/>
  <c r="E22"/>
  <c r="X8" i="48"/>
  <c r="T8"/>
  <c r="P8"/>
  <c r="AO8"/>
  <c r="AE8"/>
  <c r="AB8"/>
  <c r="M8"/>
  <c r="AH8"/>
  <c r="EO14" i="40"/>
  <c r="DI14"/>
  <c r="EQ14"/>
  <c r="EI14"/>
  <c r="DK14"/>
  <c r="EK14"/>
  <c r="DM14"/>
  <c r="DG14"/>
  <c r="CU14"/>
  <c r="DE14"/>
  <c r="EM14"/>
  <c r="DO14"/>
  <c r="CP14"/>
  <c r="EM22"/>
  <c r="DO22"/>
  <c r="DG22"/>
  <c r="EO22"/>
  <c r="DQ22"/>
  <c r="DI22"/>
  <c r="EQ22"/>
  <c r="EK22"/>
  <c r="DM22"/>
  <c r="EI22"/>
  <c r="DK22"/>
  <c r="N17"/>
  <c r="G17"/>
  <c r="U17"/>
  <c r="L17"/>
  <c r="D17"/>
  <c r="AK17"/>
  <c r="ET33" i="57"/>
  <c r="EQ33"/>
  <c r="EC33"/>
  <c r="DQ33"/>
  <c r="DE33"/>
  <c r="EM33"/>
  <c r="EZ33"/>
  <c r="EH33"/>
  <c r="DH33"/>
  <c r="DT33"/>
  <c r="DK33"/>
  <c r="EW33"/>
  <c r="DX33"/>
  <c r="DN33"/>
  <c r="DA33"/>
  <c r="CV33"/>
  <c r="CQ33"/>
  <c r="Z21" i="51"/>
  <c r="V21"/>
  <c r="Y21"/>
  <c r="U21"/>
  <c r="T21"/>
  <c r="AB21"/>
  <c r="X21"/>
  <c r="AA21"/>
  <c r="W21"/>
  <c r="S21"/>
  <c r="R21"/>
  <c r="N21"/>
  <c r="J21"/>
  <c r="E21"/>
  <c r="Q21"/>
  <c r="M21"/>
  <c r="I21"/>
  <c r="H21"/>
  <c r="P21"/>
  <c r="L21"/>
  <c r="F21"/>
  <c r="O21"/>
  <c r="K21"/>
  <c r="G21"/>
  <c r="D21"/>
  <c r="X10" i="48"/>
  <c r="T10"/>
  <c r="P10"/>
  <c r="AO10"/>
  <c r="AE10"/>
  <c r="AB10"/>
  <c r="M10"/>
  <c r="AH10"/>
  <c r="EK29" i="40"/>
  <c r="DM29"/>
  <c r="EM29"/>
  <c r="DO29"/>
  <c r="DG29"/>
  <c r="DQ29"/>
  <c r="DI29"/>
  <c r="EI29"/>
  <c r="DK29"/>
  <c r="EQ29"/>
  <c r="EO29"/>
  <c r="EQ24"/>
  <c r="EI24"/>
  <c r="DK24"/>
  <c r="EK24"/>
  <c r="DM24"/>
  <c r="DG24"/>
  <c r="DI24"/>
  <c r="EO24"/>
  <c r="EM24"/>
  <c r="DO24"/>
  <c r="DQ24"/>
  <c r="AB12" i="51"/>
  <c r="X12"/>
  <c r="T12"/>
  <c r="Z12"/>
  <c r="V12"/>
  <c r="P12"/>
  <c r="L12"/>
  <c r="H12"/>
  <c r="R12"/>
  <c r="N12"/>
  <c r="J12"/>
  <c r="F12"/>
  <c r="D12"/>
  <c r="EW23" i="57"/>
  <c r="DQ23"/>
  <c r="DE23"/>
  <c r="EZ23"/>
  <c r="EM23"/>
  <c r="EH23"/>
  <c r="EC23"/>
  <c r="DX23"/>
  <c r="DT23"/>
  <c r="DH23"/>
  <c r="EQ23"/>
  <c r="DN23"/>
  <c r="CV23"/>
  <c r="DK23"/>
  <c r="ET23"/>
  <c r="DA23"/>
  <c r="CQ23"/>
  <c r="AJ8" i="62"/>
  <c r="AF8"/>
  <c r="X8"/>
  <c r="T8"/>
  <c r="P8"/>
  <c r="L8"/>
  <c r="D8"/>
  <c r="AG8"/>
  <c r="AC8"/>
  <c r="Q8"/>
  <c r="M8"/>
  <c r="I8"/>
  <c r="AI8"/>
  <c r="AA8"/>
  <c r="S8"/>
  <c r="AL8"/>
  <c r="Z8"/>
  <c r="F8"/>
  <c r="W8"/>
  <c r="N8"/>
  <c r="AM8"/>
  <c r="AD8"/>
  <c r="G8"/>
  <c r="V8"/>
  <c r="J8"/>
  <c r="EQ15" i="40"/>
  <c r="EI15"/>
  <c r="DK15"/>
  <c r="EK15"/>
  <c r="DM15"/>
  <c r="DG15"/>
  <c r="CU15"/>
  <c r="EO15"/>
  <c r="DI15"/>
  <c r="EM15"/>
  <c r="DO15"/>
  <c r="DE15"/>
  <c r="CP15"/>
  <c r="EM17"/>
  <c r="DO17"/>
  <c r="DG17"/>
  <c r="DE17"/>
  <c r="CU17"/>
  <c r="EO17"/>
  <c r="DI17"/>
  <c r="EI17"/>
  <c r="DK17"/>
  <c r="EQ17"/>
  <c r="DM17"/>
  <c r="EK17"/>
  <c r="CP17"/>
  <c r="EM26"/>
  <c r="DO26"/>
  <c r="DG26"/>
  <c r="EO26"/>
  <c r="DQ26"/>
  <c r="DI26"/>
  <c r="EI26"/>
  <c r="DK26"/>
  <c r="DM26"/>
  <c r="EQ26"/>
  <c r="EK26"/>
  <c r="L10"/>
  <c r="G10"/>
  <c r="D10"/>
  <c r="U10"/>
  <c r="N10"/>
  <c r="AK10"/>
  <c r="EQ32"/>
  <c r="EI32"/>
  <c r="DK32"/>
  <c r="EK32"/>
  <c r="DM32"/>
  <c r="DG32"/>
  <c r="EO32"/>
  <c r="EM32"/>
  <c r="DO32"/>
  <c r="DQ32"/>
  <c r="DI32"/>
  <c r="Z23" i="51"/>
  <c r="V23"/>
  <c r="T23"/>
  <c r="Y23"/>
  <c r="U23"/>
  <c r="AB23"/>
  <c r="X23"/>
  <c r="AA23"/>
  <c r="W23"/>
  <c r="S23"/>
  <c r="R23"/>
  <c r="N23"/>
  <c r="J23"/>
  <c r="F23"/>
  <c r="Q23"/>
  <c r="M23"/>
  <c r="I23"/>
  <c r="G23"/>
  <c r="D23"/>
  <c r="P23"/>
  <c r="L23"/>
  <c r="E23"/>
  <c r="O23"/>
  <c r="K23"/>
  <c r="H23"/>
  <c r="AB20"/>
  <c r="X20"/>
  <c r="T20"/>
  <c r="AA20"/>
  <c r="W20"/>
  <c r="S20"/>
  <c r="Z20"/>
  <c r="V20"/>
  <c r="Y20"/>
  <c r="U20"/>
  <c r="P20"/>
  <c r="L20"/>
  <c r="G20"/>
  <c r="O20"/>
  <c r="K20"/>
  <c r="E20"/>
  <c r="R20"/>
  <c r="N20"/>
  <c r="J20"/>
  <c r="H20"/>
  <c r="Q20"/>
  <c r="M20"/>
  <c r="I20"/>
  <c r="F20"/>
  <c r="D20"/>
  <c r="X9" i="48"/>
  <c r="T9"/>
  <c r="P9"/>
  <c r="AO9"/>
  <c r="AE9"/>
  <c r="AB9"/>
  <c r="M9"/>
  <c r="AH9"/>
  <c r="EK12" i="40"/>
  <c r="DM12"/>
  <c r="EM12"/>
  <c r="DO12"/>
  <c r="DG12"/>
  <c r="DE12"/>
  <c r="CU12"/>
  <c r="DI12"/>
  <c r="EQ12"/>
  <c r="EO12"/>
  <c r="DK12"/>
  <c r="EI12"/>
  <c r="CP12"/>
  <c r="EM9"/>
  <c r="DO9"/>
  <c r="DG9"/>
  <c r="DE9"/>
  <c r="CU9"/>
  <c r="EO9"/>
  <c r="DI9"/>
  <c r="EI9"/>
  <c r="DK9"/>
  <c r="EQ9"/>
  <c r="EK9"/>
  <c r="DM9"/>
  <c r="CP9"/>
  <c r="EO18"/>
  <c r="DI18"/>
  <c r="EQ18"/>
  <c r="EI18"/>
  <c r="DK18"/>
  <c r="DG18"/>
  <c r="CU18"/>
  <c r="EM18"/>
  <c r="DO18"/>
  <c r="DE18"/>
  <c r="EK18"/>
  <c r="DM18"/>
  <c r="CP18"/>
  <c r="EM30"/>
  <c r="DO30"/>
  <c r="DG30"/>
  <c r="EO30"/>
  <c r="DQ30"/>
  <c r="DI30"/>
  <c r="EQ30"/>
  <c r="EK30"/>
  <c r="DM30"/>
  <c r="EI30"/>
  <c r="DK30"/>
  <c r="N13"/>
  <c r="G13"/>
  <c r="U13"/>
  <c r="L13"/>
  <c r="D13"/>
  <c r="AK13"/>
  <c r="U16" i="62"/>
  <c r="U47" a="1"/>
  <c r="U47"/>
  <c r="O16"/>
  <c r="O47" a="1"/>
  <c r="O47"/>
  <c r="H16"/>
  <c r="H47" a="1"/>
  <c r="H47"/>
  <c r="AK16"/>
  <c r="AE16"/>
  <c r="Y16"/>
  <c r="Y47" a="1"/>
  <c r="Y47"/>
  <c r="K16"/>
  <c r="AH16"/>
  <c r="AH47" a="1"/>
  <c r="AH47"/>
  <c r="AB16"/>
  <c r="AB47" a="1"/>
  <c r="AB47"/>
  <c r="E16"/>
  <c r="E47" a="1"/>
  <c r="E47"/>
  <c r="R16"/>
  <c r="R47" a="1"/>
  <c r="R47"/>
  <c r="Z19" i="51"/>
  <c r="V19"/>
  <c r="Y19"/>
  <c r="U19"/>
  <c r="AB19"/>
  <c r="X19"/>
  <c r="AA19"/>
  <c r="W19"/>
  <c r="S19"/>
  <c r="T19"/>
  <c r="R19"/>
  <c r="N19"/>
  <c r="J19"/>
  <c r="Q19"/>
  <c r="M19"/>
  <c r="I19"/>
  <c r="G19"/>
  <c r="P19"/>
  <c r="L19"/>
  <c r="E19"/>
  <c r="O19"/>
  <c r="K19"/>
  <c r="H19"/>
  <c r="F19"/>
  <c r="D19"/>
  <c r="Z17"/>
  <c r="V17"/>
  <c r="Y17"/>
  <c r="U17"/>
  <c r="AB17"/>
  <c r="X17"/>
  <c r="T17"/>
  <c r="AA17"/>
  <c r="W17"/>
  <c r="S17"/>
  <c r="R17"/>
  <c r="N17"/>
  <c r="J17"/>
  <c r="E17"/>
  <c r="Q17"/>
  <c r="M17"/>
  <c r="I17"/>
  <c r="H17"/>
  <c r="P17"/>
  <c r="L17"/>
  <c r="F17"/>
  <c r="O17"/>
  <c r="K17"/>
  <c r="G17"/>
  <c r="D17"/>
  <c r="AB16"/>
  <c r="X16"/>
  <c r="T16"/>
  <c r="AA16"/>
  <c r="W16"/>
  <c r="S16"/>
  <c r="Z16"/>
  <c r="V16"/>
  <c r="Y16"/>
  <c r="U16"/>
  <c r="P16"/>
  <c r="L16"/>
  <c r="G16"/>
  <c r="D16"/>
  <c r="O16"/>
  <c r="K16"/>
  <c r="E16"/>
  <c r="R16"/>
  <c r="N16"/>
  <c r="J16"/>
  <c r="H16"/>
  <c r="Q16"/>
  <c r="M16"/>
  <c r="I16"/>
  <c r="F16"/>
  <c r="X17" i="48"/>
  <c r="T17"/>
  <c r="P17"/>
  <c r="AO17"/>
  <c r="AE17"/>
  <c r="AB17"/>
  <c r="M17"/>
  <c r="AH17"/>
  <c r="X16"/>
  <c r="T16"/>
  <c r="P16"/>
  <c r="AO16"/>
  <c r="AE16"/>
  <c r="AB16"/>
  <c r="M16"/>
  <c r="AH16"/>
  <c r="X12"/>
  <c r="T12"/>
  <c r="P12"/>
  <c r="AO12"/>
  <c r="AE12"/>
  <c r="AB12"/>
  <c r="M12"/>
  <c r="AH12"/>
  <c r="AB18" i="51"/>
  <c r="X18"/>
  <c r="T18"/>
  <c r="AA18"/>
  <c r="W18"/>
  <c r="S18"/>
  <c r="V18"/>
  <c r="Z18"/>
  <c r="Y18"/>
  <c r="U18"/>
  <c r="P18"/>
  <c r="L18"/>
  <c r="H18"/>
  <c r="O18"/>
  <c r="K18"/>
  <c r="F18"/>
  <c r="R18"/>
  <c r="N18"/>
  <c r="J18"/>
  <c r="G18"/>
  <c r="D18"/>
  <c r="Q18"/>
  <c r="M18"/>
  <c r="I18"/>
  <c r="E18"/>
  <c r="AE47" i="62" a="1"/>
  <c r="AE47"/>
  <c r="K47" a="1"/>
  <c r="K47"/>
  <c r="AK47" a="1"/>
  <c r="AK47"/>
  <c r="AC47" i="45" a="1"/>
  <c r="AC47"/>
  <c r="CN7" i="40"/>
  <c r="CE13" i="43"/>
  <c r="BP13"/>
  <c r="BB13"/>
  <c r="AK13"/>
  <c r="V13"/>
  <c r="H13"/>
  <c r="CM13"/>
  <c r="BW13"/>
  <c r="BI13"/>
  <c r="AS13"/>
  <c r="AC13"/>
  <c r="O13"/>
  <c r="CE16"/>
  <c r="BP16"/>
  <c r="BB16"/>
  <c r="AK16"/>
  <c r="V16"/>
  <c r="BI16"/>
  <c r="O16"/>
  <c r="H16"/>
  <c r="AS16"/>
  <c r="CM16"/>
  <c r="AC16"/>
  <c r="BW16"/>
  <c r="BB17"/>
  <c r="CM17"/>
  <c r="AC17"/>
  <c r="CE17"/>
  <c r="BI17"/>
  <c r="BP17"/>
  <c r="AS17"/>
  <c r="AK17"/>
  <c r="BW17"/>
  <c r="O17"/>
  <c r="V17"/>
  <c r="H17"/>
  <c r="CM15"/>
  <c r="BW15"/>
  <c r="BI15"/>
  <c r="AS15"/>
  <c r="AC15"/>
  <c r="O15"/>
  <c r="CE15"/>
  <c r="BP15"/>
  <c r="BB15"/>
  <c r="AK15"/>
  <c r="V15"/>
  <c r="H15"/>
  <c r="CE9"/>
  <c r="BP9"/>
  <c r="BB9"/>
  <c r="AK9"/>
  <c r="V9"/>
  <c r="H9"/>
  <c r="CM9"/>
  <c r="BW9"/>
  <c r="BI9"/>
  <c r="AS9"/>
  <c r="AC9"/>
  <c r="O9"/>
  <c r="CM11"/>
  <c r="BW11"/>
  <c r="BI11"/>
  <c r="AS11"/>
  <c r="AC11"/>
  <c r="O11"/>
  <c r="CE11"/>
  <c r="BP11"/>
  <c r="BB11"/>
  <c r="AK11"/>
  <c r="V11"/>
  <c r="H11"/>
  <c r="EE14" i="46"/>
  <c r="DY14"/>
  <c r="DE14"/>
  <c r="EB14"/>
  <c r="DV14"/>
  <c r="DH14"/>
  <c r="DO14"/>
  <c r="CY14"/>
  <c r="EH14"/>
  <c r="DB14"/>
  <c r="DL14"/>
  <c r="DR14"/>
  <c r="F19" i="48"/>
  <c r="AR19"/>
  <c r="AP19"/>
  <c r="L19"/>
  <c r="W19"/>
  <c r="AD19"/>
  <c r="AM19"/>
  <c r="AA19"/>
  <c r="AG19"/>
  <c r="U19"/>
  <c r="S19"/>
  <c r="I19"/>
  <c r="O19"/>
  <c r="D11"/>
  <c r="G11"/>
  <c r="J11"/>
  <c r="AK11"/>
  <c r="AN11"/>
  <c r="AT11"/>
  <c r="G14"/>
  <c r="AN14"/>
  <c r="J14"/>
  <c r="D14"/>
  <c r="AT14"/>
  <c r="AK14"/>
  <c r="DV7" i="46"/>
  <c r="DR7"/>
  <c r="DB7"/>
  <c r="CY7"/>
  <c r="EH7"/>
  <c r="DY7"/>
  <c r="DE7"/>
  <c r="EB7"/>
  <c r="DL7"/>
  <c r="DH7"/>
  <c r="EE7"/>
  <c r="DO7"/>
  <c r="G15" i="45"/>
  <c r="G47" a="1"/>
  <c r="G47"/>
  <c r="F47" a="1"/>
  <c r="F47"/>
  <c r="AN15"/>
  <c r="AN47" a="1"/>
  <c r="AN47"/>
  <c r="AM47" a="1"/>
  <c r="AM47"/>
  <c r="AK15"/>
  <c r="AK47" a="1"/>
  <c r="AK47"/>
  <c r="AJ47" a="1"/>
  <c r="AJ47"/>
  <c r="AH15"/>
  <c r="AH47" a="1"/>
  <c r="AH47"/>
  <c r="AG15"/>
  <c r="AG47" a="1"/>
  <c r="AG47"/>
  <c r="AD15"/>
  <c r="AD47" a="1"/>
  <c r="AD47"/>
  <c r="AA15"/>
  <c r="AA47" a="1"/>
  <c r="AA47"/>
  <c r="X15"/>
  <c r="X47" a="1"/>
  <c r="X47"/>
  <c r="W47" a="1"/>
  <c r="W47"/>
  <c r="AF47" a="1"/>
  <c r="AF47"/>
  <c r="Z47" a="1"/>
  <c r="Z47"/>
  <c r="V15"/>
  <c r="V47" a="1"/>
  <c r="V47"/>
  <c r="S15"/>
  <c r="S47" a="1"/>
  <c r="S47"/>
  <c r="L47" a="1"/>
  <c r="L47"/>
  <c r="I47" a="1"/>
  <c r="I47"/>
  <c r="T47" a="1"/>
  <c r="T47"/>
  <c r="P15"/>
  <c r="P47" a="1"/>
  <c r="P47"/>
  <c r="N47" a="1"/>
  <c r="N47"/>
  <c r="J15"/>
  <c r="J47" a="1"/>
  <c r="J47"/>
  <c r="Q47" a="1"/>
  <c r="Q47"/>
  <c r="M15"/>
  <c r="M47" a="1"/>
  <c r="M47"/>
  <c r="D15"/>
  <c r="D47" a="1"/>
  <c r="D47"/>
  <c r="AE16" i="46"/>
  <c r="AE47" a="1"/>
  <c r="AE47"/>
  <c r="AH16"/>
  <c r="AH47" a="1"/>
  <c r="AH47"/>
  <c r="R16"/>
  <c r="R47" a="1"/>
  <c r="R47"/>
  <c r="AB16"/>
  <c r="AB47" a="1"/>
  <c r="AB47"/>
  <c r="Y16"/>
  <c r="Y47" a="1"/>
  <c r="Y47"/>
  <c r="O16"/>
  <c r="O47" a="1"/>
  <c r="O47"/>
  <c r="AK16"/>
  <c r="AK47" a="1"/>
  <c r="AK47"/>
  <c r="U16"/>
  <c r="U47" a="1"/>
  <c r="U47"/>
  <c r="K16"/>
  <c r="K47" a="1"/>
  <c r="K47"/>
  <c r="H16"/>
  <c r="H47" a="1"/>
  <c r="H47"/>
  <c r="E16"/>
  <c r="E47" a="1"/>
  <c r="E47"/>
  <c r="F9" i="48"/>
  <c r="I9"/>
  <c r="AP9"/>
  <c r="W9"/>
  <c r="AM9"/>
  <c r="L9"/>
  <c r="AD9"/>
  <c r="AA9"/>
  <c r="U9"/>
  <c r="S9"/>
  <c r="O9"/>
  <c r="AG9"/>
  <c r="AR9"/>
  <c r="AK17"/>
  <c r="G17"/>
  <c r="J17"/>
  <c r="AN17"/>
  <c r="AT17"/>
  <c r="D17"/>
  <c r="AT16"/>
  <c r="AK16"/>
  <c r="G16"/>
  <c r="D16"/>
  <c r="J16"/>
  <c r="AN16"/>
  <c r="J12"/>
  <c r="AN12"/>
  <c r="D12"/>
  <c r="G12"/>
  <c r="AK12"/>
  <c r="AT12"/>
  <c r="DA7"/>
  <c r="DD7" i="49"/>
  <c r="EJ7" i="48"/>
  <c r="DP7"/>
  <c r="DF7"/>
  <c r="EA7"/>
  <c r="ED7"/>
  <c r="DI7"/>
  <c r="DT7"/>
  <c r="DL7"/>
  <c r="DR7"/>
  <c r="EN7"/>
  <c r="EL7"/>
  <c r="DX7"/>
  <c r="J13"/>
  <c r="D13"/>
  <c r="AN13"/>
  <c r="AT13"/>
  <c r="AK13"/>
  <c r="G13"/>
  <c r="D15"/>
  <c r="AN15"/>
  <c r="AT15"/>
  <c r="G15"/>
  <c r="J15"/>
  <c r="AK15"/>
  <c r="AT8"/>
  <c r="J8"/>
  <c r="AN8"/>
  <c r="AK8"/>
  <c r="G8"/>
  <c r="D8"/>
  <c r="AM8" i="46"/>
  <c r="AI8"/>
  <c r="AA8"/>
  <c r="W8"/>
  <c r="S8"/>
  <c r="AL8"/>
  <c r="AD8"/>
  <c r="Z8"/>
  <c r="V8"/>
  <c r="N8"/>
  <c r="AJ8"/>
  <c r="AF8"/>
  <c r="T8"/>
  <c r="L8"/>
  <c r="I8"/>
  <c r="D8"/>
  <c r="AG8"/>
  <c r="Q8"/>
  <c r="M8"/>
  <c r="AC8"/>
  <c r="P8"/>
  <c r="F8"/>
  <c r="X8"/>
  <c r="G8"/>
  <c r="J8"/>
  <c r="AE15" i="45"/>
  <c r="AE47" a="1"/>
  <c r="AE47"/>
  <c r="AB15"/>
  <c r="AB47" a="1"/>
  <c r="AB47"/>
  <c r="U15"/>
  <c r="U47" a="1"/>
  <c r="U47"/>
  <c r="R15"/>
  <c r="R47" a="1"/>
  <c r="R47"/>
  <c r="K15"/>
  <c r="K47" a="1"/>
  <c r="K47"/>
  <c r="H15"/>
  <c r="H47" a="1"/>
  <c r="H47"/>
  <c r="E15"/>
  <c r="E47" a="1"/>
  <c r="E47"/>
  <c r="AL15"/>
  <c r="AL47" a="1"/>
  <c r="AL47"/>
  <c r="AI15"/>
  <c r="AI47" a="1"/>
  <c r="AI47"/>
  <c r="Y15"/>
  <c r="Y47" a="1"/>
  <c r="Y47"/>
  <c r="O15"/>
  <c r="O47" a="1"/>
  <c r="O47"/>
  <c r="F12" i="48"/>
  <c r="AG12"/>
  <c r="AD12"/>
  <c r="I12"/>
  <c r="W12"/>
  <c r="AR12"/>
  <c r="U12"/>
  <c r="S12"/>
  <c r="O12"/>
  <c r="AP12"/>
  <c r="AM12"/>
  <c r="L12"/>
  <c r="AA12"/>
  <c r="F8"/>
  <c r="AR8"/>
  <c r="AD8"/>
  <c r="U8"/>
  <c r="S8"/>
  <c r="O8"/>
  <c r="W8"/>
  <c r="AP8"/>
  <c r="I8"/>
  <c r="L8"/>
  <c r="AG8"/>
  <c r="AM8"/>
  <c r="AA8"/>
  <c r="AK9"/>
  <c r="G9"/>
  <c r="J9"/>
  <c r="D9"/>
  <c r="AT9"/>
  <c r="AN9"/>
  <c r="D10"/>
  <c r="AK10"/>
  <c r="J10"/>
  <c r="AT10"/>
  <c r="AN10"/>
  <c r="G10"/>
  <c r="DZ15" i="40"/>
  <c r="DW15"/>
  <c r="DU15"/>
  <c r="EB15"/>
  <c r="DA15"/>
  <c r="DQ15"/>
  <c r="CR15"/>
  <c r="EF15"/>
  <c r="CW15"/>
  <c r="AA15"/>
  <c r="BE15"/>
  <c r="BA15"/>
  <c r="BI15"/>
  <c r="AW15"/>
  <c r="AI15"/>
  <c r="AT15"/>
  <c r="AG15"/>
  <c r="AR15"/>
  <c r="AE15"/>
  <c r="BC15"/>
  <c r="AN15"/>
  <c r="BG15"/>
  <c r="EE25"/>
  <c r="EA25"/>
  <c r="DV25"/>
  <c r="DR25"/>
  <c r="CQ25"/>
  <c r="CV25"/>
  <c r="DD25"/>
  <c r="CZ25"/>
  <c r="BU34" i="43"/>
  <c r="BZ34"/>
  <c r="BA34"/>
  <c r="AN34"/>
  <c r="CH34"/>
  <c r="AV34"/>
  <c r="M34"/>
  <c r="BN34"/>
  <c r="BG34"/>
  <c r="AA34"/>
  <c r="T34"/>
  <c r="AF34"/>
  <c r="EG26" i="40"/>
  <c r="EC26"/>
  <c r="DX26"/>
  <c r="EF26"/>
  <c r="CP26"/>
  <c r="DE26"/>
  <c r="DS26"/>
  <c r="CR26"/>
  <c r="CW26"/>
  <c r="DW26"/>
  <c r="CX26"/>
  <c r="EB26"/>
  <c r="DB26"/>
  <c r="DA26"/>
  <c r="CS26"/>
  <c r="AE13"/>
  <c r="BE13"/>
  <c r="BA13"/>
  <c r="AN13"/>
  <c r="AW13"/>
  <c r="AR13"/>
  <c r="AG13"/>
  <c r="AI13"/>
  <c r="BI13"/>
  <c r="AT13"/>
  <c r="AA13"/>
  <c r="BG13"/>
  <c r="BC13"/>
  <c r="DZ9"/>
  <c r="EF9"/>
  <c r="DU9"/>
  <c r="CW9"/>
  <c r="DQ9"/>
  <c r="CR9"/>
  <c r="EB9"/>
  <c r="DA9"/>
  <c r="DW9"/>
  <c r="EG30"/>
  <c r="EC30"/>
  <c r="DX30"/>
  <c r="EF30"/>
  <c r="CP30"/>
  <c r="DE30"/>
  <c r="DW30"/>
  <c r="CS30"/>
  <c r="DS30"/>
  <c r="CR30"/>
  <c r="CW30"/>
  <c r="EB30"/>
  <c r="DB30"/>
  <c r="DA30"/>
  <c r="CX30"/>
  <c r="AE17"/>
  <c r="BE17"/>
  <c r="BA17"/>
  <c r="AN17"/>
  <c r="AW17"/>
  <c r="AG17"/>
  <c r="AI17"/>
  <c r="BI17"/>
  <c r="AT17"/>
  <c r="AR17"/>
  <c r="BG17"/>
  <c r="AA17"/>
  <c r="BC17"/>
  <c r="AX17"/>
  <c r="AO17"/>
  <c r="BB35"/>
  <c r="AL35"/>
  <c r="BH35"/>
  <c r="AU35"/>
  <c r="BF35"/>
  <c r="AD35"/>
  <c r="AH35"/>
  <c r="Z35"/>
  <c r="BD35"/>
  <c r="AY35"/>
  <c r="AP35"/>
  <c r="AI14"/>
  <c r="BE14"/>
  <c r="BA14"/>
  <c r="AN14"/>
  <c r="AA14"/>
  <c r="AE14"/>
  <c r="AT14"/>
  <c r="AW14"/>
  <c r="AR14"/>
  <c r="BI14"/>
  <c r="AG14"/>
  <c r="BG14"/>
  <c r="BC14"/>
  <c r="AA11"/>
  <c r="BE11"/>
  <c r="BA11"/>
  <c r="AW11"/>
  <c r="AR11"/>
  <c r="AI11"/>
  <c r="AT11"/>
  <c r="AG11"/>
  <c r="BI11"/>
  <c r="AN11"/>
  <c r="BC11"/>
  <c r="AE11"/>
  <c r="BG11"/>
  <c r="EG29"/>
  <c r="EC29"/>
  <c r="DX29"/>
  <c r="EB29"/>
  <c r="DS29"/>
  <c r="CW29"/>
  <c r="DE29"/>
  <c r="DA29"/>
  <c r="EF29"/>
  <c r="CS29"/>
  <c r="CR29"/>
  <c r="CP29"/>
  <c r="DW29"/>
  <c r="CX29"/>
  <c r="DB29"/>
  <c r="EG23"/>
  <c r="EC23"/>
  <c r="DX23"/>
  <c r="CR23"/>
  <c r="DE23"/>
  <c r="EB23"/>
  <c r="DW23"/>
  <c r="CX23"/>
  <c r="CW23"/>
  <c r="EF23"/>
  <c r="CS23"/>
  <c r="DB23"/>
  <c r="DS23"/>
  <c r="CP23"/>
  <c r="DA23"/>
  <c r="EG25"/>
  <c r="EC25"/>
  <c r="DX25"/>
  <c r="EB25"/>
  <c r="DS25"/>
  <c r="CW25"/>
  <c r="DE25"/>
  <c r="DA25"/>
  <c r="CP25"/>
  <c r="EF25"/>
  <c r="CS25"/>
  <c r="DW25"/>
  <c r="CX25"/>
  <c r="DB25"/>
  <c r="CR25"/>
  <c r="EG24"/>
  <c r="EC24"/>
  <c r="DX24"/>
  <c r="DW24"/>
  <c r="CS24"/>
  <c r="CP24"/>
  <c r="CX24"/>
  <c r="DE24"/>
  <c r="EB24"/>
  <c r="DA24"/>
  <c r="EF24"/>
  <c r="DS24"/>
  <c r="CR24"/>
  <c r="CW24"/>
  <c r="DB24"/>
  <c r="DZ17"/>
  <c r="EF17"/>
  <c r="DU17"/>
  <c r="DW17"/>
  <c r="CW17"/>
  <c r="DQ17"/>
  <c r="CR17"/>
  <c r="EB17"/>
  <c r="DA17"/>
  <c r="EE32"/>
  <c r="EA32"/>
  <c r="DV32"/>
  <c r="DR32"/>
  <c r="CV32"/>
  <c r="CZ32"/>
  <c r="DD32"/>
  <c r="CQ32"/>
  <c r="EG22"/>
  <c r="EC22"/>
  <c r="DX22"/>
  <c r="EF22"/>
  <c r="CP22"/>
  <c r="DE22"/>
  <c r="CX22"/>
  <c r="DS22"/>
  <c r="CR22"/>
  <c r="CW22"/>
  <c r="CS22"/>
  <c r="EB22"/>
  <c r="DB22"/>
  <c r="DA22"/>
  <c r="DW22"/>
  <c r="BI12"/>
  <c r="BE12"/>
  <c r="BA12"/>
  <c r="AG12"/>
  <c r="AE12"/>
  <c r="AA12"/>
  <c r="AT12"/>
  <c r="AN12"/>
  <c r="AW12"/>
  <c r="AR12"/>
  <c r="BC12"/>
  <c r="BG12"/>
  <c r="AI12"/>
  <c r="DZ18"/>
  <c r="CR18"/>
  <c r="DQ18"/>
  <c r="DW18"/>
  <c r="DU18"/>
  <c r="DA18"/>
  <c r="EF18"/>
  <c r="EB18"/>
  <c r="CW18"/>
  <c r="DZ16"/>
  <c r="EB16"/>
  <c r="DQ16"/>
  <c r="DA16"/>
  <c r="EF16"/>
  <c r="CR16"/>
  <c r="CW16"/>
  <c r="DW16"/>
  <c r="DU16"/>
  <c r="DZ13"/>
  <c r="EF13"/>
  <c r="DU13"/>
  <c r="DQ13"/>
  <c r="CR13"/>
  <c r="DW13"/>
  <c r="CW13"/>
  <c r="EB13"/>
  <c r="DA13"/>
  <c r="AX18"/>
  <c r="AO18"/>
  <c r="EE28"/>
  <c r="EA28"/>
  <c r="DV28"/>
  <c r="DR28"/>
  <c r="CV28"/>
  <c r="DD28"/>
  <c r="CQ28"/>
  <c r="CZ28"/>
  <c r="EG34"/>
  <c r="EC34"/>
  <c r="DX34"/>
  <c r="DS34"/>
  <c r="EF34"/>
  <c r="CP34"/>
  <c r="DE34"/>
  <c r="CX34"/>
  <c r="CR34"/>
  <c r="CW34"/>
  <c r="CS34"/>
  <c r="EB34"/>
  <c r="DB34"/>
  <c r="DA34"/>
  <c r="DW34"/>
  <c r="BI8"/>
  <c r="BE8"/>
  <c r="BA8"/>
  <c r="AG8"/>
  <c r="AW8"/>
  <c r="AE8"/>
  <c r="AA8"/>
  <c r="AT8"/>
  <c r="AN8"/>
  <c r="AR8"/>
  <c r="AI8"/>
  <c r="BC8"/>
  <c r="BG8"/>
  <c r="EN20"/>
  <c r="EL20"/>
  <c r="EH20"/>
  <c r="ED20"/>
  <c r="DY20"/>
  <c r="EJ20"/>
  <c r="DN20"/>
  <c r="DJ20"/>
  <c r="DT20"/>
  <c r="EP20"/>
  <c r="DL20"/>
  <c r="DH20"/>
  <c r="CT20"/>
  <c r="DC20"/>
  <c r="CY20"/>
  <c r="DP20"/>
  <c r="DF20"/>
  <c r="EJ30"/>
  <c r="EH30"/>
  <c r="ED30"/>
  <c r="DY30"/>
  <c r="EP30"/>
  <c r="EN30"/>
  <c r="EL30"/>
  <c r="DT30"/>
  <c r="DJ30"/>
  <c r="CY30"/>
  <c r="DP30"/>
  <c r="DF30"/>
  <c r="DN30"/>
  <c r="DC30"/>
  <c r="DL30"/>
  <c r="DH30"/>
  <c r="CT30"/>
  <c r="AI10"/>
  <c r="BE10"/>
  <c r="BA10"/>
  <c r="AW10"/>
  <c r="AA10"/>
  <c r="AE10"/>
  <c r="AT10"/>
  <c r="AR10"/>
  <c r="AN10"/>
  <c r="BI10"/>
  <c r="AG10"/>
  <c r="BC10"/>
  <c r="BG10"/>
  <c r="DS33"/>
  <c r="EG33"/>
  <c r="EC33"/>
  <c r="DX33"/>
  <c r="EB33"/>
  <c r="CW33"/>
  <c r="DE33"/>
  <c r="DA33"/>
  <c r="CR33"/>
  <c r="EF33"/>
  <c r="CS33"/>
  <c r="DW33"/>
  <c r="CX33"/>
  <c r="DB33"/>
  <c r="CP33"/>
  <c r="EE30"/>
  <c r="EA30"/>
  <c r="DV30"/>
  <c r="CZ30"/>
  <c r="CV30"/>
  <c r="DD30"/>
  <c r="CQ30"/>
  <c r="DR30"/>
  <c r="EG28"/>
  <c r="EC28"/>
  <c r="DX28"/>
  <c r="DW28"/>
  <c r="CS28"/>
  <c r="CP28"/>
  <c r="CX28"/>
  <c r="DE28"/>
  <c r="EB28"/>
  <c r="DA28"/>
  <c r="DS28"/>
  <c r="CR28"/>
  <c r="CW28"/>
  <c r="DB28"/>
  <c r="EF28"/>
  <c r="EZ23" i="42"/>
  <c r="EW23"/>
  <c r="EQ23"/>
  <c r="EM23"/>
  <c r="EH23"/>
  <c r="DX23"/>
  <c r="DT23"/>
  <c r="ET23"/>
  <c r="DQ23"/>
  <c r="DN23"/>
  <c r="DA23"/>
  <c r="DE23"/>
  <c r="CV23"/>
  <c r="EC23"/>
  <c r="DK23"/>
  <c r="DH23"/>
  <c r="CQ23"/>
  <c r="DZ14" i="40"/>
  <c r="CR14"/>
  <c r="CW14"/>
  <c r="DA14"/>
  <c r="DW14"/>
  <c r="DU14"/>
  <c r="EB14"/>
  <c r="DQ14"/>
  <c r="EF14"/>
  <c r="BI16"/>
  <c r="BE16"/>
  <c r="BA16"/>
  <c r="AG16"/>
  <c r="AR16"/>
  <c r="AE16"/>
  <c r="AA16"/>
  <c r="AT16"/>
  <c r="AN16"/>
  <c r="AW16"/>
  <c r="BC16"/>
  <c r="BG16"/>
  <c r="AI16"/>
  <c r="DZ12"/>
  <c r="EB12"/>
  <c r="DQ12"/>
  <c r="DA12"/>
  <c r="CW12"/>
  <c r="EF12"/>
  <c r="DW12"/>
  <c r="DU12"/>
  <c r="CR12"/>
  <c r="DZ11"/>
  <c r="DW11"/>
  <c r="EB11"/>
  <c r="DA11"/>
  <c r="EF11"/>
  <c r="DU11"/>
  <c r="DQ11"/>
  <c r="CR11"/>
  <c r="CW11"/>
  <c r="DZ10"/>
  <c r="CR10"/>
  <c r="EB10"/>
  <c r="DW10"/>
  <c r="DU10"/>
  <c r="DQ10"/>
  <c r="CW10"/>
  <c r="EF10"/>
  <c r="DA10"/>
  <c r="DZ7"/>
  <c r="DW7"/>
  <c r="EF7"/>
  <c r="EB7"/>
  <c r="DA7"/>
  <c r="DU7"/>
  <c r="CW7"/>
  <c r="DQ7"/>
  <c r="CR7"/>
  <c r="EG31"/>
  <c r="EC31"/>
  <c r="DX31"/>
  <c r="CR31"/>
  <c r="DE31"/>
  <c r="CP31"/>
  <c r="DW31"/>
  <c r="CX31"/>
  <c r="CW31"/>
  <c r="DA31"/>
  <c r="EF31"/>
  <c r="DS31"/>
  <c r="CS31"/>
  <c r="DB31"/>
  <c r="EB31"/>
  <c r="AX19"/>
  <c r="AO19"/>
  <c r="AX14"/>
  <c r="AO14"/>
  <c r="EZ33" i="42"/>
  <c r="EW33"/>
  <c r="EQ33"/>
  <c r="EM33"/>
  <c r="EC33"/>
  <c r="ET33"/>
  <c r="DX33"/>
  <c r="DT33"/>
  <c r="DQ33"/>
  <c r="DN33"/>
  <c r="DK33"/>
  <c r="DE33"/>
  <c r="EH33"/>
  <c r="DH33"/>
  <c r="DA33"/>
  <c r="CV33"/>
  <c r="CQ33"/>
  <c r="EE21" i="40"/>
  <c r="EA21"/>
  <c r="DV21"/>
  <c r="DR21"/>
  <c r="CQ21"/>
  <c r="CV21"/>
  <c r="DD21"/>
  <c r="CZ21"/>
  <c r="DS32"/>
  <c r="EG32"/>
  <c r="EC32"/>
  <c r="DX32"/>
  <c r="DW32"/>
  <c r="CS32"/>
  <c r="CP32"/>
  <c r="CX32"/>
  <c r="DE32"/>
  <c r="EF32"/>
  <c r="EB32"/>
  <c r="DA32"/>
  <c r="CR32"/>
  <c r="CW32"/>
  <c r="DB32"/>
  <c r="EG21"/>
  <c r="EC21"/>
  <c r="DX21"/>
  <c r="EB21"/>
  <c r="DS21"/>
  <c r="CW21"/>
  <c r="DE21"/>
  <c r="DA21"/>
  <c r="CR21"/>
  <c r="EF21"/>
  <c r="CS21"/>
  <c r="CP21"/>
  <c r="DW21"/>
  <c r="CX21"/>
  <c r="DB21"/>
  <c r="A19"/>
  <c r="CM19"/>
  <c r="CM20"/>
  <c r="M19"/>
  <c r="V19"/>
  <c r="AC16"/>
  <c r="X16"/>
  <c r="Q16"/>
  <c r="I16"/>
  <c r="AC12"/>
  <c r="X12"/>
  <c r="Q12"/>
  <c r="I12"/>
  <c r="X15"/>
  <c r="AC15"/>
  <c r="I15"/>
  <c r="Q15"/>
  <c r="AC17"/>
  <c r="Q17"/>
  <c r="I17"/>
  <c r="X17"/>
  <c r="Q13"/>
  <c r="X13"/>
  <c r="I13"/>
  <c r="AC13"/>
  <c r="I10"/>
  <c r="X10"/>
  <c r="Q10"/>
  <c r="AC10"/>
  <c r="AC11"/>
  <c r="I11"/>
  <c r="Q11"/>
  <c r="X11"/>
  <c r="AC8"/>
  <c r="X8"/>
  <c r="Q8"/>
  <c r="I8"/>
  <c r="V14"/>
  <c r="M14"/>
  <c r="M17"/>
  <c r="V17"/>
  <c r="I14"/>
  <c r="AC14"/>
  <c r="X14"/>
  <c r="Q14"/>
  <c r="AF35"/>
  <c r="O35"/>
  <c r="S35"/>
  <c r="J35"/>
  <c r="W35"/>
  <c r="AB35"/>
  <c r="E35"/>
  <c r="V18"/>
  <c r="M18"/>
  <c r="Z4" i="36"/>
  <c r="EE47" i="62" a="1"/>
  <c r="EE47"/>
  <c r="EE46" a="1"/>
  <c r="EE46"/>
  <c r="EH47" a="1"/>
  <c r="EH47"/>
  <c r="EH46" a="1"/>
  <c r="EH46"/>
  <c r="DH47" a="1"/>
  <c r="DH47"/>
  <c r="DH46" a="1"/>
  <c r="DH46"/>
  <c r="CY47" a="1"/>
  <c r="CY47"/>
  <c r="CY46" a="1"/>
  <c r="CY46"/>
  <c r="DO47" a="1"/>
  <c r="DO47"/>
  <c r="DO46" a="1"/>
  <c r="DO46"/>
  <c r="DL47" a="1"/>
  <c r="DL47"/>
  <c r="DL46" a="1"/>
  <c r="DL46"/>
  <c r="DR47" a="1"/>
  <c r="DR47"/>
  <c r="DR46" a="1"/>
  <c r="DR46"/>
  <c r="DE46" a="1"/>
  <c r="DE46"/>
  <c r="DE47" a="1"/>
  <c r="DE47"/>
  <c r="EB47" a="1"/>
  <c r="EB47"/>
  <c r="EB46" a="1"/>
  <c r="EB46"/>
  <c r="DV47" a="1"/>
  <c r="DV47"/>
  <c r="DV46" a="1"/>
  <c r="DV46"/>
  <c r="DB47" a="1"/>
  <c r="DB47"/>
  <c r="DB46" a="1"/>
  <c r="DB46"/>
  <c r="DY47" a="1"/>
  <c r="DY47"/>
  <c r="DY46" a="1"/>
  <c r="DY46"/>
  <c r="DL47" i="46" a="1"/>
  <c r="DL47"/>
  <c r="DL46" a="1"/>
  <c r="DL46"/>
  <c r="DV47" a="1"/>
  <c r="DV47"/>
  <c r="DV46" a="1"/>
  <c r="DV46"/>
  <c r="EB46" a="1"/>
  <c r="EB46"/>
  <c r="EB47" a="1"/>
  <c r="EB47"/>
  <c r="EE47" a="1"/>
  <c r="EE47"/>
  <c r="EE46" a="1"/>
  <c r="EE46"/>
  <c r="DE46" a="1"/>
  <c r="DE46"/>
  <c r="DE47" a="1"/>
  <c r="DE47"/>
  <c r="DB47" a="1"/>
  <c r="DB47"/>
  <c r="DB46" a="1"/>
  <c r="DB46"/>
  <c r="EH47" a="1"/>
  <c r="EH47"/>
  <c r="EH46" a="1"/>
  <c r="EH46"/>
  <c r="DO47" a="1"/>
  <c r="DO47"/>
  <c r="DO46" a="1"/>
  <c r="DO46"/>
  <c r="CY47" a="1"/>
  <c r="CY47"/>
  <c r="CY46" a="1"/>
  <c r="CY46"/>
  <c r="DH47" a="1"/>
  <c r="DH47"/>
  <c r="DH46" a="1"/>
  <c r="DH46"/>
  <c r="DY47" a="1"/>
  <c r="DY47"/>
  <c r="DY46" a="1"/>
  <c r="DY46"/>
  <c r="DR47" a="1"/>
  <c r="DR47"/>
  <c r="DR46" a="1"/>
  <c r="DR46"/>
  <c r="AH31" i="38"/>
  <c r="AH30"/>
  <c r="AH29"/>
  <c r="AH28"/>
  <c r="AH27"/>
  <c r="AH26"/>
  <c r="AH25"/>
  <c r="BA18"/>
  <c r="AV18"/>
  <c r="AZ18"/>
  <c r="AY18"/>
  <c r="AN18"/>
  <c r="AG18"/>
  <c r="AW17"/>
  <c r="AV17"/>
  <c r="AO17"/>
  <c r="AN17"/>
  <c r="AK17"/>
  <c r="AJ17"/>
  <c r="AV16"/>
  <c r="AP16"/>
  <c r="AO16"/>
  <c r="AN16"/>
  <c r="AK16"/>
  <c r="AJ16"/>
  <c r="R16"/>
  <c r="P16"/>
  <c r="AM18"/>
  <c r="L16"/>
  <c r="K16"/>
  <c r="I16"/>
  <c r="AF18"/>
  <c r="S15"/>
  <c r="AP17"/>
  <c r="P15"/>
  <c r="L15"/>
  <c r="J15"/>
  <c r="AG17"/>
  <c r="I15"/>
  <c r="AF17"/>
  <c r="AW14"/>
  <c r="AV14"/>
  <c r="AP14"/>
  <c r="AO14"/>
  <c r="AN14"/>
  <c r="AK14"/>
  <c r="AJ14"/>
  <c r="AI14"/>
  <c r="AG14"/>
  <c r="AG15"/>
  <c r="AF14"/>
  <c r="L14"/>
  <c r="J14"/>
  <c r="AG16"/>
  <c r="I14"/>
  <c r="AF16"/>
  <c r="K13"/>
  <c r="AW12"/>
  <c r="AV12"/>
  <c r="AP12"/>
  <c r="AO12"/>
  <c r="AN12"/>
  <c r="AM12"/>
  <c r="AK12"/>
  <c r="AJ12"/>
  <c r="AI12"/>
  <c r="AG12"/>
  <c r="AF12"/>
  <c r="K12"/>
  <c r="AW11"/>
  <c r="AV11"/>
  <c r="AU11"/>
  <c r="AP11"/>
  <c r="AO11"/>
  <c r="AN11"/>
  <c r="AM11"/>
  <c r="AK11"/>
  <c r="AJ11"/>
  <c r="AI11"/>
  <c r="AG11"/>
  <c r="AF11"/>
  <c r="K11"/>
  <c r="AW10"/>
  <c r="AV10"/>
  <c r="AU10"/>
  <c r="AP10"/>
  <c r="AO10"/>
  <c r="AN10"/>
  <c r="AM10"/>
  <c r="AK10"/>
  <c r="AJ10"/>
  <c r="AI10"/>
  <c r="AG10"/>
  <c r="AF10"/>
  <c r="K10"/>
  <c r="AW9"/>
  <c r="AV9"/>
  <c r="AU9"/>
  <c r="AP9"/>
  <c r="AO9"/>
  <c r="AN9"/>
  <c r="AM9"/>
  <c r="AK9"/>
  <c r="AJ9"/>
  <c r="AI9"/>
  <c r="AG9"/>
  <c r="AF9"/>
  <c r="K9"/>
  <c r="AW8"/>
  <c r="AV8"/>
  <c r="AU8"/>
  <c r="AP8"/>
  <c r="AO8"/>
  <c r="AN8"/>
  <c r="AM8"/>
  <c r="AK8"/>
  <c r="AJ8"/>
  <c r="AI8"/>
  <c r="AG8"/>
  <c r="AF8"/>
  <c r="K8"/>
  <c r="AW7"/>
  <c r="AV7"/>
  <c r="AU7"/>
  <c r="AP7"/>
  <c r="AO7"/>
  <c r="AN7"/>
  <c r="AM7"/>
  <c r="AK7"/>
  <c r="AJ7"/>
  <c r="AI7"/>
  <c r="AG7"/>
  <c r="AF7"/>
  <c r="K7"/>
  <c r="AW6"/>
  <c r="AV6"/>
  <c r="AU6"/>
  <c r="AP6"/>
  <c r="AO6"/>
  <c r="AN6"/>
  <c r="AM6"/>
  <c r="AK6"/>
  <c r="AJ6"/>
  <c r="AI6"/>
  <c r="AG6"/>
  <c r="AF6"/>
  <c r="K6"/>
  <c r="AW5"/>
  <c r="AV5"/>
  <c r="AU5"/>
  <c r="AP5"/>
  <c r="AO5"/>
  <c r="AN5"/>
  <c r="AM5"/>
  <c r="AK5"/>
  <c r="AJ5"/>
  <c r="AI5"/>
  <c r="AG5"/>
  <c r="AF5"/>
  <c r="K5"/>
  <c r="AW4"/>
  <c r="AV4"/>
  <c r="AU4"/>
  <c r="AP4"/>
  <c r="AO4"/>
  <c r="AN4"/>
  <c r="AR4"/>
  <c r="AM4"/>
  <c r="AQ4"/>
  <c r="AI4"/>
  <c r="AG4"/>
  <c r="AF4"/>
  <c r="K4"/>
  <c r="AI24" i="37"/>
  <c r="AG24"/>
  <c r="AF24"/>
  <c r="AJ23"/>
  <c r="AI23"/>
  <c r="AG23"/>
  <c r="AF23"/>
  <c r="AJ22"/>
  <c r="AI22"/>
  <c r="AG22"/>
  <c r="AF22"/>
  <c r="K22"/>
  <c r="AH24"/>
  <c r="AJ21"/>
  <c r="AI21"/>
  <c r="AH21"/>
  <c r="AF21"/>
  <c r="AA21"/>
  <c r="Z21"/>
  <c r="Y21"/>
  <c r="X21"/>
  <c r="AB21"/>
  <c r="DQ14" i="45"/>
  <c r="K21" i="37"/>
  <c r="AH23"/>
  <c r="AJ20"/>
  <c r="AI20"/>
  <c r="AG20"/>
  <c r="AF20"/>
  <c r="AA20"/>
  <c r="Z20"/>
  <c r="AD20"/>
  <c r="Y20"/>
  <c r="X20"/>
  <c r="K20"/>
  <c r="AH22"/>
  <c r="AH19"/>
  <c r="Y19"/>
  <c r="X19"/>
  <c r="K19"/>
  <c r="AJ18"/>
  <c r="AI18"/>
  <c r="AG18"/>
  <c r="AF18"/>
  <c r="Y18"/>
  <c r="X18"/>
  <c r="K18"/>
  <c r="AH20"/>
  <c r="AJ17"/>
  <c r="AI17"/>
  <c r="AG17"/>
  <c r="AF17"/>
  <c r="AA17"/>
  <c r="Z17"/>
  <c r="Y17"/>
  <c r="X17"/>
  <c r="K17"/>
  <c r="AH18"/>
  <c r="AI16"/>
  <c r="AG16"/>
  <c r="AF16"/>
  <c r="AA16"/>
  <c r="Z16"/>
  <c r="Y16"/>
  <c r="X16"/>
  <c r="K16"/>
  <c r="AH17"/>
  <c r="AO15"/>
  <c r="AN15"/>
  <c r="AM15"/>
  <c r="AI15"/>
  <c r="AF15"/>
  <c r="AA15"/>
  <c r="Z15"/>
  <c r="Y15"/>
  <c r="X15"/>
  <c r="K15"/>
  <c r="AH16"/>
  <c r="AX14"/>
  <c r="AW14"/>
  <c r="AV14"/>
  <c r="AP14"/>
  <c r="AO14"/>
  <c r="AN14"/>
  <c r="AM14"/>
  <c r="AJ14"/>
  <c r="AI14"/>
  <c r="AG14"/>
  <c r="AF14"/>
  <c r="AA14"/>
  <c r="Z14"/>
  <c r="Y14"/>
  <c r="X14"/>
  <c r="S14"/>
  <c r="AP15"/>
  <c r="AV13"/>
  <c r="AO13"/>
  <c r="AW10"/>
  <c r="AJ13"/>
  <c r="AI13"/>
  <c r="AG13"/>
  <c r="AF13"/>
  <c r="X13"/>
  <c r="K13"/>
  <c r="B23" i="61"/>
  <c r="AU12" i="37"/>
  <c r="Z12"/>
  <c r="AA12"/>
  <c r="AX13"/>
  <c r="X12"/>
  <c r="S12"/>
  <c r="K12"/>
  <c r="B22" i="61"/>
  <c r="AU11" i="37"/>
  <c r="AK11"/>
  <c r="AJ11"/>
  <c r="AI11"/>
  <c r="AG11"/>
  <c r="AF11"/>
  <c r="AX10"/>
  <c r="AU10"/>
  <c r="AA10"/>
  <c r="X10"/>
  <c r="S10"/>
  <c r="M10"/>
  <c r="L10"/>
  <c r="J10"/>
  <c r="I10"/>
  <c r="Z9"/>
  <c r="X9"/>
  <c r="S9"/>
  <c r="M9"/>
  <c r="L9"/>
  <c r="J9"/>
  <c r="I9"/>
  <c r="X8"/>
  <c r="S8"/>
  <c r="M8"/>
  <c r="L8"/>
  <c r="J8"/>
  <c r="I8"/>
  <c r="AA7"/>
  <c r="Z7"/>
  <c r="X7"/>
  <c r="S7"/>
  <c r="M7"/>
  <c r="L7"/>
  <c r="J7"/>
  <c r="I7"/>
  <c r="AO6"/>
  <c r="AM6"/>
  <c r="X6"/>
  <c r="S6"/>
  <c r="R6"/>
  <c r="M6"/>
  <c r="L6"/>
  <c r="J6"/>
  <c r="I6"/>
  <c r="X5"/>
  <c r="P5"/>
  <c r="M5"/>
  <c r="L5"/>
  <c r="J5"/>
  <c r="I5"/>
  <c r="X4"/>
  <c r="L4"/>
  <c r="J4"/>
  <c r="I4"/>
  <c r="AX30" i="36"/>
  <c r="AW30"/>
  <c r="BA30"/>
  <c r="AV30"/>
  <c r="AZ30"/>
  <c r="AU30"/>
  <c r="AY30"/>
  <c r="AP30"/>
  <c r="AO30"/>
  <c r="AN30"/>
  <c r="AM30"/>
  <c r="AI30"/>
  <c r="AG30"/>
  <c r="AF30"/>
  <c r="AP29"/>
  <c r="AO29"/>
  <c r="AM29"/>
  <c r="AK29"/>
  <c r="AJ29"/>
  <c r="AI29"/>
  <c r="AG29"/>
  <c r="AF29"/>
  <c r="AX28"/>
  <c r="AW28"/>
  <c r="AV28"/>
  <c r="AP28"/>
  <c r="AN28"/>
  <c r="AM28"/>
  <c r="AK28"/>
  <c r="AJ28"/>
  <c r="AI28"/>
  <c r="AG28"/>
  <c r="AF28"/>
  <c r="AX27"/>
  <c r="AW27"/>
  <c r="AV27"/>
  <c r="AP27"/>
  <c r="AN27"/>
  <c r="AM27"/>
  <c r="AK27"/>
  <c r="AJ27"/>
  <c r="AI27"/>
  <c r="AG27"/>
  <c r="AF27"/>
  <c r="K27"/>
  <c r="A38" i="61"/>
  <c r="AP26" i="36"/>
  <c r="AO26"/>
  <c r="AM26"/>
  <c r="AK26"/>
  <c r="AJ26"/>
  <c r="AI26"/>
  <c r="AG26"/>
  <c r="AF26"/>
  <c r="AA26"/>
  <c r="AX29"/>
  <c r="Z26"/>
  <c r="Y26"/>
  <c r="X26"/>
  <c r="AB26"/>
  <c r="Q26"/>
  <c r="AN29"/>
  <c r="K26"/>
  <c r="A37" i="61"/>
  <c r="AP25" i="36"/>
  <c r="AN25"/>
  <c r="AM25"/>
  <c r="AK25"/>
  <c r="AJ25"/>
  <c r="AI25"/>
  <c r="AG25"/>
  <c r="AF25"/>
  <c r="X25"/>
  <c r="R25"/>
  <c r="AO28"/>
  <c r="K25"/>
  <c r="A36" i="61"/>
  <c r="AP24" i="36"/>
  <c r="AO24"/>
  <c r="AN24"/>
  <c r="AM24"/>
  <c r="AK24"/>
  <c r="AJ24"/>
  <c r="AI24"/>
  <c r="AG24"/>
  <c r="AF24"/>
  <c r="X24"/>
  <c r="R24"/>
  <c r="AO27"/>
  <c r="K24"/>
  <c r="A35" i="61"/>
  <c r="AP23" i="36"/>
  <c r="AN23"/>
  <c r="AM23"/>
  <c r="AK23"/>
  <c r="AJ23"/>
  <c r="AI23"/>
  <c r="AG23"/>
  <c r="AF23"/>
  <c r="AA23"/>
  <c r="AX26"/>
  <c r="Z23"/>
  <c r="X23"/>
  <c r="Q23"/>
  <c r="AN26"/>
  <c r="K23"/>
  <c r="A34" i="61"/>
  <c r="AX22" i="36"/>
  <c r="AW22"/>
  <c r="AP22"/>
  <c r="AN22"/>
  <c r="AK22"/>
  <c r="AJ22"/>
  <c r="AI22"/>
  <c r="AG22"/>
  <c r="AF22"/>
  <c r="AA22"/>
  <c r="AX25"/>
  <c r="Y22"/>
  <c r="AV25"/>
  <c r="X22"/>
  <c r="R22"/>
  <c r="AO25"/>
  <c r="K22"/>
  <c r="A33" i="61"/>
  <c r="AU21" i="36"/>
  <c r="AA21"/>
  <c r="AX24"/>
  <c r="Z21"/>
  <c r="X21"/>
  <c r="K21"/>
  <c r="A32" i="61"/>
  <c r="AU20" i="36"/>
  <c r="AP20"/>
  <c r="AN20"/>
  <c r="AM20"/>
  <c r="AK20"/>
  <c r="AJ20"/>
  <c r="AI20"/>
  <c r="AG20"/>
  <c r="AF20"/>
  <c r="AA20"/>
  <c r="AX23"/>
  <c r="Y20"/>
  <c r="AV23"/>
  <c r="X20"/>
  <c r="R20"/>
  <c r="AO23"/>
  <c r="K20"/>
  <c r="A31" i="61"/>
  <c r="AP19" i="36"/>
  <c r="AM19"/>
  <c r="AK19"/>
  <c r="AJ19"/>
  <c r="AI19"/>
  <c r="AG19"/>
  <c r="AF19"/>
  <c r="Y19"/>
  <c r="X19"/>
  <c r="R19"/>
  <c r="AO22"/>
  <c r="K19"/>
  <c r="A30" i="61"/>
  <c r="AP18" i="36"/>
  <c r="AM18"/>
  <c r="AK18"/>
  <c r="AJ18"/>
  <c r="AI18"/>
  <c r="AG18"/>
  <c r="AF18"/>
  <c r="AA18"/>
  <c r="AX20"/>
  <c r="Z18"/>
  <c r="AW20"/>
  <c r="Y18"/>
  <c r="X18"/>
  <c r="R18"/>
  <c r="AO20"/>
  <c r="K18"/>
  <c r="A28" i="61"/>
  <c r="AP17" i="36"/>
  <c r="AN17"/>
  <c r="AN19" i="35"/>
  <c r="AI17" i="36"/>
  <c r="AG17"/>
  <c r="AH16"/>
  <c r="AH18" i="35"/>
  <c r="AF17" i="36"/>
  <c r="AA17"/>
  <c r="AX19"/>
  <c r="Y17"/>
  <c r="X17"/>
  <c r="R17"/>
  <c r="AO19"/>
  <c r="Q17"/>
  <c r="Y16"/>
  <c r="K17"/>
  <c r="A27" i="61"/>
  <c r="AA16" i="36"/>
  <c r="AX18"/>
  <c r="X16"/>
  <c r="R16"/>
  <c r="Q16"/>
  <c r="K16"/>
  <c r="A26" i="61"/>
  <c r="AX15" i="36"/>
  <c r="AW15"/>
  <c r="AW17" i="35"/>
  <c r="AP15" i="36"/>
  <c r="AN15"/>
  <c r="AN17" i="35"/>
  <c r="AK15" i="36"/>
  <c r="AJ15"/>
  <c r="AI15"/>
  <c r="AI17" i="35"/>
  <c r="AG15" i="36"/>
  <c r="AG17" i="35"/>
  <c r="AF15" i="36"/>
  <c r="AF17" i="35"/>
  <c r="AA15" i="36"/>
  <c r="X15"/>
  <c r="R15"/>
  <c r="K15"/>
  <c r="Y14"/>
  <c r="R14"/>
  <c r="P14"/>
  <c r="P15" i="35"/>
  <c r="K14" i="36"/>
  <c r="A17" i="61"/>
  <c r="AX13" i="36"/>
  <c r="AP13"/>
  <c r="AN13"/>
  <c r="AK13"/>
  <c r="AJ13"/>
  <c r="AI13"/>
  <c r="AG13"/>
  <c r="AG15" i="35"/>
  <c r="AF13" i="36"/>
  <c r="AF15" i="35"/>
  <c r="Z13" i="36"/>
  <c r="Y13"/>
  <c r="R13"/>
  <c r="AO13"/>
  <c r="P13"/>
  <c r="AM13"/>
  <c r="K13"/>
  <c r="A15" i="61"/>
  <c r="AX12" i="36"/>
  <c r="AW12"/>
  <c r="AV12"/>
  <c r="AU12"/>
  <c r="AP12"/>
  <c r="AN12"/>
  <c r="AK12"/>
  <c r="AJ12"/>
  <c r="AI12"/>
  <c r="AG12"/>
  <c r="AF12"/>
  <c r="R12"/>
  <c r="AO12"/>
  <c r="P12"/>
  <c r="AM12"/>
  <c r="K12"/>
  <c r="A14" i="61"/>
  <c r="AX11" i="36"/>
  <c r="AU11"/>
  <c r="AP11"/>
  <c r="AP10" i="37"/>
  <c r="AN11" i="36"/>
  <c r="AK11"/>
  <c r="AJ11"/>
  <c r="AI11"/>
  <c r="AI10" i="37"/>
  <c r="AG11" i="36"/>
  <c r="AG10" i="37"/>
  <c r="AF11" i="36"/>
  <c r="AF10" i="37"/>
  <c r="Z11" i="36"/>
  <c r="AW11"/>
  <c r="Y11"/>
  <c r="R11"/>
  <c r="AO11"/>
  <c r="AO10" i="37"/>
  <c r="P11" i="36"/>
  <c r="P10" i="37"/>
  <c r="K11" i="36"/>
  <c r="A13" i="61"/>
  <c r="AX10" i="36"/>
  <c r="AW10"/>
  <c r="AW9" i="37"/>
  <c r="AU10" i="36"/>
  <c r="AU9" i="37"/>
  <c r="AP10" i="36"/>
  <c r="AP9" i="37"/>
  <c r="AN10" i="36"/>
  <c r="AK10"/>
  <c r="AJ10"/>
  <c r="AI10"/>
  <c r="AI9" i="37"/>
  <c r="AG10" i="36"/>
  <c r="AG9" i="37"/>
  <c r="AF10" i="36"/>
  <c r="AF9" i="37"/>
  <c r="Y10" i="36"/>
  <c r="AV10"/>
  <c r="R10"/>
  <c r="AO10"/>
  <c r="AO9" i="37"/>
  <c r="P10" i="36"/>
  <c r="P9" i="37"/>
  <c r="K10" i="36"/>
  <c r="A12" i="61"/>
  <c r="AU9" i="36"/>
  <c r="AU8" i="37"/>
  <c r="AP9" i="36"/>
  <c r="AP8" i="37"/>
  <c r="AN9" i="36"/>
  <c r="AK9"/>
  <c r="AJ9"/>
  <c r="AI9"/>
  <c r="AI8" i="37"/>
  <c r="AG9" i="36"/>
  <c r="AG8" i="37"/>
  <c r="AF9" i="36"/>
  <c r="AF8" i="37"/>
  <c r="AA9" i="36"/>
  <c r="AA8" i="37"/>
  <c r="Y9" i="36"/>
  <c r="R9"/>
  <c r="R8" i="37"/>
  <c r="P9" i="36"/>
  <c r="AM9"/>
  <c r="AM8" i="37"/>
  <c r="K9" i="36"/>
  <c r="A11" i="61"/>
  <c r="AX8" i="36"/>
  <c r="AX7" i="37"/>
  <c r="AW8" i="36"/>
  <c r="AW7" i="37"/>
  <c r="AU8" i="36"/>
  <c r="AU7" i="37"/>
  <c r="AP8" i="36"/>
  <c r="AP7" i="37"/>
  <c r="AN8" i="36"/>
  <c r="AK8"/>
  <c r="AJ8"/>
  <c r="AI8"/>
  <c r="AI7" i="37"/>
  <c r="AG8" i="36"/>
  <c r="AG7" i="37"/>
  <c r="AF8" i="36"/>
  <c r="AF7" i="37"/>
  <c r="Y8" i="36"/>
  <c r="AV8"/>
  <c r="R8"/>
  <c r="AO8"/>
  <c r="AO7" i="37"/>
  <c r="P8" i="36"/>
  <c r="P7" i="37"/>
  <c r="K8" i="36"/>
  <c r="A10" i="61"/>
  <c r="AU7" i="36"/>
  <c r="AU6" i="37"/>
  <c r="AP7" i="36"/>
  <c r="AP6" i="37"/>
  <c r="AK7" i="36"/>
  <c r="AJ7"/>
  <c r="AI7"/>
  <c r="AI6" i="37"/>
  <c r="AG7" i="36"/>
  <c r="AG6" i="37"/>
  <c r="AF7" i="36"/>
  <c r="AF6" i="37"/>
  <c r="AA7" i="36"/>
  <c r="AA6" i="37"/>
  <c r="Y7" i="36"/>
  <c r="P7"/>
  <c r="P6" i="37"/>
  <c r="K7" i="36"/>
  <c r="A9" i="61"/>
  <c r="AW6" i="36"/>
  <c r="AW5" i="37"/>
  <c r="AV6" i="36"/>
  <c r="AU6"/>
  <c r="AU5" i="37"/>
  <c r="AN6" i="36"/>
  <c r="AM6"/>
  <c r="AM5" i="37"/>
  <c r="AK6" i="36"/>
  <c r="AJ6"/>
  <c r="AI6"/>
  <c r="AI5" i="37"/>
  <c r="AG6" i="36"/>
  <c r="AG5" i="37"/>
  <c r="AF6" i="36"/>
  <c r="AF5" i="37"/>
  <c r="AA6" i="36"/>
  <c r="Z6"/>
  <c r="Z5" i="37"/>
  <c r="Y6" i="36"/>
  <c r="R6"/>
  <c r="K6"/>
  <c r="A8" i="61"/>
  <c r="AX5" i="36"/>
  <c r="AU5"/>
  <c r="AU4" i="37"/>
  <c r="AP5" i="36"/>
  <c r="AO5"/>
  <c r="AN5"/>
  <c r="AK5"/>
  <c r="AJ5"/>
  <c r="AI5"/>
  <c r="AI4" i="37"/>
  <c r="AG5" i="36"/>
  <c r="AG4" i="37"/>
  <c r="AF5" i="36"/>
  <c r="AF4" i="37"/>
  <c r="Y5" i="36"/>
  <c r="P5"/>
  <c r="T5"/>
  <c r="AW4"/>
  <c r="AU4"/>
  <c r="AP4"/>
  <c r="AO4"/>
  <c r="AN4"/>
  <c r="AR4"/>
  <c r="AM4"/>
  <c r="AQ4"/>
  <c r="AI4"/>
  <c r="AG4"/>
  <c r="AF4"/>
  <c r="Y4"/>
  <c r="K4"/>
  <c r="AH4"/>
  <c r="AI34" i="35"/>
  <c r="AG34"/>
  <c r="AF34"/>
  <c r="AK33"/>
  <c r="AJ33"/>
  <c r="AI33"/>
  <c r="AG33"/>
  <c r="AF33"/>
  <c r="AK32"/>
  <c r="AJ32"/>
  <c r="AI32"/>
  <c r="AG32"/>
  <c r="AF32"/>
  <c r="AK31"/>
  <c r="AJ31"/>
  <c r="AI31"/>
  <c r="AG31"/>
  <c r="AF31"/>
  <c r="K31"/>
  <c r="A38" i="57"/>
  <c r="AJ30" i="35"/>
  <c r="AI30"/>
  <c r="AG30"/>
  <c r="AF30"/>
  <c r="K30"/>
  <c r="A37" i="57"/>
  <c r="AK29" i="35"/>
  <c r="AJ29"/>
  <c r="AI29"/>
  <c r="AG29"/>
  <c r="AF29"/>
  <c r="K29"/>
  <c r="A36" i="57"/>
  <c r="AK28" i="35"/>
  <c r="AJ28"/>
  <c r="AI28"/>
  <c r="AG28"/>
  <c r="AF28"/>
  <c r="K28"/>
  <c r="A35" i="57"/>
  <c r="AK27" i="35"/>
  <c r="AJ27"/>
  <c r="AI27"/>
  <c r="AG27"/>
  <c r="AF27"/>
  <c r="K27"/>
  <c r="A34" i="57"/>
  <c r="AK26" i="35"/>
  <c r="AJ26"/>
  <c r="AI26"/>
  <c r="AG26"/>
  <c r="AF26"/>
  <c r="K26"/>
  <c r="A33" i="57"/>
  <c r="AK25" i="35"/>
  <c r="AJ25"/>
  <c r="AI25"/>
  <c r="AG25"/>
  <c r="AF25"/>
  <c r="K25"/>
  <c r="A32" i="57"/>
  <c r="AK24" i="35"/>
  <c r="AJ24"/>
  <c r="AI24"/>
  <c r="AG24"/>
  <c r="AF24"/>
  <c r="K24"/>
  <c r="A31" i="57"/>
  <c r="AK23" i="35"/>
  <c r="AJ23"/>
  <c r="AI23"/>
  <c r="AG23"/>
  <c r="AF23"/>
  <c r="K23"/>
  <c r="A30" i="57"/>
  <c r="AK22" i="35"/>
  <c r="AJ22"/>
  <c r="AI22"/>
  <c r="AG22"/>
  <c r="AF22"/>
  <c r="K22"/>
  <c r="A29" i="57"/>
  <c r="AK21" i="35"/>
  <c r="AJ21"/>
  <c r="AI21"/>
  <c r="AG21"/>
  <c r="AF21"/>
  <c r="K21"/>
  <c r="A28" i="57"/>
  <c r="AK20" i="35"/>
  <c r="AJ20"/>
  <c r="AI20"/>
  <c r="B24" i="57"/>
  <c r="AG20" i="35"/>
  <c r="AF20"/>
  <c r="K20"/>
  <c r="A27" i="57"/>
  <c r="AG19" i="35"/>
  <c r="AF19"/>
  <c r="K19"/>
  <c r="A26" i="57"/>
  <c r="AK18" i="35"/>
  <c r="AJ18"/>
  <c r="AI18"/>
  <c r="AG18"/>
  <c r="AF18"/>
  <c r="K18"/>
  <c r="A25" i="57"/>
  <c r="K17" i="35"/>
  <c r="A24" i="57"/>
  <c r="AK16" i="35"/>
  <c r="AJ16"/>
  <c r="AI16"/>
  <c r="AG16"/>
  <c r="AF16"/>
  <c r="L16"/>
  <c r="AI15"/>
  <c r="L15"/>
  <c r="B18" i="40"/>
  <c r="CN18"/>
  <c r="J15" i="35"/>
  <c r="I15"/>
  <c r="AK14"/>
  <c r="AJ14"/>
  <c r="AI14"/>
  <c r="AG14"/>
  <c r="AF14"/>
  <c r="L14"/>
  <c r="B17" i="40"/>
  <c r="J14" i="35"/>
  <c r="I14"/>
  <c r="AK13"/>
  <c r="AJ13"/>
  <c r="AI13"/>
  <c r="AG13"/>
  <c r="AG12"/>
  <c r="AF13"/>
  <c r="AJ12"/>
  <c r="AK11"/>
  <c r="AJ11"/>
  <c r="AI11"/>
  <c r="AG11"/>
  <c r="AF11"/>
  <c r="AK10"/>
  <c r="AJ10"/>
  <c r="AI10"/>
  <c r="AG10"/>
  <c r="AF10"/>
  <c r="AK9"/>
  <c r="AJ9"/>
  <c r="AI9"/>
  <c r="AG9"/>
  <c r="AF9"/>
  <c r="AK8"/>
  <c r="AJ8"/>
  <c r="AI8"/>
  <c r="AG8"/>
  <c r="AF8"/>
  <c r="AK7"/>
  <c r="AJ7"/>
  <c r="AI7"/>
  <c r="AG7"/>
  <c r="AF7"/>
  <c r="AK6"/>
  <c r="AJ6"/>
  <c r="AI6"/>
  <c r="AG6"/>
  <c r="AF6"/>
  <c r="AK5"/>
  <c r="AJ5"/>
  <c r="AI5"/>
  <c r="AG5"/>
  <c r="AF5"/>
  <c r="AI4"/>
  <c r="AG4"/>
  <c r="AF4"/>
  <c r="AI36" i="34"/>
  <c r="AG36"/>
  <c r="AF36"/>
  <c r="AI35"/>
  <c r="AG35"/>
  <c r="AF35"/>
  <c r="AI34"/>
  <c r="AG34"/>
  <c r="AF34"/>
  <c r="AI33"/>
  <c r="AG33"/>
  <c r="AF33"/>
  <c r="AI32"/>
  <c r="AG32"/>
  <c r="AF32"/>
  <c r="AI31"/>
  <c r="AG31"/>
  <c r="AF31"/>
  <c r="AI30"/>
  <c r="AG30"/>
  <c r="AF30"/>
  <c r="AI29"/>
  <c r="AG29"/>
  <c r="AF29"/>
  <c r="AI28"/>
  <c r="AG28"/>
  <c r="AF28"/>
  <c r="AI27"/>
  <c r="AG27"/>
  <c r="AF27"/>
  <c r="AI26"/>
  <c r="AG26"/>
  <c r="AF26"/>
  <c r="AP25"/>
  <c r="AO25"/>
  <c r="AN25"/>
  <c r="AM25"/>
  <c r="AX24"/>
  <c r="AW24"/>
  <c r="AV24"/>
  <c r="AP24"/>
  <c r="AO24"/>
  <c r="AN24"/>
  <c r="AM24"/>
  <c r="AI23"/>
  <c r="AG23"/>
  <c r="AF23"/>
  <c r="S23"/>
  <c r="R23"/>
  <c r="Q23"/>
  <c r="N23"/>
  <c r="M23"/>
  <c r="L23"/>
  <c r="J23"/>
  <c r="I23"/>
  <c r="X22"/>
  <c r="AU24"/>
  <c r="S22"/>
  <c r="R22"/>
  <c r="Q22"/>
  <c r="N22"/>
  <c r="M22"/>
  <c r="L22"/>
  <c r="J22"/>
  <c r="I22"/>
  <c r="AU21"/>
  <c r="AJ21"/>
  <c r="AI21"/>
  <c r="AG21"/>
  <c r="AF21"/>
  <c r="X21"/>
  <c r="K21"/>
  <c r="AH23"/>
  <c r="AU20"/>
  <c r="K20"/>
  <c r="AU19"/>
  <c r="AM19"/>
  <c r="AJ19"/>
  <c r="AI19"/>
  <c r="AG19"/>
  <c r="AF19"/>
  <c r="X19"/>
  <c r="K19"/>
  <c r="K17"/>
  <c r="AM18"/>
  <c r="AJ18"/>
  <c r="AI18"/>
  <c r="AG18"/>
  <c r="AF18"/>
  <c r="X18"/>
  <c r="AM17"/>
  <c r="AJ17"/>
  <c r="AI17"/>
  <c r="AG17"/>
  <c r="AF17"/>
  <c r="X17"/>
  <c r="AM16"/>
  <c r="AJ16"/>
  <c r="AI16"/>
  <c r="AG16"/>
  <c r="AF16"/>
  <c r="X16"/>
  <c r="AM15"/>
  <c r="AJ15"/>
  <c r="AI15"/>
  <c r="AG15"/>
  <c r="AF15"/>
  <c r="X15"/>
  <c r="AM14"/>
  <c r="AJ14"/>
  <c r="AI14"/>
  <c r="AG14"/>
  <c r="AF14"/>
  <c r="X14"/>
  <c r="AM13"/>
  <c r="AJ13"/>
  <c r="AI13"/>
  <c r="AG13"/>
  <c r="AF13"/>
  <c r="X13"/>
  <c r="AM12"/>
  <c r="AJ12"/>
  <c r="AI12"/>
  <c r="AG12"/>
  <c r="AF12"/>
  <c r="X12"/>
  <c r="AM11"/>
  <c r="AJ11"/>
  <c r="AI11"/>
  <c r="AG11"/>
  <c r="AF11"/>
  <c r="X11"/>
  <c r="AM10"/>
  <c r="AJ10"/>
  <c r="AI10"/>
  <c r="AG10"/>
  <c r="AF10"/>
  <c r="X10"/>
  <c r="AM9"/>
  <c r="AJ9"/>
  <c r="AI9"/>
  <c r="AG9"/>
  <c r="AF9"/>
  <c r="X9"/>
  <c r="AM8"/>
  <c r="AJ8"/>
  <c r="AI8"/>
  <c r="AG8"/>
  <c r="AF8"/>
  <c r="X8"/>
  <c r="AM7"/>
  <c r="AJ7"/>
  <c r="AI7"/>
  <c r="AG7"/>
  <c r="AF7"/>
  <c r="X7"/>
  <c r="AM6"/>
  <c r="AJ6"/>
  <c r="AI6"/>
  <c r="AG6"/>
  <c r="AF6"/>
  <c r="X6"/>
  <c r="AM5"/>
  <c r="AJ5"/>
  <c r="AI5"/>
  <c r="AG5"/>
  <c r="AF5"/>
  <c r="X5"/>
  <c r="AI4"/>
  <c r="AG4"/>
  <c r="AF4"/>
  <c r="X4"/>
  <c r="B7" i="63"/>
  <c r="CQ7"/>
  <c r="CQ7" i="50"/>
  <c r="CP7" i="51"/>
  <c r="B7" i="50"/>
  <c r="B7" i="51"/>
  <c r="CQ10" i="63"/>
  <c r="B10"/>
  <c r="CP10" i="51"/>
  <c r="B10" i="50"/>
  <c r="CQ10"/>
  <c r="B10" i="51"/>
  <c r="CQ12" i="63"/>
  <c r="B12"/>
  <c r="CP12" i="51"/>
  <c r="CQ12" i="50"/>
  <c r="B12" i="51"/>
  <c r="B12" i="50"/>
  <c r="CQ14" i="63"/>
  <c r="B14"/>
  <c r="CP14" i="51"/>
  <c r="B14" i="50"/>
  <c r="CQ14"/>
  <c r="B14" i="51"/>
  <c r="CQ16" i="63"/>
  <c r="B16"/>
  <c r="CP16" i="51"/>
  <c r="CQ16" i="50"/>
  <c r="B16" i="51"/>
  <c r="B16" i="50"/>
  <c r="CQ18" i="63"/>
  <c r="B18"/>
  <c r="CP18" i="51"/>
  <c r="B18" i="50"/>
  <c r="CQ18"/>
  <c r="B18" i="51"/>
  <c r="CQ20" i="63"/>
  <c r="B20"/>
  <c r="CP20" i="51"/>
  <c r="CQ20" i="50"/>
  <c r="B20" i="51"/>
  <c r="B20" i="50"/>
  <c r="B7" i="42"/>
  <c r="B7" i="57"/>
  <c r="B9" i="42"/>
  <c r="B9" i="57"/>
  <c r="B13" i="42"/>
  <c r="B13" i="57"/>
  <c r="B21" i="42"/>
  <c r="B21" i="57"/>
  <c r="B11" i="58"/>
  <c r="DA11"/>
  <c r="DA11" i="49"/>
  <c r="B11"/>
  <c r="B15" i="58"/>
  <c r="DA15"/>
  <c r="DA15" i="49"/>
  <c r="B15"/>
  <c r="CZ36" i="58"/>
  <c r="A36"/>
  <c r="CZ36" i="49"/>
  <c r="A36"/>
  <c r="CZ40" i="58"/>
  <c r="A40"/>
  <c r="CZ40" i="49"/>
  <c r="A40"/>
  <c r="CQ8" i="63"/>
  <c r="B8"/>
  <c r="CP8" i="51"/>
  <c r="CQ8" i="50"/>
  <c r="B8" i="51"/>
  <c r="B8" i="50"/>
  <c r="B22" i="63"/>
  <c r="CQ22"/>
  <c r="CP22" i="51"/>
  <c r="B22" i="50"/>
  <c r="CQ22"/>
  <c r="B22" i="51"/>
  <c r="T24" i="34"/>
  <c r="T28"/>
  <c r="T32"/>
  <c r="T26"/>
  <c r="T25"/>
  <c r="T29"/>
  <c r="T33"/>
  <c r="T30"/>
  <c r="T27"/>
  <c r="T31"/>
  <c r="CQ28" i="63"/>
  <c r="CQ26"/>
  <c r="B26"/>
  <c r="B28"/>
  <c r="CP24" i="51"/>
  <c r="B26" i="50"/>
  <c r="CQ28"/>
  <c r="B28"/>
  <c r="CQ26"/>
  <c r="B10" i="42"/>
  <c r="B10" i="57"/>
  <c r="B14" i="42"/>
  <c r="B14" i="57"/>
  <c r="B18" i="42"/>
  <c r="B18" i="57"/>
  <c r="B19" i="42"/>
  <c r="B19" i="57"/>
  <c r="A25" i="61"/>
  <c r="A19"/>
  <c r="AS4" i="38"/>
  <c r="AS9"/>
  <c r="B8" i="58"/>
  <c r="DA8"/>
  <c r="B8" i="49"/>
  <c r="DA8"/>
  <c r="B12" i="58"/>
  <c r="DA12"/>
  <c r="B12" i="49"/>
  <c r="DA12"/>
  <c r="EX27" i="58"/>
  <c r="DS27"/>
  <c r="EN27"/>
  <c r="EB27"/>
  <c r="EW27" i="49"/>
  <c r="EA27"/>
  <c r="EM27"/>
  <c r="CZ37" i="58"/>
  <c r="A37"/>
  <c r="CZ37" i="49"/>
  <c r="A37"/>
  <c r="CQ11" i="63"/>
  <c r="B11"/>
  <c r="CQ11" i="50"/>
  <c r="CP11" i="51"/>
  <c r="B11" i="50"/>
  <c r="B11" i="51"/>
  <c r="B13" i="63"/>
  <c r="CQ13"/>
  <c r="CQ13" i="50"/>
  <c r="B13"/>
  <c r="CP13" i="51"/>
  <c r="B13"/>
  <c r="CQ15" i="63"/>
  <c r="B15"/>
  <c r="CQ15" i="50"/>
  <c r="CP15" i="51"/>
  <c r="B15" i="50"/>
  <c r="B15" i="51"/>
  <c r="B17" i="63"/>
  <c r="CQ17"/>
  <c r="CQ17" i="50"/>
  <c r="B17"/>
  <c r="CP17" i="51"/>
  <c r="B17"/>
  <c r="CQ19" i="63"/>
  <c r="B19"/>
  <c r="CQ19" i="50"/>
  <c r="CP19" i="51"/>
  <c r="B19" i="50"/>
  <c r="B19" i="51"/>
  <c r="B21" i="63"/>
  <c r="CQ21"/>
  <c r="CQ21" i="50"/>
  <c r="B21"/>
  <c r="CP21" i="51"/>
  <c r="B21"/>
  <c r="B11" i="42"/>
  <c r="B11" i="57"/>
  <c r="AI19" i="35"/>
  <c r="CN20" i="40"/>
  <c r="CN19"/>
  <c r="B20"/>
  <c r="B19"/>
  <c r="H46" a="1"/>
  <c r="H46"/>
  <c r="A21" i="42"/>
  <c r="A21" i="57"/>
  <c r="AB16" i="37"/>
  <c r="AB19"/>
  <c r="B7" i="58"/>
  <c r="DA7"/>
  <c r="DA7" i="49"/>
  <c r="B7"/>
  <c r="B9" i="58"/>
  <c r="DA9"/>
  <c r="DA9" i="49"/>
  <c r="B9"/>
  <c r="B13" i="58"/>
  <c r="DA13"/>
  <c r="DA13" i="49"/>
  <c r="B13"/>
  <c r="A34" i="58"/>
  <c r="CZ34"/>
  <c r="A34" i="49"/>
  <c r="CZ34"/>
  <c r="A38" i="58"/>
  <c r="CZ38"/>
  <c r="A38" i="49"/>
  <c r="CZ38"/>
  <c r="B9" i="63"/>
  <c r="CQ9"/>
  <c r="CQ9" i="50"/>
  <c r="B9"/>
  <c r="CP9" i="51"/>
  <c r="B9"/>
  <c r="B24" i="63"/>
  <c r="CQ24"/>
  <c r="CP23" i="51"/>
  <c r="CQ24" i="50"/>
  <c r="B23" i="51"/>
  <c r="B24" i="50"/>
  <c r="B8" i="42"/>
  <c r="B8" i="57"/>
  <c r="B12" i="42"/>
  <c r="B12" i="57"/>
  <c r="B16" i="42"/>
  <c r="B16" i="57"/>
  <c r="B17" i="42"/>
  <c r="B17" i="57"/>
  <c r="B20" i="42"/>
  <c r="B20" i="57"/>
  <c r="CX24" i="61"/>
  <c r="CX19"/>
  <c r="C19"/>
  <c r="C25"/>
  <c r="CX25"/>
  <c r="C24"/>
  <c r="CX25" i="44"/>
  <c r="CX24"/>
  <c r="C25"/>
  <c r="CX19"/>
  <c r="C24"/>
  <c r="C19"/>
  <c r="B10" i="58"/>
  <c r="DA10"/>
  <c r="DA10" i="49"/>
  <c r="B10"/>
  <c r="B14" i="58"/>
  <c r="DA14"/>
  <c r="DA14" i="49"/>
  <c r="B14"/>
  <c r="B17" i="58"/>
  <c r="DA17"/>
  <c r="DA17" i="49"/>
  <c r="B17"/>
  <c r="ER27" i="58"/>
  <c r="EL27"/>
  <c r="EF27"/>
  <c r="DZ27"/>
  <c r="DR27"/>
  <c r="DL27"/>
  <c r="DF27"/>
  <c r="EW27"/>
  <c r="EP27"/>
  <c r="EK27"/>
  <c r="EE27"/>
  <c r="DX27"/>
  <c r="DQ27"/>
  <c r="DJ27"/>
  <c r="DC27"/>
  <c r="EZ27"/>
  <c r="EM27"/>
  <c r="EA27"/>
  <c r="DM27"/>
  <c r="EU27"/>
  <c r="EI27"/>
  <c r="DV27"/>
  <c r="DI27"/>
  <c r="ET27"/>
  <c r="EH27"/>
  <c r="DH27"/>
  <c r="DO27"/>
  <c r="EG27" i="49"/>
  <c r="EE27"/>
  <c r="DQ27"/>
  <c r="ED27"/>
  <c r="EY27"/>
  <c r="DZ27"/>
  <c r="DY27"/>
  <c r="DC27"/>
  <c r="DU27"/>
  <c r="EV27"/>
  <c r="DP27"/>
  <c r="EQ27"/>
  <c r="A35" i="58"/>
  <c r="CZ35"/>
  <c r="A35" i="49"/>
  <c r="CZ35"/>
  <c r="A39" i="58"/>
  <c r="CZ39"/>
  <c r="A39" i="49"/>
  <c r="CZ39"/>
  <c r="CU47" i="40" a="1"/>
  <c r="CU47"/>
  <c r="AZ46" a="1"/>
  <c r="AZ46"/>
  <c r="EJ46" a="1"/>
  <c r="EJ46"/>
  <c r="DJ46" a="1"/>
  <c r="DJ46"/>
  <c r="DN46" a="1"/>
  <c r="DN46"/>
  <c r="EN46" a="1"/>
  <c r="EN46"/>
  <c r="CN17"/>
  <c r="AQ46" a="1"/>
  <c r="AQ46"/>
  <c r="Y46" a="1"/>
  <c r="Y46"/>
  <c r="Z46" a="1"/>
  <c r="Z46"/>
  <c r="BT47" a="1"/>
  <c r="BT47"/>
  <c r="BK47" a="1"/>
  <c r="BK47"/>
  <c r="CD47" a="1"/>
  <c r="CD47"/>
  <c r="EY47" a="1"/>
  <c r="EY47"/>
  <c r="BY47" a="1"/>
  <c r="BY47"/>
  <c r="FB47" a="1"/>
  <c r="FB47"/>
  <c r="BZ47" a="1"/>
  <c r="BZ47"/>
  <c r="FG47" a="1"/>
  <c r="FG47"/>
  <c r="FA47" a="1"/>
  <c r="FA47"/>
  <c r="EU47" a="1"/>
  <c r="EU47"/>
  <c r="BX46" a="1"/>
  <c r="BX46"/>
  <c r="EV46" a="1"/>
  <c r="EV46"/>
  <c r="BU46" a="1"/>
  <c r="BU46"/>
  <c r="ET46" a="1"/>
  <c r="ET46"/>
  <c r="EW46" a="1"/>
  <c r="EW46"/>
  <c r="BZ46" a="1"/>
  <c r="BZ46"/>
  <c r="FA46" a="1"/>
  <c r="FA46"/>
  <c r="BW46" a="1"/>
  <c r="BW46"/>
  <c r="BS46" a="1"/>
  <c r="BS46"/>
  <c r="EX46" a="1"/>
  <c r="EX46"/>
  <c r="P46" a="1"/>
  <c r="P46"/>
  <c r="AV46" a="1"/>
  <c r="AV46"/>
  <c r="BM47" a="1"/>
  <c r="BM47"/>
  <c r="ER47" a="1"/>
  <c r="ER47"/>
  <c r="ES47" a="1"/>
  <c r="ES47"/>
  <c r="BV47" a="1"/>
  <c r="BV47"/>
  <c r="DU47" a="1"/>
  <c r="DU47"/>
  <c r="CG46" a="1"/>
  <c r="CG46"/>
  <c r="EW47" a="1"/>
  <c r="EW47"/>
  <c r="BL46" a="1"/>
  <c r="BL46"/>
  <c r="FD46" a="1"/>
  <c r="FD46"/>
  <c r="CI46" a="1"/>
  <c r="CI46"/>
  <c r="CC46" a="1"/>
  <c r="CC46"/>
  <c r="BO47" a="1"/>
  <c r="BO47"/>
  <c r="T46" a="1"/>
  <c r="T46"/>
  <c r="BP47" a="1"/>
  <c r="BP47"/>
  <c r="EV47" a="1"/>
  <c r="EV47"/>
  <c r="BS47" a="1"/>
  <c r="BS47"/>
  <c r="DZ47" a="1"/>
  <c r="DZ47"/>
  <c r="CG47" a="1"/>
  <c r="CG47"/>
  <c r="ES46" a="1"/>
  <c r="ES46"/>
  <c r="FG46" a="1"/>
  <c r="FG46"/>
  <c r="CH46" a="1"/>
  <c r="CH46"/>
  <c r="BV46" a="1"/>
  <c r="BV46"/>
  <c r="BN47" a="1"/>
  <c r="BN47"/>
  <c r="BR46" a="1"/>
  <c r="BR46"/>
  <c r="K46" a="1"/>
  <c r="K46"/>
  <c r="BF46" a="1"/>
  <c r="BF46"/>
  <c r="AH46" a="1"/>
  <c r="AH46"/>
  <c r="BJ47" a="1"/>
  <c r="BJ47"/>
  <c r="BW47" a="1"/>
  <c r="BW47"/>
  <c r="BQ47" a="1"/>
  <c r="BQ47"/>
  <c r="CH47" a="1"/>
  <c r="CH47"/>
  <c r="FC47" a="1"/>
  <c r="FC47"/>
  <c r="CI47" a="1"/>
  <c r="CI47"/>
  <c r="CE47" a="1"/>
  <c r="CE47"/>
  <c r="BJ46" a="1"/>
  <c r="BJ46"/>
  <c r="CA46" a="1"/>
  <c r="CA46"/>
  <c r="EZ46" a="1"/>
  <c r="EZ46"/>
  <c r="BY46" a="1"/>
  <c r="BY46"/>
  <c r="EY46" a="1"/>
  <c r="EY46"/>
  <c r="BM46" a="1"/>
  <c r="BM46"/>
  <c r="CE46" a="1"/>
  <c r="CE46"/>
  <c r="FE46" a="1"/>
  <c r="FE46"/>
  <c r="CF46" a="1"/>
  <c r="CF46"/>
  <c r="BK46" a="1"/>
  <c r="BK46"/>
  <c r="FB46" a="1"/>
  <c r="FB46"/>
  <c r="FE47" a="1"/>
  <c r="FE47"/>
  <c r="AD46" a="1"/>
  <c r="AD46"/>
  <c r="AM46" a="1"/>
  <c r="AM46"/>
  <c r="CA47" a="1"/>
  <c r="CA47"/>
  <c r="BU47" a="1"/>
  <c r="BU47"/>
  <c r="FF47" a="1"/>
  <c r="FF47"/>
  <c r="BL47" a="1"/>
  <c r="BL47"/>
  <c r="ET47" a="1"/>
  <c r="ET47"/>
  <c r="CF47" a="1"/>
  <c r="CF47"/>
  <c r="EZ47" a="1"/>
  <c r="EZ47"/>
  <c r="BN46" a="1"/>
  <c r="BN46"/>
  <c r="FC46" a="1"/>
  <c r="FC46"/>
  <c r="CD46" a="1"/>
  <c r="CD46"/>
  <c r="BQ46" a="1"/>
  <c r="BQ46"/>
  <c r="ER46" a="1"/>
  <c r="ER46"/>
  <c r="BB46" a="1"/>
  <c r="BB46"/>
  <c r="BX47" a="1"/>
  <c r="BX47"/>
  <c r="BR47" a="1"/>
  <c r="BR47"/>
  <c r="EX47" a="1"/>
  <c r="EX47"/>
  <c r="FD47" a="1"/>
  <c r="FD47"/>
  <c r="CB47" a="1"/>
  <c r="CB47"/>
  <c r="BT46" a="1"/>
  <c r="BT46"/>
  <c r="CC47" a="1"/>
  <c r="CC47"/>
  <c r="BP46" a="1"/>
  <c r="BP46"/>
  <c r="CB46" a="1"/>
  <c r="CB46"/>
  <c r="EU46" a="1"/>
  <c r="EU46"/>
  <c r="FF46" a="1"/>
  <c r="FF46"/>
  <c r="BO46" a="1"/>
  <c r="BO46"/>
  <c r="DF46" a="1"/>
  <c r="DF46"/>
  <c r="A33" i="42"/>
  <c r="A37"/>
  <c r="EC9" i="45"/>
  <c r="DW9"/>
  <c r="DL9"/>
  <c r="CZ9"/>
  <c r="DF9"/>
  <c r="DC9"/>
  <c r="DI9"/>
  <c r="DZ9"/>
  <c r="DT9"/>
  <c r="DO9"/>
  <c r="AH5" i="38"/>
  <c r="A8" i="48"/>
  <c r="CW8"/>
  <c r="AI18" i="38"/>
  <c r="B19" i="48"/>
  <c r="FQ33" i="43"/>
  <c r="FC33"/>
  <c r="GK33"/>
  <c r="FU33"/>
  <c r="GC33"/>
  <c r="EV33"/>
  <c r="EF33"/>
  <c r="EN33"/>
  <c r="FJ33"/>
  <c r="EB33"/>
  <c r="DW33"/>
  <c r="DP33"/>
  <c r="DI33"/>
  <c r="DB33"/>
  <c r="AH8" i="38"/>
  <c r="A11" i="48"/>
  <c r="CW11"/>
  <c r="AH12" i="38"/>
  <c r="A15" i="48"/>
  <c r="CW15"/>
  <c r="AH14" i="38"/>
  <c r="A16" i="48"/>
  <c r="CW16"/>
  <c r="AI17" i="38"/>
  <c r="B18" i="48"/>
  <c r="CX18"/>
  <c r="A31" i="42"/>
  <c r="AH9" i="38"/>
  <c r="A12" i="48"/>
  <c r="B17"/>
  <c r="AQ47" a="1"/>
  <c r="AQ47"/>
  <c r="A26" i="42"/>
  <c r="A38"/>
  <c r="EC14" i="45"/>
  <c r="DZ14"/>
  <c r="DT14"/>
  <c r="DO14"/>
  <c r="DW14"/>
  <c r="DI14"/>
  <c r="CZ14"/>
  <c r="DL14"/>
  <c r="DF14"/>
  <c r="DC14"/>
  <c r="AH4" i="38"/>
  <c r="A7" i="48"/>
  <c r="AH6" i="38"/>
  <c r="A9" i="48"/>
  <c r="CW9"/>
  <c r="AH10" i="38"/>
  <c r="A13" i="48"/>
  <c r="CW13"/>
  <c r="A27" i="42"/>
  <c r="A29"/>
  <c r="A35"/>
  <c r="EC12" i="45"/>
  <c r="DZ12"/>
  <c r="DT12"/>
  <c r="DO12"/>
  <c r="DW12"/>
  <c r="DL12"/>
  <c r="DI12"/>
  <c r="DF12"/>
  <c r="DC12"/>
  <c r="CZ12"/>
  <c r="A28" i="42"/>
  <c r="A30"/>
  <c r="A32"/>
  <c r="A34"/>
  <c r="A36"/>
  <c r="AB18" i="36"/>
  <c r="AB14" i="37"/>
  <c r="AB15"/>
  <c r="EB13" i="45"/>
  <c r="DS13"/>
  <c r="DN13"/>
  <c r="CY13"/>
  <c r="DV13"/>
  <c r="DH13"/>
  <c r="DY13"/>
  <c r="DE13"/>
  <c r="DB13"/>
  <c r="DK13"/>
  <c r="AH7" i="38"/>
  <c r="A10" i="48"/>
  <c r="CW10"/>
  <c r="AH11" i="38"/>
  <c r="A14" i="48"/>
  <c r="CW14"/>
  <c r="AI16" i="38"/>
  <c r="AH7" i="36"/>
  <c r="A9" i="44"/>
  <c r="A9" i="43"/>
  <c r="AH24" i="36"/>
  <c r="A32" i="44"/>
  <c r="A28" i="43"/>
  <c r="AH27" i="36"/>
  <c r="A35" i="44"/>
  <c r="A31" i="43"/>
  <c r="K23" i="34"/>
  <c r="K31"/>
  <c r="AH33"/>
  <c r="A25" i="42"/>
  <c r="B24"/>
  <c r="K5" i="36"/>
  <c r="A7" i="61"/>
  <c r="A8" i="44"/>
  <c r="A8" i="43"/>
  <c r="AH9" i="36"/>
  <c r="A11" i="44"/>
  <c r="A11" i="43"/>
  <c r="AH15" i="36"/>
  <c r="AH17" i="35"/>
  <c r="A17" i="44"/>
  <c r="A16" i="43"/>
  <c r="A25" i="44"/>
  <c r="A19"/>
  <c r="A22" i="43"/>
  <c r="A17"/>
  <c r="AH25" i="36"/>
  <c r="A33" i="44"/>
  <c r="A29" i="43"/>
  <c r="AH30" i="36"/>
  <c r="A38" i="44"/>
  <c r="A34" i="43"/>
  <c r="AC5" i="36"/>
  <c r="AH10"/>
  <c r="A12" i="44"/>
  <c r="A12" i="43"/>
  <c r="AH12" i="36"/>
  <c r="A14" i="44"/>
  <c r="A14" i="43"/>
  <c r="AH18" i="36"/>
  <c r="A26" i="44"/>
  <c r="A23" i="43"/>
  <c r="AH20" i="36"/>
  <c r="A28" i="44"/>
  <c r="A25" i="43"/>
  <c r="AH23" i="36"/>
  <c r="A31" i="44"/>
  <c r="A27" i="43"/>
  <c r="AB25" i="36"/>
  <c r="AH13" i="37"/>
  <c r="AH12"/>
  <c r="B22" i="44"/>
  <c r="B19" i="43"/>
  <c r="K22" i="34"/>
  <c r="A24" i="42"/>
  <c r="AH11" i="36"/>
  <c r="A13" i="44"/>
  <c r="A13" i="43"/>
  <c r="AH13" i="36"/>
  <c r="AH15" i="35"/>
  <c r="A15" i="44"/>
  <c r="A15" i="43"/>
  <c r="AH28" i="36"/>
  <c r="A36" i="44"/>
  <c r="A32" i="43"/>
  <c r="AH8" i="36"/>
  <c r="A10" i="44"/>
  <c r="A10" i="43"/>
  <c r="AB15" i="36"/>
  <c r="AH19"/>
  <c r="A27" i="44"/>
  <c r="A24" i="43"/>
  <c r="AH22" i="36"/>
  <c r="A30" i="44"/>
  <c r="A26" i="43"/>
  <c r="AH26" i="36"/>
  <c r="A34" i="44"/>
  <c r="A30" i="43"/>
  <c r="AH29" i="36"/>
  <c r="A37" i="44"/>
  <c r="A33" i="43"/>
  <c r="AH14" i="37"/>
  <c r="B23" i="44"/>
  <c r="B20" i="43"/>
  <c r="AB18" i="37"/>
  <c r="AB19" i="34"/>
  <c r="AS5" i="36"/>
  <c r="AS4"/>
  <c r="T7"/>
  <c r="T10"/>
  <c r="T15"/>
  <c r="T11"/>
  <c r="T14"/>
  <c r="T9"/>
  <c r="T13"/>
  <c r="T8"/>
  <c r="T6"/>
  <c r="T12"/>
  <c r="AJ9" i="37"/>
  <c r="AY10" i="36"/>
  <c r="AR11"/>
  <c r="AZ12"/>
  <c r="AR12"/>
  <c r="AK15" i="35"/>
  <c r="AR13" i="36"/>
  <c r="AO18"/>
  <c r="V21"/>
  <c r="V26"/>
  <c r="V27"/>
  <c r="L34" i="43"/>
  <c r="V23" i="36"/>
  <c r="AV18"/>
  <c r="AU23"/>
  <c r="AB20"/>
  <c r="AZ23"/>
  <c r="AR23"/>
  <c r="AQ28"/>
  <c r="AZ11" i="37"/>
  <c r="AR11"/>
  <c r="AZ4"/>
  <c r="AR15"/>
  <c r="X14" i="38"/>
  <c r="AU16"/>
  <c r="AB12" i="37"/>
  <c r="AB11"/>
  <c r="X15" i="38"/>
  <c r="AB15"/>
  <c r="AB13" i="37"/>
  <c r="AY18"/>
  <c r="AQ18"/>
  <c r="AZ6" i="38"/>
  <c r="AR6"/>
  <c r="AQ7"/>
  <c r="AZ10"/>
  <c r="AR10"/>
  <c r="AQ11"/>
  <c r="AQ16"/>
  <c r="AB10" i="34"/>
  <c r="AQ10"/>
  <c r="AB12"/>
  <c r="AQ12"/>
  <c r="AB16"/>
  <c r="AQ16"/>
  <c r="AB18"/>
  <c r="AV5" i="36"/>
  <c r="R5" i="37"/>
  <c r="V15" i="36"/>
  <c r="AZ6"/>
  <c r="AR6"/>
  <c r="AV7"/>
  <c r="AC7"/>
  <c r="AR9"/>
  <c r="AZ10"/>
  <c r="AR10"/>
  <c r="AU18"/>
  <c r="AB16"/>
  <c r="AU22"/>
  <c r="AB19"/>
  <c r="AU24"/>
  <c r="AB21"/>
  <c r="AQ22"/>
  <c r="AU26"/>
  <c r="AB23"/>
  <c r="AU29"/>
  <c r="AQ27"/>
  <c r="AC14" i="37"/>
  <c r="AY19"/>
  <c r="AY20"/>
  <c r="AQ20"/>
  <c r="AR7" i="38"/>
  <c r="AZ7"/>
  <c r="AQ8"/>
  <c r="AR11"/>
  <c r="AZ11"/>
  <c r="AQ14"/>
  <c r="AY20" i="34"/>
  <c r="AY21"/>
  <c r="AQ21"/>
  <c r="Y16" i="35"/>
  <c r="AC16"/>
  <c r="U20"/>
  <c r="U24"/>
  <c r="U28"/>
  <c r="U17"/>
  <c r="U21"/>
  <c r="U26"/>
  <c r="U31"/>
  <c r="AV4" i="36"/>
  <c r="AC4"/>
  <c r="AR5"/>
  <c r="AR17"/>
  <c r="AJ6" i="37"/>
  <c r="AY7" i="36"/>
  <c r="AR8"/>
  <c r="AZ8"/>
  <c r="AV11"/>
  <c r="AC11"/>
  <c r="AV13"/>
  <c r="AV15" i="35"/>
  <c r="AK17"/>
  <c r="AV17"/>
  <c r="AZ11"/>
  <c r="Y14"/>
  <c r="AC13" i="36"/>
  <c r="AO15"/>
  <c r="AO17" i="35"/>
  <c r="R15"/>
  <c r="AU17" i="36"/>
  <c r="AU19"/>
  <c r="AB17"/>
  <c r="AT30"/>
  <c r="AV22"/>
  <c r="AQ19"/>
  <c r="AQ20"/>
  <c r="AW24"/>
  <c r="AW26"/>
  <c r="AD23"/>
  <c r="AU27"/>
  <c r="AB24"/>
  <c r="AQ24"/>
  <c r="AU28"/>
  <c r="AY28"/>
  <c r="AQ25"/>
  <c r="AV29"/>
  <c r="AZ29"/>
  <c r="AC26"/>
  <c r="AZ27"/>
  <c r="AR27"/>
  <c r="AB5" i="37"/>
  <c r="T5"/>
  <c r="AB4"/>
  <c r="AB10"/>
  <c r="AD14"/>
  <c r="AB17"/>
  <c r="AB20"/>
  <c r="DQ13" i="45"/>
  <c r="AY21" i="37"/>
  <c r="AQ21"/>
  <c r="AQ5" i="38"/>
  <c r="AQ13"/>
  <c r="AQ15"/>
  <c r="AZ8"/>
  <c r="AR8"/>
  <c r="AQ9"/>
  <c r="AZ12"/>
  <c r="AR12"/>
  <c r="AZ14"/>
  <c r="AR14"/>
  <c r="AY19" i="34"/>
  <c r="AQ19"/>
  <c r="AA5" i="37"/>
  <c r="AE4" i="36"/>
  <c r="AJ5" i="37"/>
  <c r="AY6" i="36"/>
  <c r="AJ8" i="37"/>
  <c r="AY9" i="36"/>
  <c r="AX17"/>
  <c r="BB17"/>
  <c r="AE15"/>
  <c r="AJ17" i="35"/>
  <c r="AY14" i="36"/>
  <c r="AY15"/>
  <c r="AQ26"/>
  <c r="AB6" i="37"/>
  <c r="T6"/>
  <c r="AZ17" i="38"/>
  <c r="AR17"/>
  <c r="AB6" i="34"/>
  <c r="AQ6"/>
  <c r="AB8"/>
  <c r="AQ8"/>
  <c r="AB14"/>
  <c r="AQ14"/>
  <c r="AQ18"/>
  <c r="X16" i="35"/>
  <c r="AB16"/>
  <c r="T19"/>
  <c r="T23"/>
  <c r="T27"/>
  <c r="T18"/>
  <c r="T22"/>
  <c r="T26"/>
  <c r="T30"/>
  <c r="T20"/>
  <c r="T24"/>
  <c r="T28"/>
  <c r="T21"/>
  <c r="T17"/>
  <c r="T25"/>
  <c r="T29"/>
  <c r="T31"/>
  <c r="AT17" i="36"/>
  <c r="AY5"/>
  <c r="AY4"/>
  <c r="AJ7" i="37"/>
  <c r="AY8" i="36"/>
  <c r="T16" i="35"/>
  <c r="T15"/>
  <c r="AO17" i="36"/>
  <c r="AO19" i="35"/>
  <c r="R16"/>
  <c r="AR15" i="36"/>
  <c r="AV20"/>
  <c r="AZ28"/>
  <c r="AR28"/>
  <c r="T7" i="37"/>
  <c r="AB7"/>
  <c r="AB8"/>
  <c r="AY17"/>
  <c r="AQ17"/>
  <c r="AQ19"/>
  <c r="AY16"/>
  <c r="AQ24"/>
  <c r="AY15"/>
  <c r="AQ12" i="38"/>
  <c r="AZ16"/>
  <c r="AR16"/>
  <c r="AB4" i="34"/>
  <c r="AB5"/>
  <c r="AQ5"/>
  <c r="AQ20"/>
  <c r="AQ23"/>
  <c r="AQ22"/>
  <c r="AB7"/>
  <c r="AQ7"/>
  <c r="AB9"/>
  <c r="AQ9"/>
  <c r="AB11"/>
  <c r="AQ11"/>
  <c r="AB13"/>
  <c r="AQ13"/>
  <c r="AB15"/>
  <c r="AQ15"/>
  <c r="AB17"/>
  <c r="AQ17"/>
  <c r="AR7" i="36"/>
  <c r="AV9"/>
  <c r="AC9"/>
  <c r="AJ10" i="37"/>
  <c r="AY11" i="36"/>
  <c r="AY12"/>
  <c r="AW13"/>
  <c r="AW15" i="35"/>
  <c r="BA4"/>
  <c r="Z14"/>
  <c r="AD4"/>
  <c r="AJ15"/>
  <c r="AY11"/>
  <c r="AY13" i="36"/>
  <c r="AV15"/>
  <c r="Y15" i="35"/>
  <c r="AC15"/>
  <c r="AC14" i="36"/>
  <c r="Z15"/>
  <c r="AN18"/>
  <c r="AR18"/>
  <c r="U19"/>
  <c r="U23"/>
  <c r="U17"/>
  <c r="U21"/>
  <c r="U16"/>
  <c r="U18"/>
  <c r="U26"/>
  <c r="U27"/>
  <c r="AV19"/>
  <c r="AQ18"/>
  <c r="AQ21"/>
  <c r="AQ30"/>
  <c r="AU25"/>
  <c r="AB22"/>
  <c r="AQ23"/>
  <c r="AZ25"/>
  <c r="AR25"/>
  <c r="AW29"/>
  <c r="BA29"/>
  <c r="AD26"/>
  <c r="AY29"/>
  <c r="AQ29"/>
  <c r="AB9" i="37"/>
  <c r="AY22"/>
  <c r="AQ22"/>
  <c r="AY23"/>
  <c r="AQ23"/>
  <c r="AZ5" i="38"/>
  <c r="AR5"/>
  <c r="AR18"/>
  <c r="AZ4"/>
  <c r="AQ6"/>
  <c r="AZ9"/>
  <c r="AR9"/>
  <c r="AQ10"/>
  <c r="AQ7" i="35"/>
  <c r="AY20"/>
  <c r="AQ20"/>
  <c r="AQ34"/>
  <c r="AY19"/>
  <c r="AY22"/>
  <c r="AQ22"/>
  <c r="AY26"/>
  <c r="AQ26"/>
  <c r="AQ8"/>
  <c r="AR11"/>
  <c r="AZ16"/>
  <c r="AR16"/>
  <c r="AZ26"/>
  <c r="AR26"/>
  <c r="AR28"/>
  <c r="AZ28"/>
  <c r="AY21"/>
  <c r="AQ21"/>
  <c r="AQ23"/>
  <c r="AY23"/>
  <c r="AY25"/>
  <c r="AQ25"/>
  <c r="AQ27"/>
  <c r="AY27"/>
  <c r="AY29"/>
  <c r="AQ29"/>
  <c r="AZ31"/>
  <c r="AR31"/>
  <c r="AQ32"/>
  <c r="AY32"/>
  <c r="AR6"/>
  <c r="AZ6"/>
  <c r="AZ10"/>
  <c r="AR10"/>
  <c r="AQ11"/>
  <c r="AY16"/>
  <c r="AR18"/>
  <c r="AZ18"/>
  <c r="AQ24"/>
  <c r="AY24"/>
  <c r="AQ28"/>
  <c r="AY28"/>
  <c r="AY30"/>
  <c r="AQ30"/>
  <c r="AR33"/>
  <c r="AZ33"/>
  <c r="AR7"/>
  <c r="AZ7"/>
  <c r="AR20"/>
  <c r="AZ20"/>
  <c r="AR34"/>
  <c r="AZ19"/>
  <c r="AZ22"/>
  <c r="AR22"/>
  <c r="AR24"/>
  <c r="AZ24"/>
  <c r="AQ31"/>
  <c r="AY31"/>
  <c r="AQ5"/>
  <c r="AR8"/>
  <c r="AQ9"/>
  <c r="AQ12"/>
  <c r="AQ13"/>
  <c r="AQ14"/>
  <c r="AR5"/>
  <c r="AZ5"/>
  <c r="AQ6"/>
  <c r="AZ9"/>
  <c r="AR9"/>
  <c r="AQ10"/>
  <c r="AZ13"/>
  <c r="AR13"/>
  <c r="AR14"/>
  <c r="AZ14"/>
  <c r="AY18"/>
  <c r="AR21"/>
  <c r="AZ21"/>
  <c r="AZ23"/>
  <c r="AR23"/>
  <c r="AR25"/>
  <c r="AZ25"/>
  <c r="AZ27"/>
  <c r="AR27"/>
  <c r="AR29"/>
  <c r="AZ29"/>
  <c r="AR32"/>
  <c r="AZ32"/>
  <c r="AY33"/>
  <c r="AQ33"/>
  <c r="AY17"/>
  <c r="AB21" i="34"/>
  <c r="T22"/>
  <c r="AB22"/>
  <c r="T34"/>
  <c r="AB23"/>
  <c r="T23"/>
  <c r="AB11" i="38"/>
  <c r="AO18"/>
  <c r="AS18"/>
  <c r="V16"/>
  <c r="AU17"/>
  <c r="AY17"/>
  <c r="AM17"/>
  <c r="T16"/>
  <c r="T15"/>
  <c r="AK24" i="34"/>
  <c r="AI25"/>
  <c r="AJ25"/>
  <c r="AM5" i="36"/>
  <c r="AJ24" i="34"/>
  <c r="AH14" i="36"/>
  <c r="AH16" i="35"/>
  <c r="AU7" i="34"/>
  <c r="Z17" i="36"/>
  <c r="AW19"/>
  <c r="AU6" i="34"/>
  <c r="Y23" i="36"/>
  <c r="AU8" i="34"/>
  <c r="Z7" i="36"/>
  <c r="AW7"/>
  <c r="AW6" i="37"/>
  <c r="Y15" i="36"/>
  <c r="Z16"/>
  <c r="AW18"/>
  <c r="Z20"/>
  <c r="AW23"/>
  <c r="AG13" i="38"/>
  <c r="AH13"/>
  <c r="K18" i="34"/>
  <c r="Z9" i="36"/>
  <c r="Z8" i="37"/>
  <c r="K6" i="34"/>
  <c r="K9"/>
  <c r="K4"/>
  <c r="AU18"/>
  <c r="AH22"/>
  <c r="AI24"/>
  <c r="K15" i="35"/>
  <c r="A18" i="40"/>
  <c r="CM18"/>
  <c r="AH6" i="36"/>
  <c r="K7" i="34"/>
  <c r="K8"/>
  <c r="AX7" i="36"/>
  <c r="AX6" i="37"/>
  <c r="Y21" i="36"/>
  <c r="AC18"/>
  <c r="AF25" i="34"/>
  <c r="AK25"/>
  <c r="AF24"/>
  <c r="AG25"/>
  <c r="K5"/>
  <c r="AU15"/>
  <c r="AU16"/>
  <c r="AH20"/>
  <c r="A21" i="40"/>
  <c r="CM21"/>
  <c r="Z5" i="36"/>
  <c r="AX6"/>
  <c r="AX5" i="37"/>
  <c r="AU14" i="34"/>
  <c r="AU10"/>
  <c r="AU11"/>
  <c r="AU12"/>
  <c r="K14"/>
  <c r="K15"/>
  <c r="K16"/>
  <c r="AG24"/>
  <c r="Z22" i="36"/>
  <c r="AW25"/>
  <c r="K11" i="37"/>
  <c r="B20" i="61"/>
  <c r="AU13" i="37"/>
  <c r="AH15" i="38"/>
  <c r="K10" i="34"/>
  <c r="K11"/>
  <c r="AH11"/>
  <c r="K12"/>
  <c r="K13"/>
  <c r="K14" i="35"/>
  <c r="K9"/>
  <c r="A24" i="40"/>
  <c r="CM24"/>
  <c r="A26"/>
  <c r="CM26"/>
  <c r="A28"/>
  <c r="CM28"/>
  <c r="AH29" i="35"/>
  <c r="A30" i="40"/>
  <c r="CM30"/>
  <c r="AH31" i="35"/>
  <c r="A32" i="40"/>
  <c r="CM32"/>
  <c r="AH33" i="35"/>
  <c r="A34" i="40"/>
  <c r="CM34"/>
  <c r="A23"/>
  <c r="CM23"/>
  <c r="AH34" i="35"/>
  <c r="A35" i="40"/>
  <c r="CM35"/>
  <c r="A25"/>
  <c r="CM25"/>
  <c r="A27"/>
  <c r="CM27"/>
  <c r="AH28" i="35"/>
  <c r="A29" i="40"/>
  <c r="CM29"/>
  <c r="AH30" i="35"/>
  <c r="A31" i="40"/>
  <c r="CM31"/>
  <c r="AH32" i="35"/>
  <c r="A33" i="40"/>
  <c r="CM33"/>
  <c r="AH12" i="35"/>
  <c r="A22" i="40"/>
  <c r="CM22"/>
  <c r="AH17" i="34"/>
  <c r="AU5"/>
  <c r="AU9"/>
  <c r="AU13"/>
  <c r="AU17"/>
  <c r="AH19"/>
  <c r="AH21"/>
  <c r="AU4"/>
  <c r="K28"/>
  <c r="AH30"/>
  <c r="K32"/>
  <c r="AH34"/>
  <c r="AH23" i="35"/>
  <c r="AH27"/>
  <c r="AO6" i="36"/>
  <c r="AO5" i="37"/>
  <c r="AM11" i="36"/>
  <c r="AM10" i="37"/>
  <c r="AN19" i="36"/>
  <c r="AH21"/>
  <c r="R7" i="37"/>
  <c r="R9"/>
  <c r="R10"/>
  <c r="AW13"/>
  <c r="AU14"/>
  <c r="AY14"/>
  <c r="K29" i="34"/>
  <c r="AH31"/>
  <c r="K33"/>
  <c r="AH35"/>
  <c r="AH22" i="35"/>
  <c r="AH26"/>
  <c r="AO9" i="36"/>
  <c r="AO8" i="37"/>
  <c r="AM10" i="36"/>
  <c r="AM9" i="37"/>
  <c r="P8"/>
  <c r="T14"/>
  <c r="Z14" i="38"/>
  <c r="K15"/>
  <c r="S16"/>
  <c r="AP18"/>
  <c r="AU23" i="34"/>
  <c r="K25"/>
  <c r="AH27"/>
  <c r="K26"/>
  <c r="AH28"/>
  <c r="K30"/>
  <c r="AH32"/>
  <c r="K34"/>
  <c r="AH36"/>
  <c r="AH21" i="35"/>
  <c r="AH25"/>
  <c r="AX9" i="36"/>
  <c r="AX8" i="37"/>
  <c r="K14" i="38"/>
  <c r="K24" i="34"/>
  <c r="AH26"/>
  <c r="K27"/>
  <c r="AH29"/>
  <c r="AH20" i="35"/>
  <c r="AH24"/>
  <c r="AM8" i="36"/>
  <c r="AM7" i="37"/>
  <c r="A14" i="63"/>
  <c r="CP14"/>
  <c r="A14" i="51"/>
  <c r="A14" i="50"/>
  <c r="CO14" i="51"/>
  <c r="CP14" i="50"/>
  <c r="AZ17" i="57"/>
  <c r="AU17"/>
  <c r="AP17"/>
  <c r="AI17"/>
  <c r="AC17"/>
  <c r="W17"/>
  <c r="R17"/>
  <c r="M17"/>
  <c r="H17"/>
  <c r="BP17"/>
  <c r="BV17"/>
  <c r="BJ17"/>
  <c r="BU8"/>
  <c r="BO8"/>
  <c r="BI8"/>
  <c r="BA8"/>
  <c r="AV8"/>
  <c r="AQ8"/>
  <c r="S8"/>
  <c r="N8"/>
  <c r="I8"/>
  <c r="D8"/>
  <c r="BR8"/>
  <c r="BL8"/>
  <c r="BF8"/>
  <c r="AY8"/>
  <c r="AO8"/>
  <c r="AB8"/>
  <c r="Q8"/>
  <c r="G8"/>
  <c r="AK8"/>
  <c r="Y8"/>
  <c r="BD8"/>
  <c r="AT8"/>
  <c r="AH8"/>
  <c r="V8"/>
  <c r="L8"/>
  <c r="BF8" i="42"/>
  <c r="AE8" i="57"/>
  <c r="EP34"/>
  <c r="EK34"/>
  <c r="EF34"/>
  <c r="EA34"/>
  <c r="DV34"/>
  <c r="DJ34"/>
  <c r="EB34"/>
  <c r="DP34"/>
  <c r="CY34"/>
  <c r="CO34" i="42"/>
  <c r="EY34" i="57"/>
  <c r="ES34"/>
  <c r="EG34"/>
  <c r="DD34"/>
  <c r="CP34"/>
  <c r="EL34"/>
  <c r="DM34"/>
  <c r="CU34"/>
  <c r="DS34"/>
  <c r="CO34"/>
  <c r="FA34"/>
  <c r="EV34"/>
  <c r="DW34"/>
  <c r="DG34"/>
  <c r="CZ34"/>
  <c r="CT34"/>
  <c r="CN34"/>
  <c r="FA34" i="42"/>
  <c r="DW34"/>
  <c r="EX35" i="57"/>
  <c r="DR35"/>
  <c r="DF35"/>
  <c r="EO35"/>
  <c r="EJ35"/>
  <c r="EE35"/>
  <c r="DZ35"/>
  <c r="DU35"/>
  <c r="DI35"/>
  <c r="DO35"/>
  <c r="CX35"/>
  <c r="DL35"/>
  <c r="EU35"/>
  <c r="DC35"/>
  <c r="CS35"/>
  <c r="ER35"/>
  <c r="EU19"/>
  <c r="EE19"/>
  <c r="DU19"/>
  <c r="DI19"/>
  <c r="CX19"/>
  <c r="EO19"/>
  <c r="EJ19"/>
  <c r="DZ19"/>
  <c r="DO19"/>
  <c r="DC19"/>
  <c r="CS19"/>
  <c r="CY29" i="43"/>
  <c r="GM29"/>
  <c r="GF29"/>
  <c r="FX29"/>
  <c r="FN29"/>
  <c r="FG29"/>
  <c r="EZ29"/>
  <c r="EQ29"/>
  <c r="EI29"/>
  <c r="DZ29"/>
  <c r="DT29"/>
  <c r="DM29"/>
  <c r="DF29"/>
  <c r="CN9" i="61"/>
  <c r="BQ9"/>
  <c r="BC9"/>
  <c r="AE9"/>
  <c r="Q9"/>
  <c r="BX9"/>
  <c r="J9"/>
  <c r="AU9"/>
  <c r="X9"/>
  <c r="AM9"/>
  <c r="CF9"/>
  <c r="BJ9"/>
  <c r="X8" i="63"/>
  <c r="P8"/>
  <c r="H8"/>
  <c r="Z8"/>
  <c r="R8"/>
  <c r="J8"/>
  <c r="T8"/>
  <c r="D8"/>
  <c r="N8"/>
  <c r="F8"/>
  <c r="Z8" i="50"/>
  <c r="CM8" i="63"/>
  <c r="V8"/>
  <c r="CM8" i="50"/>
  <c r="L8" i="63"/>
  <c r="R8" i="50"/>
  <c r="J8"/>
  <c r="T8"/>
  <c r="L8"/>
  <c r="V8"/>
  <c r="N8"/>
  <c r="F8"/>
  <c r="X8"/>
  <c r="P8"/>
  <c r="H8"/>
  <c r="D8"/>
  <c r="FN36" i="61"/>
  <c r="ER36"/>
  <c r="EJ36"/>
  <c r="EB36"/>
  <c r="DA36"/>
  <c r="FT36"/>
  <c r="FA36"/>
  <c r="GJ36"/>
  <c r="FH36"/>
  <c r="DV36"/>
  <c r="DH36"/>
  <c r="GB36"/>
  <c r="DO36"/>
  <c r="F21" i="40"/>
  <c r="AZ21"/>
  <c r="CM11" i="63"/>
  <c r="T11"/>
  <c r="L11"/>
  <c r="D11"/>
  <c r="V11"/>
  <c r="N11"/>
  <c r="F11"/>
  <c r="P11"/>
  <c r="Z11"/>
  <c r="J11"/>
  <c r="R11"/>
  <c r="H11"/>
  <c r="Z11" i="50"/>
  <c r="X11" i="63"/>
  <c r="CM11" i="50"/>
  <c r="X11"/>
  <c r="P11"/>
  <c r="H11"/>
  <c r="T11"/>
  <c r="R11"/>
  <c r="J11"/>
  <c r="V11"/>
  <c r="N11"/>
  <c r="F11"/>
  <c r="L11"/>
  <c r="D11"/>
  <c r="DJ22" i="43"/>
  <c r="DQ22"/>
  <c r="L15" i="58"/>
  <c r="AQ15"/>
  <c r="AM15"/>
  <c r="AA15"/>
  <c r="W15"/>
  <c r="S15"/>
  <c r="O15"/>
  <c r="AG15"/>
  <c r="F15"/>
  <c r="AD15"/>
  <c r="U15"/>
  <c r="I15"/>
  <c r="AO15"/>
  <c r="AO15" i="49"/>
  <c r="AA15"/>
  <c r="O15"/>
  <c r="AM15"/>
  <c r="W15"/>
  <c r="L15"/>
  <c r="F15"/>
  <c r="AG15"/>
  <c r="U15"/>
  <c r="I15"/>
  <c r="AQ15"/>
  <c r="AD15"/>
  <c r="S15"/>
  <c r="L14" i="58"/>
  <c r="AQ14"/>
  <c r="AM14"/>
  <c r="AA14"/>
  <c r="W14"/>
  <c r="S14"/>
  <c r="O14"/>
  <c r="U14"/>
  <c r="AO14"/>
  <c r="AG14"/>
  <c r="I14"/>
  <c r="AD14"/>
  <c r="F14"/>
  <c r="AQ14" i="49"/>
  <c r="AD14"/>
  <c r="S14"/>
  <c r="F14"/>
  <c r="AO14"/>
  <c r="AA14"/>
  <c r="O14"/>
  <c r="AM14"/>
  <c r="W14"/>
  <c r="L14"/>
  <c r="AG14"/>
  <c r="U14"/>
  <c r="I14"/>
  <c r="CR30" i="61"/>
  <c r="AC30"/>
  <c r="V30"/>
  <c r="E30"/>
  <c r="BO30"/>
  <c r="BD30"/>
  <c r="BK30"/>
  <c r="AZ30"/>
  <c r="AR30"/>
  <c r="AJ30"/>
  <c r="Y30"/>
  <c r="O30"/>
  <c r="CK30"/>
  <c r="CC30"/>
  <c r="BV30"/>
  <c r="BH30"/>
  <c r="AX30"/>
  <c r="AP30"/>
  <c r="AH30"/>
  <c r="K30"/>
  <c r="H30"/>
  <c r="CA30"/>
  <c r="R30"/>
  <c r="BR30"/>
  <c r="CI30"/>
  <c r="CM15" i="63"/>
  <c r="T15"/>
  <c r="L15"/>
  <c r="D15"/>
  <c r="V15"/>
  <c r="N15"/>
  <c r="F15"/>
  <c r="P15"/>
  <c r="Z15"/>
  <c r="J15"/>
  <c r="X15"/>
  <c r="Z15" i="50"/>
  <c r="R15" i="63"/>
  <c r="H15"/>
  <c r="CM15" i="50"/>
  <c r="X15"/>
  <c r="P15"/>
  <c r="H15"/>
  <c r="R15"/>
  <c r="J15"/>
  <c r="T15"/>
  <c r="L15"/>
  <c r="V15"/>
  <c r="N15"/>
  <c r="F15"/>
  <c r="D15"/>
  <c r="ED10" i="62"/>
  <c r="DZ10"/>
  <c r="DN10"/>
  <c r="DJ10"/>
  <c r="DF10"/>
  <c r="CX10"/>
  <c r="EI10"/>
  <c r="EA10"/>
  <c r="DW10"/>
  <c r="DS10"/>
  <c r="DK10"/>
  <c r="DG10"/>
  <c r="DC10"/>
  <c r="EC10"/>
  <c r="DU10"/>
  <c r="DM10"/>
  <c r="DQ10"/>
  <c r="DP10"/>
  <c r="DD10"/>
  <c r="EF10"/>
  <c r="DT10"/>
  <c r="DI10"/>
  <c r="CZ10"/>
  <c r="DA10"/>
  <c r="EG10"/>
  <c r="EG10" i="46"/>
  <c r="DS10"/>
  <c r="DG10"/>
  <c r="DU10"/>
  <c r="DJ10"/>
  <c r="CX10"/>
  <c r="DX10" i="62"/>
  <c r="EA10" i="46"/>
  <c r="DP10"/>
  <c r="DD10"/>
  <c r="DM10"/>
  <c r="ED10"/>
  <c r="DX10"/>
  <c r="DA10"/>
  <c r="FH31" i="61"/>
  <c r="FA31"/>
  <c r="GB31"/>
  <c r="DO31"/>
  <c r="DA31"/>
  <c r="GJ31"/>
  <c r="FT31"/>
  <c r="EB31"/>
  <c r="FN31"/>
  <c r="ER31"/>
  <c r="DV31"/>
  <c r="EJ31"/>
  <c r="DH31"/>
  <c r="DN22" i="51"/>
  <c r="DJ22"/>
  <c r="DC22"/>
  <c r="DB22"/>
  <c r="CZ22"/>
  <c r="DP22"/>
  <c r="DM22"/>
  <c r="DL22"/>
  <c r="DI22"/>
  <c r="DH22"/>
  <c r="DA22"/>
  <c r="CY22"/>
  <c r="DO22"/>
  <c r="DK22"/>
  <c r="DG22"/>
  <c r="DF22"/>
  <c r="CX22"/>
  <c r="DE22"/>
  <c r="DD22"/>
  <c r="CW22"/>
  <c r="CU22"/>
  <c r="CT22"/>
  <c r="CS22"/>
  <c r="CV22"/>
  <c r="CR22"/>
  <c r="GK23" i="61"/>
  <c r="FV23"/>
  <c r="FE23"/>
  <c r="DZ23"/>
  <c r="DL23"/>
  <c r="FR23"/>
  <c r="EL23"/>
  <c r="ET23"/>
  <c r="ED23"/>
  <c r="GD23"/>
  <c r="DS23"/>
  <c r="ED23" i="44"/>
  <c r="DE23" i="61"/>
  <c r="A22" i="63"/>
  <c r="CP22"/>
  <c r="A22" i="51"/>
  <c r="A22" i="50"/>
  <c r="CO22" i="51"/>
  <c r="CP22" i="50"/>
  <c r="A15" i="42"/>
  <c r="A15" i="57"/>
  <c r="CP25" i="63"/>
  <c r="A25"/>
  <c r="A25" i="50"/>
  <c r="CP25"/>
  <c r="K19" i="48"/>
  <c r="K21"/>
  <c r="K22"/>
  <c r="X19"/>
  <c r="T19"/>
  <c r="P19"/>
  <c r="N19"/>
  <c r="N21"/>
  <c r="N22"/>
  <c r="AO19"/>
  <c r="AE19"/>
  <c r="AB19"/>
  <c r="M19"/>
  <c r="AQ19"/>
  <c r="AQ21"/>
  <c r="AQ22"/>
  <c r="V19"/>
  <c r="V21"/>
  <c r="V22"/>
  <c r="R19"/>
  <c r="R21"/>
  <c r="R22"/>
  <c r="H19"/>
  <c r="H21"/>
  <c r="H22"/>
  <c r="E19"/>
  <c r="E21"/>
  <c r="E22"/>
  <c r="AI19"/>
  <c r="AI21"/>
  <c r="AI22"/>
  <c r="AF19"/>
  <c r="AF21"/>
  <c r="AF22"/>
  <c r="AL19"/>
  <c r="AL21"/>
  <c r="AL22"/>
  <c r="AC19"/>
  <c r="AC21"/>
  <c r="AC22"/>
  <c r="Z19"/>
  <c r="Z21"/>
  <c r="Z22"/>
  <c r="AH19"/>
  <c r="BM36" i="57"/>
  <c r="AC36"/>
  <c r="BP36"/>
  <c r="AF36"/>
  <c r="E36"/>
  <c r="BJ36"/>
  <c r="AZ36"/>
  <c r="AP36"/>
  <c r="Z36"/>
  <c r="W36"/>
  <c r="M36"/>
  <c r="BE36"/>
  <c r="AU36"/>
  <c r="AL36"/>
  <c r="BS36"/>
  <c r="AI36"/>
  <c r="R36"/>
  <c r="H36"/>
  <c r="CP23" i="63"/>
  <c r="A23"/>
  <c r="CP23" i="50"/>
  <c r="A23"/>
  <c r="A19" i="42"/>
  <c r="A19" i="57"/>
  <c r="DS14" i="48"/>
  <c r="DO14"/>
  <c r="EE14"/>
  <c r="DQ14"/>
  <c r="EH14"/>
  <c r="DU14"/>
  <c r="DG14"/>
  <c r="EK14"/>
  <c r="DY14"/>
  <c r="EO14"/>
  <c r="EB14"/>
  <c r="DM14"/>
  <c r="DJ14"/>
  <c r="BU37" i="57"/>
  <c r="BI37"/>
  <c r="BD37"/>
  <c r="AY37"/>
  <c r="AT37"/>
  <c r="AO37"/>
  <c r="AK37"/>
  <c r="Y37"/>
  <c r="U37"/>
  <c r="P37"/>
  <c r="K37"/>
  <c r="BL37"/>
  <c r="BH37"/>
  <c r="BC37"/>
  <c r="AX37"/>
  <c r="AS37"/>
  <c r="AN37"/>
  <c r="AB37"/>
  <c r="V37"/>
  <c r="L37"/>
  <c r="BH37" i="42"/>
  <c r="BR37" i="57"/>
  <c r="AH37"/>
  <c r="Q37"/>
  <c r="G37"/>
  <c r="BO37"/>
  <c r="AE37"/>
  <c r="D37"/>
  <c r="U37" i="42"/>
  <c r="BC37"/>
  <c r="EX33" i="57"/>
  <c r="DR33"/>
  <c r="EJ33"/>
  <c r="DI33"/>
  <c r="EU33"/>
  <c r="EO33"/>
  <c r="DU33"/>
  <c r="DL33"/>
  <c r="DZ33"/>
  <c r="DC33"/>
  <c r="CX33"/>
  <c r="DO33"/>
  <c r="CS33"/>
  <c r="ER33"/>
  <c r="EE33"/>
  <c r="DF33"/>
  <c r="EO29"/>
  <c r="EJ29"/>
  <c r="EE29"/>
  <c r="DZ29"/>
  <c r="DU29"/>
  <c r="DI29"/>
  <c r="EU29"/>
  <c r="DC29"/>
  <c r="ER29"/>
  <c r="DL29"/>
  <c r="DO29"/>
  <c r="CX29"/>
  <c r="CS29"/>
  <c r="EX29"/>
  <c r="DR29"/>
  <c r="DF29"/>
  <c r="EO25"/>
  <c r="EJ25"/>
  <c r="EE25"/>
  <c r="DZ25"/>
  <c r="DU25"/>
  <c r="DI25"/>
  <c r="ER25"/>
  <c r="DL25"/>
  <c r="EU25"/>
  <c r="DO25"/>
  <c r="CX25"/>
  <c r="DF25"/>
  <c r="DC25"/>
  <c r="CS25"/>
  <c r="EX25"/>
  <c r="DR25"/>
  <c r="EU17"/>
  <c r="EE17"/>
  <c r="DU17"/>
  <c r="DI17"/>
  <c r="CX17"/>
  <c r="EO17"/>
  <c r="EJ17"/>
  <c r="DZ17"/>
  <c r="DO17"/>
  <c r="DC17"/>
  <c r="CS17"/>
  <c r="BU13"/>
  <c r="BO13"/>
  <c r="BI13"/>
  <c r="BA13"/>
  <c r="AV13"/>
  <c r="AQ13"/>
  <c r="S13"/>
  <c r="N13"/>
  <c r="I13"/>
  <c r="D13"/>
  <c r="BF13" i="42"/>
  <c r="BR13" i="57"/>
  <c r="BL13"/>
  <c r="BF13"/>
  <c r="BD13"/>
  <c r="AT13"/>
  <c r="AH13"/>
  <c r="V13"/>
  <c r="L13"/>
  <c r="AE13"/>
  <c r="AY13"/>
  <c r="AO13"/>
  <c r="AB13"/>
  <c r="Q13"/>
  <c r="G13"/>
  <c r="AK13"/>
  <c r="Y13"/>
  <c r="EE8"/>
  <c r="DU8"/>
  <c r="DI8"/>
  <c r="CX8"/>
  <c r="EO8"/>
  <c r="EJ8"/>
  <c r="DZ8"/>
  <c r="DO8"/>
  <c r="DC8"/>
  <c r="CS8"/>
  <c r="EU8"/>
  <c r="BU16"/>
  <c r="BO16"/>
  <c r="BI16"/>
  <c r="BA16"/>
  <c r="AV16"/>
  <c r="AQ16"/>
  <c r="S16"/>
  <c r="N16"/>
  <c r="I16"/>
  <c r="D16"/>
  <c r="BR16"/>
  <c r="BL16"/>
  <c r="BF16"/>
  <c r="AK16"/>
  <c r="Y16"/>
  <c r="BD16"/>
  <c r="AT16"/>
  <c r="AH16"/>
  <c r="V16"/>
  <c r="L16"/>
  <c r="AE16"/>
  <c r="BF16" i="42"/>
  <c r="AY16" i="57"/>
  <c r="AO16"/>
  <c r="AB16"/>
  <c r="Q16"/>
  <c r="G16"/>
  <c r="AQ19" i="35"/>
  <c r="EO28" i="57"/>
  <c r="EJ28"/>
  <c r="EE28"/>
  <c r="DZ28"/>
  <c r="DU28"/>
  <c r="DI28"/>
  <c r="EU28"/>
  <c r="CS28"/>
  <c r="ER28"/>
  <c r="DL28"/>
  <c r="DO28"/>
  <c r="DC28"/>
  <c r="CX28"/>
  <c r="EX28"/>
  <c r="DR28"/>
  <c r="DF28"/>
  <c r="EO23"/>
  <c r="EJ23"/>
  <c r="EE23"/>
  <c r="DZ23"/>
  <c r="DU23"/>
  <c r="DI23"/>
  <c r="ER23"/>
  <c r="DL23"/>
  <c r="DO23"/>
  <c r="CX23"/>
  <c r="EX23"/>
  <c r="DF23"/>
  <c r="EU23"/>
  <c r="DC23"/>
  <c r="CS23"/>
  <c r="DR23"/>
  <c r="EE10"/>
  <c r="DU10"/>
  <c r="DI10"/>
  <c r="CX10"/>
  <c r="EO10"/>
  <c r="EJ10"/>
  <c r="DZ10"/>
  <c r="DO10"/>
  <c r="DC10"/>
  <c r="CS10"/>
  <c r="EU10"/>
  <c r="BU34"/>
  <c r="BI34"/>
  <c r="BD34"/>
  <c r="AY34"/>
  <c r="AT34"/>
  <c r="AO34"/>
  <c r="AK34"/>
  <c r="Y34"/>
  <c r="U34"/>
  <c r="P34"/>
  <c r="K34"/>
  <c r="BO34"/>
  <c r="BC34"/>
  <c r="AE34"/>
  <c r="G34"/>
  <c r="U34" i="42"/>
  <c r="BH34" i="57"/>
  <c r="AN34"/>
  <c r="L34"/>
  <c r="BR34"/>
  <c r="AS34"/>
  <c r="AH34"/>
  <c r="Q34"/>
  <c r="D34"/>
  <c r="BL34"/>
  <c r="AB34"/>
  <c r="AX34"/>
  <c r="V34"/>
  <c r="BC34" i="42"/>
  <c r="BH34"/>
  <c r="FA28" i="57"/>
  <c r="ES28"/>
  <c r="DM28"/>
  <c r="CZ28"/>
  <c r="CU28"/>
  <c r="CP28"/>
  <c r="FA28" i="42"/>
  <c r="DW28"/>
  <c r="EL28" i="57"/>
  <c r="EG28"/>
  <c r="DW28"/>
  <c r="DS28"/>
  <c r="DG28"/>
  <c r="EV28"/>
  <c r="DP28"/>
  <c r="DD28"/>
  <c r="CY28"/>
  <c r="CT28"/>
  <c r="CO28"/>
  <c r="CN28"/>
  <c r="EY28"/>
  <c r="EB28"/>
  <c r="EP28"/>
  <c r="EK28"/>
  <c r="EF28"/>
  <c r="EA28"/>
  <c r="DV28"/>
  <c r="DJ28"/>
  <c r="CO28" i="42"/>
  <c r="EY19" i="57"/>
  <c r="ES19"/>
  <c r="EN19"/>
  <c r="FA19" i="42"/>
  <c r="CN19"/>
  <c r="EK19" i="57"/>
  <c r="EF19"/>
  <c r="EA19"/>
  <c r="DV19"/>
  <c r="DP19"/>
  <c r="DJ19"/>
  <c r="DD19"/>
  <c r="CY19"/>
  <c r="CT19"/>
  <c r="CO19"/>
  <c r="EI19"/>
  <c r="DY19"/>
  <c r="DM19"/>
  <c r="DB19"/>
  <c r="CR19"/>
  <c r="CO19" i="42"/>
  <c r="EP19" i="57"/>
  <c r="CN19"/>
  <c r="EN19" i="42"/>
  <c r="FA19" i="57"/>
  <c r="ED19"/>
  <c r="DS19"/>
  <c r="DG19"/>
  <c r="CW19"/>
  <c r="EV19"/>
  <c r="EJ9"/>
  <c r="DZ9"/>
  <c r="DO9"/>
  <c r="DC9"/>
  <c r="CS9"/>
  <c r="EU9"/>
  <c r="EE9"/>
  <c r="DU9"/>
  <c r="DI9"/>
  <c r="CX9"/>
  <c r="EO9"/>
  <c r="BM35"/>
  <c r="AC35"/>
  <c r="BP35"/>
  <c r="AF35"/>
  <c r="BE35"/>
  <c r="AU35"/>
  <c r="AL35"/>
  <c r="R35"/>
  <c r="E35"/>
  <c r="BS35"/>
  <c r="AI35"/>
  <c r="W35"/>
  <c r="H35"/>
  <c r="BJ35"/>
  <c r="AZ35"/>
  <c r="AP35"/>
  <c r="Z35"/>
  <c r="M35"/>
  <c r="FA31"/>
  <c r="ES31"/>
  <c r="DM31"/>
  <c r="CZ31"/>
  <c r="CU31"/>
  <c r="CP31"/>
  <c r="FA31" i="42"/>
  <c r="DG31" i="57"/>
  <c r="EV31"/>
  <c r="DP31"/>
  <c r="DD31"/>
  <c r="CY31"/>
  <c r="CT31"/>
  <c r="CO31"/>
  <c r="EY31"/>
  <c r="EG31"/>
  <c r="DW31"/>
  <c r="DS31"/>
  <c r="EL31"/>
  <c r="EB31"/>
  <c r="CN31"/>
  <c r="EP31"/>
  <c r="EK31"/>
  <c r="EF31"/>
  <c r="EA31"/>
  <c r="DV31"/>
  <c r="DJ31"/>
  <c r="DW31" i="42"/>
  <c r="CO31"/>
  <c r="FA27" i="57"/>
  <c r="ES27"/>
  <c r="DM27"/>
  <c r="CZ27"/>
  <c r="CU27"/>
  <c r="CP27"/>
  <c r="FA27" i="42"/>
  <c r="EY27" i="57"/>
  <c r="EG27"/>
  <c r="DW27"/>
  <c r="EV27"/>
  <c r="DP27"/>
  <c r="DD27"/>
  <c r="CY27"/>
  <c r="CT27"/>
  <c r="CO27"/>
  <c r="EL27"/>
  <c r="EB27"/>
  <c r="DS27"/>
  <c r="DG27"/>
  <c r="CN27"/>
  <c r="EA27"/>
  <c r="DJ27"/>
  <c r="EP27"/>
  <c r="DV27"/>
  <c r="CO27" i="42"/>
  <c r="EK27" i="57"/>
  <c r="DW27" i="42"/>
  <c r="EF27" i="57"/>
  <c r="EO32"/>
  <c r="EJ32"/>
  <c r="EE32"/>
  <c r="DZ32"/>
  <c r="DU32"/>
  <c r="DI32"/>
  <c r="DC32"/>
  <c r="ER32"/>
  <c r="DL32"/>
  <c r="DO32"/>
  <c r="CX32"/>
  <c r="EU32"/>
  <c r="CS32"/>
  <c r="EX32"/>
  <c r="DR32"/>
  <c r="DF32"/>
  <c r="AZ19"/>
  <c r="AU19"/>
  <c r="AP19"/>
  <c r="AI19"/>
  <c r="AC19"/>
  <c r="W19"/>
  <c r="R19"/>
  <c r="M19"/>
  <c r="H19"/>
  <c r="BP19"/>
  <c r="BV19"/>
  <c r="BJ19"/>
  <c r="BL30"/>
  <c r="BH30"/>
  <c r="BC30"/>
  <c r="AX30"/>
  <c r="AS30"/>
  <c r="AN30"/>
  <c r="AB30"/>
  <c r="U30" i="42"/>
  <c r="Q30" i="57"/>
  <c r="G30"/>
  <c r="BO30"/>
  <c r="AE30"/>
  <c r="D30"/>
  <c r="L30"/>
  <c r="BR30"/>
  <c r="AH30"/>
  <c r="V30"/>
  <c r="BU30"/>
  <c r="BI30"/>
  <c r="BD30"/>
  <c r="AY30"/>
  <c r="AT30"/>
  <c r="AO30"/>
  <c r="AK30"/>
  <c r="Y30"/>
  <c r="U30"/>
  <c r="P30"/>
  <c r="K30"/>
  <c r="BC30" i="42"/>
  <c r="BH30"/>
  <c r="FA23" i="57"/>
  <c r="ES23"/>
  <c r="DM23"/>
  <c r="CZ23"/>
  <c r="CU23"/>
  <c r="CP23"/>
  <c r="FA23" i="42"/>
  <c r="EV23" i="57"/>
  <c r="DP23"/>
  <c r="DD23"/>
  <c r="CY23"/>
  <c r="CT23"/>
  <c r="CO23"/>
  <c r="EY23"/>
  <c r="EG23"/>
  <c r="DW23"/>
  <c r="DG23"/>
  <c r="CN23"/>
  <c r="DW23" i="42"/>
  <c r="EP23" i="57"/>
  <c r="EF23"/>
  <c r="DV23"/>
  <c r="EL23"/>
  <c r="EB23"/>
  <c r="DS23"/>
  <c r="EK23"/>
  <c r="EA23"/>
  <c r="DJ23"/>
  <c r="CO23" i="42"/>
  <c r="BU10" i="57"/>
  <c r="BO10"/>
  <c r="BI10"/>
  <c r="BA10"/>
  <c r="AV10"/>
  <c r="AQ10"/>
  <c r="S10"/>
  <c r="N10"/>
  <c r="I10"/>
  <c r="D10"/>
  <c r="BF10" i="42"/>
  <c r="BR10" i="57"/>
  <c r="BL10"/>
  <c r="BF10"/>
  <c r="AY10"/>
  <c r="AO10"/>
  <c r="AB10"/>
  <c r="Q10"/>
  <c r="G10"/>
  <c r="AK10"/>
  <c r="Y10"/>
  <c r="BD10"/>
  <c r="AT10"/>
  <c r="AH10"/>
  <c r="V10"/>
  <c r="L10"/>
  <c r="AE10"/>
  <c r="AR9" i="58"/>
  <c r="AH9"/>
  <c r="X9"/>
  <c r="M9"/>
  <c r="D9"/>
  <c r="AU9"/>
  <c r="AN9"/>
  <c r="AE9"/>
  <c r="T9"/>
  <c r="J9"/>
  <c r="P9"/>
  <c r="AT9"/>
  <c r="AB9"/>
  <c r="G9"/>
  <c r="AK9"/>
  <c r="AT9" i="49"/>
  <c r="D9"/>
  <c r="AR9"/>
  <c r="P9"/>
  <c r="T9"/>
  <c r="AH9"/>
  <c r="AU9"/>
  <c r="AE9"/>
  <c r="G9"/>
  <c r="X9"/>
  <c r="AB9"/>
  <c r="M9"/>
  <c r="J9"/>
  <c r="AN9"/>
  <c r="AK9"/>
  <c r="EQ8" i="58"/>
  <c r="EJ8"/>
  <c r="ED8"/>
  <c r="EU8"/>
  <c r="DW8"/>
  <c r="DP8"/>
  <c r="DJ8"/>
  <c r="DD8"/>
  <c r="DY8"/>
  <c r="DM8"/>
  <c r="ES8"/>
  <c r="EG8"/>
  <c r="DU8"/>
  <c r="DD8" i="49"/>
  <c r="DI8"/>
  <c r="DX8"/>
  <c r="DV8"/>
  <c r="DO8"/>
  <c r="EF8"/>
  <c r="ER8"/>
  <c r="EP8"/>
  <c r="DL8"/>
  <c r="EI8"/>
  <c r="DT8"/>
  <c r="ET8"/>
  <c r="EC8"/>
  <c r="EI14" i="62"/>
  <c r="ED14"/>
  <c r="DF14"/>
  <c r="CZ14"/>
  <c r="EC14"/>
  <c r="DW14"/>
  <c r="DQ14"/>
  <c r="DK14"/>
  <c r="EF14"/>
  <c r="DI14"/>
  <c r="DT14"/>
  <c r="DZ14"/>
  <c r="DN14"/>
  <c r="DC14"/>
  <c r="ED14" i="46"/>
  <c r="BO31" i="61"/>
  <c r="BH31"/>
  <c r="AZ31"/>
  <c r="AR31"/>
  <c r="AJ31"/>
  <c r="R31"/>
  <c r="K31"/>
  <c r="CI31"/>
  <c r="AH31"/>
  <c r="Y31"/>
  <c r="O31"/>
  <c r="E31"/>
  <c r="CC31"/>
  <c r="BR31"/>
  <c r="CR31"/>
  <c r="CA31"/>
  <c r="BD31"/>
  <c r="V31"/>
  <c r="H31"/>
  <c r="BV31"/>
  <c r="BK31"/>
  <c r="AX31"/>
  <c r="CK31"/>
  <c r="AC31"/>
  <c r="AP31"/>
  <c r="CI29"/>
  <c r="CA29"/>
  <c r="BR29"/>
  <c r="BK29"/>
  <c r="O29"/>
  <c r="H29"/>
  <c r="AR29"/>
  <c r="AH29"/>
  <c r="V29"/>
  <c r="K29"/>
  <c r="CR29"/>
  <c r="BV29"/>
  <c r="AZ29"/>
  <c r="AP29"/>
  <c r="AC29"/>
  <c r="R29"/>
  <c r="CK29"/>
  <c r="BO29"/>
  <c r="BD29"/>
  <c r="AJ29"/>
  <c r="Y29"/>
  <c r="AX29"/>
  <c r="BH29"/>
  <c r="CC29"/>
  <c r="E29"/>
  <c r="FW15"/>
  <c r="EQ15"/>
  <c r="GL15"/>
  <c r="GE15"/>
  <c r="FS15"/>
  <c r="FL15"/>
  <c r="FF15"/>
  <c r="EY15"/>
  <c r="EE15"/>
  <c r="GI15"/>
  <c r="GA15"/>
  <c r="EZ15"/>
  <c r="DN15"/>
  <c r="DF15"/>
  <c r="FG15"/>
  <c r="EM15"/>
  <c r="DU15"/>
  <c r="DM15"/>
  <c r="FM15"/>
  <c r="CZ15"/>
  <c r="EU15"/>
  <c r="EI15"/>
  <c r="EA15"/>
  <c r="DG15"/>
  <c r="DT15"/>
  <c r="GL14"/>
  <c r="GE14"/>
  <c r="FS14"/>
  <c r="FL14"/>
  <c r="FF14"/>
  <c r="EY14"/>
  <c r="GA14"/>
  <c r="EE14"/>
  <c r="GI14"/>
  <c r="EZ14"/>
  <c r="EQ14"/>
  <c r="DN14"/>
  <c r="DF14"/>
  <c r="FW14"/>
  <c r="FM14"/>
  <c r="EM14"/>
  <c r="DU14"/>
  <c r="DM14"/>
  <c r="EU14"/>
  <c r="DT14"/>
  <c r="CZ14"/>
  <c r="FG14"/>
  <c r="EI14"/>
  <c r="EA14"/>
  <c r="DG14"/>
  <c r="Z18" i="63"/>
  <c r="V18"/>
  <c r="R18"/>
  <c r="N18"/>
  <c r="J18"/>
  <c r="F18"/>
  <c r="AA18"/>
  <c r="W18"/>
  <c r="S18"/>
  <c r="O18"/>
  <c r="K18"/>
  <c r="G18"/>
  <c r="CM18"/>
  <c r="T18"/>
  <c r="L18"/>
  <c r="D18"/>
  <c r="Y18"/>
  <c r="Q18"/>
  <c r="I18"/>
  <c r="M18"/>
  <c r="CM18" i="50"/>
  <c r="Z18"/>
  <c r="X18" i="63"/>
  <c r="H18"/>
  <c r="U18"/>
  <c r="E18"/>
  <c r="P18"/>
  <c r="AA18" i="50"/>
  <c r="U18"/>
  <c r="R18"/>
  <c r="M18"/>
  <c r="J18"/>
  <c r="E18"/>
  <c r="I18"/>
  <c r="W18"/>
  <c r="T18"/>
  <c r="O18"/>
  <c r="L18"/>
  <c r="G18"/>
  <c r="Y18"/>
  <c r="V18"/>
  <c r="N18"/>
  <c r="X18"/>
  <c r="S18"/>
  <c r="P18"/>
  <c r="K18"/>
  <c r="H18"/>
  <c r="Q18"/>
  <c r="F18"/>
  <c r="D18"/>
  <c r="X14" i="63"/>
  <c r="P14"/>
  <c r="H14"/>
  <c r="Z14"/>
  <c r="R14"/>
  <c r="J14"/>
  <c r="CM14"/>
  <c r="L14"/>
  <c r="V14"/>
  <c r="F14"/>
  <c r="CM14" i="50"/>
  <c r="T14" i="63"/>
  <c r="N14"/>
  <c r="Z14" i="50"/>
  <c r="D14" i="63"/>
  <c r="V14" i="50"/>
  <c r="N14"/>
  <c r="F14"/>
  <c r="J14"/>
  <c r="X14"/>
  <c r="P14"/>
  <c r="H14"/>
  <c r="T14"/>
  <c r="L14"/>
  <c r="R14"/>
  <c r="D14"/>
  <c r="X10" i="63"/>
  <c r="P10"/>
  <c r="H10"/>
  <c r="Z10"/>
  <c r="R10"/>
  <c r="J10"/>
  <c r="CM10"/>
  <c r="L10"/>
  <c r="V10"/>
  <c r="F10"/>
  <c r="N10"/>
  <c r="CM10" i="50"/>
  <c r="D10" i="63"/>
  <c r="Z10" i="50"/>
  <c r="T10" i="63"/>
  <c r="V10" i="50"/>
  <c r="N10"/>
  <c r="F10"/>
  <c r="X10"/>
  <c r="P10"/>
  <c r="H10"/>
  <c r="R10"/>
  <c r="J10"/>
  <c r="T10"/>
  <c r="L10"/>
  <c r="D10"/>
  <c r="Y23" i="63"/>
  <c r="U23"/>
  <c r="Q23"/>
  <c r="M23"/>
  <c r="I23"/>
  <c r="E23"/>
  <c r="CM23"/>
  <c r="X23"/>
  <c r="T23"/>
  <c r="P23"/>
  <c r="L23"/>
  <c r="H23"/>
  <c r="D23"/>
  <c r="W23"/>
  <c r="O23"/>
  <c r="G23"/>
  <c r="Z23"/>
  <c r="R23"/>
  <c r="J23"/>
  <c r="S23"/>
  <c r="N23"/>
  <c r="AA23"/>
  <c r="V23"/>
  <c r="AA23" i="50"/>
  <c r="K23" i="63"/>
  <c r="Z23" i="50"/>
  <c r="CM23"/>
  <c r="F23" i="63"/>
  <c r="Y23" i="50"/>
  <c r="V23"/>
  <c r="Q23"/>
  <c r="N23"/>
  <c r="I23"/>
  <c r="F23"/>
  <c r="R23"/>
  <c r="M23"/>
  <c r="X23"/>
  <c r="S23"/>
  <c r="P23"/>
  <c r="K23"/>
  <c r="H23"/>
  <c r="E23"/>
  <c r="W23"/>
  <c r="T23"/>
  <c r="O23"/>
  <c r="L23"/>
  <c r="G23"/>
  <c r="U23"/>
  <c r="J23"/>
  <c r="D23"/>
  <c r="F19" i="58"/>
  <c r="W19"/>
  <c r="L19"/>
  <c r="I19"/>
  <c r="AA19"/>
  <c r="AQ19"/>
  <c r="U19"/>
  <c r="AG19"/>
  <c r="AD19"/>
  <c r="S19"/>
  <c r="AM19"/>
  <c r="O19"/>
  <c r="AO19"/>
  <c r="F19" i="49"/>
  <c r="L19"/>
  <c r="AD19"/>
  <c r="I19"/>
  <c r="S19"/>
  <c r="AA19"/>
  <c r="AM19"/>
  <c r="AQ19"/>
  <c r="O19"/>
  <c r="W19"/>
  <c r="AG19"/>
  <c r="AO19"/>
  <c r="U19"/>
  <c r="AM16" i="62"/>
  <c r="AG16"/>
  <c r="AA16"/>
  <c r="S16"/>
  <c r="M16"/>
  <c r="G16"/>
  <c r="AJ16"/>
  <c r="X16"/>
  <c r="V16"/>
  <c r="J16"/>
  <c r="P16"/>
  <c r="AD16"/>
  <c r="EF9"/>
  <c r="DX9"/>
  <c r="DT9"/>
  <c r="DP9"/>
  <c r="DD9"/>
  <c r="CZ9"/>
  <c r="EG9"/>
  <c r="EC9"/>
  <c r="DU9"/>
  <c r="DQ9"/>
  <c r="DM9"/>
  <c r="DI9"/>
  <c r="DA9"/>
  <c r="DW9"/>
  <c r="DG9"/>
  <c r="EA9"/>
  <c r="DF9"/>
  <c r="EI9"/>
  <c r="DZ9"/>
  <c r="DN9"/>
  <c r="DC9"/>
  <c r="ED9"/>
  <c r="DS9"/>
  <c r="DJ9"/>
  <c r="CX9"/>
  <c r="EA9" i="46"/>
  <c r="DP9"/>
  <c r="DD9"/>
  <c r="CX9"/>
  <c r="EG9"/>
  <c r="DS9"/>
  <c r="DG9"/>
  <c r="DK9" i="62"/>
  <c r="ED9" i="46"/>
  <c r="DX9"/>
  <c r="DM9"/>
  <c r="DA9"/>
  <c r="DJ9"/>
  <c r="DU9"/>
  <c r="Q36" i="61"/>
  <c r="J36"/>
  <c r="BX36"/>
  <c r="BC36"/>
  <c r="X36"/>
  <c r="AM36"/>
  <c r="CN36"/>
  <c r="AE36"/>
  <c r="BQ36"/>
  <c r="AU36"/>
  <c r="BJ36"/>
  <c r="CF36"/>
  <c r="L19" i="40"/>
  <c r="G19"/>
  <c r="D19"/>
  <c r="U19"/>
  <c r="N19"/>
  <c r="AK19"/>
  <c r="GE7" i="61"/>
  <c r="GE46" a="1"/>
  <c r="GE46"/>
  <c r="FS7"/>
  <c r="FS46" a="1"/>
  <c r="FS46"/>
  <c r="FM7"/>
  <c r="FM46" a="1"/>
  <c r="FM46"/>
  <c r="FG7"/>
  <c r="FG46" a="1"/>
  <c r="FG46"/>
  <c r="EU7"/>
  <c r="EU46" a="1"/>
  <c r="EU46"/>
  <c r="FW7"/>
  <c r="FW46" a="1"/>
  <c r="FW46"/>
  <c r="EZ7"/>
  <c r="EZ46" a="1"/>
  <c r="EZ46"/>
  <c r="DM7"/>
  <c r="DM46" a="1"/>
  <c r="DM46"/>
  <c r="DG7"/>
  <c r="DG46" a="1"/>
  <c r="DG46"/>
  <c r="GL7"/>
  <c r="GL46" a="1"/>
  <c r="GL46"/>
  <c r="FF7"/>
  <c r="FF46" a="1"/>
  <c r="FF46"/>
  <c r="EY7"/>
  <c r="EY46" a="1"/>
  <c r="EY46"/>
  <c r="EQ7"/>
  <c r="EQ46" a="1"/>
  <c r="EQ46"/>
  <c r="EI7"/>
  <c r="EI46" a="1"/>
  <c r="EI46"/>
  <c r="DF7"/>
  <c r="DF46" a="1"/>
  <c r="DF46"/>
  <c r="CZ7"/>
  <c r="CZ46" a="1"/>
  <c r="CZ46"/>
  <c r="GI7"/>
  <c r="GI46" a="1"/>
  <c r="GI46"/>
  <c r="GA7"/>
  <c r="GA46" a="1"/>
  <c r="GA46"/>
  <c r="EE7"/>
  <c r="EE46" a="1"/>
  <c r="EE46"/>
  <c r="DT7"/>
  <c r="DT46" a="1"/>
  <c r="DT46"/>
  <c r="DN7"/>
  <c r="DN46" a="1"/>
  <c r="DN46"/>
  <c r="DU7"/>
  <c r="DU46" a="1"/>
  <c r="DU46"/>
  <c r="EM7"/>
  <c r="EM46" a="1"/>
  <c r="EM46"/>
  <c r="FL7"/>
  <c r="FL46" a="1"/>
  <c r="FL46"/>
  <c r="EA7"/>
  <c r="EA46" a="1"/>
  <c r="EA46"/>
  <c r="F29" i="40"/>
  <c r="AZ29"/>
  <c r="F28"/>
  <c r="AZ28"/>
  <c r="F26"/>
  <c r="AZ26"/>
  <c r="F23"/>
  <c r="AZ23"/>
  <c r="DO17" i="51"/>
  <c r="DK17"/>
  <c r="DG17"/>
  <c r="DF17"/>
  <c r="CZ17"/>
  <c r="DE17"/>
  <c r="DD17"/>
  <c r="CY17"/>
  <c r="DN17"/>
  <c r="DJ17"/>
  <c r="DC17"/>
  <c r="DB17"/>
  <c r="CX17"/>
  <c r="DP17"/>
  <c r="DM17"/>
  <c r="DL17"/>
  <c r="DI17"/>
  <c r="DH17"/>
  <c r="DA17"/>
  <c r="CW17"/>
  <c r="CV17"/>
  <c r="CU17"/>
  <c r="CT17"/>
  <c r="CS17"/>
  <c r="CR17"/>
  <c r="DD9"/>
  <c r="DN9"/>
  <c r="DJ9"/>
  <c r="DB9"/>
  <c r="DP9"/>
  <c r="DL9"/>
  <c r="DH9"/>
  <c r="CZ9"/>
  <c r="DF9"/>
  <c r="CX9"/>
  <c r="CV9"/>
  <c r="CT9"/>
  <c r="CR9"/>
  <c r="ES17" i="58"/>
  <c r="EJ17"/>
  <c r="DW17"/>
  <c r="DJ17"/>
  <c r="DM17"/>
  <c r="DD17"/>
  <c r="EG17"/>
  <c r="DU17"/>
  <c r="DP17"/>
  <c r="EU17"/>
  <c r="ED17"/>
  <c r="EQ17"/>
  <c r="DY17"/>
  <c r="EI17" i="49"/>
  <c r="DV17"/>
  <c r="DI17"/>
  <c r="ET17"/>
  <c r="EF17"/>
  <c r="DT17"/>
  <c r="DD17"/>
  <c r="ER17"/>
  <c r="EC17"/>
  <c r="DO17"/>
  <c r="EP17"/>
  <c r="DX17"/>
  <c r="DL17"/>
  <c r="AM11" i="58"/>
  <c r="AG11"/>
  <c r="AA11"/>
  <c r="U11"/>
  <c r="AQ11"/>
  <c r="O11"/>
  <c r="I11"/>
  <c r="F11"/>
  <c r="W11"/>
  <c r="L11"/>
  <c r="AO11"/>
  <c r="AD11"/>
  <c r="S11"/>
  <c r="AM11" i="49"/>
  <c r="W11"/>
  <c r="L11"/>
  <c r="AG11"/>
  <c r="U11"/>
  <c r="I11"/>
  <c r="F11"/>
  <c r="AQ11"/>
  <c r="AD11"/>
  <c r="S11"/>
  <c r="AO11"/>
  <c r="AA11"/>
  <c r="O11"/>
  <c r="AR8" i="58"/>
  <c r="AH8"/>
  <c r="X8"/>
  <c r="M8"/>
  <c r="D8"/>
  <c r="AU8"/>
  <c r="AN8"/>
  <c r="AE8"/>
  <c r="T8"/>
  <c r="J8"/>
  <c r="P8"/>
  <c r="AT8"/>
  <c r="AB8"/>
  <c r="G8"/>
  <c r="AK8"/>
  <c r="AT8" i="49"/>
  <c r="D8"/>
  <c r="G8"/>
  <c r="M8"/>
  <c r="AN8"/>
  <c r="P8"/>
  <c r="X8"/>
  <c r="AU8"/>
  <c r="AE8"/>
  <c r="AK8"/>
  <c r="J8"/>
  <c r="AR8"/>
  <c r="T8"/>
  <c r="AB8"/>
  <c r="AH8"/>
  <c r="DQ10" i="45"/>
  <c r="EA10"/>
  <c r="DU10"/>
  <c r="DM10"/>
  <c r="DG10"/>
  <c r="DA10"/>
  <c r="DR10"/>
  <c r="DX10"/>
  <c r="DP10"/>
  <c r="DJ10"/>
  <c r="CX10"/>
  <c r="DD10"/>
  <c r="CW10"/>
  <c r="CK32" i="61"/>
  <c r="CC32"/>
  <c r="BV32"/>
  <c r="BD32"/>
  <c r="AX32"/>
  <c r="AP32"/>
  <c r="AH32"/>
  <c r="Y32"/>
  <c r="CR32"/>
  <c r="BR32"/>
  <c r="BK32"/>
  <c r="AR32"/>
  <c r="V32"/>
  <c r="K32"/>
  <c r="CI32"/>
  <c r="AZ32"/>
  <c r="H32"/>
  <c r="CA32"/>
  <c r="BO32"/>
  <c r="AC32"/>
  <c r="O32"/>
  <c r="R32"/>
  <c r="E32"/>
  <c r="BH32"/>
  <c r="AJ32"/>
  <c r="GB10"/>
  <c r="FN10"/>
  <c r="DO10"/>
  <c r="DA10"/>
  <c r="GJ10"/>
  <c r="FH10"/>
  <c r="EB10"/>
  <c r="FT10"/>
  <c r="FA10"/>
  <c r="ER10"/>
  <c r="EJ10"/>
  <c r="DH10"/>
  <c r="DV10"/>
  <c r="CN19"/>
  <c r="AM19"/>
  <c r="CF19"/>
  <c r="AU19"/>
  <c r="BJ19"/>
  <c r="AE19"/>
  <c r="Q19"/>
  <c r="BC19"/>
  <c r="X19"/>
  <c r="BX19"/>
  <c r="J19"/>
  <c r="BQ19"/>
  <c r="AA24" i="63"/>
  <c r="W24"/>
  <c r="S24"/>
  <c r="O24"/>
  <c r="K24"/>
  <c r="G24"/>
  <c r="Z24"/>
  <c r="V24"/>
  <c r="R24"/>
  <c r="N24"/>
  <c r="J24"/>
  <c r="F24"/>
  <c r="Y24"/>
  <c r="Q24"/>
  <c r="I24"/>
  <c r="CM24"/>
  <c r="T24"/>
  <c r="L24"/>
  <c r="D24"/>
  <c r="M24"/>
  <c r="X24"/>
  <c r="H24"/>
  <c r="Z24" i="50"/>
  <c r="U24" i="63"/>
  <c r="P24"/>
  <c r="CM24" i="50"/>
  <c r="E24" i="63"/>
  <c r="AA24" i="50"/>
  <c r="U24"/>
  <c r="R24"/>
  <c r="M24"/>
  <c r="J24"/>
  <c r="N24"/>
  <c r="I24"/>
  <c r="W24"/>
  <c r="T24"/>
  <c r="O24"/>
  <c r="L24"/>
  <c r="G24"/>
  <c r="Y24"/>
  <c r="V24"/>
  <c r="E24"/>
  <c r="X24"/>
  <c r="S24"/>
  <c r="P24"/>
  <c r="K24"/>
  <c r="H24"/>
  <c r="Q24"/>
  <c r="F24"/>
  <c r="D24"/>
  <c r="ES14" i="58"/>
  <c r="EJ14"/>
  <c r="DW14"/>
  <c r="DJ14"/>
  <c r="DM14"/>
  <c r="DD14"/>
  <c r="EQ14"/>
  <c r="DY14"/>
  <c r="DP14"/>
  <c r="EG14"/>
  <c r="DU14"/>
  <c r="EU14"/>
  <c r="ED14"/>
  <c r="ET14" i="49"/>
  <c r="EF14"/>
  <c r="DT14"/>
  <c r="ER14"/>
  <c r="EC14"/>
  <c r="DO14"/>
  <c r="EP14"/>
  <c r="DX14"/>
  <c r="DL14"/>
  <c r="DD14"/>
  <c r="EI14"/>
  <c r="DV14"/>
  <c r="DI14"/>
  <c r="AM10" i="58"/>
  <c r="AG10"/>
  <c r="AA10"/>
  <c r="U10"/>
  <c r="AQ10"/>
  <c r="O10"/>
  <c r="I10"/>
  <c r="W10"/>
  <c r="L10"/>
  <c r="F10"/>
  <c r="AO10"/>
  <c r="AD10"/>
  <c r="S10"/>
  <c r="AO10" i="49"/>
  <c r="AA10"/>
  <c r="O10"/>
  <c r="F10"/>
  <c r="AM10"/>
  <c r="W10"/>
  <c r="L10"/>
  <c r="AG10"/>
  <c r="U10"/>
  <c r="I10"/>
  <c r="AQ10"/>
  <c r="AD10"/>
  <c r="S10"/>
  <c r="GM26" i="43"/>
  <c r="GF26"/>
  <c r="FX26"/>
  <c r="FN26"/>
  <c r="FG26"/>
  <c r="EZ26"/>
  <c r="EQ26"/>
  <c r="EI26"/>
  <c r="DZ26"/>
  <c r="DT26"/>
  <c r="DM26"/>
  <c r="DF26"/>
  <c r="CY26"/>
  <c r="BX12" i="61"/>
  <c r="BJ12"/>
  <c r="AM12"/>
  <c r="CF12"/>
  <c r="AU12"/>
  <c r="X12"/>
  <c r="J12"/>
  <c r="CN12"/>
  <c r="BC12"/>
  <c r="Q12"/>
  <c r="BQ12"/>
  <c r="AE12"/>
  <c r="DO19" i="51"/>
  <c r="DK19"/>
  <c r="DG19"/>
  <c r="DF19"/>
  <c r="CZ19"/>
  <c r="DE19"/>
  <c r="DD19"/>
  <c r="CY19"/>
  <c r="DN19"/>
  <c r="DJ19"/>
  <c r="DC19"/>
  <c r="DB19"/>
  <c r="CX19"/>
  <c r="DP19"/>
  <c r="DM19"/>
  <c r="DL19"/>
  <c r="DI19"/>
  <c r="DH19"/>
  <c r="DA19"/>
  <c r="CW19"/>
  <c r="CV19"/>
  <c r="CU19"/>
  <c r="CT19"/>
  <c r="CS19"/>
  <c r="CR19"/>
  <c r="DD13"/>
  <c r="DN13"/>
  <c r="DJ13"/>
  <c r="DB13"/>
  <c r="DP13"/>
  <c r="DL13"/>
  <c r="DH13"/>
  <c r="CZ13"/>
  <c r="DF13"/>
  <c r="CX13"/>
  <c r="CV13"/>
  <c r="CT13"/>
  <c r="CR13"/>
  <c r="ES13" i="58"/>
  <c r="EJ13"/>
  <c r="DW13"/>
  <c r="DJ13"/>
  <c r="DM13"/>
  <c r="DD13"/>
  <c r="EG13"/>
  <c r="EQ13"/>
  <c r="DY13"/>
  <c r="DP13"/>
  <c r="EU13"/>
  <c r="ED13"/>
  <c r="DU13"/>
  <c r="EI13" i="49"/>
  <c r="DV13"/>
  <c r="DI13"/>
  <c r="ET13"/>
  <c r="EF13"/>
  <c r="DT13"/>
  <c r="DD13"/>
  <c r="ER13"/>
  <c r="EC13"/>
  <c r="DO13"/>
  <c r="EP13"/>
  <c r="DX13"/>
  <c r="DL13"/>
  <c r="AJ10" i="62"/>
  <c r="AF10"/>
  <c r="X10"/>
  <c r="T10"/>
  <c r="P10"/>
  <c r="L10"/>
  <c r="D10"/>
  <c r="AG10"/>
  <c r="AC10"/>
  <c r="Q10"/>
  <c r="M10"/>
  <c r="I10"/>
  <c r="AM10"/>
  <c r="W10"/>
  <c r="G10"/>
  <c r="AL10"/>
  <c r="AA10"/>
  <c r="F10"/>
  <c r="AI10"/>
  <c r="Z10"/>
  <c r="N10"/>
  <c r="AD10"/>
  <c r="S10"/>
  <c r="J10"/>
  <c r="V10"/>
  <c r="CN31" i="61"/>
  <c r="CF31"/>
  <c r="BX31"/>
  <c r="BC31"/>
  <c r="BJ31"/>
  <c r="AU31"/>
  <c r="X31"/>
  <c r="J31"/>
  <c r="BQ31"/>
  <c r="AE31"/>
  <c r="AM31"/>
  <c r="Q31"/>
  <c r="BX14"/>
  <c r="BQ14"/>
  <c r="BJ14"/>
  <c r="BC14"/>
  <c r="AU14"/>
  <c r="AM14"/>
  <c r="AE14"/>
  <c r="CN14"/>
  <c r="CF14"/>
  <c r="J14"/>
  <c r="Q14"/>
  <c r="X14"/>
  <c r="DQ8" i="45"/>
  <c r="CW8"/>
  <c r="DX8"/>
  <c r="DP8"/>
  <c r="DJ8"/>
  <c r="DD8"/>
  <c r="CX8"/>
  <c r="DR8"/>
  <c r="EA8"/>
  <c r="DU8"/>
  <c r="DM8"/>
  <c r="DG8"/>
  <c r="DA8"/>
  <c r="CZ9" i="58"/>
  <c r="A9"/>
  <c r="A9" i="49"/>
  <c r="CZ9"/>
  <c r="CZ12" i="58"/>
  <c r="A12"/>
  <c r="CZ12" i="49"/>
  <c r="A12"/>
  <c r="DX9" i="45"/>
  <c r="DP9"/>
  <c r="DJ9"/>
  <c r="DD9"/>
  <c r="CX9"/>
  <c r="DR9"/>
  <c r="CW9"/>
  <c r="DQ9"/>
  <c r="DM9"/>
  <c r="DU9"/>
  <c r="DA9"/>
  <c r="EA9"/>
  <c r="DG9"/>
  <c r="AQ28" i="34"/>
  <c r="AQ32"/>
  <c r="AQ29"/>
  <c r="AQ33"/>
  <c r="AQ30"/>
  <c r="AQ26"/>
  <c r="AQ27"/>
  <c r="AQ31"/>
  <c r="AQ35"/>
  <c r="AQ34"/>
  <c r="BP33" i="57"/>
  <c r="AF33"/>
  <c r="E33"/>
  <c r="AP33"/>
  <c r="BS33"/>
  <c r="AI33"/>
  <c r="W33"/>
  <c r="R33"/>
  <c r="M33"/>
  <c r="H33"/>
  <c r="BE33"/>
  <c r="AU33"/>
  <c r="AL33"/>
  <c r="BJ33"/>
  <c r="AZ33"/>
  <c r="Z33"/>
  <c r="BM33"/>
  <c r="AC33"/>
  <c r="AZ12"/>
  <c r="AU12"/>
  <c r="AP12"/>
  <c r="AI12"/>
  <c r="AC12"/>
  <c r="W12"/>
  <c r="R12"/>
  <c r="M12"/>
  <c r="H12"/>
  <c r="BV12"/>
  <c r="BJ12"/>
  <c r="BP12"/>
  <c r="BP28"/>
  <c r="AF28"/>
  <c r="E28"/>
  <c r="AU28"/>
  <c r="Z28"/>
  <c r="BS28"/>
  <c r="AI28"/>
  <c r="W28"/>
  <c r="R28"/>
  <c r="M28"/>
  <c r="H28"/>
  <c r="BJ28"/>
  <c r="AZ28"/>
  <c r="AP28"/>
  <c r="BE28"/>
  <c r="AL28"/>
  <c r="BM28"/>
  <c r="AC28"/>
  <c r="BL28"/>
  <c r="BH28"/>
  <c r="BC28"/>
  <c r="AX28"/>
  <c r="AS28"/>
  <c r="AN28"/>
  <c r="AB28"/>
  <c r="BC28" i="42"/>
  <c r="BH28"/>
  <c r="AH28" i="57"/>
  <c r="L28"/>
  <c r="BO28"/>
  <c r="AE28"/>
  <c r="D28"/>
  <c r="Q28"/>
  <c r="G28"/>
  <c r="BR28"/>
  <c r="V28"/>
  <c r="BU28"/>
  <c r="BI28"/>
  <c r="BD28"/>
  <c r="AY28"/>
  <c r="AT28"/>
  <c r="AO28"/>
  <c r="AK28"/>
  <c r="Y28"/>
  <c r="U28"/>
  <c r="P28"/>
  <c r="K28"/>
  <c r="U28" i="42"/>
  <c r="BL31" i="57"/>
  <c r="BH31"/>
  <c r="BC31"/>
  <c r="AX31"/>
  <c r="AS31"/>
  <c r="AN31"/>
  <c r="AB31"/>
  <c r="U31" i="42"/>
  <c r="BC31"/>
  <c r="Q31" i="57"/>
  <c r="BO31"/>
  <c r="AE31"/>
  <c r="D31"/>
  <c r="BR31"/>
  <c r="AH31"/>
  <c r="V31"/>
  <c r="L31"/>
  <c r="G31"/>
  <c r="BU31"/>
  <c r="BI31"/>
  <c r="BD31"/>
  <c r="AY31"/>
  <c r="AT31"/>
  <c r="AO31"/>
  <c r="AK31"/>
  <c r="Y31"/>
  <c r="U31"/>
  <c r="P31"/>
  <c r="K31"/>
  <c r="BH31" i="42"/>
  <c r="FA30" i="57"/>
  <c r="ES30"/>
  <c r="DM30"/>
  <c r="CZ30"/>
  <c r="CU30"/>
  <c r="CP30"/>
  <c r="CO30" i="42"/>
  <c r="EB30" i="57"/>
  <c r="DG30"/>
  <c r="EV30"/>
  <c r="DP30"/>
  <c r="DD30"/>
  <c r="CY30"/>
  <c r="CT30"/>
  <c r="CO30"/>
  <c r="EY30"/>
  <c r="EL30"/>
  <c r="DW30"/>
  <c r="CN30"/>
  <c r="EG30"/>
  <c r="DS30"/>
  <c r="EP30"/>
  <c r="EK30"/>
  <c r="EF30"/>
  <c r="EA30"/>
  <c r="DV30"/>
  <c r="DJ30"/>
  <c r="FA30" i="42"/>
  <c r="DW30"/>
  <c r="EY14" i="57"/>
  <c r="ES14"/>
  <c r="EN14"/>
  <c r="EN14" i="42"/>
  <c r="FA14"/>
  <c r="EK14" i="57"/>
  <c r="EF14"/>
  <c r="EA14"/>
  <c r="DV14"/>
  <c r="DP14"/>
  <c r="DJ14"/>
  <c r="DD14"/>
  <c r="CY14"/>
  <c r="CT14"/>
  <c r="CO14"/>
  <c r="EP14"/>
  <c r="CN14"/>
  <c r="FA14"/>
  <c r="ED14"/>
  <c r="DS14"/>
  <c r="DG14"/>
  <c r="CW14"/>
  <c r="EV14"/>
  <c r="CN14" i="42"/>
  <c r="EI14" i="57"/>
  <c r="DY14"/>
  <c r="DM14"/>
  <c r="DB14"/>
  <c r="CR14"/>
  <c r="CO14" i="42"/>
  <c r="DN10" i="51"/>
  <c r="DJ10"/>
  <c r="DB10"/>
  <c r="CZ10"/>
  <c r="DP10"/>
  <c r="DL10"/>
  <c r="DH10"/>
  <c r="CX10"/>
  <c r="DF10"/>
  <c r="DD10"/>
  <c r="CT10"/>
  <c r="CV10"/>
  <c r="CR10"/>
  <c r="BZ19" i="61"/>
  <c r="AT19"/>
  <c r="CM19"/>
  <c r="CH19"/>
  <c r="BU19"/>
  <c r="BN19"/>
  <c r="BG19"/>
  <c r="BB19"/>
  <c r="AG19"/>
  <c r="CE19"/>
  <c r="AO19"/>
  <c r="AB19"/>
  <c r="N19"/>
  <c r="AW19"/>
  <c r="CP19"/>
  <c r="U19"/>
  <c r="AL19"/>
  <c r="F22" i="40"/>
  <c r="AZ22"/>
  <c r="L20" i="58"/>
  <c r="AQ20"/>
  <c r="AM20"/>
  <c r="AA20"/>
  <c r="W20"/>
  <c r="S20"/>
  <c r="O20"/>
  <c r="AD20"/>
  <c r="F20"/>
  <c r="U20"/>
  <c r="AG20"/>
  <c r="AO20"/>
  <c r="I20"/>
  <c r="AO20" i="49"/>
  <c r="AA20"/>
  <c r="O20"/>
  <c r="AM20"/>
  <c r="W20"/>
  <c r="L20"/>
  <c r="AG20"/>
  <c r="U20"/>
  <c r="I20"/>
  <c r="F20"/>
  <c r="AQ20"/>
  <c r="AD20"/>
  <c r="S20"/>
  <c r="FW8" i="61"/>
  <c r="FS8"/>
  <c r="GE8"/>
  <c r="GA8"/>
  <c r="FM8"/>
  <c r="EY8"/>
  <c r="DN8"/>
  <c r="CZ8"/>
  <c r="FL8"/>
  <c r="FF8"/>
  <c r="EZ8"/>
  <c r="EM8"/>
  <c r="EA8"/>
  <c r="DU8"/>
  <c r="GL8"/>
  <c r="EE8"/>
  <c r="DT8"/>
  <c r="DM8"/>
  <c r="DG8"/>
  <c r="GI8"/>
  <c r="EQ8"/>
  <c r="FG8"/>
  <c r="EU8"/>
  <c r="EI8"/>
  <c r="DF8"/>
  <c r="EE14" i="57"/>
  <c r="DU14"/>
  <c r="DI14"/>
  <c r="CX14"/>
  <c r="EO14"/>
  <c r="EJ14"/>
  <c r="DZ14"/>
  <c r="DO14"/>
  <c r="DC14"/>
  <c r="CS14"/>
  <c r="EU14"/>
  <c r="DQ24" i="63"/>
  <c r="DM24"/>
  <c r="DI24"/>
  <c r="DE24"/>
  <c r="DA24"/>
  <c r="CW24"/>
  <c r="CS24"/>
  <c r="DP24"/>
  <c r="DL24"/>
  <c r="DH24"/>
  <c r="DD24"/>
  <c r="CZ24"/>
  <c r="CV24"/>
  <c r="DK24"/>
  <c r="DC24"/>
  <c r="CU24"/>
  <c r="DN24"/>
  <c r="DF24"/>
  <c r="CX24"/>
  <c r="DG24"/>
  <c r="DB24"/>
  <c r="CT24"/>
  <c r="DP24" i="50"/>
  <c r="DI24"/>
  <c r="DF24"/>
  <c r="DO24" i="63"/>
  <c r="DO24" i="50"/>
  <c r="DL24"/>
  <c r="DE24"/>
  <c r="DJ24" i="63"/>
  <c r="DN24" i="50"/>
  <c r="DK24"/>
  <c r="DH24"/>
  <c r="CY24" i="63"/>
  <c r="DQ24" i="50"/>
  <c r="DJ24"/>
  <c r="DG24"/>
  <c r="DM24"/>
  <c r="CZ24"/>
  <c r="CW24"/>
  <c r="CU24"/>
  <c r="DB24"/>
  <c r="CY24"/>
  <c r="DD24"/>
  <c r="DA24"/>
  <c r="CV24"/>
  <c r="DC24"/>
  <c r="CX24"/>
  <c r="CT24"/>
  <c r="CS24"/>
  <c r="AJ12" i="62"/>
  <c r="AF12"/>
  <c r="X12"/>
  <c r="T12"/>
  <c r="P12"/>
  <c r="L12"/>
  <c r="D12"/>
  <c r="AM12"/>
  <c r="AI12"/>
  <c r="AA12"/>
  <c r="W12"/>
  <c r="S12"/>
  <c r="G12"/>
  <c r="AG12"/>
  <c r="AC12"/>
  <c r="Q12"/>
  <c r="M12"/>
  <c r="I12"/>
  <c r="AL12"/>
  <c r="V12"/>
  <c r="F12"/>
  <c r="N12"/>
  <c r="Z12"/>
  <c r="J12"/>
  <c r="AD12"/>
  <c r="GB12" i="61"/>
  <c r="FN12"/>
  <c r="DO12"/>
  <c r="DA12"/>
  <c r="GJ12"/>
  <c r="FH12"/>
  <c r="EB12"/>
  <c r="FA12"/>
  <c r="ER12"/>
  <c r="EJ12"/>
  <c r="DH12"/>
  <c r="DV12"/>
  <c r="FT12"/>
  <c r="AR19" i="58"/>
  <c r="AK19"/>
  <c r="AF19"/>
  <c r="Z19"/>
  <c r="T19"/>
  <c r="N19"/>
  <c r="H19"/>
  <c r="D19"/>
  <c r="AU19"/>
  <c r="AP19"/>
  <c r="AE19"/>
  <c r="R19"/>
  <c r="M19"/>
  <c r="G19"/>
  <c r="AT19"/>
  <c r="AI19"/>
  <c r="X19"/>
  <c r="K19"/>
  <c r="AN19"/>
  <c r="AC19"/>
  <c r="AB19"/>
  <c r="E19"/>
  <c r="V19"/>
  <c r="AL19"/>
  <c r="P19"/>
  <c r="AH19"/>
  <c r="J19"/>
  <c r="AL19" i="49"/>
  <c r="Z19"/>
  <c r="K19"/>
  <c r="AT19"/>
  <c r="D19"/>
  <c r="AI19"/>
  <c r="V19"/>
  <c r="H19"/>
  <c r="AF19"/>
  <c r="R19"/>
  <c r="E19"/>
  <c r="AP19"/>
  <c r="AC19"/>
  <c r="N19"/>
  <c r="AK19"/>
  <c r="J19"/>
  <c r="AR19"/>
  <c r="T19"/>
  <c r="AH19"/>
  <c r="M19"/>
  <c r="G19"/>
  <c r="P19"/>
  <c r="AU19"/>
  <c r="AE19"/>
  <c r="AN19"/>
  <c r="X19"/>
  <c r="AB19"/>
  <c r="A20" i="42"/>
  <c r="A20" i="57"/>
  <c r="B19" i="58"/>
  <c r="DA19"/>
  <c r="DA19" i="49"/>
  <c r="B19"/>
  <c r="CZ17" i="58"/>
  <c r="A17"/>
  <c r="A17" i="49"/>
  <c r="CZ17"/>
  <c r="CZ11" i="58"/>
  <c r="A11"/>
  <c r="CZ11" i="49"/>
  <c r="A11"/>
  <c r="B27" i="58"/>
  <c r="DA21"/>
  <c r="B21"/>
  <c r="DA27"/>
  <c r="DA21" i="49"/>
  <c r="B27"/>
  <c r="DA27"/>
  <c r="B21"/>
  <c r="CE47" i="61" a="1"/>
  <c r="CE47"/>
  <c r="CP47" a="1"/>
  <c r="CP47"/>
  <c r="BZ47" a="1"/>
  <c r="BZ47"/>
  <c r="AW47" a="1"/>
  <c r="AW47"/>
  <c r="AG47" a="1"/>
  <c r="AG47"/>
  <c r="AL47" a="1"/>
  <c r="AL47"/>
  <c r="AB47" a="1"/>
  <c r="AB47"/>
  <c r="U47" a="1"/>
  <c r="U47"/>
  <c r="AT47" a="1"/>
  <c r="AT47"/>
  <c r="BN47" a="1"/>
  <c r="BN47"/>
  <c r="CM47" a="1"/>
  <c r="CM47"/>
  <c r="BG47" a="1"/>
  <c r="BG47"/>
  <c r="AO47" a="1"/>
  <c r="AO47"/>
  <c r="BB47" a="1"/>
  <c r="BB47"/>
  <c r="CH47" a="1"/>
  <c r="CH47"/>
  <c r="BU47" a="1"/>
  <c r="BU47"/>
  <c r="AX46" a="1"/>
  <c r="AX46"/>
  <c r="FX46" a="1"/>
  <c r="FX46"/>
  <c r="BH46" a="1"/>
  <c r="BH46"/>
  <c r="BV46" a="1"/>
  <c r="BV46"/>
  <c r="CA46" a="1"/>
  <c r="CA46"/>
  <c r="V46" a="1"/>
  <c r="V46"/>
  <c r="DI46" a="1"/>
  <c r="DI46"/>
  <c r="EN46" a="1"/>
  <c r="EN46"/>
  <c r="DW46" a="1"/>
  <c r="DW46"/>
  <c r="H46" a="1"/>
  <c r="H46"/>
  <c r="FI46" a="1"/>
  <c r="FI46"/>
  <c r="EF46" a="1"/>
  <c r="EF46"/>
  <c r="DB46" a="1"/>
  <c r="DB46"/>
  <c r="CI46" a="1"/>
  <c r="CI46"/>
  <c r="FB46" a="1"/>
  <c r="FB46"/>
  <c r="AC46" a="1"/>
  <c r="AC46"/>
  <c r="BO46" a="1"/>
  <c r="BO46"/>
  <c r="DP46" a="1"/>
  <c r="DP46"/>
  <c r="AH46" a="1"/>
  <c r="AH46"/>
  <c r="FO46" a="1"/>
  <c r="FO46"/>
  <c r="EV46" a="1"/>
  <c r="EV46"/>
  <c r="AP46" a="1"/>
  <c r="AP46"/>
  <c r="O46" a="1"/>
  <c r="O46"/>
  <c r="GF46" a="1"/>
  <c r="GF46"/>
  <c r="Q12" i="49"/>
  <c r="Y12" i="58"/>
  <c r="Q12"/>
  <c r="AJ12"/>
  <c r="AS12"/>
  <c r="AJ12" i="49"/>
  <c r="AS12"/>
  <c r="Y12"/>
  <c r="A20" i="63"/>
  <c r="CP20"/>
  <c r="A20" i="51"/>
  <c r="CO20"/>
  <c r="CP20" i="50"/>
  <c r="A20"/>
  <c r="EY20" i="58"/>
  <c r="EO20"/>
  <c r="EF20"/>
  <c r="DN20"/>
  <c r="DF20"/>
  <c r="EV20"/>
  <c r="ER20"/>
  <c r="EI20"/>
  <c r="EE20"/>
  <c r="DZ20"/>
  <c r="DV20"/>
  <c r="DQ20"/>
  <c r="DI20"/>
  <c r="EL20"/>
  <c r="DL20"/>
  <c r="DC20"/>
  <c r="EH20"/>
  <c r="DH20"/>
  <c r="EP20"/>
  <c r="DX20"/>
  <c r="EK20"/>
  <c r="DT20"/>
  <c r="EZ20"/>
  <c r="DO20"/>
  <c r="ET20"/>
  <c r="EC20"/>
  <c r="DK20"/>
  <c r="DS20" i="49"/>
  <c r="EX20"/>
  <c r="EG20"/>
  <c r="DJ20"/>
  <c r="EU20"/>
  <c r="EQ20"/>
  <c r="EJ20"/>
  <c r="DY20"/>
  <c r="DU20"/>
  <c r="DP20"/>
  <c r="DM20"/>
  <c r="EN20"/>
  <c r="ED20"/>
  <c r="DC20"/>
  <c r="EY20"/>
  <c r="DG20"/>
  <c r="DH20"/>
  <c r="EO20"/>
  <c r="DE20"/>
  <c r="ES20"/>
  <c r="EH20"/>
  <c r="EB20"/>
  <c r="DK20"/>
  <c r="EK20"/>
  <c r="DN20"/>
  <c r="DW20"/>
  <c r="EE20"/>
  <c r="EP37" i="57"/>
  <c r="EK37"/>
  <c r="EF37"/>
  <c r="EA37"/>
  <c r="DV37"/>
  <c r="DJ37"/>
  <c r="FA37"/>
  <c r="ES37"/>
  <c r="DM37"/>
  <c r="CZ37"/>
  <c r="CU37"/>
  <c r="CP37"/>
  <c r="EY37"/>
  <c r="EG37"/>
  <c r="DW37"/>
  <c r="DG37"/>
  <c r="CN37"/>
  <c r="DW37" i="42"/>
  <c r="CO37"/>
  <c r="EV37" i="57"/>
  <c r="DD37"/>
  <c r="CT37"/>
  <c r="EL37"/>
  <c r="EB37"/>
  <c r="DS37"/>
  <c r="DP37"/>
  <c r="CY37"/>
  <c r="CO37"/>
  <c r="FA37" i="42"/>
  <c r="BP25" i="57"/>
  <c r="AF25"/>
  <c r="E25"/>
  <c r="BS25"/>
  <c r="AI25"/>
  <c r="W25"/>
  <c r="R25"/>
  <c r="M25"/>
  <c r="H25"/>
  <c r="BE25"/>
  <c r="AU25"/>
  <c r="AL25"/>
  <c r="BM25"/>
  <c r="AC25"/>
  <c r="BJ25"/>
  <c r="AZ25"/>
  <c r="AP25"/>
  <c r="Z25"/>
  <c r="BU15"/>
  <c r="BO15"/>
  <c r="BI15"/>
  <c r="BA15"/>
  <c r="AV15"/>
  <c r="AQ15"/>
  <c r="S15"/>
  <c r="N15"/>
  <c r="I15"/>
  <c r="D15"/>
  <c r="BR15"/>
  <c r="BL15"/>
  <c r="BF15"/>
  <c r="AE15"/>
  <c r="AY15"/>
  <c r="AO15"/>
  <c r="AB15"/>
  <c r="Q15"/>
  <c r="G15"/>
  <c r="AK15"/>
  <c r="Y15"/>
  <c r="BD15"/>
  <c r="AT15"/>
  <c r="AH15"/>
  <c r="V15"/>
  <c r="L15"/>
  <c r="BF15" i="42"/>
  <c r="AZ10" i="57"/>
  <c r="AU10"/>
  <c r="AP10"/>
  <c r="AI10"/>
  <c r="AC10"/>
  <c r="W10"/>
  <c r="R10"/>
  <c r="M10"/>
  <c r="H10"/>
  <c r="BV10"/>
  <c r="BJ10"/>
  <c r="BP10"/>
  <c r="AZ9"/>
  <c r="AU9"/>
  <c r="AP9"/>
  <c r="AI9"/>
  <c r="AC9"/>
  <c r="W9"/>
  <c r="R9"/>
  <c r="M9"/>
  <c r="H9"/>
  <c r="BP9"/>
  <c r="BV9"/>
  <c r="BJ9"/>
  <c r="BP32"/>
  <c r="AF32"/>
  <c r="E32"/>
  <c r="BE32"/>
  <c r="AP32"/>
  <c r="BS32"/>
  <c r="AI32"/>
  <c r="W32"/>
  <c r="R32"/>
  <c r="M32"/>
  <c r="H32"/>
  <c r="BJ32"/>
  <c r="AU32"/>
  <c r="AZ32"/>
  <c r="AL32"/>
  <c r="Z32"/>
  <c r="BM32"/>
  <c r="AC32"/>
  <c r="AR13" i="58"/>
  <c r="AN13"/>
  <c r="AF13"/>
  <c r="AB13"/>
  <c r="X13"/>
  <c r="T13"/>
  <c r="P13"/>
  <c r="H13"/>
  <c r="D13"/>
  <c r="AU13"/>
  <c r="AI13"/>
  <c r="AE13"/>
  <c r="K13"/>
  <c r="G13"/>
  <c r="AK13"/>
  <c r="AC13"/>
  <c r="M13"/>
  <c r="E13"/>
  <c r="AT13"/>
  <c r="AL13"/>
  <c r="V13"/>
  <c r="N13"/>
  <c r="AP13"/>
  <c r="AH13"/>
  <c r="Z13"/>
  <c r="R13"/>
  <c r="J13"/>
  <c r="AF13" i="49"/>
  <c r="R13"/>
  <c r="AP13"/>
  <c r="AC13"/>
  <c r="N13"/>
  <c r="E13"/>
  <c r="AL13"/>
  <c r="Z13"/>
  <c r="K13"/>
  <c r="AT13"/>
  <c r="D13"/>
  <c r="AI13"/>
  <c r="V13"/>
  <c r="H13"/>
  <c r="AN13"/>
  <c r="T13"/>
  <c r="AK13"/>
  <c r="J13"/>
  <c r="AR13"/>
  <c r="P13"/>
  <c r="AH13"/>
  <c r="AU13"/>
  <c r="G13"/>
  <c r="X13"/>
  <c r="AB13"/>
  <c r="M13"/>
  <c r="AE13"/>
  <c r="DN18" i="51"/>
  <c r="DJ18"/>
  <c r="DC18"/>
  <c r="DB18"/>
  <c r="CZ18"/>
  <c r="DP18"/>
  <c r="DM18"/>
  <c r="DL18"/>
  <c r="DI18"/>
  <c r="DH18"/>
  <c r="DA18"/>
  <c r="CY18"/>
  <c r="DO18"/>
  <c r="DK18"/>
  <c r="DG18"/>
  <c r="DF18"/>
  <c r="CX18"/>
  <c r="DE18"/>
  <c r="DD18"/>
  <c r="CW18"/>
  <c r="CU18"/>
  <c r="CT18"/>
  <c r="CS18"/>
  <c r="CV18"/>
  <c r="CR18"/>
  <c r="ES19" i="58"/>
  <c r="EJ19"/>
  <c r="DW19"/>
  <c r="DJ19"/>
  <c r="DM19"/>
  <c r="DD19"/>
  <c r="EQ19"/>
  <c r="DY19"/>
  <c r="DP19"/>
  <c r="EU19"/>
  <c r="ED19"/>
  <c r="DU19"/>
  <c r="EG19"/>
  <c r="DD19" i="49"/>
  <c r="DL19"/>
  <c r="EI19"/>
  <c r="DT19"/>
  <c r="ET19"/>
  <c r="EC19"/>
  <c r="DI19"/>
  <c r="DX19"/>
  <c r="DV19"/>
  <c r="DO19"/>
  <c r="EF19"/>
  <c r="ER19"/>
  <c r="EP19"/>
  <c r="FW10" i="61"/>
  <c r="FS10"/>
  <c r="EZ10"/>
  <c r="EU10"/>
  <c r="EQ10"/>
  <c r="DT10"/>
  <c r="DF10"/>
  <c r="GE10"/>
  <c r="GA10"/>
  <c r="FM10"/>
  <c r="EY10"/>
  <c r="DN10"/>
  <c r="CZ10"/>
  <c r="GL10"/>
  <c r="EM10"/>
  <c r="EA10"/>
  <c r="DU10"/>
  <c r="GI10"/>
  <c r="FG10"/>
  <c r="EE10"/>
  <c r="FF10"/>
  <c r="FL10"/>
  <c r="EI10"/>
  <c r="DM10"/>
  <c r="DG10"/>
  <c r="EQ20" i="40"/>
  <c r="EI20"/>
  <c r="DK20"/>
  <c r="EK20"/>
  <c r="DM20"/>
  <c r="EM20"/>
  <c r="DO20"/>
  <c r="DQ20"/>
  <c r="DI20"/>
  <c r="DG20"/>
  <c r="EO20"/>
  <c r="AM13" i="62"/>
  <c r="AI13"/>
  <c r="AA13"/>
  <c r="W13"/>
  <c r="S13"/>
  <c r="G13"/>
  <c r="AL13"/>
  <c r="AD13"/>
  <c r="Z13"/>
  <c r="V13"/>
  <c r="N13"/>
  <c r="J13"/>
  <c r="F13"/>
  <c r="AG13"/>
  <c r="Q13"/>
  <c r="I13"/>
  <c r="AF13"/>
  <c r="X13"/>
  <c r="P13"/>
  <c r="AJ13"/>
  <c r="T13"/>
  <c r="L13"/>
  <c r="D13"/>
  <c r="M13"/>
  <c r="AC13"/>
  <c r="CZ10" i="58"/>
  <c r="A10"/>
  <c r="A10" i="49"/>
  <c r="CZ10"/>
  <c r="EA7" i="45"/>
  <c r="DU7"/>
  <c r="DM7"/>
  <c r="DG7"/>
  <c r="DA7"/>
  <c r="DR7"/>
  <c r="DX7"/>
  <c r="DQ7"/>
  <c r="CX7"/>
  <c r="DJ7"/>
  <c r="CW7"/>
  <c r="DP7"/>
  <c r="DD7"/>
  <c r="K10" i="37"/>
  <c r="B13" i="61"/>
  <c r="A24" i="63"/>
  <c r="CP24"/>
  <c r="A23" i="51"/>
  <c r="CO23"/>
  <c r="CP24" i="50"/>
  <c r="A24"/>
  <c r="AY11" i="37"/>
  <c r="CZ16" i="58"/>
  <c r="A16"/>
  <c r="CZ16" i="49"/>
  <c r="A16"/>
  <c r="E18" i="48"/>
  <c r="K18"/>
  <c r="X18"/>
  <c r="T18"/>
  <c r="P18"/>
  <c r="N18"/>
  <c r="AO18"/>
  <c r="AE18"/>
  <c r="AB18"/>
  <c r="AQ18"/>
  <c r="V18"/>
  <c r="R18"/>
  <c r="H18"/>
  <c r="M18"/>
  <c r="AC18"/>
  <c r="AI18"/>
  <c r="AF18"/>
  <c r="AL18"/>
  <c r="Z18"/>
  <c r="AH18"/>
  <c r="EX36" i="57"/>
  <c r="DR36"/>
  <c r="DF36"/>
  <c r="EO36"/>
  <c r="EJ36"/>
  <c r="EE36"/>
  <c r="DZ36"/>
  <c r="DU36"/>
  <c r="DI36"/>
  <c r="EU36"/>
  <c r="DC36"/>
  <c r="CS36"/>
  <c r="ER36"/>
  <c r="DO36"/>
  <c r="CX36"/>
  <c r="DL36"/>
  <c r="BP31"/>
  <c r="AF31"/>
  <c r="E31"/>
  <c r="AZ31"/>
  <c r="AP31"/>
  <c r="BS31"/>
  <c r="AI31"/>
  <c r="W31"/>
  <c r="R31"/>
  <c r="M31"/>
  <c r="H31"/>
  <c r="BJ31"/>
  <c r="AU31"/>
  <c r="BE31"/>
  <c r="AL31"/>
  <c r="Z31"/>
  <c r="BM31"/>
  <c r="AC31"/>
  <c r="BP27"/>
  <c r="AF27"/>
  <c r="E27"/>
  <c r="BE27"/>
  <c r="AP27"/>
  <c r="BS27"/>
  <c r="AI27"/>
  <c r="W27"/>
  <c r="R27"/>
  <c r="M27"/>
  <c r="H27"/>
  <c r="BJ27"/>
  <c r="AU27"/>
  <c r="Z27"/>
  <c r="AZ27"/>
  <c r="AL27"/>
  <c r="BM27"/>
  <c r="AC27"/>
  <c r="AQ18" i="35"/>
  <c r="AZ16" i="57"/>
  <c r="AU16"/>
  <c r="AP16"/>
  <c r="AI16"/>
  <c r="AC16"/>
  <c r="W16"/>
  <c r="R16"/>
  <c r="M16"/>
  <c r="H16"/>
  <c r="BV16"/>
  <c r="BJ16"/>
  <c r="BP16"/>
  <c r="EE12"/>
  <c r="DU12"/>
  <c r="DI12"/>
  <c r="CX12"/>
  <c r="EO12"/>
  <c r="EJ12"/>
  <c r="DZ12"/>
  <c r="DO12"/>
  <c r="DC12"/>
  <c r="CS12"/>
  <c r="EU12"/>
  <c r="AY14" i="35"/>
  <c r="BU12" i="57"/>
  <c r="BO12"/>
  <c r="BI12"/>
  <c r="BA12"/>
  <c r="AV12"/>
  <c r="AQ12"/>
  <c r="S12"/>
  <c r="N12"/>
  <c r="I12"/>
  <c r="D12"/>
  <c r="BR12"/>
  <c r="BL12"/>
  <c r="BF12"/>
  <c r="AY12"/>
  <c r="AO12"/>
  <c r="AB12"/>
  <c r="Q12"/>
  <c r="G12"/>
  <c r="BF12" i="42"/>
  <c r="AK12" i="57"/>
  <c r="Y12"/>
  <c r="BD12"/>
  <c r="AT12"/>
  <c r="AH12"/>
  <c r="V12"/>
  <c r="L12"/>
  <c r="AE12"/>
  <c r="EP35"/>
  <c r="EK35"/>
  <c r="EF35"/>
  <c r="EA35"/>
  <c r="DV35"/>
  <c r="DJ35"/>
  <c r="FA35"/>
  <c r="ES35"/>
  <c r="DM35"/>
  <c r="CZ35"/>
  <c r="CU35"/>
  <c r="CP35"/>
  <c r="EY35"/>
  <c r="EG35"/>
  <c r="DW35"/>
  <c r="DG35"/>
  <c r="CN35"/>
  <c r="FA35" i="42"/>
  <c r="EV35" i="57"/>
  <c r="DD35"/>
  <c r="CT35"/>
  <c r="EL35"/>
  <c r="EB35"/>
  <c r="DS35"/>
  <c r="DP35"/>
  <c r="CY35"/>
  <c r="CO35"/>
  <c r="CO35" i="42"/>
  <c r="DW35"/>
  <c r="BP26" i="57"/>
  <c r="AF26"/>
  <c r="E26"/>
  <c r="BE26"/>
  <c r="AU26"/>
  <c r="BS26"/>
  <c r="AI26"/>
  <c r="W26"/>
  <c r="R26"/>
  <c r="M26"/>
  <c r="H26"/>
  <c r="AZ26"/>
  <c r="AL26"/>
  <c r="BJ26"/>
  <c r="AP26"/>
  <c r="Z26"/>
  <c r="BM26"/>
  <c r="AC26"/>
  <c r="EO24"/>
  <c r="EJ24"/>
  <c r="EE24"/>
  <c r="DZ24"/>
  <c r="DU24"/>
  <c r="DI24"/>
  <c r="ER24"/>
  <c r="DL24"/>
  <c r="EU24"/>
  <c r="DC24"/>
  <c r="CS24"/>
  <c r="DR24"/>
  <c r="DO24"/>
  <c r="CX24"/>
  <c r="EX24"/>
  <c r="DF24"/>
  <c r="EX37"/>
  <c r="DR37"/>
  <c r="DF37"/>
  <c r="EO37"/>
  <c r="EJ37"/>
  <c r="EE37"/>
  <c r="DZ37"/>
  <c r="DU37"/>
  <c r="DI37"/>
  <c r="DO37"/>
  <c r="CX37"/>
  <c r="DL37"/>
  <c r="EU37"/>
  <c r="DC37"/>
  <c r="CS37"/>
  <c r="ER37"/>
  <c r="FA32"/>
  <c r="ES32"/>
  <c r="DM32"/>
  <c r="CZ32"/>
  <c r="CU32"/>
  <c r="CP32"/>
  <c r="FA32" i="42"/>
  <c r="DW32"/>
  <c r="EV32" i="57"/>
  <c r="DP32"/>
  <c r="DD32"/>
  <c r="CY32"/>
  <c r="CT32"/>
  <c r="CO32"/>
  <c r="EY32"/>
  <c r="EG32"/>
  <c r="DW32"/>
  <c r="CN32"/>
  <c r="EL32"/>
  <c r="EB32"/>
  <c r="DS32"/>
  <c r="DG32"/>
  <c r="EP32"/>
  <c r="EK32"/>
  <c r="EF32"/>
  <c r="EA32"/>
  <c r="DV32"/>
  <c r="DJ32"/>
  <c r="CO32" i="42"/>
  <c r="EU21" i="57"/>
  <c r="EE21"/>
  <c r="DU21"/>
  <c r="DI21"/>
  <c r="CX21"/>
  <c r="EO21"/>
  <c r="EJ21"/>
  <c r="DZ21"/>
  <c r="DO21"/>
  <c r="DC21"/>
  <c r="CS21"/>
  <c r="AZ13"/>
  <c r="AU13"/>
  <c r="AP13"/>
  <c r="AI13"/>
  <c r="AC13"/>
  <c r="W13"/>
  <c r="R13"/>
  <c r="M13"/>
  <c r="H13"/>
  <c r="BP13"/>
  <c r="BV13"/>
  <c r="BJ13"/>
  <c r="EP36"/>
  <c r="EK36"/>
  <c r="EF36"/>
  <c r="EA36"/>
  <c r="DV36"/>
  <c r="DJ36"/>
  <c r="FA36"/>
  <c r="ES36"/>
  <c r="DM36"/>
  <c r="CZ36"/>
  <c r="CU36"/>
  <c r="CP36"/>
  <c r="EL36"/>
  <c r="EB36"/>
  <c r="DS36"/>
  <c r="FA36" i="42"/>
  <c r="DW36"/>
  <c r="DP36" i="57"/>
  <c r="CY36"/>
  <c r="CO36"/>
  <c r="EY36"/>
  <c r="EG36"/>
  <c r="DW36"/>
  <c r="DG36"/>
  <c r="CN36"/>
  <c r="EV36"/>
  <c r="DD36"/>
  <c r="CT36"/>
  <c r="CO36" i="42"/>
  <c r="BL33" i="57"/>
  <c r="BH33"/>
  <c r="BC33"/>
  <c r="AX33"/>
  <c r="AS33"/>
  <c r="AN33"/>
  <c r="AB33"/>
  <c r="BH33" i="42"/>
  <c r="Q33" i="57"/>
  <c r="BO33"/>
  <c r="AE33"/>
  <c r="D33"/>
  <c r="V33"/>
  <c r="G33"/>
  <c r="BR33"/>
  <c r="AH33"/>
  <c r="L33"/>
  <c r="BU33"/>
  <c r="BI33"/>
  <c r="BD33"/>
  <c r="AY33"/>
  <c r="AT33"/>
  <c r="AO33"/>
  <c r="AK33"/>
  <c r="Y33"/>
  <c r="U33"/>
  <c r="P33"/>
  <c r="K33"/>
  <c r="U33" i="42"/>
  <c r="BC33"/>
  <c r="BL29" i="57"/>
  <c r="BH29"/>
  <c r="BC29"/>
  <c r="AX29"/>
  <c r="AS29"/>
  <c r="AN29"/>
  <c r="AB29"/>
  <c r="BH29" i="42"/>
  <c r="V29" i="57"/>
  <c r="G29"/>
  <c r="BO29"/>
  <c r="AE29"/>
  <c r="D29"/>
  <c r="BR29"/>
  <c r="L29"/>
  <c r="AH29"/>
  <c r="Q29"/>
  <c r="BU29"/>
  <c r="BI29"/>
  <c r="BD29"/>
  <c r="AY29"/>
  <c r="AT29"/>
  <c r="AO29"/>
  <c r="AK29"/>
  <c r="Y29"/>
  <c r="U29"/>
  <c r="P29"/>
  <c r="K29"/>
  <c r="U29" i="42"/>
  <c r="BC29"/>
  <c r="BL25" i="57"/>
  <c r="BH25"/>
  <c r="BC25"/>
  <c r="AX25"/>
  <c r="AS25"/>
  <c r="AN25"/>
  <c r="AB25"/>
  <c r="BH25" i="42"/>
  <c r="BO25" i="57"/>
  <c r="AE25"/>
  <c r="D25"/>
  <c r="V25"/>
  <c r="L25"/>
  <c r="U25" i="42"/>
  <c r="BU25" i="57"/>
  <c r="BD25"/>
  <c r="AT25"/>
  <c r="AK25"/>
  <c r="U25"/>
  <c r="K25"/>
  <c r="BC25" i="42"/>
  <c r="BR25" i="57"/>
  <c r="AH25"/>
  <c r="Q25"/>
  <c r="G25"/>
  <c r="BI25"/>
  <c r="AY25"/>
  <c r="AO25"/>
  <c r="Y25"/>
  <c r="P25"/>
  <c r="BP30"/>
  <c r="AF30"/>
  <c r="E30"/>
  <c r="AZ30"/>
  <c r="AP30"/>
  <c r="BS30"/>
  <c r="AI30"/>
  <c r="W30"/>
  <c r="R30"/>
  <c r="M30"/>
  <c r="H30"/>
  <c r="BJ30"/>
  <c r="AU30"/>
  <c r="AL30"/>
  <c r="Z30"/>
  <c r="BE30"/>
  <c r="BM30"/>
  <c r="AC30"/>
  <c r="AZ14"/>
  <c r="AU14"/>
  <c r="AP14"/>
  <c r="AI14"/>
  <c r="AC14"/>
  <c r="W14"/>
  <c r="R14"/>
  <c r="M14"/>
  <c r="H14"/>
  <c r="BV14"/>
  <c r="BJ14"/>
  <c r="BP14"/>
  <c r="BL26"/>
  <c r="BH26"/>
  <c r="BC26"/>
  <c r="AX26"/>
  <c r="AS26"/>
  <c r="AN26"/>
  <c r="AB26"/>
  <c r="U26" i="42"/>
  <c r="BR26" i="57"/>
  <c r="AH26"/>
  <c r="V26"/>
  <c r="L26"/>
  <c r="BO26"/>
  <c r="AE26"/>
  <c r="D26"/>
  <c r="Q26"/>
  <c r="G26"/>
  <c r="BI26"/>
  <c r="AO26"/>
  <c r="Y26"/>
  <c r="BC26" i="42"/>
  <c r="BU26" i="57"/>
  <c r="BD26"/>
  <c r="AK26"/>
  <c r="U26"/>
  <c r="BH26" i="42"/>
  <c r="AY26" i="57"/>
  <c r="P26"/>
  <c r="AT26"/>
  <c r="K26"/>
  <c r="BL24"/>
  <c r="BH24"/>
  <c r="BC24"/>
  <c r="AX24"/>
  <c r="AS24"/>
  <c r="AN24"/>
  <c r="AB24"/>
  <c r="BC24" i="42"/>
  <c r="BH24"/>
  <c r="BO24" i="57"/>
  <c r="AE24"/>
  <c r="D24"/>
  <c r="BR24"/>
  <c r="AH24"/>
  <c r="Q24"/>
  <c r="G24"/>
  <c r="BI24"/>
  <c r="AY24"/>
  <c r="AO24"/>
  <c r="Y24"/>
  <c r="P24"/>
  <c r="U24" i="42"/>
  <c r="V24" i="57"/>
  <c r="L24"/>
  <c r="BU24"/>
  <c r="BD24"/>
  <c r="AT24"/>
  <c r="AK24"/>
  <c r="U24"/>
  <c r="K24"/>
  <c r="F12" i="58"/>
  <c r="S12"/>
  <c r="O12"/>
  <c r="U12"/>
  <c r="L12"/>
  <c r="I12"/>
  <c r="AD12"/>
  <c r="AA12"/>
  <c r="AO12"/>
  <c r="AQ12"/>
  <c r="AG12"/>
  <c r="W12"/>
  <c r="AM12"/>
  <c r="F12" i="49"/>
  <c r="O12"/>
  <c r="W12"/>
  <c r="AG12"/>
  <c r="AO12"/>
  <c r="U12"/>
  <c r="L12"/>
  <c r="AD12"/>
  <c r="I12"/>
  <c r="S12"/>
  <c r="AA12"/>
  <c r="AM12"/>
  <c r="AQ12"/>
  <c r="F21" i="58"/>
  <c r="F27"/>
  <c r="S21"/>
  <c r="AQ21"/>
  <c r="AG21"/>
  <c r="AD21"/>
  <c r="U21"/>
  <c r="AO21"/>
  <c r="W21"/>
  <c r="I21"/>
  <c r="AA21"/>
  <c r="L21"/>
  <c r="O21"/>
  <c r="AM21"/>
  <c r="F21" i="49"/>
  <c r="F27"/>
  <c r="AO21"/>
  <c r="L21"/>
  <c r="U21"/>
  <c r="AD21"/>
  <c r="S21"/>
  <c r="AM21"/>
  <c r="I21"/>
  <c r="AQ21"/>
  <c r="W21"/>
  <c r="AA21"/>
  <c r="O21"/>
  <c r="AG21"/>
  <c r="EC15" i="62"/>
  <c r="DW15"/>
  <c r="DQ15"/>
  <c r="DK15"/>
  <c r="EF15"/>
  <c r="DI15"/>
  <c r="DC15"/>
  <c r="DT15"/>
  <c r="ED15"/>
  <c r="DF15"/>
  <c r="EI15"/>
  <c r="CZ15"/>
  <c r="DZ15"/>
  <c r="DN15"/>
  <c r="ED15" i="46"/>
  <c r="CI37" i="61"/>
  <c r="CA37"/>
  <c r="BR37"/>
  <c r="BK37"/>
  <c r="O37"/>
  <c r="H37"/>
  <c r="CK37"/>
  <c r="BO37"/>
  <c r="BD37"/>
  <c r="AJ37"/>
  <c r="Y37"/>
  <c r="AX37"/>
  <c r="V37"/>
  <c r="BV37"/>
  <c r="BH37"/>
  <c r="AH37"/>
  <c r="R37"/>
  <c r="E37"/>
  <c r="AZ37"/>
  <c r="AP37"/>
  <c r="K37"/>
  <c r="CR37"/>
  <c r="AR37"/>
  <c r="CC37"/>
  <c r="AC37"/>
  <c r="BC33"/>
  <c r="AU33"/>
  <c r="AM33"/>
  <c r="AE33"/>
  <c r="X33"/>
  <c r="BX33"/>
  <c r="CF33"/>
  <c r="BQ33"/>
  <c r="CN33"/>
  <c r="Q33"/>
  <c r="BJ33"/>
  <c r="J33"/>
  <c r="AA20" i="63"/>
  <c r="Z20"/>
  <c r="V20"/>
  <c r="R20"/>
  <c r="N20"/>
  <c r="J20"/>
  <c r="F20"/>
  <c r="CM20"/>
  <c r="W20"/>
  <c r="S20"/>
  <c r="O20"/>
  <c r="K20"/>
  <c r="G20"/>
  <c r="X20"/>
  <c r="P20"/>
  <c r="H20"/>
  <c r="U20"/>
  <c r="M20"/>
  <c r="E20"/>
  <c r="Q20"/>
  <c r="Z20" i="50"/>
  <c r="L20" i="63"/>
  <c r="Y20"/>
  <c r="I20"/>
  <c r="CM20" i="50"/>
  <c r="T20" i="63"/>
  <c r="AA20" i="50"/>
  <c r="D20" i="63"/>
  <c r="U20" i="50"/>
  <c r="R20"/>
  <c r="M20"/>
  <c r="J20"/>
  <c r="Q20"/>
  <c r="N20"/>
  <c r="E20"/>
  <c r="W20"/>
  <c r="T20"/>
  <c r="O20"/>
  <c r="L20"/>
  <c r="G20"/>
  <c r="Y20"/>
  <c r="F20"/>
  <c r="X20"/>
  <c r="S20"/>
  <c r="P20"/>
  <c r="K20"/>
  <c r="H20"/>
  <c r="V20"/>
  <c r="I20"/>
  <c r="D20"/>
  <c r="Z16" i="63"/>
  <c r="V16"/>
  <c r="R16"/>
  <c r="N16"/>
  <c r="J16"/>
  <c r="F16"/>
  <c r="AA16"/>
  <c r="W16"/>
  <c r="S16"/>
  <c r="O16"/>
  <c r="K16"/>
  <c r="G16"/>
  <c r="X16"/>
  <c r="P16"/>
  <c r="H16"/>
  <c r="U16"/>
  <c r="M16"/>
  <c r="E16"/>
  <c r="Y16"/>
  <c r="I16"/>
  <c r="Z16" i="50"/>
  <c r="T16" i="63"/>
  <c r="D16"/>
  <c r="Q16"/>
  <c r="CM16" i="50"/>
  <c r="AA16"/>
  <c r="L16" i="63"/>
  <c r="CM16"/>
  <c r="U16" i="50"/>
  <c r="R16"/>
  <c r="M16"/>
  <c r="J16"/>
  <c r="Y16"/>
  <c r="V16"/>
  <c r="F16"/>
  <c r="W16"/>
  <c r="T16"/>
  <c r="O16"/>
  <c r="L16"/>
  <c r="G16"/>
  <c r="E16"/>
  <c r="Q16"/>
  <c r="I16"/>
  <c r="X16"/>
  <c r="S16"/>
  <c r="P16"/>
  <c r="K16"/>
  <c r="H16"/>
  <c r="N16"/>
  <c r="D16"/>
  <c r="X12" i="63"/>
  <c r="P12"/>
  <c r="H12"/>
  <c r="Z12"/>
  <c r="R12"/>
  <c r="J12"/>
  <c r="T12"/>
  <c r="D12"/>
  <c r="N12"/>
  <c r="V12"/>
  <c r="Z12" i="50"/>
  <c r="L12" i="63"/>
  <c r="F12"/>
  <c r="CM12" i="50"/>
  <c r="CM12" i="63"/>
  <c r="R12" i="50"/>
  <c r="J12"/>
  <c r="N12"/>
  <c r="T12"/>
  <c r="L12"/>
  <c r="X12"/>
  <c r="P12"/>
  <c r="H12"/>
  <c r="V12"/>
  <c r="F12"/>
  <c r="D12"/>
  <c r="Z25" i="63"/>
  <c r="V25"/>
  <c r="R25"/>
  <c r="N25"/>
  <c r="X25"/>
  <c r="S25"/>
  <c r="M25"/>
  <c r="I25"/>
  <c r="E25"/>
  <c r="CM25"/>
  <c r="W25"/>
  <c r="Q25"/>
  <c r="L25"/>
  <c r="H25"/>
  <c r="D25"/>
  <c r="U25"/>
  <c r="K25"/>
  <c r="Y25"/>
  <c r="O25"/>
  <c r="F25"/>
  <c r="T25"/>
  <c r="P25"/>
  <c r="AA25"/>
  <c r="CM25" i="50"/>
  <c r="AA25"/>
  <c r="J25" i="63"/>
  <c r="Z25" i="50"/>
  <c r="G25" i="63"/>
  <c r="Y25" i="50"/>
  <c r="V25"/>
  <c r="Q25"/>
  <c r="N25"/>
  <c r="I25"/>
  <c r="F25"/>
  <c r="U25"/>
  <c r="X25"/>
  <c r="S25"/>
  <c r="P25"/>
  <c r="K25"/>
  <c r="H25"/>
  <c r="R25"/>
  <c r="J25"/>
  <c r="W25"/>
  <c r="T25"/>
  <c r="O25"/>
  <c r="L25"/>
  <c r="G25"/>
  <c r="E25"/>
  <c r="M25"/>
  <c r="D25"/>
  <c r="DN8" i="51"/>
  <c r="DF8"/>
  <c r="CZ8"/>
  <c r="CV8"/>
  <c r="DJ8"/>
  <c r="CR8"/>
  <c r="DH8"/>
  <c r="DB8"/>
  <c r="CX8"/>
  <c r="CT8"/>
  <c r="DD8"/>
  <c r="DP8"/>
  <c r="DL8"/>
  <c r="AR15" i="58"/>
  <c r="AN15"/>
  <c r="AF15"/>
  <c r="AB15"/>
  <c r="X15"/>
  <c r="T15"/>
  <c r="P15"/>
  <c r="H15"/>
  <c r="D15"/>
  <c r="AU15"/>
  <c r="AI15"/>
  <c r="AE15"/>
  <c r="K15"/>
  <c r="G15"/>
  <c r="AT15"/>
  <c r="AL15"/>
  <c r="AP15"/>
  <c r="AH15"/>
  <c r="Z15"/>
  <c r="R15"/>
  <c r="J15"/>
  <c r="V15"/>
  <c r="M15"/>
  <c r="AC15"/>
  <c r="AK15"/>
  <c r="N15"/>
  <c r="E15"/>
  <c r="AL15" i="49"/>
  <c r="Z15"/>
  <c r="K15"/>
  <c r="AT15"/>
  <c r="D15"/>
  <c r="AI15"/>
  <c r="V15"/>
  <c r="H15"/>
  <c r="AF15"/>
  <c r="R15"/>
  <c r="E15"/>
  <c r="AP15"/>
  <c r="AC15"/>
  <c r="N15"/>
  <c r="G15"/>
  <c r="AN15"/>
  <c r="T15"/>
  <c r="X15"/>
  <c r="AB15"/>
  <c r="M15"/>
  <c r="J15"/>
  <c r="P15"/>
  <c r="AK15"/>
  <c r="AR15"/>
  <c r="AH15"/>
  <c r="AU15"/>
  <c r="AE15"/>
  <c r="AL11" i="62"/>
  <c r="AD11"/>
  <c r="Z11"/>
  <c r="V11"/>
  <c r="N11"/>
  <c r="J11"/>
  <c r="F11"/>
  <c r="AG11"/>
  <c r="AC11"/>
  <c r="AM11"/>
  <c r="AI11"/>
  <c r="AA11"/>
  <c r="W11"/>
  <c r="S11"/>
  <c r="G11"/>
  <c r="AF11"/>
  <c r="M11"/>
  <c r="Q11"/>
  <c r="P11"/>
  <c r="D11"/>
  <c r="AJ11"/>
  <c r="T11"/>
  <c r="I11"/>
  <c r="L11"/>
  <c r="X11"/>
  <c r="F35" i="40"/>
  <c r="AZ35"/>
  <c r="F25"/>
  <c r="AZ25"/>
  <c r="F34"/>
  <c r="AZ34"/>
  <c r="F31"/>
  <c r="AZ31"/>
  <c r="Y21" i="63"/>
  <c r="U21"/>
  <c r="Q21"/>
  <c r="M21"/>
  <c r="I21"/>
  <c r="E21"/>
  <c r="CM21"/>
  <c r="X21"/>
  <c r="T21"/>
  <c r="P21"/>
  <c r="L21"/>
  <c r="H21"/>
  <c r="D21"/>
  <c r="AA21"/>
  <c r="S21"/>
  <c r="K21"/>
  <c r="V21"/>
  <c r="N21"/>
  <c r="F21"/>
  <c r="O21"/>
  <c r="Z21"/>
  <c r="J21"/>
  <c r="R21"/>
  <c r="G21"/>
  <c r="CM21" i="50"/>
  <c r="AA21"/>
  <c r="Z21"/>
  <c r="W21" i="63"/>
  <c r="Y21" i="50"/>
  <c r="V21"/>
  <c r="Q21"/>
  <c r="N21"/>
  <c r="I21"/>
  <c r="F21"/>
  <c r="J21"/>
  <c r="X21"/>
  <c r="S21"/>
  <c r="P21"/>
  <c r="K21"/>
  <c r="H21"/>
  <c r="U21"/>
  <c r="M21"/>
  <c r="W21"/>
  <c r="T21"/>
  <c r="O21"/>
  <c r="L21"/>
  <c r="G21"/>
  <c r="E21"/>
  <c r="R21"/>
  <c r="D21"/>
  <c r="DP11" i="51"/>
  <c r="DL11"/>
  <c r="DH11"/>
  <c r="DF11"/>
  <c r="DD11"/>
  <c r="CZ11"/>
  <c r="DN11"/>
  <c r="DJ11"/>
  <c r="DB11"/>
  <c r="CX11"/>
  <c r="CR11"/>
  <c r="CV11"/>
  <c r="CT11"/>
  <c r="ES20" i="58"/>
  <c r="EJ20"/>
  <c r="DW20"/>
  <c r="DJ20"/>
  <c r="DM20"/>
  <c r="DD20"/>
  <c r="EU20"/>
  <c r="ED20"/>
  <c r="DU20"/>
  <c r="EQ20"/>
  <c r="DY20"/>
  <c r="DP20"/>
  <c r="EG20"/>
  <c r="ER20" i="49"/>
  <c r="EC20"/>
  <c r="DO20"/>
  <c r="EP20"/>
  <c r="DX20"/>
  <c r="DL20"/>
  <c r="EI20"/>
  <c r="DV20"/>
  <c r="DI20"/>
  <c r="ET20"/>
  <c r="EF20"/>
  <c r="DT20"/>
  <c r="DD20"/>
  <c r="GI17" i="61"/>
  <c r="EU17"/>
  <c r="EI17"/>
  <c r="DU17"/>
  <c r="DN17"/>
  <c r="DG17"/>
  <c r="CZ17"/>
  <c r="FW17"/>
  <c r="EQ17"/>
  <c r="FL17"/>
  <c r="EA17"/>
  <c r="DM17"/>
  <c r="GL17"/>
  <c r="GA17"/>
  <c r="FS17"/>
  <c r="EZ17"/>
  <c r="GE17"/>
  <c r="FF17"/>
  <c r="DT17"/>
  <c r="FM17"/>
  <c r="EE17"/>
  <c r="EY17"/>
  <c r="EM17"/>
  <c r="FG17"/>
  <c r="DF17"/>
  <c r="DR25"/>
  <c r="FD25"/>
  <c r="ES25"/>
  <c r="EK25"/>
  <c r="EC25"/>
  <c r="GH25"/>
  <c r="FZ25"/>
  <c r="FQ25"/>
  <c r="DR25" i="44"/>
  <c r="DQ22" i="63"/>
  <c r="DM22"/>
  <c r="DI22"/>
  <c r="DE22"/>
  <c r="DA22"/>
  <c r="CW22"/>
  <c r="CS22"/>
  <c r="DP22"/>
  <c r="DL22"/>
  <c r="DH22"/>
  <c r="DD22"/>
  <c r="CZ22"/>
  <c r="CV22"/>
  <c r="DO22"/>
  <c r="DG22"/>
  <c r="CY22"/>
  <c r="DJ22"/>
  <c r="DB22"/>
  <c r="CT22"/>
  <c r="DC22"/>
  <c r="DN22"/>
  <c r="CX22"/>
  <c r="DP22" i="50"/>
  <c r="DI22"/>
  <c r="DF22"/>
  <c r="DK22" i="63"/>
  <c r="DQ22" i="50"/>
  <c r="DO22"/>
  <c r="DL22"/>
  <c r="DE22"/>
  <c r="DF22" i="63"/>
  <c r="DN22" i="50"/>
  <c r="DK22"/>
  <c r="DH22"/>
  <c r="CU22" i="63"/>
  <c r="DM22" i="50"/>
  <c r="DG22"/>
  <c r="DJ22"/>
  <c r="CZ22"/>
  <c r="CW22"/>
  <c r="DC22"/>
  <c r="DB22"/>
  <c r="CY22"/>
  <c r="CX22"/>
  <c r="DD22"/>
  <c r="DA22"/>
  <c r="CV22"/>
  <c r="CU22"/>
  <c r="CT22"/>
  <c r="CS22"/>
  <c r="ES15" i="58"/>
  <c r="EJ15"/>
  <c r="DW15"/>
  <c r="DJ15"/>
  <c r="DM15"/>
  <c r="DD15"/>
  <c r="EQ15"/>
  <c r="DY15"/>
  <c r="DP15"/>
  <c r="EU15"/>
  <c r="ED15"/>
  <c r="DU15"/>
  <c r="EG15"/>
  <c r="ER15" i="49"/>
  <c r="EC15"/>
  <c r="DO15"/>
  <c r="EP15"/>
  <c r="DX15"/>
  <c r="DL15"/>
  <c r="EI15"/>
  <c r="DV15"/>
  <c r="DI15"/>
  <c r="ET15"/>
  <c r="EF15"/>
  <c r="DT15"/>
  <c r="DD15"/>
  <c r="AR18" i="58"/>
  <c r="AN18"/>
  <c r="AF18"/>
  <c r="AB18"/>
  <c r="X18"/>
  <c r="T18"/>
  <c r="P18"/>
  <c r="H18"/>
  <c r="D18"/>
  <c r="AU18"/>
  <c r="AI18"/>
  <c r="AE18"/>
  <c r="K18"/>
  <c r="G18"/>
  <c r="AT18"/>
  <c r="AL18"/>
  <c r="V18"/>
  <c r="N18"/>
  <c r="AP18"/>
  <c r="AH18"/>
  <c r="Z18"/>
  <c r="R18"/>
  <c r="J18"/>
  <c r="AC18"/>
  <c r="M18"/>
  <c r="AK18"/>
  <c r="E18"/>
  <c r="AP18" i="49"/>
  <c r="AC18"/>
  <c r="N18"/>
  <c r="AL18"/>
  <c r="Z18"/>
  <c r="K18"/>
  <c r="E18"/>
  <c r="AT18"/>
  <c r="D18"/>
  <c r="AI18"/>
  <c r="V18"/>
  <c r="H18"/>
  <c r="AF18"/>
  <c r="R18"/>
  <c r="AN18"/>
  <c r="G18"/>
  <c r="T18"/>
  <c r="AH18"/>
  <c r="M18"/>
  <c r="P18"/>
  <c r="AU18"/>
  <c r="J18"/>
  <c r="AR18"/>
  <c r="X18"/>
  <c r="AB18"/>
  <c r="AK18"/>
  <c r="AE18"/>
  <c r="EG13" i="62"/>
  <c r="EC13"/>
  <c r="DU13"/>
  <c r="DQ13"/>
  <c r="DM13"/>
  <c r="DI13"/>
  <c r="DA13"/>
  <c r="EF13"/>
  <c r="DX13"/>
  <c r="DT13"/>
  <c r="DP13"/>
  <c r="DD13"/>
  <c r="CZ13"/>
  <c r="DW13"/>
  <c r="DG13"/>
  <c r="ED13"/>
  <c r="DN13"/>
  <c r="DF13"/>
  <c r="CX13"/>
  <c r="DZ13"/>
  <c r="DJ13"/>
  <c r="DK13"/>
  <c r="DC13"/>
  <c r="EI13"/>
  <c r="DS13"/>
  <c r="EA13"/>
  <c r="EA13" i="46"/>
  <c r="DP13"/>
  <c r="DD13"/>
  <c r="CX13"/>
  <c r="EG13"/>
  <c r="DS13"/>
  <c r="DG13"/>
  <c r="ED13"/>
  <c r="DX13"/>
  <c r="DM13"/>
  <c r="DA13"/>
  <c r="DJ13"/>
  <c r="DU13"/>
  <c r="CN35" i="61"/>
  <c r="CF35"/>
  <c r="BX35"/>
  <c r="BQ35"/>
  <c r="AU35"/>
  <c r="Q35"/>
  <c r="BC35"/>
  <c r="AE35"/>
  <c r="X35"/>
  <c r="J35"/>
  <c r="AM35"/>
  <c r="BJ35"/>
  <c r="CI33"/>
  <c r="CA33"/>
  <c r="BR33"/>
  <c r="BK33"/>
  <c r="O33"/>
  <c r="H33"/>
  <c r="AR33"/>
  <c r="AH33"/>
  <c r="V33"/>
  <c r="K33"/>
  <c r="CR33"/>
  <c r="BH33"/>
  <c r="AX33"/>
  <c r="AJ33"/>
  <c r="R33"/>
  <c r="E33"/>
  <c r="CC33"/>
  <c r="BO33"/>
  <c r="BD33"/>
  <c r="AC33"/>
  <c r="BV33"/>
  <c r="AZ33"/>
  <c r="Y33"/>
  <c r="CK33"/>
  <c r="AP33"/>
  <c r="CR28"/>
  <c r="AC28"/>
  <c r="V28"/>
  <c r="BO28"/>
  <c r="BD28"/>
  <c r="AX28"/>
  <c r="AP28"/>
  <c r="AH28"/>
  <c r="K28"/>
  <c r="R28"/>
  <c r="CI28"/>
  <c r="CA28"/>
  <c r="BR28"/>
  <c r="BH28"/>
  <c r="AZ28"/>
  <c r="AR28"/>
  <c r="AJ28"/>
  <c r="Y28"/>
  <c r="O28"/>
  <c r="E28"/>
  <c r="CC28"/>
  <c r="BK28"/>
  <c r="H28"/>
  <c r="BV28"/>
  <c r="CK28"/>
  <c r="GM24" i="43"/>
  <c r="EQ24"/>
  <c r="DM24"/>
  <c r="CY24"/>
  <c r="GF24"/>
  <c r="FX24"/>
  <c r="FN24"/>
  <c r="FG24"/>
  <c r="EZ24"/>
  <c r="EI24"/>
  <c r="DZ24"/>
  <c r="DT24"/>
  <c r="DF24"/>
  <c r="GI9" i="61"/>
  <c r="GI11"/>
  <c r="GI12"/>
  <c r="GI13"/>
  <c r="GI16"/>
  <c r="GI47" a="1"/>
  <c r="GI47"/>
  <c r="FL9"/>
  <c r="FL11"/>
  <c r="FL12"/>
  <c r="FL13"/>
  <c r="FL16"/>
  <c r="FL47" a="1"/>
  <c r="FL47"/>
  <c r="FG9"/>
  <c r="EE9"/>
  <c r="EA9"/>
  <c r="EA11"/>
  <c r="EA12"/>
  <c r="EA13"/>
  <c r="EA16"/>
  <c r="EA47" a="1"/>
  <c r="EA47"/>
  <c r="DM9"/>
  <c r="DM11"/>
  <c r="DM12"/>
  <c r="DM13"/>
  <c r="DM16"/>
  <c r="DM47" a="1"/>
  <c r="DM47"/>
  <c r="GL9"/>
  <c r="FF9"/>
  <c r="FF11"/>
  <c r="FF12"/>
  <c r="FF13"/>
  <c r="FF16"/>
  <c r="FF47" a="1"/>
  <c r="FF47"/>
  <c r="EM9"/>
  <c r="EI9"/>
  <c r="EI11"/>
  <c r="EI12"/>
  <c r="EI13"/>
  <c r="EI16"/>
  <c r="EI47" a="1"/>
  <c r="EI47"/>
  <c r="DU9"/>
  <c r="DG9"/>
  <c r="EZ9"/>
  <c r="DT9"/>
  <c r="DT11"/>
  <c r="DT12"/>
  <c r="DT13"/>
  <c r="DT16"/>
  <c r="DT47" a="1"/>
  <c r="DT47"/>
  <c r="DN9"/>
  <c r="GA9"/>
  <c r="GA11"/>
  <c r="GA12"/>
  <c r="GA13"/>
  <c r="GA16"/>
  <c r="GA47" a="1"/>
  <c r="GA47"/>
  <c r="EY9"/>
  <c r="EY11"/>
  <c r="EY12"/>
  <c r="EY13"/>
  <c r="EY16"/>
  <c r="EY47" a="1"/>
  <c r="EY47"/>
  <c r="GE9"/>
  <c r="FS9"/>
  <c r="FS11"/>
  <c r="FS12"/>
  <c r="FS13"/>
  <c r="FS16"/>
  <c r="FS47" a="1"/>
  <c r="FS47"/>
  <c r="FM9"/>
  <c r="EQ9"/>
  <c r="EQ11"/>
  <c r="EQ12"/>
  <c r="EQ13"/>
  <c r="EQ16"/>
  <c r="EQ47" a="1"/>
  <c r="EQ47"/>
  <c r="FW9"/>
  <c r="EU9"/>
  <c r="DF9"/>
  <c r="DF11"/>
  <c r="DF12"/>
  <c r="DF13"/>
  <c r="DF16"/>
  <c r="DF47" a="1"/>
  <c r="DF47"/>
  <c r="CZ9"/>
  <c r="DO23" i="63"/>
  <c r="DK23"/>
  <c r="DG23"/>
  <c r="DC23"/>
  <c r="CY23"/>
  <c r="CU23"/>
  <c r="DN23"/>
  <c r="DJ23"/>
  <c r="DF23"/>
  <c r="DB23"/>
  <c r="CX23"/>
  <c r="CT23"/>
  <c r="DQ23"/>
  <c r="DI23"/>
  <c r="DA23"/>
  <c r="CS23"/>
  <c r="DL23"/>
  <c r="DD23"/>
  <c r="CV23"/>
  <c r="DM23"/>
  <c r="CW23"/>
  <c r="DH23"/>
  <c r="DP23"/>
  <c r="DQ23" i="50"/>
  <c r="DN23"/>
  <c r="DK23"/>
  <c r="DH23"/>
  <c r="DE23" i="63"/>
  <c r="DM23" i="50"/>
  <c r="DJ23"/>
  <c r="DG23"/>
  <c r="CZ23" i="63"/>
  <c r="DP23" i="50"/>
  <c r="DI23"/>
  <c r="DF23"/>
  <c r="DE23"/>
  <c r="DO23"/>
  <c r="DL23"/>
  <c r="DD23"/>
  <c r="DA23"/>
  <c r="CV23"/>
  <c r="CY23"/>
  <c r="DC23"/>
  <c r="CX23"/>
  <c r="CU23"/>
  <c r="CZ23"/>
  <c r="CW23"/>
  <c r="DB23"/>
  <c r="CT23"/>
  <c r="CS23"/>
  <c r="AR11" i="58"/>
  <c r="P11"/>
  <c r="J11"/>
  <c r="D11"/>
  <c r="AU11"/>
  <c r="AK11"/>
  <c r="AE11"/>
  <c r="T11"/>
  <c r="AN11"/>
  <c r="AB11"/>
  <c r="AH11"/>
  <c r="AT11"/>
  <c r="X11"/>
  <c r="M11"/>
  <c r="G11"/>
  <c r="AT11" i="49"/>
  <c r="D11"/>
  <c r="J11"/>
  <c r="P11"/>
  <c r="AU11"/>
  <c r="AR11"/>
  <c r="G11"/>
  <c r="AB11"/>
  <c r="AH11"/>
  <c r="AE11"/>
  <c r="AN11"/>
  <c r="AK11"/>
  <c r="T11"/>
  <c r="X11"/>
  <c r="M11"/>
  <c r="EI12" i="62"/>
  <c r="EA12"/>
  <c r="DW12"/>
  <c r="DS12"/>
  <c r="DK12"/>
  <c r="DG12"/>
  <c r="ED12"/>
  <c r="DZ12"/>
  <c r="DN12"/>
  <c r="DJ12"/>
  <c r="DF12"/>
  <c r="EG12"/>
  <c r="DQ12"/>
  <c r="DI12"/>
  <c r="DC12"/>
  <c r="CX12"/>
  <c r="EF12"/>
  <c r="DX12"/>
  <c r="DP12"/>
  <c r="DA12"/>
  <c r="DT12"/>
  <c r="DD12"/>
  <c r="DU12"/>
  <c r="CZ12"/>
  <c r="EC12"/>
  <c r="ED12" i="46"/>
  <c r="DX12"/>
  <c r="DM12"/>
  <c r="DA12"/>
  <c r="EA12"/>
  <c r="DP12"/>
  <c r="DD12"/>
  <c r="DM12" i="62"/>
  <c r="DU12" i="46"/>
  <c r="DJ12"/>
  <c r="CX12"/>
  <c r="DS12"/>
  <c r="EG12"/>
  <c r="DG12"/>
  <c r="CY28" i="43"/>
  <c r="GM28"/>
  <c r="GF28"/>
  <c r="FX28"/>
  <c r="FN28"/>
  <c r="FG28"/>
  <c r="EZ28"/>
  <c r="EQ28"/>
  <c r="EI28"/>
  <c r="DZ28"/>
  <c r="DT28"/>
  <c r="DM28"/>
  <c r="DF28"/>
  <c r="GM23"/>
  <c r="GF23"/>
  <c r="FX23"/>
  <c r="FN23"/>
  <c r="FG23"/>
  <c r="EZ23"/>
  <c r="EQ23"/>
  <c r="EI23"/>
  <c r="DZ23"/>
  <c r="DT23"/>
  <c r="DM23"/>
  <c r="DF23"/>
  <c r="CY23"/>
  <c r="CN11" i="61"/>
  <c r="BQ11"/>
  <c r="BC11"/>
  <c r="AE11"/>
  <c r="Q11"/>
  <c r="AU11"/>
  <c r="X11"/>
  <c r="AM11"/>
  <c r="CF11"/>
  <c r="BJ11"/>
  <c r="BX11"/>
  <c r="J11"/>
  <c r="GB8"/>
  <c r="FN8"/>
  <c r="GJ8"/>
  <c r="FH8"/>
  <c r="EB8"/>
  <c r="DO8"/>
  <c r="DH8"/>
  <c r="FT8"/>
  <c r="ER8"/>
  <c r="DA8"/>
  <c r="EJ8"/>
  <c r="FA8"/>
  <c r="DV8"/>
  <c r="DO21" i="51"/>
  <c r="DK21"/>
  <c r="DG21"/>
  <c r="DF21"/>
  <c r="CZ21"/>
  <c r="DE21"/>
  <c r="DD21"/>
  <c r="CY21"/>
  <c r="DN21"/>
  <c r="DJ21"/>
  <c r="DC21"/>
  <c r="DB21"/>
  <c r="CX21"/>
  <c r="DP21"/>
  <c r="DM21"/>
  <c r="DL21"/>
  <c r="DI21"/>
  <c r="DH21"/>
  <c r="DA21"/>
  <c r="CW21"/>
  <c r="CV21"/>
  <c r="CU21"/>
  <c r="CT21"/>
  <c r="CS21"/>
  <c r="CR21"/>
  <c r="DO15"/>
  <c r="DK15"/>
  <c r="DG15"/>
  <c r="DF15"/>
  <c r="CZ15"/>
  <c r="DE15"/>
  <c r="DD15"/>
  <c r="CY15"/>
  <c r="DN15"/>
  <c r="DJ15"/>
  <c r="DC15"/>
  <c r="DB15"/>
  <c r="CX15"/>
  <c r="DP15"/>
  <c r="DM15"/>
  <c r="DL15"/>
  <c r="DI15"/>
  <c r="DH15"/>
  <c r="DA15"/>
  <c r="CW15"/>
  <c r="CV15"/>
  <c r="CU15"/>
  <c r="CT15"/>
  <c r="CS15"/>
  <c r="CR15"/>
  <c r="AR14" i="58"/>
  <c r="AN14"/>
  <c r="AF14"/>
  <c r="AB14"/>
  <c r="X14"/>
  <c r="T14"/>
  <c r="P14"/>
  <c r="H14"/>
  <c r="D14"/>
  <c r="AU14"/>
  <c r="AI14"/>
  <c r="AE14"/>
  <c r="K14"/>
  <c r="G14"/>
  <c r="AK14"/>
  <c r="AC14"/>
  <c r="M14"/>
  <c r="E14"/>
  <c r="AP14"/>
  <c r="AH14"/>
  <c r="Z14"/>
  <c r="R14"/>
  <c r="J14"/>
  <c r="AT14"/>
  <c r="AL14"/>
  <c r="V14"/>
  <c r="N14"/>
  <c r="AP14" i="49"/>
  <c r="AC14"/>
  <c r="N14"/>
  <c r="AL14"/>
  <c r="Z14"/>
  <c r="K14"/>
  <c r="E14"/>
  <c r="AT14"/>
  <c r="D14"/>
  <c r="AI14"/>
  <c r="V14"/>
  <c r="H14"/>
  <c r="AF14"/>
  <c r="R14"/>
  <c r="X14"/>
  <c r="AB14"/>
  <c r="AN14"/>
  <c r="G14"/>
  <c r="AH14"/>
  <c r="AU14"/>
  <c r="M14"/>
  <c r="J14"/>
  <c r="AR14"/>
  <c r="P14"/>
  <c r="T14"/>
  <c r="AK14"/>
  <c r="AE14"/>
  <c r="F9" i="58"/>
  <c r="U9"/>
  <c r="S9"/>
  <c r="I9"/>
  <c r="AA9"/>
  <c r="AD9"/>
  <c r="O9"/>
  <c r="AG9"/>
  <c r="L9"/>
  <c r="AO9"/>
  <c r="AQ9"/>
  <c r="AM9"/>
  <c r="W9"/>
  <c r="F9" i="49"/>
  <c r="O9"/>
  <c r="AG9"/>
  <c r="AO9"/>
  <c r="L9"/>
  <c r="U9"/>
  <c r="AD9"/>
  <c r="S9"/>
  <c r="AM9"/>
  <c r="I9"/>
  <c r="AQ9"/>
  <c r="W9"/>
  <c r="AA9"/>
  <c r="GM27" i="43"/>
  <c r="GF27"/>
  <c r="FX27"/>
  <c r="FN27"/>
  <c r="FG27"/>
  <c r="EZ27"/>
  <c r="EQ27"/>
  <c r="EI27"/>
  <c r="DZ27"/>
  <c r="DT27"/>
  <c r="DM27"/>
  <c r="DF27"/>
  <c r="CY27"/>
  <c r="AU15" i="61"/>
  <c r="BX15"/>
  <c r="BQ15"/>
  <c r="BJ15"/>
  <c r="BC15"/>
  <c r="AM15"/>
  <c r="AE15"/>
  <c r="CN15"/>
  <c r="CF15"/>
  <c r="J15"/>
  <c r="X15"/>
  <c r="Q15"/>
  <c r="CN13"/>
  <c r="BQ13"/>
  <c r="BC13"/>
  <c r="AE13"/>
  <c r="Q13"/>
  <c r="AM13"/>
  <c r="CF13"/>
  <c r="BJ13"/>
  <c r="BX13"/>
  <c r="J13"/>
  <c r="AU13"/>
  <c r="X13"/>
  <c r="EA11" i="45"/>
  <c r="DU11"/>
  <c r="DM11"/>
  <c r="DG11"/>
  <c r="DA11"/>
  <c r="DR11"/>
  <c r="DQ11"/>
  <c r="CW11"/>
  <c r="DJ11"/>
  <c r="DD11"/>
  <c r="DP11"/>
  <c r="DX11"/>
  <c r="CX11"/>
  <c r="GM22" i="43"/>
  <c r="GF22"/>
  <c r="FX22"/>
  <c r="FN22"/>
  <c r="FG22"/>
  <c r="EZ22"/>
  <c r="EQ22"/>
  <c r="EI22"/>
  <c r="DZ22"/>
  <c r="DT22"/>
  <c r="DM22"/>
  <c r="DF22"/>
  <c r="CY22"/>
  <c r="CY25"/>
  <c r="GM25"/>
  <c r="GF25"/>
  <c r="FX25"/>
  <c r="FN25"/>
  <c r="FG25"/>
  <c r="EZ25"/>
  <c r="EQ25"/>
  <c r="EI25"/>
  <c r="DZ25"/>
  <c r="DT25"/>
  <c r="DM25"/>
  <c r="DF25"/>
  <c r="CZ13" i="58"/>
  <c r="A13"/>
  <c r="A13" i="49"/>
  <c r="CZ13"/>
  <c r="CZ7" i="58"/>
  <c r="A7"/>
  <c r="CZ7" i="49"/>
  <c r="A7"/>
  <c r="F46" i="40" a="1"/>
  <c r="F46"/>
  <c r="Z48" i="51" a="1"/>
  <c r="Z48"/>
  <c r="F48" a="1"/>
  <c r="F48"/>
  <c r="P48" a="1"/>
  <c r="P48"/>
  <c r="AF48" a="1"/>
  <c r="AF48"/>
  <c r="AX48" a="1"/>
  <c r="AX48"/>
  <c r="BJ48" a="1"/>
  <c r="BJ48"/>
  <c r="BY48" a="1"/>
  <c r="BY48"/>
  <c r="DQ48" a="1"/>
  <c r="DQ48"/>
  <c r="EE48" a="1"/>
  <c r="EE48"/>
  <c r="EV48" a="1"/>
  <c r="EV48"/>
  <c r="FM48" a="1"/>
  <c r="FM48"/>
  <c r="AC48" a="1"/>
  <c r="AC48"/>
  <c r="AR48" a="1"/>
  <c r="AR48"/>
  <c r="BE48" a="1"/>
  <c r="BE48"/>
  <c r="BV48" a="1"/>
  <c r="BV48"/>
  <c r="EF48" a="1"/>
  <c r="EF48"/>
  <c r="EY48" a="1"/>
  <c r="EY48"/>
  <c r="FN48" a="1"/>
  <c r="FN48"/>
  <c r="GA48" a="1"/>
  <c r="GA48"/>
  <c r="BO48" a="1"/>
  <c r="BO48"/>
  <c r="DV48" a="1"/>
  <c r="DV48"/>
  <c r="FD48" a="1"/>
  <c r="FD48"/>
  <c r="AW48" a="1"/>
  <c r="AW48"/>
  <c r="BX48" a="1"/>
  <c r="BX48"/>
  <c r="ED48" a="1"/>
  <c r="ED48"/>
  <c r="FL48" a="1"/>
  <c r="FL48"/>
  <c r="AT48" a="1"/>
  <c r="AT48"/>
  <c r="EH48" a="1"/>
  <c r="EH48"/>
  <c r="AJ47" a="1"/>
  <c r="AJ47"/>
  <c r="BC47" a="1"/>
  <c r="BC47"/>
  <c r="BR47" a="1"/>
  <c r="BR47"/>
  <c r="CE47" a="1"/>
  <c r="CE47"/>
  <c r="DT47" a="1"/>
  <c r="DT47"/>
  <c r="EI47" a="1"/>
  <c r="EI47"/>
  <c r="EU47" a="1"/>
  <c r="EU47"/>
  <c r="FM47" a="1"/>
  <c r="FM47"/>
  <c r="AZ48" a="1"/>
  <c r="AZ48"/>
  <c r="EN48" a="1"/>
  <c r="EN48"/>
  <c r="AG47" a="1"/>
  <c r="AG47"/>
  <c r="AX47" a="1"/>
  <c r="AX47"/>
  <c r="BK47" a="1"/>
  <c r="BK47"/>
  <c r="BZ47" a="1"/>
  <c r="BZ47"/>
  <c r="DU47" a="1"/>
  <c r="DU47"/>
  <c r="EJ47" a="1"/>
  <c r="EJ47"/>
  <c r="FC47" a="1"/>
  <c r="FC47"/>
  <c r="FT47" a="1"/>
  <c r="FT47"/>
  <c r="BM48" a="1"/>
  <c r="BM48"/>
  <c r="FA48" a="1"/>
  <c r="FA48"/>
  <c r="EG48" a="1"/>
  <c r="EG48"/>
  <c r="BQ47" a="1"/>
  <c r="BQ47"/>
  <c r="DW47" a="1"/>
  <c r="DW47"/>
  <c r="FE47" a="1"/>
  <c r="FE47"/>
  <c r="AE47" a="1"/>
  <c r="AE47"/>
  <c r="DS47" a="1"/>
  <c r="DS47"/>
  <c r="FP47" a="1"/>
  <c r="FP47"/>
  <c r="BW47" a="1"/>
  <c r="BW47"/>
  <c r="FD47" a="1"/>
  <c r="FD47"/>
  <c r="AD47" a="1"/>
  <c r="AD47"/>
  <c r="BE47" a="1"/>
  <c r="BE47"/>
  <c r="DZ47" a="1"/>
  <c r="DZ47"/>
  <c r="EZ47" a="1"/>
  <c r="EZ47"/>
  <c r="GA47" a="1"/>
  <c r="GA47"/>
  <c r="CG47" a="1"/>
  <c r="CG47"/>
  <c r="FV47" a="1"/>
  <c r="FV47"/>
  <c r="BP47" a="1"/>
  <c r="BP47"/>
  <c r="FX47" a="1"/>
  <c r="FX47"/>
  <c r="AB48" a="1"/>
  <c r="AB48"/>
  <c r="X48" a="1"/>
  <c r="X48"/>
  <c r="H48" a="1"/>
  <c r="H48"/>
  <c r="J48" a="1"/>
  <c r="J48"/>
  <c r="AI48" a="1"/>
  <c r="AI48"/>
  <c r="BA48" a="1"/>
  <c r="BA48"/>
  <c r="BN48" a="1"/>
  <c r="BN48"/>
  <c r="CB48" a="1"/>
  <c r="CB48"/>
  <c r="DT48" a="1"/>
  <c r="DT48"/>
  <c r="EI48" a="1"/>
  <c r="EI48"/>
  <c r="FB48" a="1"/>
  <c r="FB48"/>
  <c r="FT48" a="1"/>
  <c r="FT48"/>
  <c r="AG48" a="1"/>
  <c r="AG48"/>
  <c r="AU48" a="1"/>
  <c r="AU48"/>
  <c r="BH48" a="1"/>
  <c r="BH48"/>
  <c r="BZ48" a="1"/>
  <c r="BZ48"/>
  <c r="DR48" a="1"/>
  <c r="DR48"/>
  <c r="EJ48" a="1"/>
  <c r="EJ48"/>
  <c r="FC48" a="1"/>
  <c r="FC48"/>
  <c r="FQ48" a="1"/>
  <c r="FQ48"/>
  <c r="AH48" a="1"/>
  <c r="AH48"/>
  <c r="BW48" a="1"/>
  <c r="BW48"/>
  <c r="EC48" a="1"/>
  <c r="EC48"/>
  <c r="FK48" a="1"/>
  <c r="FK48"/>
  <c r="BC48" a="1"/>
  <c r="BC48"/>
  <c r="CE48" a="1"/>
  <c r="CE48"/>
  <c r="EK48" a="1"/>
  <c r="EK48"/>
  <c r="FS48" a="1"/>
  <c r="FS48"/>
  <c r="BT48" a="1"/>
  <c r="BT48"/>
  <c r="EU48" a="1"/>
  <c r="EU48"/>
  <c r="AN47" a="1"/>
  <c r="AN47"/>
  <c r="BG47" a="1"/>
  <c r="BG47"/>
  <c r="BU47" a="1"/>
  <c r="BU47"/>
  <c r="CH47" a="1"/>
  <c r="CH47"/>
  <c r="DX47" a="1"/>
  <c r="DX47"/>
  <c r="EL47" a="1"/>
  <c r="EL47"/>
  <c r="FB47" a="1"/>
  <c r="FB47"/>
  <c r="FS47" a="1"/>
  <c r="FS47"/>
  <c r="BL48" a="1"/>
  <c r="BL48"/>
  <c r="EZ48" a="1"/>
  <c r="EZ48"/>
  <c r="AK47" a="1"/>
  <c r="AK47"/>
  <c r="BA47" a="1"/>
  <c r="BA47"/>
  <c r="BO47" a="1"/>
  <c r="BO47"/>
  <c r="CF47" a="1"/>
  <c r="CF47"/>
  <c r="DY47" a="1"/>
  <c r="DY47"/>
  <c r="EP47" a="1"/>
  <c r="EP47"/>
  <c r="FG47" a="1"/>
  <c r="FG47"/>
  <c r="FW47" a="1"/>
  <c r="FW47"/>
  <c r="CA48" a="1"/>
  <c r="CA48"/>
  <c r="FP48" a="1"/>
  <c r="FP48"/>
  <c r="AI47" a="1"/>
  <c r="AI47"/>
  <c r="BX47" a="1"/>
  <c r="BX47"/>
  <c r="EK47" a="1"/>
  <c r="EK47"/>
  <c r="FL47" a="1"/>
  <c r="FL47"/>
  <c r="AT47" a="1"/>
  <c r="AT47"/>
  <c r="EA47" a="1"/>
  <c r="EA47"/>
  <c r="BS48" a="1"/>
  <c r="BS48"/>
  <c r="CI47" a="1"/>
  <c r="CI47"/>
  <c r="FR47" a="1"/>
  <c r="FR47"/>
  <c r="AL47" a="1"/>
  <c r="AL47"/>
  <c r="BL47" a="1"/>
  <c r="BL47"/>
  <c r="EG47" a="1"/>
  <c r="EG47"/>
  <c r="FH47" a="1"/>
  <c r="FH47"/>
  <c r="AM47" a="1"/>
  <c r="AM47"/>
  <c r="EH47" a="1"/>
  <c r="EH47"/>
  <c r="FV48" a="1"/>
  <c r="FV48"/>
  <c r="CC47" a="1"/>
  <c r="CC47"/>
  <c r="V48" a="1"/>
  <c r="V48"/>
  <c r="L48" a="1"/>
  <c r="L48"/>
  <c r="N48" a="1"/>
  <c r="N48"/>
  <c r="AM48" a="1"/>
  <c r="AM48"/>
  <c r="BD48" a="1"/>
  <c r="BD48"/>
  <c r="BQ48" a="1"/>
  <c r="BQ48"/>
  <c r="CF48" a="1"/>
  <c r="CF48"/>
  <c r="DX48" a="1"/>
  <c r="DX48"/>
  <c r="EL48" a="1"/>
  <c r="EL48"/>
  <c r="FE48" a="1"/>
  <c r="FE48"/>
  <c r="FW48" a="1"/>
  <c r="FW48"/>
  <c r="AJ48" a="1"/>
  <c r="AJ48"/>
  <c r="AY48" a="1"/>
  <c r="AY48"/>
  <c r="BK48" a="1"/>
  <c r="BK48"/>
  <c r="CC48" a="1"/>
  <c r="CC48"/>
  <c r="DU48" a="1"/>
  <c r="DU48"/>
  <c r="EM48" a="1"/>
  <c r="EM48"/>
  <c r="FF48" a="1"/>
  <c r="FF48"/>
  <c r="FU48" a="1"/>
  <c r="FU48"/>
  <c r="AO48" a="1"/>
  <c r="AO48"/>
  <c r="CD48" a="1"/>
  <c r="CD48"/>
  <c r="EQ48" a="1"/>
  <c r="EQ48"/>
  <c r="FR48" a="1"/>
  <c r="FR48"/>
  <c r="BI48" a="1"/>
  <c r="BI48"/>
  <c r="CK48" a="1"/>
  <c r="CK48"/>
  <c r="ER48" a="1"/>
  <c r="ER48"/>
  <c r="FY48" a="1"/>
  <c r="FY48"/>
  <c r="CH48" a="1"/>
  <c r="CH48"/>
  <c r="FH48" a="1"/>
  <c r="FH48"/>
  <c r="AQ47" a="1"/>
  <c r="AQ47"/>
  <c r="BJ47" a="1"/>
  <c r="BJ47"/>
  <c r="BY47" a="1"/>
  <c r="BY47"/>
  <c r="CK47" a="1"/>
  <c r="CK47"/>
  <c r="EB47" a="1"/>
  <c r="EB47"/>
  <c r="EO47" a="1"/>
  <c r="EO47"/>
  <c r="FF47" a="1"/>
  <c r="FF47"/>
  <c r="FY47" a="1"/>
  <c r="FY47"/>
  <c r="CM48" a="1"/>
  <c r="CM48"/>
  <c r="FO48" a="1"/>
  <c r="FO48"/>
  <c r="AR47" a="1"/>
  <c r="AR47"/>
  <c r="BD47" a="1"/>
  <c r="BD47"/>
  <c r="BS47" a="1"/>
  <c r="BS47"/>
  <c r="CL47" a="1"/>
  <c r="CL47"/>
  <c r="EC47" a="1"/>
  <c r="EC47"/>
  <c r="EV47" a="1"/>
  <c r="EV47"/>
  <c r="FN47" a="1"/>
  <c r="FN47"/>
  <c r="FZ47" a="1"/>
  <c r="FZ47"/>
  <c r="DZ48" a="1"/>
  <c r="DZ48"/>
  <c r="AD48" a="1"/>
  <c r="AD48"/>
  <c r="AP47" a="1"/>
  <c r="AP47"/>
  <c r="CD47" a="1"/>
  <c r="CD47"/>
  <c r="EQ47" a="1"/>
  <c r="EQ47"/>
  <c r="BF48" a="1"/>
  <c r="BF48"/>
  <c r="BF47" a="1"/>
  <c r="BF47"/>
  <c r="EN47" a="1"/>
  <c r="EN47"/>
  <c r="AO47" a="1"/>
  <c r="AO47"/>
  <c r="DV47" a="1"/>
  <c r="DV47"/>
  <c r="AS48" a="1"/>
  <c r="AS48"/>
  <c r="AS47" a="1"/>
  <c r="AS47"/>
  <c r="BT47" a="1"/>
  <c r="BT47"/>
  <c r="EM47" a="1"/>
  <c r="EM47"/>
  <c r="FO47" a="1"/>
  <c r="FO47"/>
  <c r="AZ47" a="1"/>
  <c r="AZ47"/>
  <c r="ET47" a="1"/>
  <c r="ET47"/>
  <c r="AH47" a="1"/>
  <c r="AH47"/>
  <c r="EW47" a="1"/>
  <c r="EW47"/>
  <c r="T48" a="1"/>
  <c r="T48"/>
  <c r="R48" a="1"/>
  <c r="R48"/>
  <c r="D48" a="1"/>
  <c r="D48"/>
  <c r="AQ48" a="1"/>
  <c r="AQ48"/>
  <c r="BG48" a="1"/>
  <c r="BG48"/>
  <c r="BU48" a="1"/>
  <c r="BU48"/>
  <c r="CL48" a="1"/>
  <c r="CL48"/>
  <c r="EA48" a="1"/>
  <c r="EA48"/>
  <c r="EP48" a="1"/>
  <c r="EP48"/>
  <c r="FI48" a="1"/>
  <c r="FI48"/>
  <c r="FZ48" a="1"/>
  <c r="FZ48"/>
  <c r="AN48" a="1"/>
  <c r="AN48"/>
  <c r="BB48" a="1"/>
  <c r="BB48"/>
  <c r="BR48" a="1"/>
  <c r="BR48"/>
  <c r="CI48" a="1"/>
  <c r="CI48"/>
  <c r="EB48" a="1"/>
  <c r="EB48"/>
  <c r="ES48" a="1"/>
  <c r="ES48"/>
  <c r="FJ48" a="1"/>
  <c r="FJ48"/>
  <c r="FX48" a="1"/>
  <c r="FX48"/>
  <c r="AV48" a="1"/>
  <c r="AV48"/>
  <c r="CJ48" a="1"/>
  <c r="CJ48"/>
  <c r="EW48" a="1"/>
  <c r="EW48"/>
  <c r="AP48" a="1"/>
  <c r="AP48"/>
  <c r="BP48" a="1"/>
  <c r="BP48"/>
  <c r="DW48" a="1"/>
  <c r="DW48"/>
  <c r="EX48" a="1"/>
  <c r="EX48"/>
  <c r="AE48" a="1"/>
  <c r="AE48"/>
  <c r="DS48" a="1"/>
  <c r="DS48"/>
  <c r="AF47" a="1"/>
  <c r="AF47"/>
  <c r="AW47" a="1"/>
  <c r="AW47"/>
  <c r="BN47" a="1"/>
  <c r="BN47"/>
  <c r="CB47" a="1"/>
  <c r="CB47"/>
  <c r="DQ47" a="1"/>
  <c r="DQ47"/>
  <c r="EE47" a="1"/>
  <c r="EE47"/>
  <c r="ER47" a="1"/>
  <c r="ER47"/>
  <c r="FJ47" a="1"/>
  <c r="FJ47"/>
  <c r="AK48" a="1"/>
  <c r="AK48"/>
  <c r="DY48" a="1"/>
  <c r="DY48"/>
  <c r="AC47" a="1"/>
  <c r="AC47"/>
  <c r="AU47" a="1"/>
  <c r="AU47"/>
  <c r="BH47" a="1"/>
  <c r="BH47"/>
  <c r="BV47" a="1"/>
  <c r="BV47"/>
  <c r="DR47" a="1"/>
  <c r="DR47"/>
  <c r="EF47" a="1"/>
  <c r="EF47"/>
  <c r="EY47" a="1"/>
  <c r="EY47"/>
  <c r="FQ47" a="1"/>
  <c r="FQ47"/>
  <c r="AL48" a="1"/>
  <c r="AL48"/>
  <c r="EO48" a="1"/>
  <c r="EO48"/>
  <c r="CG48" a="1"/>
  <c r="CG48"/>
  <c r="BI47" a="1"/>
  <c r="BI47"/>
  <c r="CJ47" a="1"/>
  <c r="CJ47"/>
  <c r="EX47" a="1"/>
  <c r="EX47"/>
  <c r="FG48" a="1"/>
  <c r="FG48"/>
  <c r="CA47" a="1"/>
  <c r="CA47"/>
  <c r="FA47" a="1"/>
  <c r="FA47"/>
  <c r="BB47" a="1"/>
  <c r="BB47"/>
  <c r="ED47" a="1"/>
  <c r="ED47"/>
  <c r="ET48" a="1"/>
  <c r="ET48"/>
  <c r="AY47" a="1"/>
  <c r="AY47"/>
  <c r="CM47" a="1"/>
  <c r="CM47"/>
  <c r="ES47" a="1"/>
  <c r="ES47"/>
  <c r="FU47" a="1"/>
  <c r="FU47"/>
  <c r="BM47" a="1"/>
  <c r="BM47"/>
  <c r="FI47" a="1"/>
  <c r="FI47"/>
  <c r="AV47" a="1"/>
  <c r="AV47"/>
  <c r="FK47" a="1"/>
  <c r="FK47"/>
  <c r="CZ18" i="58"/>
  <c r="A18"/>
  <c r="A18" i="49"/>
  <c r="CZ18"/>
  <c r="BP29" i="57"/>
  <c r="AF29"/>
  <c r="E29"/>
  <c r="BJ29"/>
  <c r="AP29"/>
  <c r="BS29"/>
  <c r="AI29"/>
  <c r="W29"/>
  <c r="R29"/>
  <c r="M29"/>
  <c r="H29"/>
  <c r="BE29"/>
  <c r="AU29"/>
  <c r="AL29"/>
  <c r="Z29"/>
  <c r="AZ29"/>
  <c r="BM29"/>
  <c r="AC29"/>
  <c r="AZ8"/>
  <c r="AU8"/>
  <c r="AP8"/>
  <c r="AI8"/>
  <c r="AC8"/>
  <c r="W8"/>
  <c r="R8"/>
  <c r="M8"/>
  <c r="H8"/>
  <c r="BV8"/>
  <c r="BJ8"/>
  <c r="BP8"/>
  <c r="BM38"/>
  <c r="AC38"/>
  <c r="BP38"/>
  <c r="AF38"/>
  <c r="E38"/>
  <c r="BJ38"/>
  <c r="AZ38"/>
  <c r="AP38"/>
  <c r="Z38"/>
  <c r="W38"/>
  <c r="M38"/>
  <c r="BE38"/>
  <c r="AU38"/>
  <c r="AL38"/>
  <c r="BS38"/>
  <c r="AI38"/>
  <c r="R38"/>
  <c r="H38"/>
  <c r="BU14"/>
  <c r="BO14"/>
  <c r="BI14"/>
  <c r="BA14"/>
  <c r="AV14"/>
  <c r="AQ14"/>
  <c r="S14"/>
  <c r="N14"/>
  <c r="I14"/>
  <c r="D14"/>
  <c r="BF14" i="42"/>
  <c r="BR14" i="57"/>
  <c r="BL14"/>
  <c r="BF14"/>
  <c r="AY14"/>
  <c r="AO14"/>
  <c r="AB14"/>
  <c r="Q14"/>
  <c r="G14"/>
  <c r="AK14"/>
  <c r="Y14"/>
  <c r="BD14"/>
  <c r="AT14"/>
  <c r="AH14"/>
  <c r="V14"/>
  <c r="L14"/>
  <c r="AE14"/>
  <c r="BL27"/>
  <c r="BH27"/>
  <c r="BC27"/>
  <c r="AX27"/>
  <c r="AS27"/>
  <c r="AN27"/>
  <c r="AB27"/>
  <c r="U27" i="42"/>
  <c r="BC27"/>
  <c r="Q27" i="57"/>
  <c r="BO27"/>
  <c r="AE27"/>
  <c r="D27"/>
  <c r="AH27"/>
  <c r="L27"/>
  <c r="BR27"/>
  <c r="V27"/>
  <c r="G27"/>
  <c r="BI27"/>
  <c r="AO27"/>
  <c r="Y27"/>
  <c r="BH27" i="42"/>
  <c r="BU27" i="57"/>
  <c r="BD27"/>
  <c r="AK27"/>
  <c r="U27"/>
  <c r="AY27"/>
  <c r="P27"/>
  <c r="AT27"/>
  <c r="K27"/>
  <c r="BU38"/>
  <c r="BI38"/>
  <c r="BD38"/>
  <c r="AY38"/>
  <c r="AT38"/>
  <c r="AO38"/>
  <c r="AK38"/>
  <c r="Y38"/>
  <c r="U38"/>
  <c r="P38"/>
  <c r="K38"/>
  <c r="BL38"/>
  <c r="BH38"/>
  <c r="BC38"/>
  <c r="AX38"/>
  <c r="AS38"/>
  <c r="AN38"/>
  <c r="AB38"/>
  <c r="BR38"/>
  <c r="AH38"/>
  <c r="Q38"/>
  <c r="G38"/>
  <c r="U38" i="42"/>
  <c r="BO38" i="57"/>
  <c r="AE38"/>
  <c r="D38"/>
  <c r="V38"/>
  <c r="L38"/>
  <c r="BC38" i="42"/>
  <c r="BH38"/>
  <c r="V15" i="62"/>
  <c r="P15"/>
  <c r="J15"/>
  <c r="AM15"/>
  <c r="AG15"/>
  <c r="AA15"/>
  <c r="M15"/>
  <c r="AJ15"/>
  <c r="X15"/>
  <c r="AD15"/>
  <c r="S15"/>
  <c r="G15"/>
  <c r="CI26" i="61"/>
  <c r="CI27"/>
  <c r="CI34"/>
  <c r="CI35"/>
  <c r="CI36"/>
  <c r="CI38"/>
  <c r="CI47" a="1"/>
  <c r="CI47"/>
  <c r="CA26"/>
  <c r="CA27"/>
  <c r="CA34"/>
  <c r="CA35"/>
  <c r="CA36"/>
  <c r="CA38"/>
  <c r="CA47" a="1"/>
  <c r="CA47"/>
  <c r="BR26"/>
  <c r="BK26"/>
  <c r="O26"/>
  <c r="O27"/>
  <c r="O34"/>
  <c r="O35"/>
  <c r="O36"/>
  <c r="O38"/>
  <c r="O47" a="1"/>
  <c r="O47"/>
  <c r="H26"/>
  <c r="H27"/>
  <c r="H34"/>
  <c r="H35"/>
  <c r="H36"/>
  <c r="H38"/>
  <c r="H47" a="1"/>
  <c r="H47"/>
  <c r="CR26"/>
  <c r="AC26"/>
  <c r="AC27"/>
  <c r="AC34"/>
  <c r="AC35"/>
  <c r="AC36"/>
  <c r="AC38"/>
  <c r="AC47" a="1"/>
  <c r="AC47"/>
  <c r="V26"/>
  <c r="V27"/>
  <c r="V34"/>
  <c r="V35"/>
  <c r="V36"/>
  <c r="V38"/>
  <c r="V47" a="1"/>
  <c r="V47"/>
  <c r="E26"/>
  <c r="CK26"/>
  <c r="CC26"/>
  <c r="BV26"/>
  <c r="BV27"/>
  <c r="BV34"/>
  <c r="BV35"/>
  <c r="BV36"/>
  <c r="BV38"/>
  <c r="BV47" a="1"/>
  <c r="BV47"/>
  <c r="BD26"/>
  <c r="AX26"/>
  <c r="AX27"/>
  <c r="AX34"/>
  <c r="AX35"/>
  <c r="AX36"/>
  <c r="AX38"/>
  <c r="AX47" a="1"/>
  <c r="AX47"/>
  <c r="AP26"/>
  <c r="AP27"/>
  <c r="AP34"/>
  <c r="AP35"/>
  <c r="AP36"/>
  <c r="AP38"/>
  <c r="AP47" a="1"/>
  <c r="AP47"/>
  <c r="AH26"/>
  <c r="AH27"/>
  <c r="AH34"/>
  <c r="AH35"/>
  <c r="AH36"/>
  <c r="AH38"/>
  <c r="AH47" a="1"/>
  <c r="AH47"/>
  <c r="Y26"/>
  <c r="BO26"/>
  <c r="BO27"/>
  <c r="BO34"/>
  <c r="BO35"/>
  <c r="BO36"/>
  <c r="BO38"/>
  <c r="BO47" a="1"/>
  <c r="BO47"/>
  <c r="AZ26"/>
  <c r="AJ26"/>
  <c r="R26"/>
  <c r="AR26"/>
  <c r="K26"/>
  <c r="BH26"/>
  <c r="BH27"/>
  <c r="BH34"/>
  <c r="BH35"/>
  <c r="BH36"/>
  <c r="BH38"/>
  <c r="BH47" a="1"/>
  <c r="BH47"/>
  <c r="FG13"/>
  <c r="EE13"/>
  <c r="GL13"/>
  <c r="EM13"/>
  <c r="DU13"/>
  <c r="DG13"/>
  <c r="GE13"/>
  <c r="FM13"/>
  <c r="FW13"/>
  <c r="EU13"/>
  <c r="CZ13"/>
  <c r="EZ13"/>
  <c r="DN13"/>
  <c r="DN14" i="51"/>
  <c r="DJ14"/>
  <c r="DB14"/>
  <c r="CZ14"/>
  <c r="DP14"/>
  <c r="DL14"/>
  <c r="DH14"/>
  <c r="CX14"/>
  <c r="DF14"/>
  <c r="DD14"/>
  <c r="CT14"/>
  <c r="CV14"/>
  <c r="CR14"/>
  <c r="ED8" i="62"/>
  <c r="DZ8"/>
  <c r="DN8"/>
  <c r="DJ8"/>
  <c r="DF8"/>
  <c r="CX8"/>
  <c r="EI8"/>
  <c r="EA8"/>
  <c r="DW8"/>
  <c r="DS8"/>
  <c r="DK8"/>
  <c r="DG8"/>
  <c r="DC8"/>
  <c r="EG8"/>
  <c r="DQ8"/>
  <c r="DI8"/>
  <c r="DA8"/>
  <c r="DP8"/>
  <c r="DX8"/>
  <c r="DM8"/>
  <c r="DD8"/>
  <c r="EC8"/>
  <c r="DT8"/>
  <c r="DU8"/>
  <c r="ED8" i="46"/>
  <c r="DX8"/>
  <c r="DM8"/>
  <c r="DA8"/>
  <c r="EF8" i="62"/>
  <c r="EA8" i="46"/>
  <c r="DP8"/>
  <c r="DD8"/>
  <c r="CZ8" i="62"/>
  <c r="DU8" i="46"/>
  <c r="DJ8"/>
  <c r="CX8"/>
  <c r="DG8"/>
  <c r="DS8"/>
  <c r="EG8"/>
  <c r="F24" i="40"/>
  <c r="AZ24"/>
  <c r="CR34" i="61"/>
  <c r="E34"/>
  <c r="BR34"/>
  <c r="AZ34"/>
  <c r="AR34"/>
  <c r="AJ34"/>
  <c r="Y34"/>
  <c r="BK34"/>
  <c r="K34"/>
  <c r="BD34"/>
  <c r="CK34"/>
  <c r="R34"/>
  <c r="CC34"/>
  <c r="AA22" i="63"/>
  <c r="W22"/>
  <c r="S22"/>
  <c r="O22"/>
  <c r="K22"/>
  <c r="G22"/>
  <c r="Z22"/>
  <c r="V22"/>
  <c r="R22"/>
  <c r="N22"/>
  <c r="J22"/>
  <c r="F22"/>
  <c r="U22"/>
  <c r="M22"/>
  <c r="E22"/>
  <c r="X22"/>
  <c r="P22"/>
  <c r="H22"/>
  <c r="Y22"/>
  <c r="I22"/>
  <c r="T22"/>
  <c r="D22"/>
  <c r="CM22"/>
  <c r="CM22" i="50"/>
  <c r="Z22"/>
  <c r="Q22" i="63"/>
  <c r="L22"/>
  <c r="AA22" i="50"/>
  <c r="U22"/>
  <c r="R22"/>
  <c r="M22"/>
  <c r="J22"/>
  <c r="E22"/>
  <c r="V22"/>
  <c r="F22"/>
  <c r="W22"/>
  <c r="T22"/>
  <c r="O22"/>
  <c r="L22"/>
  <c r="G22"/>
  <c r="Q22"/>
  <c r="I22"/>
  <c r="X22"/>
  <c r="S22"/>
  <c r="P22"/>
  <c r="K22"/>
  <c r="H22"/>
  <c r="Y22"/>
  <c r="N22"/>
  <c r="D22"/>
  <c r="EQ11" i="58"/>
  <c r="EJ11"/>
  <c r="ED11"/>
  <c r="EU11"/>
  <c r="DW11"/>
  <c r="DP11"/>
  <c r="DJ11"/>
  <c r="DD11"/>
  <c r="DY11"/>
  <c r="DM11"/>
  <c r="ES11"/>
  <c r="EG11"/>
  <c r="DU11"/>
  <c r="EP11" i="49"/>
  <c r="DX11"/>
  <c r="DL11"/>
  <c r="DD11"/>
  <c r="EI11"/>
  <c r="DV11"/>
  <c r="DI11"/>
  <c r="ET11"/>
  <c r="EF11"/>
  <c r="DT11"/>
  <c r="ER11"/>
  <c r="EC11"/>
  <c r="DO11"/>
  <c r="GJ37" i="61"/>
  <c r="EJ37"/>
  <c r="DO37"/>
  <c r="DA37"/>
  <c r="GB37"/>
  <c r="FT37"/>
  <c r="FH37"/>
  <c r="DV37"/>
  <c r="DH37"/>
  <c r="ER37"/>
  <c r="EB37"/>
  <c r="FA37"/>
  <c r="FN37"/>
  <c r="BX10"/>
  <c r="BJ10"/>
  <c r="AM10"/>
  <c r="CF10"/>
  <c r="AU10"/>
  <c r="X10"/>
  <c r="J10"/>
  <c r="CN10"/>
  <c r="BC10"/>
  <c r="Q10"/>
  <c r="BQ10"/>
  <c r="AE10"/>
  <c r="AZ35"/>
  <c r="AR35"/>
  <c r="AJ35"/>
  <c r="R35"/>
  <c r="K35"/>
  <c r="CK35"/>
  <c r="BD35"/>
  <c r="BR35"/>
  <c r="CC35"/>
  <c r="E35"/>
  <c r="Y35"/>
  <c r="CR35"/>
  <c r="BK35"/>
  <c r="CN8"/>
  <c r="BJ8"/>
  <c r="AE8"/>
  <c r="CF8"/>
  <c r="BX8"/>
  <c r="BQ8"/>
  <c r="BC8"/>
  <c r="AU8"/>
  <c r="AM8"/>
  <c r="Q8"/>
  <c r="J8"/>
  <c r="X8"/>
  <c r="AR10" i="58"/>
  <c r="P10"/>
  <c r="J10"/>
  <c r="D10"/>
  <c r="AU10"/>
  <c r="AK10"/>
  <c r="AE10"/>
  <c r="T10"/>
  <c r="AH10"/>
  <c r="AN10"/>
  <c r="AB10"/>
  <c r="G10"/>
  <c r="AT10"/>
  <c r="X10"/>
  <c r="M10"/>
  <c r="AT10" i="49"/>
  <c r="D10"/>
  <c r="J10"/>
  <c r="AR10"/>
  <c r="AK10"/>
  <c r="AE10"/>
  <c r="AN10"/>
  <c r="G10"/>
  <c r="T10"/>
  <c r="X10"/>
  <c r="AB10"/>
  <c r="AH10"/>
  <c r="AU10"/>
  <c r="M10"/>
  <c r="P10"/>
  <c r="ER14" i="61"/>
  <c r="GJ14"/>
  <c r="GB14"/>
  <c r="FT14"/>
  <c r="FA14"/>
  <c r="FH14"/>
  <c r="EJ14"/>
  <c r="DV14"/>
  <c r="DO14"/>
  <c r="DH14"/>
  <c r="DA14"/>
  <c r="FN14"/>
  <c r="EB14"/>
  <c r="Q21" i="49"/>
  <c r="AS21" i="58"/>
  <c r="Q21"/>
  <c r="Q27"/>
  <c r="AJ21"/>
  <c r="AJ27"/>
  <c r="Y21"/>
  <c r="Y27"/>
  <c r="AS21" i="49"/>
  <c r="Y21"/>
  <c r="Y27"/>
  <c r="AJ21"/>
  <c r="AJ27"/>
  <c r="EY20" i="57"/>
  <c r="ES20"/>
  <c r="EN20"/>
  <c r="CN20" i="42"/>
  <c r="CO20"/>
  <c r="EK20" i="57"/>
  <c r="EF20"/>
  <c r="EA20"/>
  <c r="DV20"/>
  <c r="DP20"/>
  <c r="DJ20"/>
  <c r="DD20"/>
  <c r="CY20"/>
  <c r="CT20"/>
  <c r="CO20"/>
  <c r="FA20"/>
  <c r="ED20"/>
  <c r="DS20"/>
  <c r="DG20"/>
  <c r="CW20"/>
  <c r="EN20" i="42"/>
  <c r="EV20" i="57"/>
  <c r="FA20" i="42"/>
  <c r="EI20" i="57"/>
  <c r="DY20"/>
  <c r="DM20"/>
  <c r="DB20"/>
  <c r="CR20"/>
  <c r="EP20"/>
  <c r="CN20"/>
  <c r="EO31"/>
  <c r="EJ31"/>
  <c r="EE31"/>
  <c r="DZ31"/>
  <c r="DU31"/>
  <c r="DI31"/>
  <c r="CS31"/>
  <c r="ER31"/>
  <c r="DL31"/>
  <c r="CX31"/>
  <c r="EU31"/>
  <c r="DO31"/>
  <c r="DC31"/>
  <c r="EX31"/>
  <c r="DR31"/>
  <c r="DF31"/>
  <c r="EO27"/>
  <c r="EJ27"/>
  <c r="EE27"/>
  <c r="DZ27"/>
  <c r="DU27"/>
  <c r="DI27"/>
  <c r="CS27"/>
  <c r="ER27"/>
  <c r="DL27"/>
  <c r="EU27"/>
  <c r="CX27"/>
  <c r="DO27"/>
  <c r="DC27"/>
  <c r="DF27"/>
  <c r="DR27"/>
  <c r="EX27"/>
  <c r="EY21"/>
  <c r="ES21"/>
  <c r="EN21"/>
  <c r="CO21" i="42"/>
  <c r="EN21"/>
  <c r="EK21" i="57"/>
  <c r="EF21"/>
  <c r="EA21"/>
  <c r="DV21"/>
  <c r="DP21"/>
  <c r="DJ21"/>
  <c r="DD21"/>
  <c r="CY21"/>
  <c r="CT21"/>
  <c r="CO21"/>
  <c r="EI21"/>
  <c r="DY21"/>
  <c r="DM21"/>
  <c r="DB21"/>
  <c r="CR21"/>
  <c r="FA21" i="42"/>
  <c r="EP21" i="57"/>
  <c r="CN21"/>
  <c r="FA21"/>
  <c r="ED21"/>
  <c r="DS21"/>
  <c r="DG21"/>
  <c r="CW21"/>
  <c r="EV21"/>
  <c r="CN21" i="42"/>
  <c r="EO16" i="57"/>
  <c r="EJ16"/>
  <c r="DZ16"/>
  <c r="DO16"/>
  <c r="DC16"/>
  <c r="CS16"/>
  <c r="EU16"/>
  <c r="EE16"/>
  <c r="DU16"/>
  <c r="DI16"/>
  <c r="CX16"/>
  <c r="BU9"/>
  <c r="BO9"/>
  <c r="BI9"/>
  <c r="BA9"/>
  <c r="AV9"/>
  <c r="AQ9"/>
  <c r="S9"/>
  <c r="N9"/>
  <c r="I9"/>
  <c r="D9"/>
  <c r="BL9"/>
  <c r="BF9"/>
  <c r="BF9" i="42"/>
  <c r="BR9" i="57"/>
  <c r="BD9"/>
  <c r="AT9"/>
  <c r="AH9"/>
  <c r="V9"/>
  <c r="L9"/>
  <c r="AE9"/>
  <c r="AY9"/>
  <c r="AO9"/>
  <c r="AB9"/>
  <c r="Q9"/>
  <c r="G9"/>
  <c r="AK9"/>
  <c r="Y9"/>
  <c r="BU17"/>
  <c r="BO17"/>
  <c r="BI17"/>
  <c r="BA17"/>
  <c r="AV17"/>
  <c r="AQ17"/>
  <c r="S17"/>
  <c r="N17"/>
  <c r="I17"/>
  <c r="D17"/>
  <c r="BF17" i="42"/>
  <c r="BR17" i="57"/>
  <c r="BL17"/>
  <c r="BF17"/>
  <c r="AE17"/>
  <c r="AY17"/>
  <c r="AO17"/>
  <c r="AB17"/>
  <c r="Q17"/>
  <c r="G17"/>
  <c r="AK17"/>
  <c r="Y17"/>
  <c r="BD17"/>
  <c r="AT17"/>
  <c r="AH17"/>
  <c r="V17"/>
  <c r="L17"/>
  <c r="AZ11"/>
  <c r="AU11"/>
  <c r="AP11"/>
  <c r="AI11"/>
  <c r="AC11"/>
  <c r="W11"/>
  <c r="R11"/>
  <c r="M11"/>
  <c r="H11"/>
  <c r="BP11"/>
  <c r="BV11"/>
  <c r="BJ11"/>
  <c r="BU35"/>
  <c r="BI35"/>
  <c r="BD35"/>
  <c r="AY35"/>
  <c r="AT35"/>
  <c r="AO35"/>
  <c r="AK35"/>
  <c r="Y35"/>
  <c r="U35"/>
  <c r="P35"/>
  <c r="K35"/>
  <c r="BL35"/>
  <c r="BH35"/>
  <c r="BC35"/>
  <c r="AX35"/>
  <c r="AS35"/>
  <c r="AN35"/>
  <c r="L35"/>
  <c r="U35" i="42"/>
  <c r="BC35"/>
  <c r="AB35" i="57"/>
  <c r="Q35"/>
  <c r="D35"/>
  <c r="BR35"/>
  <c r="AH35"/>
  <c r="V35"/>
  <c r="BO35"/>
  <c r="AE35"/>
  <c r="G35"/>
  <c r="BH35" i="42"/>
  <c r="EO26" i="57"/>
  <c r="EJ26"/>
  <c r="EE26"/>
  <c r="DZ26"/>
  <c r="DU26"/>
  <c r="DI26"/>
  <c r="DO26"/>
  <c r="CX26"/>
  <c r="ER26"/>
  <c r="DL26"/>
  <c r="DC26"/>
  <c r="EU26"/>
  <c r="CS26"/>
  <c r="DF26"/>
  <c r="DR26"/>
  <c r="EX26"/>
  <c r="BP24"/>
  <c r="AF24"/>
  <c r="E24"/>
  <c r="BS24"/>
  <c r="AI24"/>
  <c r="W24"/>
  <c r="R24"/>
  <c r="M24"/>
  <c r="H24"/>
  <c r="BJ24"/>
  <c r="AZ24"/>
  <c r="AP24"/>
  <c r="Z24"/>
  <c r="BE24"/>
  <c r="AU24"/>
  <c r="AL24"/>
  <c r="BM24"/>
  <c r="AC24"/>
  <c r="BM37"/>
  <c r="AC37"/>
  <c r="BP37"/>
  <c r="AF37"/>
  <c r="E37"/>
  <c r="BE37"/>
  <c r="AU37"/>
  <c r="AL37"/>
  <c r="BS37"/>
  <c r="AI37"/>
  <c r="R37"/>
  <c r="H37"/>
  <c r="BJ37"/>
  <c r="AZ37"/>
  <c r="AP37"/>
  <c r="Z37"/>
  <c r="W37"/>
  <c r="M37"/>
  <c r="BL32"/>
  <c r="BH32"/>
  <c r="BC32"/>
  <c r="AX32"/>
  <c r="AS32"/>
  <c r="AN32"/>
  <c r="AB32"/>
  <c r="BC32" i="42"/>
  <c r="BH32"/>
  <c r="BR32" i="57"/>
  <c r="Q32"/>
  <c r="BO32"/>
  <c r="AE32"/>
  <c r="D32"/>
  <c r="AH32"/>
  <c r="V32"/>
  <c r="L32"/>
  <c r="G32"/>
  <c r="BU32"/>
  <c r="BI32"/>
  <c r="BD32"/>
  <c r="AY32"/>
  <c r="AT32"/>
  <c r="AO32"/>
  <c r="AK32"/>
  <c r="Y32"/>
  <c r="U32"/>
  <c r="P32"/>
  <c r="K32"/>
  <c r="U32" i="42"/>
  <c r="AZ21" i="57"/>
  <c r="AU21"/>
  <c r="AP21"/>
  <c r="AI21"/>
  <c r="AC21"/>
  <c r="W21"/>
  <c r="R21"/>
  <c r="M21"/>
  <c r="H21"/>
  <c r="BP21"/>
  <c r="BV21"/>
  <c r="BJ21"/>
  <c r="EJ13"/>
  <c r="DZ13"/>
  <c r="DO13"/>
  <c r="DC13"/>
  <c r="CS13"/>
  <c r="EU13"/>
  <c r="EE13"/>
  <c r="DU13"/>
  <c r="DI13"/>
  <c r="CX13"/>
  <c r="EO13"/>
  <c r="BU36"/>
  <c r="BI36"/>
  <c r="BD36"/>
  <c r="AY36"/>
  <c r="AT36"/>
  <c r="AO36"/>
  <c r="AK36"/>
  <c r="Y36"/>
  <c r="U36"/>
  <c r="P36"/>
  <c r="K36"/>
  <c r="BL36"/>
  <c r="BH36"/>
  <c r="BC36"/>
  <c r="AX36"/>
  <c r="AS36"/>
  <c r="AN36"/>
  <c r="AB36"/>
  <c r="BR36"/>
  <c r="AH36"/>
  <c r="Q36"/>
  <c r="G36"/>
  <c r="BC36" i="42"/>
  <c r="BH36"/>
  <c r="BO36" i="57"/>
  <c r="AE36"/>
  <c r="D36"/>
  <c r="V36"/>
  <c r="L36"/>
  <c r="U36" i="42"/>
  <c r="EP33" i="57"/>
  <c r="EK33"/>
  <c r="EF33"/>
  <c r="EA33"/>
  <c r="DV33"/>
  <c r="FA33"/>
  <c r="EV33"/>
  <c r="DW33"/>
  <c r="DM33"/>
  <c r="CZ33"/>
  <c r="CU33"/>
  <c r="CP33"/>
  <c r="DW33" i="42"/>
  <c r="CO33"/>
  <c r="EB33" i="57"/>
  <c r="DP33"/>
  <c r="DD33"/>
  <c r="CY33"/>
  <c r="CT33"/>
  <c r="CO33"/>
  <c r="ES33"/>
  <c r="CN33"/>
  <c r="EY33"/>
  <c r="EG33"/>
  <c r="DG33"/>
  <c r="EL33"/>
  <c r="DS33"/>
  <c r="DJ33"/>
  <c r="FA33" i="42"/>
  <c r="FA29" i="57"/>
  <c r="ES29"/>
  <c r="DM29"/>
  <c r="CZ29"/>
  <c r="CU29"/>
  <c r="CP29"/>
  <c r="DW29" i="42"/>
  <c r="CO29"/>
  <c r="EL29" i="57"/>
  <c r="EB29"/>
  <c r="DS29"/>
  <c r="CN29"/>
  <c r="EV29"/>
  <c r="DP29"/>
  <c r="DD29"/>
  <c r="CY29"/>
  <c r="CT29"/>
  <c r="CO29"/>
  <c r="EY29"/>
  <c r="EG29"/>
  <c r="DW29"/>
  <c r="DG29"/>
  <c r="EP29"/>
  <c r="EK29"/>
  <c r="EF29"/>
  <c r="EA29"/>
  <c r="DV29"/>
  <c r="DJ29"/>
  <c r="FA29" i="42"/>
  <c r="FA25" i="57"/>
  <c r="ES25"/>
  <c r="DM25"/>
  <c r="CZ25"/>
  <c r="CU25"/>
  <c r="CP25"/>
  <c r="DW25" i="42"/>
  <c r="CO25"/>
  <c r="EY25" i="57"/>
  <c r="EV25"/>
  <c r="DP25"/>
  <c r="DD25"/>
  <c r="CY25"/>
  <c r="CT25"/>
  <c r="CO25"/>
  <c r="EG25"/>
  <c r="DW25"/>
  <c r="DG25"/>
  <c r="CN25"/>
  <c r="EP25"/>
  <c r="EF25"/>
  <c r="DV25"/>
  <c r="EL25"/>
  <c r="EB25"/>
  <c r="DS25"/>
  <c r="EK25"/>
  <c r="EA25"/>
  <c r="DJ25"/>
  <c r="FA25" i="42"/>
  <c r="EO30" i="57"/>
  <c r="EJ30"/>
  <c r="EE30"/>
  <c r="DZ30"/>
  <c r="DU30"/>
  <c r="DI30"/>
  <c r="DO30"/>
  <c r="CS30"/>
  <c r="ER30"/>
  <c r="DL30"/>
  <c r="DC30"/>
  <c r="EU30"/>
  <c r="CX30"/>
  <c r="EX30"/>
  <c r="DR30"/>
  <c r="DF30"/>
  <c r="BU11"/>
  <c r="BO11"/>
  <c r="BI11"/>
  <c r="BA11"/>
  <c r="AV11"/>
  <c r="AQ11"/>
  <c r="S11"/>
  <c r="N11"/>
  <c r="I11"/>
  <c r="D11"/>
  <c r="BR11"/>
  <c r="BL11"/>
  <c r="BF11"/>
  <c r="BD11"/>
  <c r="AT11"/>
  <c r="AH11"/>
  <c r="V11"/>
  <c r="L11"/>
  <c r="AE11"/>
  <c r="BF11" i="42"/>
  <c r="AY11" i="57"/>
  <c r="AO11"/>
  <c r="AB11"/>
  <c r="Q11"/>
  <c r="G11"/>
  <c r="AK11"/>
  <c r="Y11"/>
  <c r="FA26"/>
  <c r="ES26"/>
  <c r="DM26"/>
  <c r="CZ26"/>
  <c r="CU26"/>
  <c r="CP26"/>
  <c r="CO26" i="42"/>
  <c r="EB26" i="57"/>
  <c r="EV26"/>
  <c r="DP26"/>
  <c r="DD26"/>
  <c r="CY26"/>
  <c r="CT26"/>
  <c r="CO26"/>
  <c r="EY26"/>
  <c r="EG26"/>
  <c r="DS26"/>
  <c r="CN26"/>
  <c r="EL26"/>
  <c r="DW26"/>
  <c r="DG26"/>
  <c r="EA26"/>
  <c r="DJ26"/>
  <c r="EP26"/>
  <c r="DV26"/>
  <c r="EK26"/>
  <c r="FA26" i="42"/>
  <c r="EF26" i="57"/>
  <c r="DW26" i="42"/>
  <c r="FA24" i="57"/>
  <c r="ES24"/>
  <c r="DM24"/>
  <c r="CZ24"/>
  <c r="CU24"/>
  <c r="CP24"/>
  <c r="FA24" i="42"/>
  <c r="DW24"/>
  <c r="EV24" i="57"/>
  <c r="DP24"/>
  <c r="DD24"/>
  <c r="CY24"/>
  <c r="CT24"/>
  <c r="CO24"/>
  <c r="EL24"/>
  <c r="EB24"/>
  <c r="DS24"/>
  <c r="EK24"/>
  <c r="EA24"/>
  <c r="DJ24"/>
  <c r="EY24"/>
  <c r="EG24"/>
  <c r="DW24"/>
  <c r="DG24"/>
  <c r="CN24"/>
  <c r="CO24" i="42"/>
  <c r="EP24" i="57"/>
  <c r="EF24"/>
  <c r="DV24"/>
  <c r="ES12" i="58"/>
  <c r="EJ12"/>
  <c r="DW12"/>
  <c r="DJ12"/>
  <c r="DM12"/>
  <c r="DD12"/>
  <c r="EG12"/>
  <c r="EU12"/>
  <c r="ED12"/>
  <c r="DU12"/>
  <c r="EQ12"/>
  <c r="DY12"/>
  <c r="DP12"/>
  <c r="DD12" i="49"/>
  <c r="DV12"/>
  <c r="DO12"/>
  <c r="EF12"/>
  <c r="ER12"/>
  <c r="EP12"/>
  <c r="DL12"/>
  <c r="EI12"/>
  <c r="DT12"/>
  <c r="ET12"/>
  <c r="EC12"/>
  <c r="DI12"/>
  <c r="DX12"/>
  <c r="F8" i="58"/>
  <c r="AO8"/>
  <c r="AQ8"/>
  <c r="U8"/>
  <c r="L8"/>
  <c r="AA8"/>
  <c r="W8"/>
  <c r="S8"/>
  <c r="I8"/>
  <c r="AG8"/>
  <c r="AD8"/>
  <c r="O8"/>
  <c r="AM8"/>
  <c r="F8" i="49"/>
  <c r="S8"/>
  <c r="AA8"/>
  <c r="AM8"/>
  <c r="AQ8"/>
  <c r="O8"/>
  <c r="W8"/>
  <c r="AG8"/>
  <c r="AO8"/>
  <c r="U8"/>
  <c r="L8"/>
  <c r="AD8"/>
  <c r="I8"/>
  <c r="AG14" i="62"/>
  <c r="AC14"/>
  <c r="Q14"/>
  <c r="M14"/>
  <c r="I14"/>
  <c r="AJ14"/>
  <c r="AF14"/>
  <c r="X14"/>
  <c r="T14"/>
  <c r="P14"/>
  <c r="L14"/>
  <c r="D14"/>
  <c r="AM14"/>
  <c r="W14"/>
  <c r="G14"/>
  <c r="AL14"/>
  <c r="AD14"/>
  <c r="V14"/>
  <c r="N14"/>
  <c r="F14"/>
  <c r="Z14"/>
  <c r="J14"/>
  <c r="S14"/>
  <c r="AA14"/>
  <c r="AI14"/>
  <c r="FO37" i="61"/>
  <c r="DW37"/>
  <c r="EV37"/>
  <c r="FX37"/>
  <c r="DI37"/>
  <c r="FB37"/>
  <c r="EN37"/>
  <c r="DB37"/>
  <c r="FI37"/>
  <c r="EF37"/>
  <c r="DP37"/>
  <c r="GF37"/>
  <c r="GJ33"/>
  <c r="GB33"/>
  <c r="FT33"/>
  <c r="DH33"/>
  <c r="EJ33"/>
  <c r="DV33"/>
  <c r="DA33"/>
  <c r="FN33"/>
  <c r="FA33"/>
  <c r="ER33"/>
  <c r="DO33"/>
  <c r="FH33"/>
  <c r="EB33"/>
  <c r="BC26"/>
  <c r="AU26"/>
  <c r="AM26"/>
  <c r="AE26"/>
  <c r="X26"/>
  <c r="BQ26"/>
  <c r="BJ26"/>
  <c r="Q26"/>
  <c r="J26"/>
  <c r="CF26"/>
  <c r="BX26"/>
  <c r="CN26"/>
  <c r="EH7" i="57"/>
  <c r="EC7"/>
  <c r="DX7"/>
  <c r="DQ7"/>
  <c r="DK7"/>
  <c r="DE7"/>
  <c r="DA7"/>
  <c r="CV7"/>
  <c r="CQ7"/>
  <c r="EW7"/>
  <c r="EQ7"/>
  <c r="DN20" i="51"/>
  <c r="DJ20"/>
  <c r="DC20"/>
  <c r="DB20"/>
  <c r="CZ20"/>
  <c r="DP20"/>
  <c r="DM20"/>
  <c r="DL20"/>
  <c r="DI20"/>
  <c r="DH20"/>
  <c r="DA20"/>
  <c r="CY20"/>
  <c r="DO20"/>
  <c r="DK20"/>
  <c r="DG20"/>
  <c r="DF20"/>
  <c r="CX20"/>
  <c r="DE20"/>
  <c r="DD20"/>
  <c r="CW20"/>
  <c r="CU20"/>
  <c r="CT20"/>
  <c r="CS20"/>
  <c r="CV20"/>
  <c r="CR20"/>
  <c r="DN16"/>
  <c r="DJ16"/>
  <c r="DC16"/>
  <c r="DB16"/>
  <c r="CZ16"/>
  <c r="DP16"/>
  <c r="DM16"/>
  <c r="DL16"/>
  <c r="DI16"/>
  <c r="DH16"/>
  <c r="DA16"/>
  <c r="CY16"/>
  <c r="DO16"/>
  <c r="DK16"/>
  <c r="DG16"/>
  <c r="DF16"/>
  <c r="CX16"/>
  <c r="DE16"/>
  <c r="DD16"/>
  <c r="CW16"/>
  <c r="CU16"/>
  <c r="CT16"/>
  <c r="CS16"/>
  <c r="CV16"/>
  <c r="CR16"/>
  <c r="DF12"/>
  <c r="CZ12"/>
  <c r="DD12"/>
  <c r="CX12"/>
  <c r="DN12"/>
  <c r="DJ12"/>
  <c r="DB12"/>
  <c r="DP12"/>
  <c r="DL12"/>
  <c r="DH12"/>
  <c r="CV12"/>
  <c r="CR12"/>
  <c r="CT12"/>
  <c r="Y26" i="63"/>
  <c r="Y28"/>
  <c r="Y29"/>
  <c r="U26"/>
  <c r="U28"/>
  <c r="U29"/>
  <c r="Q26"/>
  <c r="Q28"/>
  <c r="Q29"/>
  <c r="M26"/>
  <c r="M28"/>
  <c r="M29"/>
  <c r="I26"/>
  <c r="I28"/>
  <c r="I29"/>
  <c r="E26"/>
  <c r="E28"/>
  <c r="E29"/>
  <c r="CM26"/>
  <c r="W26"/>
  <c r="W28"/>
  <c r="W29"/>
  <c r="R26"/>
  <c r="L26"/>
  <c r="G26"/>
  <c r="G28"/>
  <c r="G29"/>
  <c r="AA26"/>
  <c r="AA28"/>
  <c r="AA29"/>
  <c r="V26"/>
  <c r="P26"/>
  <c r="K26"/>
  <c r="K28"/>
  <c r="K29"/>
  <c r="F26"/>
  <c r="T26"/>
  <c r="J26"/>
  <c r="X26"/>
  <c r="N26"/>
  <c r="H26"/>
  <c r="Z26"/>
  <c r="D26"/>
  <c r="S26"/>
  <c r="S28"/>
  <c r="S29"/>
  <c r="CM26" i="50"/>
  <c r="Z26"/>
  <c r="O26" i="63"/>
  <c r="O28"/>
  <c r="O29"/>
  <c r="AA26" i="50"/>
  <c r="AA28"/>
  <c r="AA29"/>
  <c r="U26"/>
  <c r="U28"/>
  <c r="U29"/>
  <c r="R26"/>
  <c r="M26"/>
  <c r="M28"/>
  <c r="M29"/>
  <c r="J26"/>
  <c r="E26"/>
  <c r="E28"/>
  <c r="E29"/>
  <c r="Y26"/>
  <c r="Y28"/>
  <c r="Y29"/>
  <c r="V26"/>
  <c r="Q26"/>
  <c r="Q28"/>
  <c r="Q29"/>
  <c r="W26"/>
  <c r="W28"/>
  <c r="W29"/>
  <c r="T26"/>
  <c r="O26"/>
  <c r="O28"/>
  <c r="O29"/>
  <c r="L26"/>
  <c r="G26"/>
  <c r="G28"/>
  <c r="G29"/>
  <c r="N26"/>
  <c r="F26"/>
  <c r="X26"/>
  <c r="S26"/>
  <c r="S28"/>
  <c r="S29"/>
  <c r="P26"/>
  <c r="K26"/>
  <c r="K28"/>
  <c r="K29"/>
  <c r="H26"/>
  <c r="I26"/>
  <c r="I28"/>
  <c r="I29"/>
  <c r="D26"/>
  <c r="DJ7" i="51"/>
  <c r="DJ48" a="1"/>
  <c r="DJ48"/>
  <c r="CR7"/>
  <c r="DP7"/>
  <c r="DL7"/>
  <c r="DN7"/>
  <c r="DF7"/>
  <c r="CZ7"/>
  <c r="CV7"/>
  <c r="CV48" a="1"/>
  <c r="CV48"/>
  <c r="DD7"/>
  <c r="DH7"/>
  <c r="DB7"/>
  <c r="CX7"/>
  <c r="CT7"/>
  <c r="CT48" a="1"/>
  <c r="CT48"/>
  <c r="EF7" i="62"/>
  <c r="DX7"/>
  <c r="DT7"/>
  <c r="DP7"/>
  <c r="DD7"/>
  <c r="CZ7"/>
  <c r="EG7"/>
  <c r="EC7"/>
  <c r="DU7"/>
  <c r="DQ7"/>
  <c r="DM7"/>
  <c r="DI7"/>
  <c r="DA7"/>
  <c r="EI7"/>
  <c r="EA7"/>
  <c r="DS7"/>
  <c r="DK7"/>
  <c r="DC7"/>
  <c r="DZ7"/>
  <c r="DF7"/>
  <c r="DW7"/>
  <c r="DN7"/>
  <c r="ED7"/>
  <c r="DG7"/>
  <c r="CX7"/>
  <c r="DJ7"/>
  <c r="DU7" i="46"/>
  <c r="DJ7"/>
  <c r="ED7"/>
  <c r="DX7"/>
  <c r="DM7"/>
  <c r="DA7"/>
  <c r="EG7"/>
  <c r="DS7"/>
  <c r="DG7"/>
  <c r="EA7"/>
  <c r="CX7"/>
  <c r="DD7"/>
  <c r="DP7"/>
  <c r="AL9" i="62"/>
  <c r="AD9"/>
  <c r="AD47" a="1"/>
  <c r="AD47"/>
  <c r="Z9"/>
  <c r="Z47" a="1"/>
  <c r="Z47"/>
  <c r="V9"/>
  <c r="V47" a="1"/>
  <c r="V47"/>
  <c r="N9"/>
  <c r="N47" a="1"/>
  <c r="N47"/>
  <c r="J9"/>
  <c r="J47" a="1"/>
  <c r="J47"/>
  <c r="F9"/>
  <c r="AM9"/>
  <c r="AM47" a="1"/>
  <c r="AM47"/>
  <c r="AI9"/>
  <c r="AI47" a="1"/>
  <c r="AI47"/>
  <c r="AA9"/>
  <c r="AA47" a="1"/>
  <c r="AA47"/>
  <c r="W9"/>
  <c r="W47" a="1"/>
  <c r="W47"/>
  <c r="S9"/>
  <c r="S47" a="1"/>
  <c r="S47"/>
  <c r="G9"/>
  <c r="G47" a="1"/>
  <c r="G47"/>
  <c r="AG9"/>
  <c r="AG47" a="1"/>
  <c r="AG47"/>
  <c r="Q9"/>
  <c r="Q47" a="1"/>
  <c r="Q47"/>
  <c r="I9"/>
  <c r="I47" a="1"/>
  <c r="I47"/>
  <c r="P9"/>
  <c r="P47" a="1"/>
  <c r="P47"/>
  <c r="AJ9"/>
  <c r="AJ47" a="1"/>
  <c r="AJ47"/>
  <c r="X9"/>
  <c r="X47" a="1"/>
  <c r="X47"/>
  <c r="M9"/>
  <c r="M47" a="1"/>
  <c r="M47"/>
  <c r="D9"/>
  <c r="D47" a="1"/>
  <c r="D47"/>
  <c r="AC9"/>
  <c r="AC47" a="1"/>
  <c r="AC47"/>
  <c r="T9"/>
  <c r="T47" a="1"/>
  <c r="T47"/>
  <c r="AF9"/>
  <c r="AF47" a="1"/>
  <c r="AF47"/>
  <c r="L9"/>
  <c r="L47" a="1"/>
  <c r="L47"/>
  <c r="CN17" i="61"/>
  <c r="AM17"/>
  <c r="AU17"/>
  <c r="BQ17"/>
  <c r="AE17"/>
  <c r="Q17"/>
  <c r="CF17"/>
  <c r="BX17"/>
  <c r="BC17"/>
  <c r="J17"/>
  <c r="BJ17"/>
  <c r="X17"/>
  <c r="L18" i="40"/>
  <c r="G18"/>
  <c r="D18"/>
  <c r="U18"/>
  <c r="N18"/>
  <c r="N47" a="1"/>
  <c r="N47"/>
  <c r="AK18"/>
  <c r="AK47" a="1"/>
  <c r="AK47"/>
  <c r="F33"/>
  <c r="AZ33"/>
  <c r="F32"/>
  <c r="AZ32"/>
  <c r="F30"/>
  <c r="AZ30"/>
  <c r="F27"/>
  <c r="AZ27"/>
  <c r="CM17" i="63"/>
  <c r="X17"/>
  <c r="T17"/>
  <c r="P17"/>
  <c r="L17"/>
  <c r="H17"/>
  <c r="D17"/>
  <c r="Y17"/>
  <c r="U17"/>
  <c r="Q17"/>
  <c r="M17"/>
  <c r="I17"/>
  <c r="E17"/>
  <c r="Z17"/>
  <c r="R17"/>
  <c r="J17"/>
  <c r="W17"/>
  <c r="O17"/>
  <c r="G17"/>
  <c r="S17"/>
  <c r="N17"/>
  <c r="CM17" i="50"/>
  <c r="AA17"/>
  <c r="AA17" i="63"/>
  <c r="K17"/>
  <c r="Z17" i="50"/>
  <c r="F17" i="63"/>
  <c r="V17"/>
  <c r="Y17" i="50"/>
  <c r="V17"/>
  <c r="Q17"/>
  <c r="N17"/>
  <c r="I17"/>
  <c r="F17"/>
  <c r="R17"/>
  <c r="M17"/>
  <c r="X17"/>
  <c r="S17"/>
  <c r="P17"/>
  <c r="K17"/>
  <c r="H17"/>
  <c r="W17"/>
  <c r="T17"/>
  <c r="O17"/>
  <c r="L17"/>
  <c r="G17"/>
  <c r="E17"/>
  <c r="U17"/>
  <c r="J17"/>
  <c r="D17"/>
  <c r="CM9" i="63"/>
  <c r="T9"/>
  <c r="L9"/>
  <c r="D9"/>
  <c r="V9"/>
  <c r="N9"/>
  <c r="F9"/>
  <c r="X9"/>
  <c r="H9"/>
  <c r="R9"/>
  <c r="J9"/>
  <c r="CM9" i="50"/>
  <c r="Z9" i="63"/>
  <c r="P9"/>
  <c r="Z9" i="50"/>
  <c r="T9"/>
  <c r="L9"/>
  <c r="H9"/>
  <c r="V9"/>
  <c r="N9"/>
  <c r="F9"/>
  <c r="R9"/>
  <c r="J9"/>
  <c r="X9"/>
  <c r="P9"/>
  <c r="D9"/>
  <c r="FW16" i="61"/>
  <c r="GL16"/>
  <c r="GE16"/>
  <c r="EE16"/>
  <c r="FG16"/>
  <c r="EM16"/>
  <c r="DU16"/>
  <c r="FM16"/>
  <c r="EU16"/>
  <c r="CZ16"/>
  <c r="DG16"/>
  <c r="DN16"/>
  <c r="EZ16"/>
  <c r="FG11"/>
  <c r="EE11"/>
  <c r="GL11"/>
  <c r="EM11"/>
  <c r="DU11"/>
  <c r="DG11"/>
  <c r="GE11"/>
  <c r="FM11"/>
  <c r="FW11"/>
  <c r="EU11"/>
  <c r="CZ11"/>
  <c r="EZ11"/>
  <c r="DN11"/>
  <c r="L17" i="58"/>
  <c r="AQ17"/>
  <c r="AM17"/>
  <c r="AA17"/>
  <c r="W17"/>
  <c r="S17"/>
  <c r="O17"/>
  <c r="U17"/>
  <c r="AO17"/>
  <c r="AG17"/>
  <c r="I17"/>
  <c r="AD17"/>
  <c r="F17"/>
  <c r="AG17" i="49"/>
  <c r="U17"/>
  <c r="I17"/>
  <c r="AQ17"/>
  <c r="AD17"/>
  <c r="S17"/>
  <c r="AO17"/>
  <c r="AA17"/>
  <c r="O17"/>
  <c r="AM17"/>
  <c r="W17"/>
  <c r="L17"/>
  <c r="F17"/>
  <c r="AN12" i="58"/>
  <c r="AB12"/>
  <c r="M12"/>
  <c r="D12"/>
  <c r="AU12"/>
  <c r="AK12"/>
  <c r="X12"/>
  <c r="J12"/>
  <c r="AR12"/>
  <c r="P12"/>
  <c r="AE12"/>
  <c r="AH12"/>
  <c r="G12"/>
  <c r="AT12"/>
  <c r="T12"/>
  <c r="AT12" i="49"/>
  <c r="D12"/>
  <c r="P12"/>
  <c r="X12"/>
  <c r="AK12"/>
  <c r="AU12"/>
  <c r="M12"/>
  <c r="J12"/>
  <c r="AH12"/>
  <c r="T12"/>
  <c r="AB12"/>
  <c r="AE12"/>
  <c r="AN12"/>
  <c r="AR12"/>
  <c r="G12"/>
  <c r="R13" i="48"/>
  <c r="AL13"/>
  <c r="R15"/>
  <c r="AF15"/>
  <c r="Z15"/>
  <c r="R14"/>
  <c r="AF14"/>
  <c r="AQ17"/>
  <c r="E17"/>
  <c r="V16"/>
  <c r="K16"/>
  <c r="H13"/>
  <c r="AC13"/>
  <c r="H15"/>
  <c r="AL15"/>
  <c r="E14"/>
  <c r="H14"/>
  <c r="Z14"/>
  <c r="V17"/>
  <c r="K17"/>
  <c r="N17"/>
  <c r="Z17"/>
  <c r="AI17"/>
  <c r="R16"/>
  <c r="AL16"/>
  <c r="AC16"/>
  <c r="AQ13"/>
  <c r="E13"/>
  <c r="AI13"/>
  <c r="K15"/>
  <c r="N15"/>
  <c r="AQ15"/>
  <c r="E15"/>
  <c r="AC15"/>
  <c r="K14"/>
  <c r="N14"/>
  <c r="AQ14"/>
  <c r="AC14"/>
  <c r="AL14"/>
  <c r="R17"/>
  <c r="AL17"/>
  <c r="AF17"/>
  <c r="H16"/>
  <c r="Z16"/>
  <c r="AF16"/>
  <c r="V13"/>
  <c r="K13"/>
  <c r="N13"/>
  <c r="Z13"/>
  <c r="AF13"/>
  <c r="V15"/>
  <c r="AI15"/>
  <c r="V14"/>
  <c r="AI14"/>
  <c r="H17"/>
  <c r="AC17"/>
  <c r="N16"/>
  <c r="AQ16"/>
  <c r="E16"/>
  <c r="AI16"/>
  <c r="AR16" i="58"/>
  <c r="AN16"/>
  <c r="AF16"/>
  <c r="AB16"/>
  <c r="X16"/>
  <c r="T16"/>
  <c r="P16"/>
  <c r="H16"/>
  <c r="D16"/>
  <c r="AU16"/>
  <c r="AI16"/>
  <c r="AE16"/>
  <c r="K16"/>
  <c r="G16"/>
  <c r="AK16"/>
  <c r="AC16"/>
  <c r="M16"/>
  <c r="E16"/>
  <c r="AH16"/>
  <c r="R16"/>
  <c r="AT16"/>
  <c r="N16"/>
  <c r="AP16"/>
  <c r="Z16"/>
  <c r="J16"/>
  <c r="AL16"/>
  <c r="V16"/>
  <c r="AT16" i="49"/>
  <c r="D16"/>
  <c r="AI16"/>
  <c r="V16"/>
  <c r="H16"/>
  <c r="AF16"/>
  <c r="R16"/>
  <c r="AP16"/>
  <c r="AC16"/>
  <c r="N16"/>
  <c r="AL16"/>
  <c r="Z16"/>
  <c r="K16"/>
  <c r="E16"/>
  <c r="AR16"/>
  <c r="AH16"/>
  <c r="AE16"/>
  <c r="AN16"/>
  <c r="T16"/>
  <c r="AB16"/>
  <c r="AK16"/>
  <c r="G16"/>
  <c r="M16"/>
  <c r="J16"/>
  <c r="P16"/>
  <c r="X16"/>
  <c r="AU16"/>
  <c r="FH35" i="61"/>
  <c r="FA35"/>
  <c r="FT35"/>
  <c r="ER35"/>
  <c r="EJ35"/>
  <c r="EB35"/>
  <c r="GB35"/>
  <c r="FN35"/>
  <c r="DA35"/>
  <c r="DO35"/>
  <c r="DV35"/>
  <c r="DH35"/>
  <c r="GJ35"/>
  <c r="GL36"/>
  <c r="GE36"/>
  <c r="FW36"/>
  <c r="FG36"/>
  <c r="EZ36"/>
  <c r="DI36"/>
  <c r="GF36"/>
  <c r="FI36"/>
  <c r="EN36"/>
  <c r="EE36"/>
  <c r="DU36"/>
  <c r="DN36"/>
  <c r="CZ36"/>
  <c r="FX36"/>
  <c r="EU36"/>
  <c r="EF36"/>
  <c r="DG36"/>
  <c r="DP36"/>
  <c r="DB36"/>
  <c r="FM36"/>
  <c r="EV36"/>
  <c r="FB36"/>
  <c r="FO36"/>
  <c r="DW36"/>
  <c r="EM36"/>
  <c r="CR27"/>
  <c r="E27"/>
  <c r="AZ27"/>
  <c r="AR27"/>
  <c r="AJ27"/>
  <c r="R27"/>
  <c r="K27"/>
  <c r="BR27"/>
  <c r="BK27"/>
  <c r="CK27"/>
  <c r="BD27"/>
  <c r="CC27"/>
  <c r="Y27"/>
  <c r="AR17" i="58"/>
  <c r="AN17"/>
  <c r="AF17"/>
  <c r="AB17"/>
  <c r="X17"/>
  <c r="T17"/>
  <c r="P17"/>
  <c r="H17"/>
  <c r="D17"/>
  <c r="AU17"/>
  <c r="AI17"/>
  <c r="AE17"/>
  <c r="K17"/>
  <c r="G17"/>
  <c r="AK17"/>
  <c r="AC17"/>
  <c r="M17"/>
  <c r="E17"/>
  <c r="AH17"/>
  <c r="R17"/>
  <c r="AT17"/>
  <c r="N17"/>
  <c r="AP17"/>
  <c r="Z17"/>
  <c r="J17"/>
  <c r="AL17"/>
  <c r="V17"/>
  <c r="AF17" i="49"/>
  <c r="R17"/>
  <c r="AP17"/>
  <c r="AC17"/>
  <c r="N17"/>
  <c r="AL17"/>
  <c r="Z17"/>
  <c r="K17"/>
  <c r="AT17"/>
  <c r="D17"/>
  <c r="AI17"/>
  <c r="V17"/>
  <c r="H17"/>
  <c r="E17"/>
  <c r="J17"/>
  <c r="AB17"/>
  <c r="AH17"/>
  <c r="G17"/>
  <c r="AE17"/>
  <c r="AN17"/>
  <c r="AR17"/>
  <c r="T17"/>
  <c r="X17"/>
  <c r="P17"/>
  <c r="AK17"/>
  <c r="AU17"/>
  <c r="M17"/>
  <c r="EQ10" i="58"/>
  <c r="EJ10"/>
  <c r="ED10"/>
  <c r="EU10"/>
  <c r="DW10"/>
  <c r="DP10"/>
  <c r="DJ10"/>
  <c r="DD10"/>
  <c r="ES10"/>
  <c r="DY10"/>
  <c r="DM10"/>
  <c r="EG10"/>
  <c r="DU10"/>
  <c r="ER10" i="49"/>
  <c r="EC10"/>
  <c r="DO10"/>
  <c r="EP10"/>
  <c r="DX10"/>
  <c r="DL10"/>
  <c r="EI10"/>
  <c r="DV10"/>
  <c r="DI10"/>
  <c r="ET10"/>
  <c r="EF10"/>
  <c r="DT10"/>
  <c r="DD10"/>
  <c r="EF11" i="62"/>
  <c r="DX11"/>
  <c r="DT11"/>
  <c r="DP11"/>
  <c r="DD11"/>
  <c r="CZ11"/>
  <c r="EI11"/>
  <c r="EA11"/>
  <c r="DW11"/>
  <c r="DS11"/>
  <c r="DK11"/>
  <c r="DG11"/>
  <c r="DC11"/>
  <c r="EG11"/>
  <c r="EC11"/>
  <c r="DU11"/>
  <c r="DQ11"/>
  <c r="DM11"/>
  <c r="DI11"/>
  <c r="DA11"/>
  <c r="DF11"/>
  <c r="ED11"/>
  <c r="DJ11"/>
  <c r="DZ11"/>
  <c r="DN11"/>
  <c r="CX11"/>
  <c r="DU11" i="46"/>
  <c r="DJ11"/>
  <c r="ED11"/>
  <c r="DX11"/>
  <c r="DM11"/>
  <c r="DA11"/>
  <c r="EG11"/>
  <c r="DS11"/>
  <c r="DG11"/>
  <c r="DD11"/>
  <c r="CX11"/>
  <c r="DP11"/>
  <c r="EA11"/>
  <c r="CM19" i="63"/>
  <c r="X19"/>
  <c r="T19"/>
  <c r="P19"/>
  <c r="L19"/>
  <c r="H19"/>
  <c r="D19"/>
  <c r="Y19"/>
  <c r="U19"/>
  <c r="Q19"/>
  <c r="M19"/>
  <c r="I19"/>
  <c r="E19"/>
  <c r="V19"/>
  <c r="N19"/>
  <c r="F19"/>
  <c r="AA19"/>
  <c r="S19"/>
  <c r="K19"/>
  <c r="W19"/>
  <c r="G19"/>
  <c r="R19"/>
  <c r="AA19" i="50"/>
  <c r="O19" i="63"/>
  <c r="Z19" i="50"/>
  <c r="Z19" i="63"/>
  <c r="J19"/>
  <c r="CM19" i="50"/>
  <c r="Y19"/>
  <c r="V19"/>
  <c r="Q19"/>
  <c r="N19"/>
  <c r="I19"/>
  <c r="F19"/>
  <c r="U19"/>
  <c r="X19"/>
  <c r="S19"/>
  <c r="P19"/>
  <c r="K19"/>
  <c r="H19"/>
  <c r="E19"/>
  <c r="R19"/>
  <c r="J19"/>
  <c r="W19"/>
  <c r="T19"/>
  <c r="O19"/>
  <c r="L19"/>
  <c r="G19"/>
  <c r="M19"/>
  <c r="D19"/>
  <c r="CM13" i="63"/>
  <c r="T13"/>
  <c r="L13"/>
  <c r="D13"/>
  <c r="V13"/>
  <c r="N13"/>
  <c r="F13"/>
  <c r="X13"/>
  <c r="H13"/>
  <c r="R13"/>
  <c r="Z13"/>
  <c r="P13"/>
  <c r="CM13" i="50"/>
  <c r="J13" i="63"/>
  <c r="Z13" i="50"/>
  <c r="T13"/>
  <c r="L13"/>
  <c r="P13"/>
  <c r="V13"/>
  <c r="N13"/>
  <c r="F13"/>
  <c r="X13"/>
  <c r="R13"/>
  <c r="J13"/>
  <c r="H13"/>
  <c r="D13"/>
  <c r="L13" i="58"/>
  <c r="AQ13"/>
  <c r="AM13"/>
  <c r="AA13"/>
  <c r="W13"/>
  <c r="S13"/>
  <c r="O13"/>
  <c r="AO13"/>
  <c r="AG13"/>
  <c r="I13"/>
  <c r="U13"/>
  <c r="AD13"/>
  <c r="F13"/>
  <c r="AG13" i="49"/>
  <c r="U13"/>
  <c r="I13"/>
  <c r="AQ13"/>
  <c r="AD13"/>
  <c r="S13"/>
  <c r="AO13"/>
  <c r="AA13"/>
  <c r="O13"/>
  <c r="AM13"/>
  <c r="W13"/>
  <c r="L13"/>
  <c r="F13"/>
  <c r="EQ9" i="58"/>
  <c r="EJ9"/>
  <c r="ED9"/>
  <c r="EU9"/>
  <c r="DW9"/>
  <c r="DP9"/>
  <c r="DJ9"/>
  <c r="DD9"/>
  <c r="DY9"/>
  <c r="DM9"/>
  <c r="ES9"/>
  <c r="EG9"/>
  <c r="DU9"/>
  <c r="DD9" i="49"/>
  <c r="DV9"/>
  <c r="DO9"/>
  <c r="EP9"/>
  <c r="DL9"/>
  <c r="ER9"/>
  <c r="DT9"/>
  <c r="ET9"/>
  <c r="EI9"/>
  <c r="DX9"/>
  <c r="EC9"/>
  <c r="DI9"/>
  <c r="EF9"/>
  <c r="DS18" i="48"/>
  <c r="DO18"/>
  <c r="EO18"/>
  <c r="EB18"/>
  <c r="DM18"/>
  <c r="EE18"/>
  <c r="DQ18"/>
  <c r="EH18"/>
  <c r="DU18"/>
  <c r="EK18"/>
  <c r="DY18"/>
  <c r="DJ18"/>
  <c r="DG18"/>
  <c r="CK36" i="61"/>
  <c r="CC36"/>
  <c r="BD36"/>
  <c r="Y36"/>
  <c r="AJ36"/>
  <c r="AR36"/>
  <c r="BR36"/>
  <c r="BK36"/>
  <c r="AZ36"/>
  <c r="K36"/>
  <c r="R36"/>
  <c r="E36"/>
  <c r="CR36"/>
  <c r="FW12"/>
  <c r="EZ12"/>
  <c r="EU12"/>
  <c r="GE12"/>
  <c r="FM12"/>
  <c r="DN12"/>
  <c r="CZ12"/>
  <c r="FG12"/>
  <c r="EE12"/>
  <c r="DG12"/>
  <c r="GL12"/>
  <c r="EM12"/>
  <c r="DU12"/>
  <c r="A18" i="42"/>
  <c r="A18" i="57"/>
  <c r="S47" i="43" a="1"/>
  <c r="S47"/>
  <c r="M47" a="1"/>
  <c r="M47"/>
  <c r="EK46" i="61" a="1"/>
  <c r="EK46"/>
  <c r="BP46" a="1"/>
  <c r="BP46"/>
  <c r="BI46" a="1"/>
  <c r="BI46"/>
  <c r="R46" a="1"/>
  <c r="R46"/>
  <c r="BN46" a="1"/>
  <c r="BN46"/>
  <c r="CD46" a="1"/>
  <c r="CD46"/>
  <c r="GH46" a="1"/>
  <c r="GH46"/>
  <c r="FU46" a="1"/>
  <c r="FU46"/>
  <c r="P46" a="1"/>
  <c r="P46"/>
  <c r="AE46" a="1"/>
  <c r="AE46"/>
  <c r="BC46" a="1"/>
  <c r="BC46"/>
  <c r="BS46" a="1"/>
  <c r="BS46"/>
  <c r="EP46" a="1"/>
  <c r="EP46"/>
  <c r="I46" a="1"/>
  <c r="I46"/>
  <c r="Y46" a="1"/>
  <c r="Y46"/>
  <c r="AN46" a="1"/>
  <c r="AN46"/>
  <c r="BD46" a="1"/>
  <c r="BD46"/>
  <c r="BX46" a="1"/>
  <c r="BX46"/>
  <c r="DK46" a="1"/>
  <c r="DK46"/>
  <c r="T46" a="1"/>
  <c r="T46"/>
  <c r="AO46" a="1"/>
  <c r="AO46"/>
  <c r="BE46" a="1"/>
  <c r="BE46"/>
  <c r="BY46" a="1"/>
  <c r="BY46"/>
  <c r="CO46" a="1"/>
  <c r="CO46"/>
  <c r="AI46" a="1"/>
  <c r="AI46"/>
  <c r="CJ46" a="1"/>
  <c r="CJ46"/>
  <c r="W46" a="1"/>
  <c r="W46"/>
  <c r="E46" a="1"/>
  <c r="E46"/>
  <c r="U46" a="1"/>
  <c r="U46"/>
  <c r="AL46" a="1"/>
  <c r="AL46"/>
  <c r="BB46" a="1"/>
  <c r="BB46"/>
  <c r="BR46" a="1"/>
  <c r="BR46"/>
  <c r="CH46" a="1"/>
  <c r="CH46"/>
  <c r="DY46" a="1"/>
  <c r="DY46"/>
  <c r="FZ46" a="1"/>
  <c r="FZ46"/>
  <c r="FQ46" a="1"/>
  <c r="FQ46"/>
  <c r="S46" a="1"/>
  <c r="S46"/>
  <c r="AM46" a="1"/>
  <c r="AM46"/>
  <c r="BG46" a="1"/>
  <c r="BG46"/>
  <c r="BW46" a="1"/>
  <c r="BW46"/>
  <c r="CM46" a="1"/>
  <c r="CM46"/>
  <c r="N46" a="1"/>
  <c r="N46"/>
  <c r="AB46" a="1"/>
  <c r="AB46"/>
  <c r="AR46" a="1"/>
  <c r="AR46"/>
  <c r="CF46" a="1"/>
  <c r="CF46"/>
  <c r="G46" a="1"/>
  <c r="G46"/>
  <c r="AS46" a="1"/>
  <c r="AS46"/>
  <c r="BM46" a="1"/>
  <c r="BM46"/>
  <c r="CC46" a="1"/>
  <c r="CC46"/>
  <c r="DD46" a="1"/>
  <c r="DD46"/>
  <c r="CQ46" a="1"/>
  <c r="CQ46"/>
  <c r="AY46" a="1"/>
  <c r="AY46"/>
  <c r="J46" a="1"/>
  <c r="J46"/>
  <c r="Z46" a="1"/>
  <c r="Z46"/>
  <c r="BF46" a="1"/>
  <c r="BF46"/>
  <c r="CL46" a="1"/>
  <c r="CL46"/>
  <c r="EC46" a="1"/>
  <c r="EC46"/>
  <c r="ES46" a="1"/>
  <c r="ES46"/>
  <c r="FD46" a="1"/>
  <c r="FD46"/>
  <c r="X46" a="1"/>
  <c r="X46"/>
  <c r="AQ46" a="1"/>
  <c r="AQ46"/>
  <c r="CB46" a="1"/>
  <c r="CB46"/>
  <c r="M46" a="1"/>
  <c r="M46"/>
  <c r="AD46" a="1"/>
  <c r="AD46"/>
  <c r="AT46" a="1"/>
  <c r="AT46"/>
  <c r="BJ46" a="1"/>
  <c r="BJ46"/>
  <c r="BZ46" a="1"/>
  <c r="BZ46"/>
  <c r="CP46" a="1"/>
  <c r="CP46"/>
  <c r="FK46" a="1"/>
  <c r="FK46"/>
  <c r="BK46" a="1"/>
  <c r="BK46"/>
  <c r="DR46" a="1"/>
  <c r="DR46"/>
  <c r="AF46" a="1"/>
  <c r="AF46"/>
  <c r="BL46" a="1"/>
  <c r="BL46"/>
  <c r="L46" a="1"/>
  <c r="L46"/>
  <c r="AW46" a="1"/>
  <c r="AW46"/>
  <c r="CG46" a="1"/>
  <c r="CG46"/>
  <c r="GC46" a="1"/>
  <c r="GC46"/>
  <c r="K46" a="1"/>
  <c r="K46"/>
  <c r="EH46" a="1"/>
  <c r="EH46"/>
  <c r="F46" a="1"/>
  <c r="F46"/>
  <c r="AJ46" a="1"/>
  <c r="AJ46"/>
  <c r="BT46" a="1"/>
  <c r="BT46"/>
  <c r="BA46" a="1"/>
  <c r="BA46"/>
  <c r="CK46" a="1"/>
  <c r="CK46"/>
  <c r="EX46" a="1"/>
  <c r="EX46"/>
  <c r="AA46" a="1"/>
  <c r="AA46"/>
  <c r="Q46" a="1"/>
  <c r="Q46"/>
  <c r="AV46" a="1"/>
  <c r="AV46"/>
  <c r="CN46" a="1"/>
  <c r="CN46"/>
  <c r="AG46" a="1"/>
  <c r="AG46"/>
  <c r="BQ46" a="1"/>
  <c r="BQ46"/>
  <c r="AK46" a="1"/>
  <c r="AK46"/>
  <c r="AU46" a="1"/>
  <c r="AU46"/>
  <c r="BU46" a="1"/>
  <c r="BU46"/>
  <c r="CE46" a="1"/>
  <c r="CE46"/>
  <c r="AZ46" a="1"/>
  <c r="AZ46"/>
  <c r="CR46" a="1"/>
  <c r="CR46"/>
  <c r="CZ14" i="58"/>
  <c r="A14"/>
  <c r="A14" i="49"/>
  <c r="CZ14"/>
  <c r="B20" i="58"/>
  <c r="S50" a="1"/>
  <c r="S50"/>
  <c r="DA20"/>
  <c r="B20" i="49"/>
  <c r="S50" a="1"/>
  <c r="S50"/>
  <c r="DA20"/>
  <c r="CZ15" i="58"/>
  <c r="A15"/>
  <c r="CZ15" i="49"/>
  <c r="A15"/>
  <c r="CZ8" i="58"/>
  <c r="A8"/>
  <c r="CZ8" i="49"/>
  <c r="A8"/>
  <c r="O50" a="1"/>
  <c r="O50"/>
  <c r="AA50" a="1"/>
  <c r="AA50"/>
  <c r="AQ50" a="1"/>
  <c r="AQ50"/>
  <c r="DO50" a="1"/>
  <c r="DO50"/>
  <c r="EI50" a="1"/>
  <c r="EI50"/>
  <c r="DD50" a="1"/>
  <c r="DD50"/>
  <c r="DT50" a="1"/>
  <c r="DT50"/>
  <c r="DX50" a="1"/>
  <c r="DX50"/>
  <c r="EF50" a="1"/>
  <c r="EF50"/>
  <c r="ER50" a="1"/>
  <c r="ER50"/>
  <c r="EV50" a="1"/>
  <c r="EV50"/>
  <c r="I50" a="1"/>
  <c r="I50"/>
  <c r="U50" a="1"/>
  <c r="U50"/>
  <c r="AG50" a="1"/>
  <c r="AG50"/>
  <c r="AO50" a="1"/>
  <c r="AO50"/>
  <c r="AS50" a="1"/>
  <c r="AS50"/>
  <c r="DQ50" a="1"/>
  <c r="DQ50"/>
  <c r="EC50" a="1"/>
  <c r="EC50"/>
  <c r="EW50" a="1"/>
  <c r="EW50"/>
  <c r="AD50" a="1"/>
  <c r="AD50"/>
  <c r="DV50" a="1"/>
  <c r="DV50"/>
  <c r="DZ50" a="1"/>
  <c r="DZ50"/>
  <c r="EP50" a="1"/>
  <c r="EP50"/>
  <c r="DZ49" a="1"/>
  <c r="DZ49"/>
  <c r="EL49" a="1"/>
  <c r="EL49"/>
  <c r="EV49" a="1"/>
  <c r="EV49"/>
  <c r="DQ49" a="1"/>
  <c r="DQ49"/>
  <c r="EW49" a="1"/>
  <c r="EW49"/>
  <c r="BA50" a="1"/>
  <c r="BA50"/>
  <c r="BQ50" a="1"/>
  <c r="BQ50"/>
  <c r="CG50" a="1"/>
  <c r="CG50"/>
  <c r="FA50" a="1"/>
  <c r="FA50"/>
  <c r="FQ50" a="1"/>
  <c r="FQ50"/>
  <c r="GG50" a="1"/>
  <c r="GG50"/>
  <c r="GW50" a="1"/>
  <c r="GW50"/>
  <c r="BG50" a="1"/>
  <c r="BG50"/>
  <c r="BW50" a="1"/>
  <c r="BW50"/>
  <c r="CM50" a="1"/>
  <c r="CM50"/>
  <c r="FG50" a="1"/>
  <c r="FG50"/>
  <c r="FW50" a="1"/>
  <c r="FW50"/>
  <c r="GM50" a="1"/>
  <c r="GM50"/>
  <c r="BB50" a="1"/>
  <c r="BB50"/>
  <c r="CH50" a="1"/>
  <c r="CH50"/>
  <c r="FU50" a="1"/>
  <c r="FU50"/>
  <c r="BC50" a="1"/>
  <c r="BC50"/>
  <c r="CI50" a="1"/>
  <c r="CI50"/>
  <c r="FP50" a="1"/>
  <c r="FP50"/>
  <c r="GV50" a="1"/>
  <c r="GV50"/>
  <c r="FX50" a="1"/>
  <c r="FX50"/>
  <c r="BD49" a="1"/>
  <c r="BD49"/>
  <c r="BT49" a="1"/>
  <c r="BT49"/>
  <c r="CJ49" a="1"/>
  <c r="CJ49"/>
  <c r="FF49" a="1"/>
  <c r="FF49"/>
  <c r="FV49" a="1"/>
  <c r="FV49"/>
  <c r="GL49" a="1"/>
  <c r="GL49"/>
  <c r="AW49" a="1"/>
  <c r="AW49"/>
  <c r="CC49" a="1"/>
  <c r="CC49"/>
  <c r="FR49" a="1"/>
  <c r="FR49"/>
  <c r="GX49" a="1"/>
  <c r="GX49"/>
  <c r="FR50" a="1"/>
  <c r="FR50"/>
  <c r="BB49" a="1"/>
  <c r="BB49"/>
  <c r="BR49" a="1"/>
  <c r="BR49"/>
  <c r="CH49" a="1"/>
  <c r="CH49"/>
  <c r="FA49" a="1"/>
  <c r="FA49"/>
  <c r="FQ49" a="1"/>
  <c r="FQ49"/>
  <c r="GG49" a="1"/>
  <c r="GG49"/>
  <c r="GW49" a="1"/>
  <c r="GW49"/>
  <c r="CQ50" a="1"/>
  <c r="CQ50"/>
  <c r="GY50" a="1"/>
  <c r="GY50"/>
  <c r="BX49" a="1"/>
  <c r="BX49"/>
  <c r="FG49" a="1"/>
  <c r="FG49"/>
  <c r="GM49" a="1"/>
  <c r="GM49"/>
  <c r="BC49" a="1"/>
  <c r="BC49"/>
  <c r="EZ49" a="1"/>
  <c r="EZ49"/>
  <c r="AX49" a="1"/>
  <c r="AX49"/>
  <c r="GV49" a="1"/>
  <c r="GV49"/>
  <c r="FH49" a="1"/>
  <c r="FH49"/>
  <c r="GS50" a="1"/>
  <c r="GS50"/>
  <c r="FM49" a="1"/>
  <c r="FM49"/>
  <c r="BS49" a="1"/>
  <c r="BS49"/>
  <c r="BF50" a="1"/>
  <c r="BF50"/>
  <c r="BV50" a="1"/>
  <c r="BV50"/>
  <c r="CL50" a="1"/>
  <c r="CL50"/>
  <c r="FF50" a="1"/>
  <c r="FF50"/>
  <c r="FV50" a="1"/>
  <c r="FV50"/>
  <c r="GL50" a="1"/>
  <c r="GL50"/>
  <c r="AV50" a="1"/>
  <c r="AV50"/>
  <c r="BL50" a="1"/>
  <c r="BL50"/>
  <c r="CB50" a="1"/>
  <c r="CB50"/>
  <c r="CR50" a="1"/>
  <c r="CR50"/>
  <c r="FL50" a="1"/>
  <c r="FL50"/>
  <c r="GB50" a="1"/>
  <c r="GB50"/>
  <c r="GR50" a="1"/>
  <c r="GR50"/>
  <c r="BM50" a="1"/>
  <c r="BM50"/>
  <c r="CS50" a="1"/>
  <c r="CS50"/>
  <c r="FZ50" a="1"/>
  <c r="FZ50"/>
  <c r="BH50" a="1"/>
  <c r="BH50"/>
  <c r="CN50" a="1"/>
  <c r="CN50"/>
  <c r="GA50" a="1"/>
  <c r="GA50"/>
  <c r="BP50" a="1"/>
  <c r="BP50"/>
  <c r="GI50" a="1"/>
  <c r="GI50"/>
  <c r="BI49" a="1"/>
  <c r="BI49"/>
  <c r="BY49" a="1"/>
  <c r="BY49"/>
  <c r="CO49" a="1"/>
  <c r="CO49"/>
  <c r="FK49" a="1"/>
  <c r="FK49"/>
  <c r="GA49" a="1"/>
  <c r="GA49"/>
  <c r="GQ49" a="1"/>
  <c r="GQ49"/>
  <c r="BE49" a="1"/>
  <c r="BE49"/>
  <c r="CK49" a="1"/>
  <c r="CK49"/>
  <c r="FZ49" a="1"/>
  <c r="FZ49"/>
  <c r="BJ50" a="1"/>
  <c r="BJ50"/>
  <c r="GC50" a="1"/>
  <c r="GC50"/>
  <c r="BG49" a="1"/>
  <c r="BG49"/>
  <c r="BW49" a="1"/>
  <c r="BW49"/>
  <c r="CM49" a="1"/>
  <c r="CM49"/>
  <c r="FD49" a="1"/>
  <c r="FD49"/>
  <c r="FT49" a="1"/>
  <c r="FT49"/>
  <c r="GJ49" a="1"/>
  <c r="GJ49"/>
  <c r="AZ50" a="1"/>
  <c r="AZ50"/>
  <c r="FH50" a="1"/>
  <c r="FH50"/>
  <c r="AZ49" a="1"/>
  <c r="AZ49"/>
  <c r="CF49" a="1"/>
  <c r="CF49"/>
  <c r="FO49" a="1"/>
  <c r="FO49"/>
  <c r="GU49" a="1"/>
  <c r="GU49"/>
  <c r="BN49" a="1"/>
  <c r="BN49"/>
  <c r="FU49" a="1"/>
  <c r="FU49"/>
  <c r="CD49" a="1"/>
  <c r="CD49"/>
  <c r="BZ50" a="1"/>
  <c r="BZ50"/>
  <c r="GC49" a="1"/>
  <c r="GC49"/>
  <c r="BF49" a="1"/>
  <c r="BF49"/>
  <c r="FX49" a="1"/>
  <c r="FX49"/>
  <c r="GK49" a="1"/>
  <c r="GK49"/>
  <c r="BI50" a="1"/>
  <c r="BI50"/>
  <c r="BY50" a="1"/>
  <c r="BY50"/>
  <c r="CO50" a="1"/>
  <c r="CO50"/>
  <c r="FI50" a="1"/>
  <c r="FI50"/>
  <c r="FY50" a="1"/>
  <c r="FY50"/>
  <c r="GO50" a="1"/>
  <c r="GO50"/>
  <c r="AY50" a="1"/>
  <c r="AY50"/>
  <c r="BO50" a="1"/>
  <c r="BO50"/>
  <c r="CE50" a="1"/>
  <c r="CE50"/>
  <c r="CU50" a="1"/>
  <c r="CU50"/>
  <c r="FO50" a="1"/>
  <c r="FO50"/>
  <c r="GE50" a="1"/>
  <c r="GE50"/>
  <c r="GU50" a="1"/>
  <c r="GU50"/>
  <c r="BR50" a="1"/>
  <c r="BR50"/>
  <c r="FE50" a="1"/>
  <c r="FE50"/>
  <c r="GK50" a="1"/>
  <c r="GK50"/>
  <c r="BS50" a="1"/>
  <c r="BS50"/>
  <c r="EZ50" a="1"/>
  <c r="EZ50"/>
  <c r="GF50" a="1"/>
  <c r="GF50"/>
  <c r="CA50" a="1"/>
  <c r="CA50"/>
  <c r="AV49" a="1"/>
  <c r="AV49"/>
  <c r="BL49" a="1"/>
  <c r="BL49"/>
  <c r="CB49" a="1"/>
  <c r="CB49"/>
  <c r="CR49" a="1"/>
  <c r="CR49"/>
  <c r="FN49" a="1"/>
  <c r="FN49"/>
  <c r="GD49" a="1"/>
  <c r="GD49"/>
  <c r="GT49" a="1"/>
  <c r="GT49"/>
  <c r="BM49" a="1"/>
  <c r="BM49"/>
  <c r="CS49" a="1"/>
  <c r="CS49"/>
  <c r="GH49" a="1"/>
  <c r="GH49"/>
  <c r="BU50" a="1"/>
  <c r="BU50"/>
  <c r="GX50" a="1"/>
  <c r="GX50"/>
  <c r="BJ49" a="1"/>
  <c r="BJ49"/>
  <c r="BZ49" a="1"/>
  <c r="BZ49"/>
  <c r="CP49" a="1"/>
  <c r="CP49"/>
  <c r="FI49" a="1"/>
  <c r="FI49"/>
  <c r="FY49" a="1"/>
  <c r="FY49"/>
  <c r="GO49" a="1"/>
  <c r="GO49"/>
  <c r="BK50" a="1"/>
  <c r="BK50"/>
  <c r="FS50" a="1"/>
  <c r="FS50"/>
  <c r="BH49" a="1"/>
  <c r="BH49"/>
  <c r="CN49" a="1"/>
  <c r="CN49"/>
  <c r="FW49" a="1"/>
  <c r="FW49"/>
  <c r="CK50" a="1"/>
  <c r="CK50"/>
  <c r="CI49" a="1"/>
  <c r="CI49"/>
  <c r="GF49" a="1"/>
  <c r="GF49"/>
  <c r="FE49" a="1"/>
  <c r="FE49"/>
  <c r="BK49" a="1"/>
  <c r="BK49"/>
  <c r="BE50" a="1"/>
  <c r="BE50"/>
  <c r="CA49" a="1"/>
  <c r="CA49"/>
  <c r="GS49" a="1"/>
  <c r="GS49"/>
  <c r="BV49" a="1"/>
  <c r="BV49"/>
  <c r="AX50" a="1"/>
  <c r="AX50"/>
  <c r="BN50" a="1"/>
  <c r="BN50"/>
  <c r="CD50" a="1"/>
  <c r="CD50"/>
  <c r="CT50" a="1"/>
  <c r="CT50"/>
  <c r="FN50" a="1"/>
  <c r="FN50"/>
  <c r="GD50" a="1"/>
  <c r="GD50"/>
  <c r="GT50" a="1"/>
  <c r="GT50"/>
  <c r="BD50" a="1"/>
  <c r="BD50"/>
  <c r="BT50" a="1"/>
  <c r="BT50"/>
  <c r="CJ50" a="1"/>
  <c r="CJ50"/>
  <c r="FD50" a="1"/>
  <c r="FD50"/>
  <c r="FT50" a="1"/>
  <c r="FT50"/>
  <c r="GJ50" a="1"/>
  <c r="GJ50"/>
  <c r="AW50" a="1"/>
  <c r="AW50"/>
  <c r="CC50" a="1"/>
  <c r="CC50"/>
  <c r="FJ50" a="1"/>
  <c r="FJ50"/>
  <c r="GP50" a="1"/>
  <c r="GP50"/>
  <c r="BX50" a="1"/>
  <c r="BX50"/>
  <c r="FK50" a="1"/>
  <c r="FK50"/>
  <c r="GQ50" a="1"/>
  <c r="GQ50"/>
  <c r="FC50" a="1"/>
  <c r="FC50"/>
  <c r="BA49" a="1"/>
  <c r="BA49"/>
  <c r="BQ49" a="1"/>
  <c r="BQ49"/>
  <c r="CG49" a="1"/>
  <c r="CG49"/>
  <c r="FC49" a="1"/>
  <c r="FC49"/>
  <c r="FS49" a="1"/>
  <c r="FS49"/>
  <c r="GI49" a="1"/>
  <c r="GI49"/>
  <c r="GY49" a="1"/>
  <c r="GY49"/>
  <c r="BU49" a="1"/>
  <c r="BU49"/>
  <c r="FJ49" a="1"/>
  <c r="FJ49"/>
  <c r="GP49" a="1"/>
  <c r="GP49"/>
  <c r="CP50" a="1"/>
  <c r="CP50"/>
  <c r="AY49" a="1"/>
  <c r="AY49"/>
  <c r="BO49" a="1"/>
  <c r="BO49"/>
  <c r="CE49" a="1"/>
  <c r="CE49"/>
  <c r="CU49" a="1"/>
  <c r="CU49"/>
  <c r="FL49" a="1"/>
  <c r="FL49"/>
  <c r="GB49" a="1"/>
  <c r="GB49"/>
  <c r="GR49" a="1"/>
  <c r="GR49"/>
  <c r="CF50" a="1"/>
  <c r="CF50"/>
  <c r="GN50" a="1"/>
  <c r="GN50"/>
  <c r="BP49" a="1"/>
  <c r="BP49"/>
  <c r="FB49" a="1"/>
  <c r="FB49"/>
  <c r="GE49" a="1"/>
  <c r="GE49"/>
  <c r="GH50" a="1"/>
  <c r="GH50"/>
  <c r="CT49" a="1"/>
  <c r="CT49"/>
  <c r="FM50" a="1"/>
  <c r="FM50"/>
  <c r="FP49" a="1"/>
  <c r="FP49"/>
  <c r="CQ49" a="1"/>
  <c r="CQ49"/>
  <c r="FB50" a="1"/>
  <c r="FB50"/>
  <c r="CL49" a="1"/>
  <c r="CL49"/>
  <c r="GN49" a="1"/>
  <c r="GN49"/>
  <c r="DQ12" i="45"/>
  <c r="CW12"/>
  <c r="DX12"/>
  <c r="DP12"/>
  <c r="DJ12"/>
  <c r="DD12"/>
  <c r="CX12"/>
  <c r="DR12"/>
  <c r="EA12"/>
  <c r="DU12"/>
  <c r="DM12"/>
  <c r="DG12"/>
  <c r="DA12"/>
  <c r="B23" i="57"/>
  <c r="B22"/>
  <c r="CL23"/>
  <c r="CL22"/>
  <c r="CL22" i="42"/>
  <c r="CL23"/>
  <c r="B23"/>
  <c r="B22"/>
  <c r="H48" i="50" a="1"/>
  <c r="H48"/>
  <c r="Q48" a="1"/>
  <c r="Q48"/>
  <c r="G48" a="1"/>
  <c r="G48"/>
  <c r="Y48" a="1"/>
  <c r="Y48"/>
  <c r="W48" a="1"/>
  <c r="W48"/>
  <c r="AP48" a="1"/>
  <c r="AP48"/>
  <c r="BD48" a="1"/>
  <c r="BD48"/>
  <c r="BR48" a="1"/>
  <c r="BR48"/>
  <c r="CI48" a="1"/>
  <c r="CI48"/>
  <c r="EE48" a="1"/>
  <c r="EE48"/>
  <c r="ER48" a="1"/>
  <c r="ER48"/>
  <c r="FF48" a="1"/>
  <c r="FF48"/>
  <c r="FU48" a="1"/>
  <c r="FU48"/>
  <c r="AJ48" a="1"/>
  <c r="AJ48"/>
  <c r="BB48" a="1"/>
  <c r="BB48"/>
  <c r="BS48" a="1"/>
  <c r="BS48"/>
  <c r="EB48" a="1"/>
  <c r="EB48"/>
  <c r="EP48" a="1"/>
  <c r="EP48"/>
  <c r="FG48" a="1"/>
  <c r="FG48"/>
  <c r="FV48" a="1"/>
  <c r="FV48"/>
  <c r="AR48" a="1"/>
  <c r="AR48"/>
  <c r="BZ48" a="1"/>
  <c r="BZ48"/>
  <c r="EC48" a="1"/>
  <c r="EC48"/>
  <c r="FQ48" a="1"/>
  <c r="FQ48"/>
  <c r="AS48" a="1"/>
  <c r="AS48"/>
  <c r="BT48" a="1"/>
  <c r="BT48"/>
  <c r="ED48" a="1"/>
  <c r="ED48"/>
  <c r="FK48" a="1"/>
  <c r="FK48"/>
  <c r="CJ48" a="1"/>
  <c r="CJ48"/>
  <c r="FM48" a="1"/>
  <c r="FM48"/>
  <c r="BJ48" a="1"/>
  <c r="BJ48"/>
  <c r="EN48" a="1"/>
  <c r="EN48"/>
  <c r="CC48" a="1"/>
  <c r="CC48"/>
  <c r="AL47" a="1"/>
  <c r="AL47"/>
  <c r="AZ47" a="1"/>
  <c r="AZ47"/>
  <c r="BR47" a="1"/>
  <c r="BR47"/>
  <c r="CI47" a="1"/>
  <c r="CI47"/>
  <c r="EE47" a="1"/>
  <c r="EE47"/>
  <c r="ER47" a="1"/>
  <c r="ER47"/>
  <c r="FL47" a="1"/>
  <c r="FL47"/>
  <c r="FZ47" a="1"/>
  <c r="FZ47"/>
  <c r="AB47" a="1"/>
  <c r="AB47"/>
  <c r="AT47" a="1"/>
  <c r="AT47"/>
  <c r="BH47" a="1"/>
  <c r="BH47"/>
  <c r="CB47" a="1"/>
  <c r="CB47"/>
  <c r="DY47" a="1"/>
  <c r="DY47"/>
  <c r="DS48" a="1"/>
  <c r="DS48"/>
  <c r="BJ47" a="1"/>
  <c r="BJ47"/>
  <c r="CK47" a="1"/>
  <c r="CK47"/>
  <c r="EU47" a="1"/>
  <c r="EU47"/>
  <c r="FM47" a="1"/>
  <c r="FM47"/>
  <c r="AY47" a="1"/>
  <c r="AY47"/>
  <c r="EN47" a="1"/>
  <c r="EN47"/>
  <c r="BQ48" a="1"/>
  <c r="BQ48"/>
  <c r="AQ47" a="1"/>
  <c r="AQ47"/>
  <c r="BZ47" a="1"/>
  <c r="BZ47"/>
  <c r="EI47" a="1"/>
  <c r="EI47"/>
  <c r="FF47" a="1"/>
  <c r="FF47"/>
  <c r="FW47" a="1"/>
  <c r="FW47"/>
  <c r="AR47" a="1"/>
  <c r="AR47"/>
  <c r="ED47" a="1"/>
  <c r="ED47"/>
  <c r="GB47" a="1"/>
  <c r="GB47"/>
  <c r="FH47" a="1"/>
  <c r="FH47"/>
  <c r="EY47" a="1"/>
  <c r="EY47"/>
  <c r="EJ47" a="1"/>
  <c r="EJ47"/>
  <c r="BW47" a="1"/>
  <c r="BW47"/>
  <c r="FQ47" a="1"/>
  <c r="FQ47"/>
  <c r="L48" a="1"/>
  <c r="L48"/>
  <c r="U48" a="1"/>
  <c r="U48"/>
  <c r="V48" a="1"/>
  <c r="V48"/>
  <c r="K48" a="1"/>
  <c r="K48"/>
  <c r="X48" a="1"/>
  <c r="X48"/>
  <c r="AC48" a="1"/>
  <c r="AC48"/>
  <c r="AT48" a="1"/>
  <c r="AT48"/>
  <c r="BH48" a="1"/>
  <c r="BH48"/>
  <c r="BU48" a="1"/>
  <c r="BU48"/>
  <c r="CL48" a="1"/>
  <c r="CL48"/>
  <c r="EH48" a="1"/>
  <c r="EH48"/>
  <c r="EV48" a="1"/>
  <c r="EV48"/>
  <c r="FI48" a="1"/>
  <c r="FI48"/>
  <c r="FY48" a="1"/>
  <c r="FY48"/>
  <c r="AQ48" a="1"/>
  <c r="AQ48"/>
  <c r="BE48" a="1"/>
  <c r="BE48"/>
  <c r="BV48" a="1"/>
  <c r="BV48"/>
  <c r="DR48" a="1"/>
  <c r="DR48"/>
  <c r="EF48" a="1"/>
  <c r="EF48"/>
  <c r="ES48" a="1"/>
  <c r="ES48"/>
  <c r="FL48" a="1"/>
  <c r="FL48"/>
  <c r="FZ48" a="1"/>
  <c r="FZ48"/>
  <c r="AY48" a="1"/>
  <c r="AY48"/>
  <c r="CG48" a="1"/>
  <c r="CG48"/>
  <c r="EQ48" a="1"/>
  <c r="EQ48"/>
  <c r="FW48" a="1"/>
  <c r="FW48"/>
  <c r="AZ48" a="1"/>
  <c r="AZ48"/>
  <c r="CA48" a="1"/>
  <c r="CA48"/>
  <c r="EJ48" a="1"/>
  <c r="EJ48"/>
  <c r="FX48" a="1"/>
  <c r="FX48"/>
  <c r="DZ48" a="1"/>
  <c r="DZ48"/>
  <c r="GA48" a="1"/>
  <c r="GA48"/>
  <c r="BX48" a="1"/>
  <c r="BX48"/>
  <c r="FA48" a="1"/>
  <c r="FA48"/>
  <c r="EG48" a="1"/>
  <c r="EG48"/>
  <c r="AO47" a="1"/>
  <c r="AO47"/>
  <c r="BG47" a="1"/>
  <c r="BG47"/>
  <c r="BU47" a="1"/>
  <c r="BU47"/>
  <c r="CL47" a="1"/>
  <c r="CL47"/>
  <c r="EH47" a="1"/>
  <c r="EH47"/>
  <c r="EV47" a="1"/>
  <c r="EV47"/>
  <c r="FP47" a="1"/>
  <c r="FP47"/>
  <c r="AB48" a="1"/>
  <c r="AB48"/>
  <c r="AI47" a="1"/>
  <c r="AI47"/>
  <c r="AW47" a="1"/>
  <c r="AW47"/>
  <c r="BO47" a="1"/>
  <c r="BO47"/>
  <c r="CF47" a="1"/>
  <c r="CF47"/>
  <c r="EB47" a="1"/>
  <c r="EB47"/>
  <c r="AG47" a="1"/>
  <c r="AG47"/>
  <c r="BQ47" a="1"/>
  <c r="BQ47"/>
  <c r="EA47" a="1"/>
  <c r="EA47"/>
  <c r="EZ47" a="1"/>
  <c r="EZ47"/>
  <c r="FU47" a="1"/>
  <c r="FU47"/>
  <c r="BM47" a="1"/>
  <c r="BM47"/>
  <c r="EX47" a="1"/>
  <c r="EX47"/>
  <c r="FT48" a="1"/>
  <c r="FT48"/>
  <c r="AX47" a="1"/>
  <c r="AX47"/>
  <c r="CG47" a="1"/>
  <c r="CG47"/>
  <c r="EM47" a="1"/>
  <c r="EM47"/>
  <c r="FJ47" a="1"/>
  <c r="FJ47"/>
  <c r="AN48" a="1"/>
  <c r="AN48"/>
  <c r="BF47" a="1"/>
  <c r="BF47"/>
  <c r="ES47" a="1"/>
  <c r="ES47"/>
  <c r="BP47" a="1"/>
  <c r="BP47"/>
  <c r="FY47" a="1"/>
  <c r="FY47"/>
  <c r="AO48" a="1"/>
  <c r="AO48"/>
  <c r="FD47" a="1"/>
  <c r="FD47"/>
  <c r="DZ47" a="1"/>
  <c r="DZ47"/>
  <c r="BI47" a="1"/>
  <c r="BI47"/>
  <c r="CM48" a="1"/>
  <c r="CM48"/>
  <c r="AA48" a="1"/>
  <c r="AA48"/>
  <c r="F48" a="1"/>
  <c r="F48"/>
  <c r="J48" a="1"/>
  <c r="J48"/>
  <c r="R48" a="1"/>
  <c r="R48"/>
  <c r="T48" a="1"/>
  <c r="T48"/>
  <c r="S48" a="1"/>
  <c r="S48"/>
  <c r="AI48" a="1"/>
  <c r="AI48"/>
  <c r="AW48" a="1"/>
  <c r="AW48"/>
  <c r="BK48" a="1"/>
  <c r="BK48"/>
  <c r="BY48" a="1"/>
  <c r="BY48"/>
  <c r="DT48" a="1"/>
  <c r="DT48"/>
  <c r="EK48" a="1"/>
  <c r="EK48"/>
  <c r="EY48" a="1"/>
  <c r="EY48"/>
  <c r="FO48" a="1"/>
  <c r="FO48"/>
  <c r="GB48" a="1"/>
  <c r="GB48"/>
  <c r="AU48" a="1"/>
  <c r="AU48"/>
  <c r="BI48" a="1"/>
  <c r="BI48"/>
  <c r="CB48" a="1"/>
  <c r="CB48"/>
  <c r="DU48" a="1"/>
  <c r="DU48"/>
  <c r="EI48" a="1"/>
  <c r="EI48"/>
  <c r="EW48" a="1"/>
  <c r="EW48"/>
  <c r="FP48" a="1"/>
  <c r="FP48"/>
  <c r="AD48" a="1"/>
  <c r="AD48"/>
  <c r="BF48" a="1"/>
  <c r="BF48"/>
  <c r="FD48" a="1"/>
  <c r="FD48"/>
  <c r="AE48" a="1"/>
  <c r="AE48"/>
  <c r="BG48" a="1"/>
  <c r="BG48"/>
  <c r="CH48" a="1"/>
  <c r="CH48"/>
  <c r="EX48" a="1"/>
  <c r="EX48"/>
  <c r="AG48" a="1"/>
  <c r="AG48"/>
  <c r="EM48" a="1"/>
  <c r="EM48"/>
  <c r="AH48" a="1"/>
  <c r="AH48"/>
  <c r="CK48" a="1"/>
  <c r="CK48"/>
  <c r="FN48" a="1"/>
  <c r="FN48"/>
  <c r="AE47" a="1"/>
  <c r="AE47"/>
  <c r="AS47" a="1"/>
  <c r="AS47"/>
  <c r="BK47" a="1"/>
  <c r="BK47"/>
  <c r="BY47" a="1"/>
  <c r="BY47"/>
  <c r="DT47" a="1"/>
  <c r="DT47"/>
  <c r="EK47" a="1"/>
  <c r="EK47"/>
  <c r="FC47" a="1"/>
  <c r="FC47"/>
  <c r="FS47" a="1"/>
  <c r="FS47"/>
  <c r="CD48" a="1"/>
  <c r="CD48"/>
  <c r="AM47" a="1"/>
  <c r="AM47"/>
  <c r="BA47" a="1"/>
  <c r="BA47"/>
  <c r="BS47" a="1"/>
  <c r="BS47"/>
  <c r="DR47" a="1"/>
  <c r="DR47"/>
  <c r="EF47" a="1"/>
  <c r="EF47"/>
  <c r="AN47" a="1"/>
  <c r="AN47"/>
  <c r="BX47" a="1"/>
  <c r="BX47"/>
  <c r="EL47" a="1"/>
  <c r="EL47"/>
  <c r="FE47" a="1"/>
  <c r="FE47"/>
  <c r="GA47" a="1"/>
  <c r="GA47"/>
  <c r="CA47" a="1"/>
  <c r="CA47"/>
  <c r="FK47" a="1"/>
  <c r="FK47"/>
  <c r="AC47" a="1"/>
  <c r="AC47"/>
  <c r="BE47" a="1"/>
  <c r="BE47"/>
  <c r="DV47" a="1"/>
  <c r="DV47"/>
  <c r="EW47" a="1"/>
  <c r="EW47"/>
  <c r="FN47" a="1"/>
  <c r="FN47"/>
  <c r="ET48" a="1"/>
  <c r="ET48"/>
  <c r="BT47" a="1"/>
  <c r="BT47"/>
  <c r="FB47" a="1"/>
  <c r="FB47"/>
  <c r="DS47" a="1"/>
  <c r="DS47"/>
  <c r="BB47" a="1"/>
  <c r="BB47"/>
  <c r="AF47" a="1"/>
  <c r="AF47"/>
  <c r="EU48" a="1"/>
  <c r="EU48"/>
  <c r="ET47" a="1"/>
  <c r="ET47"/>
  <c r="FT47" a="1"/>
  <c r="FT47"/>
  <c r="D48" a="1"/>
  <c r="D48"/>
  <c r="Z48" a="1"/>
  <c r="Z48"/>
  <c r="P48" a="1"/>
  <c r="P48"/>
  <c r="M48" a="1"/>
  <c r="M48"/>
  <c r="O48" a="1"/>
  <c r="O48"/>
  <c r="N48" a="1"/>
  <c r="N48"/>
  <c r="I48" a="1"/>
  <c r="I48"/>
  <c r="AM48" a="1"/>
  <c r="AM48"/>
  <c r="BA48" a="1"/>
  <c r="BA48"/>
  <c r="BN48" a="1"/>
  <c r="BN48"/>
  <c r="CE48" a="1"/>
  <c r="CE48"/>
  <c r="DX48" a="1"/>
  <c r="DX48"/>
  <c r="EO48" a="1"/>
  <c r="EO48"/>
  <c r="FB48" a="1"/>
  <c r="FB48"/>
  <c r="FR48" a="1"/>
  <c r="FR48"/>
  <c r="AF48" a="1"/>
  <c r="AF48"/>
  <c r="AX48" a="1"/>
  <c r="AX48"/>
  <c r="BO48" a="1"/>
  <c r="BO48"/>
  <c r="CF48" a="1"/>
  <c r="CF48"/>
  <c r="DY48" a="1"/>
  <c r="DY48"/>
  <c r="EL48" a="1"/>
  <c r="EL48"/>
  <c r="FC48" a="1"/>
  <c r="FC48"/>
  <c r="FS48" a="1"/>
  <c r="FS48"/>
  <c r="AK48" a="1"/>
  <c r="AK48"/>
  <c r="BL48" a="1"/>
  <c r="BL48"/>
  <c r="DV48" a="1"/>
  <c r="DV48"/>
  <c r="FJ48" a="1"/>
  <c r="FJ48"/>
  <c r="AL48" a="1"/>
  <c r="AL48"/>
  <c r="BM48" a="1"/>
  <c r="BM48"/>
  <c r="DW48" a="1"/>
  <c r="DW48"/>
  <c r="FE48" a="1"/>
  <c r="FE48"/>
  <c r="BW48" a="1"/>
  <c r="BW48"/>
  <c r="EZ48" a="1"/>
  <c r="EZ48"/>
  <c r="AV48" a="1"/>
  <c r="AV48"/>
  <c r="EA48" a="1"/>
  <c r="EA48"/>
  <c r="BC48" a="1"/>
  <c r="BC48"/>
  <c r="AH47" a="1"/>
  <c r="AH47"/>
  <c r="AV47" a="1"/>
  <c r="AV47"/>
  <c r="BN47" a="1"/>
  <c r="BN47"/>
  <c r="CE47" a="1"/>
  <c r="CE47"/>
  <c r="DX47" a="1"/>
  <c r="DX47"/>
  <c r="EO47" a="1"/>
  <c r="EO47"/>
  <c r="FG47" a="1"/>
  <c r="FG47"/>
  <c r="FV47" a="1"/>
  <c r="FV47"/>
  <c r="FH48" a="1"/>
  <c r="FH48"/>
  <c r="AP47" a="1"/>
  <c r="AP47"/>
  <c r="BD47" a="1"/>
  <c r="BD47"/>
  <c r="BV47" a="1"/>
  <c r="BV47"/>
  <c r="DU47" a="1"/>
  <c r="DU47"/>
  <c r="BP48" a="1"/>
  <c r="BP48"/>
  <c r="BC47" a="1"/>
  <c r="BC47"/>
  <c r="CD47" a="1"/>
  <c r="CD47"/>
  <c r="EQ47" a="1"/>
  <c r="EQ47"/>
  <c r="FI47" a="1"/>
  <c r="FI47"/>
  <c r="AK47" a="1"/>
  <c r="AK47"/>
  <c r="DW47" a="1"/>
  <c r="DW47"/>
  <c r="FX47" a="1"/>
  <c r="FX47"/>
  <c r="AJ47" a="1"/>
  <c r="AJ47"/>
  <c r="BL47" a="1"/>
  <c r="BL47"/>
  <c r="EC47" a="1"/>
  <c r="EC47"/>
  <c r="FA47" a="1"/>
  <c r="FA47"/>
  <c r="FR47" a="1"/>
  <c r="FR47"/>
  <c r="AD47" a="1"/>
  <c r="AD47"/>
  <c r="CH47" a="1"/>
  <c r="CH47"/>
  <c r="FO47" a="1"/>
  <c r="FO47"/>
  <c r="EP47" a="1"/>
  <c r="EP47"/>
  <c r="EG47" a="1"/>
  <c r="EG47"/>
  <c r="CJ47" a="1"/>
  <c r="CJ47"/>
  <c r="AU47" a="1"/>
  <c r="AU47"/>
  <c r="CC47" a="1"/>
  <c r="CC47"/>
  <c r="E48" a="1"/>
  <c r="E48"/>
  <c r="FR48" i="63" a="1"/>
  <c r="FR48"/>
  <c r="FB48" a="1"/>
  <c r="FB48"/>
  <c r="EL48" a="1"/>
  <c r="EL48"/>
  <c r="DV48" a="1"/>
  <c r="DV48"/>
  <c r="CK48" a="1"/>
  <c r="CK48"/>
  <c r="BU48" a="1"/>
  <c r="BU48"/>
  <c r="BE48" a="1"/>
  <c r="BE48"/>
  <c r="AO48" a="1"/>
  <c r="AO48"/>
  <c r="Y48" a="1"/>
  <c r="Y48"/>
  <c r="FW48" a="1"/>
  <c r="FW48"/>
  <c r="FG48" a="1"/>
  <c r="FG48"/>
  <c r="EQ48" a="1"/>
  <c r="EQ48"/>
  <c r="EA48" a="1"/>
  <c r="EA48"/>
  <c r="BZ48" a="1"/>
  <c r="BZ48"/>
  <c r="BJ48" a="1"/>
  <c r="BJ48"/>
  <c r="AT48" a="1"/>
  <c r="AT48"/>
  <c r="AD48" a="1"/>
  <c r="AD48"/>
  <c r="N48" a="1"/>
  <c r="N48"/>
  <c r="FN48" a="1"/>
  <c r="FN48"/>
  <c r="EX48" a="1"/>
  <c r="EX48"/>
  <c r="EH48" a="1"/>
  <c r="EH48"/>
  <c r="DR48" a="1"/>
  <c r="DR48"/>
  <c r="CG48" a="1"/>
  <c r="CG48"/>
  <c r="BQ48" a="1"/>
  <c r="BQ48"/>
  <c r="BA48" a="1"/>
  <c r="BA48"/>
  <c r="AK48" a="1"/>
  <c r="AK48"/>
  <c r="U48" a="1"/>
  <c r="U48"/>
  <c r="I48" a="1"/>
  <c r="I48"/>
  <c r="FX48" a="1"/>
  <c r="FX48"/>
  <c r="FH48" a="1"/>
  <c r="FH48"/>
  <c r="ER48" a="1"/>
  <c r="ER48"/>
  <c r="EB48" a="1"/>
  <c r="EB48"/>
  <c r="CA48" a="1"/>
  <c r="CA48"/>
  <c r="BK48" a="1"/>
  <c r="BK48"/>
  <c r="AU48" a="1"/>
  <c r="AU48"/>
  <c r="AE48" a="1"/>
  <c r="AE48"/>
  <c r="O48" a="1"/>
  <c r="O48"/>
  <c r="FO47" a="1"/>
  <c r="FO47"/>
  <c r="EY47" a="1"/>
  <c r="EY47"/>
  <c r="FY47" a="1"/>
  <c r="FY47"/>
  <c r="FI47" a="1"/>
  <c r="FI47"/>
  <c r="ES47" a="1"/>
  <c r="ES47"/>
  <c r="FX47" a="1"/>
  <c r="FX47"/>
  <c r="FH47" a="1"/>
  <c r="FH47"/>
  <c r="L48" a="1"/>
  <c r="L48"/>
  <c r="FU47" a="1"/>
  <c r="FU47"/>
  <c r="FE47" a="1"/>
  <c r="FE47"/>
  <c r="ER47" a="1"/>
  <c r="ER47"/>
  <c r="AG47" a="1"/>
  <c r="AG47"/>
  <c r="AW47" a="1"/>
  <c r="AW47"/>
  <c r="BM47" a="1"/>
  <c r="BM47"/>
  <c r="CC47" a="1"/>
  <c r="CC47"/>
  <c r="DV47" a="1"/>
  <c r="DV47"/>
  <c r="EL47" a="1"/>
  <c r="EL47"/>
  <c r="AD47" a="1"/>
  <c r="AD47"/>
  <c r="AT47" a="1"/>
  <c r="AT47"/>
  <c r="BJ47" a="1"/>
  <c r="BJ47"/>
  <c r="BZ47" a="1"/>
  <c r="BZ47"/>
  <c r="DS47" a="1"/>
  <c r="DS47"/>
  <c r="EI47" a="1"/>
  <c r="EI47"/>
  <c r="AE47" a="1"/>
  <c r="AE47"/>
  <c r="AU47" a="1"/>
  <c r="AU47"/>
  <c r="BK47" a="1"/>
  <c r="BK47"/>
  <c r="CA47" a="1"/>
  <c r="CA47"/>
  <c r="DT47" a="1"/>
  <c r="DT47"/>
  <c r="EJ47" a="1"/>
  <c r="EJ47"/>
  <c r="AJ47" a="1"/>
  <c r="AJ47"/>
  <c r="AZ47" a="1"/>
  <c r="AZ47"/>
  <c r="BP47" a="1"/>
  <c r="BP47"/>
  <c r="CF47" a="1"/>
  <c r="CF47"/>
  <c r="EC47" a="1"/>
  <c r="EC47"/>
  <c r="FM48" a="1"/>
  <c r="FM48"/>
  <c r="EW48" a="1"/>
  <c r="EW48"/>
  <c r="EG48" a="1"/>
  <c r="EG48"/>
  <c r="CF48" a="1"/>
  <c r="CF48"/>
  <c r="BP48" a="1"/>
  <c r="BP48"/>
  <c r="AZ48" a="1"/>
  <c r="AZ48"/>
  <c r="AJ48" a="1"/>
  <c r="AJ48"/>
  <c r="T48" a="1"/>
  <c r="T48"/>
  <c r="FT48" a="1"/>
  <c r="FT48"/>
  <c r="FD48" a="1"/>
  <c r="FD48"/>
  <c r="EN48" a="1"/>
  <c r="EN48"/>
  <c r="DX48" a="1"/>
  <c r="DX48"/>
  <c r="CM48" a="1"/>
  <c r="CM48"/>
  <c r="BW48" a="1"/>
  <c r="BW48"/>
  <c r="BG48" a="1"/>
  <c r="BG48"/>
  <c r="AQ48" a="1"/>
  <c r="AQ48"/>
  <c r="AA48" a="1"/>
  <c r="AA48"/>
  <c r="FY48" a="1"/>
  <c r="FY48"/>
  <c r="FI48" a="1"/>
  <c r="FI48"/>
  <c r="ES48" a="1"/>
  <c r="ES48"/>
  <c r="EC48" a="1"/>
  <c r="EC48"/>
  <c r="CB48" a="1"/>
  <c r="CB48"/>
  <c r="BL48" a="1"/>
  <c r="BL48"/>
  <c r="AV48" a="1"/>
  <c r="AV48"/>
  <c r="AF48" a="1"/>
  <c r="AF48"/>
  <c r="P48" a="1"/>
  <c r="P48"/>
  <c r="G48" a="1"/>
  <c r="G48"/>
  <c r="FS48" a="1"/>
  <c r="FS48"/>
  <c r="FC48" a="1"/>
  <c r="FC48"/>
  <c r="EM48" a="1"/>
  <c r="EM48"/>
  <c r="DW48" a="1"/>
  <c r="DW48"/>
  <c r="CL48" a="1"/>
  <c r="CL48"/>
  <c r="BV48" a="1"/>
  <c r="BV48"/>
  <c r="BF48" a="1"/>
  <c r="BF48"/>
  <c r="AP48" a="1"/>
  <c r="AP48"/>
  <c r="Z48" a="1"/>
  <c r="Z48"/>
  <c r="GB47" a="1"/>
  <c r="GB47"/>
  <c r="FL47" a="1"/>
  <c r="FL47"/>
  <c r="EV47" a="1"/>
  <c r="EV47"/>
  <c r="FV47" a="1"/>
  <c r="FV47"/>
  <c r="FF47" a="1"/>
  <c r="FF47"/>
  <c r="EQ47" a="1"/>
  <c r="EQ47"/>
  <c r="FS47" a="1"/>
  <c r="FS47"/>
  <c r="FC47" a="1"/>
  <c r="FC47"/>
  <c r="H48" a="1"/>
  <c r="H48"/>
  <c r="FR47" a="1"/>
  <c r="FR47"/>
  <c r="FB47" a="1"/>
  <c r="FB47"/>
  <c r="EP47" a="1"/>
  <c r="EP47"/>
  <c r="AK47" a="1"/>
  <c r="AK47"/>
  <c r="BA47" a="1"/>
  <c r="BA47"/>
  <c r="BQ47" a="1"/>
  <c r="BQ47"/>
  <c r="CG47" a="1"/>
  <c r="CG47"/>
  <c r="DZ47" a="1"/>
  <c r="DZ47"/>
  <c r="AH47" a="1"/>
  <c r="AH47"/>
  <c r="AX47" a="1"/>
  <c r="AX47"/>
  <c r="BN47" a="1"/>
  <c r="BN47"/>
  <c r="CD47" a="1"/>
  <c r="CD47"/>
  <c r="DW47" a="1"/>
  <c r="DW47"/>
  <c r="EM47" a="1"/>
  <c r="EM47"/>
  <c r="AI47" a="1"/>
  <c r="AI47"/>
  <c r="AY47" a="1"/>
  <c r="AY47"/>
  <c r="BO47" a="1"/>
  <c r="BO47"/>
  <c r="CE47" a="1"/>
  <c r="CE47"/>
  <c r="DX47" a="1"/>
  <c r="DX47"/>
  <c r="EN47" a="1"/>
  <c r="EN47"/>
  <c r="AN47" a="1"/>
  <c r="AN47"/>
  <c r="BD47" a="1"/>
  <c r="BD47"/>
  <c r="BT47" a="1"/>
  <c r="BT47"/>
  <c r="CJ47" a="1"/>
  <c r="CJ47"/>
  <c r="EG47" a="1"/>
  <c r="EG47"/>
  <c r="FZ48" a="1"/>
  <c r="FZ48"/>
  <c r="FJ48" a="1"/>
  <c r="FJ48"/>
  <c r="ET48" a="1"/>
  <c r="ET48"/>
  <c r="ED48" a="1"/>
  <c r="ED48"/>
  <c r="CC48" a="1"/>
  <c r="CC48"/>
  <c r="BM48" a="1"/>
  <c r="BM48"/>
  <c r="AW48" a="1"/>
  <c r="AW48"/>
  <c r="AG48" a="1"/>
  <c r="AG48"/>
  <c r="Q48" a="1"/>
  <c r="Q48"/>
  <c r="FO48" a="1"/>
  <c r="FO48"/>
  <c r="EY48" a="1"/>
  <c r="EY48"/>
  <c r="EI48" a="1"/>
  <c r="EI48"/>
  <c r="DS48" a="1"/>
  <c r="DS48"/>
  <c r="CH48" a="1"/>
  <c r="CH48"/>
  <c r="BR48" a="1"/>
  <c r="BR48"/>
  <c r="BB48" a="1"/>
  <c r="BB48"/>
  <c r="AL48" a="1"/>
  <c r="AL48"/>
  <c r="V48" a="1"/>
  <c r="V48"/>
  <c r="FV48" a="1"/>
  <c r="FV48"/>
  <c r="FF48" a="1"/>
  <c r="FF48"/>
  <c r="EP48" a="1"/>
  <c r="EP48"/>
  <c r="DZ48" a="1"/>
  <c r="DZ48"/>
  <c r="BY48" a="1"/>
  <c r="BY48"/>
  <c r="BI48" a="1"/>
  <c r="BI48"/>
  <c r="AS48" a="1"/>
  <c r="AS48"/>
  <c r="AC48" a="1"/>
  <c r="AC48"/>
  <c r="M48" a="1"/>
  <c r="M48"/>
  <c r="E48" a="1"/>
  <c r="E48"/>
  <c r="FP48" a="1"/>
  <c r="FP48"/>
  <c r="EZ48" a="1"/>
  <c r="EZ48"/>
  <c r="EJ48" a="1"/>
  <c r="EJ48"/>
  <c r="DT48" a="1"/>
  <c r="DT48"/>
  <c r="CI48" a="1"/>
  <c r="CI48"/>
  <c r="BS48" a="1"/>
  <c r="BS48"/>
  <c r="BC48" a="1"/>
  <c r="BC48"/>
  <c r="AM48" a="1"/>
  <c r="AM48"/>
  <c r="W48" a="1"/>
  <c r="W48"/>
  <c r="FW47" a="1"/>
  <c r="FW47"/>
  <c r="FG47" a="1"/>
  <c r="FG47"/>
  <c r="J48" a="1"/>
  <c r="J48"/>
  <c r="FQ47" a="1"/>
  <c r="FQ47"/>
  <c r="FA47" a="1"/>
  <c r="FA47"/>
  <c r="EO47" a="1"/>
  <c r="EO47"/>
  <c r="FP47" a="1"/>
  <c r="FP47"/>
  <c r="EZ47" a="1"/>
  <c r="EZ47"/>
  <c r="D48" a="1"/>
  <c r="D48"/>
  <c r="FM47" a="1"/>
  <c r="FM47"/>
  <c r="EW47" a="1"/>
  <c r="EW47"/>
  <c r="AO47" a="1"/>
  <c r="AO47"/>
  <c r="BE47" a="1"/>
  <c r="BE47"/>
  <c r="BU47" a="1"/>
  <c r="BU47"/>
  <c r="CK47" a="1"/>
  <c r="CK47"/>
  <c r="ED47" a="1"/>
  <c r="ED47"/>
  <c r="AL47" a="1"/>
  <c r="AL47"/>
  <c r="BB47" a="1"/>
  <c r="BB47"/>
  <c r="BR47" a="1"/>
  <c r="BR47"/>
  <c r="CH47" a="1"/>
  <c r="CH47"/>
  <c r="EA47" a="1"/>
  <c r="EA47"/>
  <c r="AM47" a="1"/>
  <c r="AM47"/>
  <c r="BC47" a="1"/>
  <c r="BC47"/>
  <c r="BS47" a="1"/>
  <c r="BS47"/>
  <c r="CI47" a="1"/>
  <c r="CI47"/>
  <c r="EB47" a="1"/>
  <c r="EB47"/>
  <c r="AB47" a="1"/>
  <c r="AB47"/>
  <c r="AR47" a="1"/>
  <c r="AR47"/>
  <c r="BH47" a="1"/>
  <c r="BH47"/>
  <c r="BX47" a="1"/>
  <c r="BX47"/>
  <c r="DU47" a="1"/>
  <c r="DU47"/>
  <c r="EK47" a="1"/>
  <c r="EK47"/>
  <c r="FU48" a="1"/>
  <c r="FU48"/>
  <c r="FE48" a="1"/>
  <c r="FE48"/>
  <c r="EO48" a="1"/>
  <c r="EO48"/>
  <c r="DY48" a="1"/>
  <c r="DY48"/>
  <c r="BX48" a="1"/>
  <c r="BX48"/>
  <c r="BH48" a="1"/>
  <c r="BH48"/>
  <c r="AR48" a="1"/>
  <c r="AR48"/>
  <c r="AB48" a="1"/>
  <c r="AB48"/>
  <c r="GB48" a="1"/>
  <c r="GB48"/>
  <c r="FL48" a="1"/>
  <c r="FL48"/>
  <c r="EV48" a="1"/>
  <c r="EV48"/>
  <c r="EF48" a="1"/>
  <c r="EF48"/>
  <c r="CE48" a="1"/>
  <c r="CE48"/>
  <c r="BO48" a="1"/>
  <c r="BO48"/>
  <c r="AY48" a="1"/>
  <c r="AY48"/>
  <c r="AI48" a="1"/>
  <c r="AI48"/>
  <c r="S48" a="1"/>
  <c r="S48"/>
  <c r="FQ48" a="1"/>
  <c r="FQ48"/>
  <c r="FA48" a="1"/>
  <c r="FA48"/>
  <c r="EK48" a="1"/>
  <c r="EK48"/>
  <c r="DU48" a="1"/>
  <c r="DU48"/>
  <c r="CJ48" a="1"/>
  <c r="CJ48"/>
  <c r="BT48" a="1"/>
  <c r="BT48"/>
  <c r="BD48" a="1"/>
  <c r="BD48"/>
  <c r="AN48" a="1"/>
  <c r="AN48"/>
  <c r="X48" a="1"/>
  <c r="X48"/>
  <c r="K48" a="1"/>
  <c r="K48"/>
  <c r="GA48" a="1"/>
  <c r="GA48"/>
  <c r="FK48" a="1"/>
  <c r="FK48"/>
  <c r="EU48" a="1"/>
  <c r="EU48"/>
  <c r="EE48" a="1"/>
  <c r="EE48"/>
  <c r="CD48" a="1"/>
  <c r="CD48"/>
  <c r="BN48" a="1"/>
  <c r="BN48"/>
  <c r="AX48" a="1"/>
  <c r="AX48"/>
  <c r="AH48" a="1"/>
  <c r="AH48"/>
  <c r="R48" a="1"/>
  <c r="R48"/>
  <c r="FT47" a="1"/>
  <c r="FT47"/>
  <c r="FD47" a="1"/>
  <c r="FD47"/>
  <c r="F48" a="1"/>
  <c r="F48"/>
  <c r="FN47" a="1"/>
  <c r="FN47"/>
  <c r="EX47" a="1"/>
  <c r="EX47"/>
  <c r="GA47" a="1"/>
  <c r="GA47"/>
  <c r="FK47" a="1"/>
  <c r="FK47"/>
  <c r="EU47" a="1"/>
  <c r="EU47"/>
  <c r="FZ47" a="1"/>
  <c r="FZ47"/>
  <c r="FJ47" a="1"/>
  <c r="FJ47"/>
  <c r="ET47" a="1"/>
  <c r="ET47"/>
  <c r="AC47" a="1"/>
  <c r="AC47"/>
  <c r="AS47" a="1"/>
  <c r="AS47"/>
  <c r="BI47" a="1"/>
  <c r="BI47"/>
  <c r="BY47" a="1"/>
  <c r="BY47"/>
  <c r="DR47" a="1"/>
  <c r="DR47"/>
  <c r="EH47" a="1"/>
  <c r="EH47"/>
  <c r="AP47" a="1"/>
  <c r="AP47"/>
  <c r="BF47" a="1"/>
  <c r="BF47"/>
  <c r="BV47" a="1"/>
  <c r="BV47"/>
  <c r="CL47" a="1"/>
  <c r="CL47"/>
  <c r="EE47" a="1"/>
  <c r="EE47"/>
  <c r="AQ47" a="1"/>
  <c r="AQ47"/>
  <c r="BG47" a="1"/>
  <c r="BG47"/>
  <c r="BW47" a="1"/>
  <c r="BW47"/>
  <c r="EF47" a="1"/>
  <c r="EF47"/>
  <c r="AF47" a="1"/>
  <c r="AF47"/>
  <c r="AV47" a="1"/>
  <c r="AV47"/>
  <c r="BL47" a="1"/>
  <c r="BL47"/>
  <c r="CB47" a="1"/>
  <c r="CB47"/>
  <c r="DY47" a="1"/>
  <c r="DY47"/>
  <c r="DB46" i="44" a="1"/>
  <c r="DB46"/>
  <c r="AC46" a="1"/>
  <c r="AC46"/>
  <c r="DI46" a="1"/>
  <c r="DI46"/>
  <c r="DW46" a="1"/>
  <c r="DW46"/>
  <c r="H46" a="1"/>
  <c r="H46"/>
  <c r="BV46" a="1"/>
  <c r="BV46"/>
  <c r="AP46" a="1"/>
  <c r="AP46"/>
  <c r="AH46" a="1"/>
  <c r="AH46"/>
  <c r="FB46" a="1"/>
  <c r="FB46"/>
  <c r="EF46" a="1"/>
  <c r="EF46"/>
  <c r="O46" a="1"/>
  <c r="O46"/>
  <c r="CI46" a="1"/>
  <c r="CI46"/>
  <c r="EN46" a="1"/>
  <c r="EN46"/>
  <c r="BO46" a="1"/>
  <c r="BO46"/>
  <c r="FI46" a="1"/>
  <c r="FI46"/>
  <c r="EV46" a="1"/>
  <c r="EV46"/>
  <c r="AX46" a="1"/>
  <c r="AX46"/>
  <c r="FX46" a="1"/>
  <c r="FX46"/>
  <c r="V46" a="1"/>
  <c r="V46"/>
  <c r="CA46" a="1"/>
  <c r="CA46"/>
  <c r="DP46" a="1"/>
  <c r="DP46"/>
  <c r="FO46" a="1"/>
  <c r="FO46"/>
  <c r="BH46" a="1"/>
  <c r="BH46"/>
  <c r="GF46" a="1"/>
  <c r="GF46"/>
  <c r="DB46" i="43" a="1"/>
  <c r="DB46"/>
  <c r="GC46" a="1"/>
  <c r="GC46"/>
  <c r="CP46" a="1"/>
  <c r="CP46"/>
  <c r="BG46" a="1"/>
  <c r="BG46"/>
  <c r="CH46" a="1"/>
  <c r="CH46"/>
  <c r="FC46" a="1"/>
  <c r="FC46"/>
  <c r="GK46" a="1"/>
  <c r="GK46"/>
  <c r="DP46" a="1"/>
  <c r="DP46"/>
  <c r="M46" a="1"/>
  <c r="M46"/>
  <c r="EB46" a="1"/>
  <c r="EB46"/>
  <c r="BU46" a="1"/>
  <c r="BU46"/>
  <c r="DI46" a="1"/>
  <c r="DI46"/>
  <c r="FQ46" a="1"/>
  <c r="FQ46"/>
  <c r="T46" a="1"/>
  <c r="T46"/>
  <c r="FJ46" a="1"/>
  <c r="FJ46"/>
  <c r="AA46" a="1"/>
  <c r="AA46"/>
  <c r="EV46" a="1"/>
  <c r="EV46"/>
  <c r="AF46" a="1"/>
  <c r="AF46"/>
  <c r="DW46" a="1"/>
  <c r="DW46"/>
  <c r="BZ46" a="1"/>
  <c r="BZ46"/>
  <c r="AV46" a="1"/>
  <c r="AV46"/>
  <c r="FU46" a="1"/>
  <c r="FU46"/>
  <c r="AN46" a="1"/>
  <c r="AN46"/>
  <c r="BA46" a="1"/>
  <c r="BA46"/>
  <c r="BN46" a="1"/>
  <c r="BN46"/>
  <c r="EN46" a="1"/>
  <c r="EN46"/>
  <c r="EF46" a="1"/>
  <c r="EF46"/>
  <c r="BC47" i="42" a="1"/>
  <c r="BC47"/>
  <c r="BH47" a="1"/>
  <c r="BH47"/>
  <c r="U47" a="1"/>
  <c r="U47"/>
  <c r="DW47" a="1"/>
  <c r="DW47"/>
  <c r="EK47" i="40" a="1"/>
  <c r="EK47"/>
  <c r="EO47" a="1"/>
  <c r="EO47"/>
  <c r="EM47" a="1"/>
  <c r="EM47"/>
  <c r="EQ47" a="1"/>
  <c r="EQ47"/>
  <c r="EI47" a="1"/>
  <c r="EI47"/>
  <c r="DQ47" a="1"/>
  <c r="DQ47"/>
  <c r="DG47" a="1"/>
  <c r="DG47"/>
  <c r="DO47" a="1"/>
  <c r="DO47"/>
  <c r="DM47" a="1"/>
  <c r="DM47"/>
  <c r="DK47" a="1"/>
  <c r="DK47"/>
  <c r="DI47" a="1"/>
  <c r="DI47"/>
  <c r="F47" a="1"/>
  <c r="F47"/>
  <c r="AZ47" a="1"/>
  <c r="AZ47"/>
  <c r="AA47" i="42" a="1"/>
  <c r="AA47"/>
  <c r="EM47" a="1"/>
  <c r="EM47"/>
  <c r="AQ48" i="48" a="1"/>
  <c r="AQ48"/>
  <c r="V47" a="1"/>
  <c r="V47"/>
  <c r="R47" a="1"/>
  <c r="R47"/>
  <c r="P47" a="1"/>
  <c r="P47"/>
  <c r="X47" a="1"/>
  <c r="X47"/>
  <c r="T47" a="1"/>
  <c r="T47"/>
  <c r="T48" a="1"/>
  <c r="T48"/>
  <c r="V48" a="1"/>
  <c r="V48"/>
  <c r="X48" a="1"/>
  <c r="X48"/>
  <c r="R48" a="1"/>
  <c r="R48"/>
  <c r="N48" a="1"/>
  <c r="N48"/>
  <c r="P48" a="1"/>
  <c r="P48"/>
  <c r="K47" a="1"/>
  <c r="K47"/>
  <c r="N47" a="1"/>
  <c r="N47"/>
  <c r="K48" a="1"/>
  <c r="K48"/>
  <c r="H47" a="1"/>
  <c r="H47"/>
  <c r="E47" a="1"/>
  <c r="E47"/>
  <c r="H48" a="1"/>
  <c r="H48"/>
  <c r="E48" a="1"/>
  <c r="E48"/>
  <c r="AO48" a="1"/>
  <c r="AO48"/>
  <c r="AE47" a="1"/>
  <c r="AE47"/>
  <c r="AO47" a="1"/>
  <c r="AO47"/>
  <c r="AB48" a="1"/>
  <c r="AB48"/>
  <c r="AE48" a="1"/>
  <c r="AE48"/>
  <c r="M47" a="1"/>
  <c r="M47"/>
  <c r="AB47" a="1"/>
  <c r="AB47"/>
  <c r="M48" a="1"/>
  <c r="M48"/>
  <c r="AH47" a="1"/>
  <c r="AH47"/>
  <c r="AC47" a="1"/>
  <c r="AC47"/>
  <c r="Z47" a="1"/>
  <c r="Z47"/>
  <c r="AC48" a="1"/>
  <c r="AC48"/>
  <c r="Z48" a="1"/>
  <c r="Z48"/>
  <c r="CW12"/>
  <c r="AF47" a="1"/>
  <c r="AF47"/>
  <c r="AL47" a="1"/>
  <c r="AL47"/>
  <c r="AI47" a="1"/>
  <c r="AI47"/>
  <c r="AL48" a="1"/>
  <c r="AL48"/>
  <c r="AI48" a="1"/>
  <c r="AI48"/>
  <c r="AF48" a="1"/>
  <c r="AF48"/>
  <c r="AH48" a="1"/>
  <c r="AH48"/>
  <c r="AH47" i="40" a="1"/>
  <c r="AH47"/>
  <c r="EN47" a="1"/>
  <c r="EN47"/>
  <c r="DJ47" a="1"/>
  <c r="DJ47"/>
  <c r="DN47" a="1"/>
  <c r="DN47"/>
  <c r="AM47" i="42" a="1"/>
  <c r="AM47"/>
  <c r="DF47" i="40" a="1"/>
  <c r="DF47"/>
  <c r="Z47" a="1"/>
  <c r="Z47"/>
  <c r="DH47" i="42" a="1"/>
  <c r="DH47"/>
  <c r="AG47" a="1"/>
  <c r="AG47"/>
  <c r="CW7" i="48"/>
  <c r="F47" a="1"/>
  <c r="F47"/>
  <c r="S47" a="1"/>
  <c r="S47"/>
  <c r="L47" a="1"/>
  <c r="L47"/>
  <c r="G47" a="1"/>
  <c r="G47"/>
  <c r="AG47" a="1"/>
  <c r="AG47"/>
  <c r="I47" a="1"/>
  <c r="I47"/>
  <c r="AK47" a="1"/>
  <c r="AK47"/>
  <c r="Y47" a="1"/>
  <c r="Y47"/>
  <c r="W47" a="1"/>
  <c r="W47"/>
  <c r="D47" a="1"/>
  <c r="D47"/>
  <c r="AA47" a="1"/>
  <c r="AA47"/>
  <c r="AM47" a="1"/>
  <c r="AM47"/>
  <c r="U47" a="1"/>
  <c r="U47"/>
  <c r="AN47" a="1"/>
  <c r="AN47"/>
  <c r="AP47" a="1"/>
  <c r="AP47"/>
  <c r="AJ47" a="1"/>
  <c r="AJ47"/>
  <c r="Q47" a="1"/>
  <c r="Q47"/>
  <c r="AR47" a="1"/>
  <c r="AR47"/>
  <c r="AS47" a="1"/>
  <c r="AS47"/>
  <c r="O47" a="1"/>
  <c r="O47"/>
  <c r="J47" a="1"/>
  <c r="J47"/>
  <c r="AT47" a="1"/>
  <c r="AT47"/>
  <c r="AD47" a="1"/>
  <c r="AD47"/>
  <c r="DT47" a="1"/>
  <c r="DT47"/>
  <c r="DA47" a="1"/>
  <c r="DA47"/>
  <c r="ED47" a="1"/>
  <c r="ED47"/>
  <c r="DP47" a="1"/>
  <c r="DP47"/>
  <c r="EJ47" a="1"/>
  <c r="EJ47"/>
  <c r="DF47" a="1"/>
  <c r="DF47"/>
  <c r="EN47" a="1"/>
  <c r="EN47"/>
  <c r="DL47" a="1"/>
  <c r="DL47"/>
  <c r="EL47" a="1"/>
  <c r="EL47"/>
  <c r="DR47" a="1"/>
  <c r="DR47"/>
  <c r="DX47" a="1"/>
  <c r="DX47"/>
  <c r="DI47" a="1"/>
  <c r="DI47"/>
  <c r="EA47" a="1"/>
  <c r="EA47"/>
  <c r="CX17"/>
  <c r="AX48" a="1"/>
  <c r="AX48"/>
  <c r="BN48" a="1"/>
  <c r="BN48"/>
  <c r="CD48" a="1"/>
  <c r="CD48"/>
  <c r="CT48" a="1"/>
  <c r="CT48"/>
  <c r="EY48" a="1"/>
  <c r="EY48"/>
  <c r="FO48" a="1"/>
  <c r="FO48"/>
  <c r="GE48" a="1"/>
  <c r="GE48"/>
  <c r="AA48" a="1"/>
  <c r="AA48"/>
  <c r="BH48" a="1"/>
  <c r="BH48"/>
  <c r="BX48" a="1"/>
  <c r="BX48"/>
  <c r="CN48" a="1"/>
  <c r="CN48"/>
  <c r="EN48" a="1"/>
  <c r="EN48"/>
  <c r="FE48" a="1"/>
  <c r="FE48"/>
  <c r="FU48" a="1"/>
  <c r="FU48"/>
  <c r="GK48" a="1"/>
  <c r="GK48"/>
  <c r="AW48" a="1"/>
  <c r="AW48"/>
  <c r="CC48" a="1"/>
  <c r="CC48"/>
  <c r="EU48" a="1"/>
  <c r="EU48"/>
  <c r="GA48" a="1"/>
  <c r="GA48"/>
  <c r="W48" a="1"/>
  <c r="W48"/>
  <c r="BD48" a="1"/>
  <c r="BD48"/>
  <c r="CJ48" a="1"/>
  <c r="CJ48"/>
  <c r="EV48" a="1"/>
  <c r="EV48"/>
  <c r="GB48" a="1"/>
  <c r="GB48"/>
  <c r="FI48" a="1"/>
  <c r="FI48"/>
  <c r="BB47" a="1"/>
  <c r="BB47"/>
  <c r="BQ47" a="1"/>
  <c r="BQ47"/>
  <c r="CG47" a="1"/>
  <c r="CG47"/>
  <c r="EQ47" a="1"/>
  <c r="EQ47"/>
  <c r="FG47" a="1"/>
  <c r="FG47"/>
  <c r="FW47" a="1"/>
  <c r="FW47"/>
  <c r="GM47" a="1"/>
  <c r="GM47"/>
  <c r="BM47" a="1"/>
  <c r="BM47"/>
  <c r="CS47" a="1"/>
  <c r="CS47"/>
  <c r="FS47" a="1"/>
  <c r="FS47"/>
  <c r="BS48" a="1"/>
  <c r="BS48"/>
  <c r="AW47" a="1"/>
  <c r="AW47"/>
  <c r="BO47" a="1"/>
  <c r="BO47"/>
  <c r="CE47" a="1"/>
  <c r="CE47"/>
  <c r="CU47" a="1"/>
  <c r="CU47"/>
  <c r="FE47" a="1"/>
  <c r="FE47"/>
  <c r="FU47" a="1"/>
  <c r="FU47"/>
  <c r="GK47" a="1"/>
  <c r="GK47"/>
  <c r="GJ48" a="1"/>
  <c r="GJ48"/>
  <c r="BX47" a="1"/>
  <c r="BX47"/>
  <c r="FF47" a="1"/>
  <c r="FF47"/>
  <c r="GL47" a="1"/>
  <c r="GL47"/>
  <c r="BH47" a="1"/>
  <c r="BH47"/>
  <c r="FQ47" a="1"/>
  <c r="FQ47"/>
  <c r="GG47" a="1"/>
  <c r="GG47"/>
  <c r="GD48" a="1"/>
  <c r="GD48"/>
  <c r="GJ47" a="1"/>
  <c r="GJ47"/>
  <c r="AY47" a="1"/>
  <c r="AY47"/>
  <c r="FI47" a="1"/>
  <c r="FI47"/>
  <c r="BY48" a="1"/>
  <c r="BY48"/>
  <c r="FL47" a="1"/>
  <c r="FL47"/>
  <c r="AP48" a="1"/>
  <c r="AP48"/>
  <c r="BE48" a="1"/>
  <c r="BE48"/>
  <c r="CK48" a="1"/>
  <c r="CK48"/>
  <c r="FG48" a="1"/>
  <c r="FG48"/>
  <c r="GM48" a="1"/>
  <c r="GM48"/>
  <c r="BO48" a="1"/>
  <c r="BO48"/>
  <c r="CU48" a="1"/>
  <c r="CU48"/>
  <c r="FM48" a="1"/>
  <c r="FM48"/>
  <c r="BI48" a="1"/>
  <c r="BI48"/>
  <c r="GQ48" a="1"/>
  <c r="GQ48"/>
  <c r="BP48" a="1"/>
  <c r="BP48"/>
  <c r="ED48" a="1"/>
  <c r="ED48"/>
  <c r="L48" a="1"/>
  <c r="L48"/>
  <c r="EA48" a="1"/>
  <c r="EA48"/>
  <c r="BI47" a="1"/>
  <c r="BI47"/>
  <c r="CO47" a="1"/>
  <c r="CO47"/>
  <c r="FO47" a="1"/>
  <c r="FO47"/>
  <c r="AX47" a="1"/>
  <c r="AX47"/>
  <c r="FC47" a="1"/>
  <c r="FC47"/>
  <c r="FN48" a="1"/>
  <c r="FN48"/>
  <c r="BW47" a="1"/>
  <c r="BW47"/>
  <c r="EW47" a="1"/>
  <c r="EW47"/>
  <c r="GC47" a="1"/>
  <c r="GC47"/>
  <c r="BT48" a="1"/>
  <c r="BT48"/>
  <c r="BJ47" a="1"/>
  <c r="BJ47"/>
  <c r="FV47" a="1"/>
  <c r="FV47"/>
  <c r="CI47" a="1"/>
  <c r="CI47"/>
  <c r="BM48" a="1"/>
  <c r="BM48"/>
  <c r="BV47" a="1"/>
  <c r="BV47"/>
  <c r="BN47" a="1"/>
  <c r="BN47"/>
  <c r="AU48" a="1"/>
  <c r="AU48"/>
  <c r="BK48" a="1"/>
  <c r="BK48"/>
  <c r="CQ48" a="1"/>
  <c r="CQ48"/>
  <c r="FJ48" a="1"/>
  <c r="FJ48"/>
  <c r="FZ48" a="1"/>
  <c r="FZ48"/>
  <c r="U48" a="1"/>
  <c r="U48"/>
  <c r="BB48" a="1"/>
  <c r="BB48"/>
  <c r="CH48" a="1"/>
  <c r="CH48"/>
  <c r="EZ48" a="1"/>
  <c r="EZ48"/>
  <c r="GF48" a="1"/>
  <c r="GF48"/>
  <c r="FV48" a="1"/>
  <c r="FV48"/>
  <c r="AR48" a="1"/>
  <c r="AR48"/>
  <c r="FQ48" a="1"/>
  <c r="FQ48"/>
  <c r="CM48" a="1"/>
  <c r="CM48"/>
  <c r="AV47" a="1"/>
  <c r="AV47"/>
  <c r="CB47" a="1"/>
  <c r="CB47"/>
  <c r="FB47" a="1"/>
  <c r="FB47"/>
  <c r="GH47" a="1"/>
  <c r="GH47"/>
  <c r="CK47" a="1"/>
  <c r="CK47"/>
  <c r="GQ47" a="1"/>
  <c r="GQ47"/>
  <c r="BZ47" a="1"/>
  <c r="BZ47"/>
  <c r="EZ47" a="1"/>
  <c r="EZ47"/>
  <c r="GF47" a="1"/>
  <c r="GF47"/>
  <c r="CF48" a="1"/>
  <c r="CF48"/>
  <c r="BP47" a="1"/>
  <c r="BP47"/>
  <c r="GD47" a="1"/>
  <c r="GD47"/>
  <c r="EV47" a="1"/>
  <c r="EV47"/>
  <c r="EL48" a="1"/>
  <c r="EL48"/>
  <c r="DP48" a="1"/>
  <c r="DP48"/>
  <c r="CQ47" a="1"/>
  <c r="CQ47"/>
  <c r="FY47" a="1"/>
  <c r="FY47"/>
  <c r="BA48" a="1"/>
  <c r="BA48"/>
  <c r="BQ48" a="1"/>
  <c r="BQ48"/>
  <c r="CG48" a="1"/>
  <c r="CG48"/>
  <c r="DA48" a="1"/>
  <c r="DA48"/>
  <c r="DR48" a="1"/>
  <c r="DR48"/>
  <c r="FB48" a="1"/>
  <c r="FB48"/>
  <c r="FR48" a="1"/>
  <c r="FR48"/>
  <c r="GH48" a="1"/>
  <c r="GH48"/>
  <c r="O48" a="1"/>
  <c r="O48"/>
  <c r="AG48" a="1"/>
  <c r="AG48"/>
  <c r="AV48" a="1"/>
  <c r="AV48"/>
  <c r="BL48" a="1"/>
  <c r="BL48"/>
  <c r="CB48" a="1"/>
  <c r="CB48"/>
  <c r="CR48" a="1"/>
  <c r="CR48"/>
  <c r="DL48" a="1"/>
  <c r="DL48"/>
  <c r="ER48" a="1"/>
  <c r="ER48"/>
  <c r="FH48" a="1"/>
  <c r="FH48"/>
  <c r="FX48" a="1"/>
  <c r="FX48"/>
  <c r="GN48" a="1"/>
  <c r="GN48"/>
  <c r="BC48" a="1"/>
  <c r="BC48"/>
  <c r="CI48" a="1"/>
  <c r="CI48"/>
  <c r="DX48" a="1"/>
  <c r="DX48"/>
  <c r="FF48" a="1"/>
  <c r="FF48"/>
  <c r="GL48" a="1"/>
  <c r="GL48"/>
  <c r="AD48" a="1"/>
  <c r="AD48"/>
  <c r="BJ48" a="1"/>
  <c r="BJ48"/>
  <c r="CP48" a="1"/>
  <c r="CP48"/>
  <c r="DT48" a="1"/>
  <c r="DT48"/>
  <c r="FA48" a="1"/>
  <c r="FA48"/>
  <c r="GG48" a="1"/>
  <c r="GG48"/>
  <c r="AZ48" a="1"/>
  <c r="AZ48"/>
  <c r="FT48" a="1"/>
  <c r="FT48"/>
  <c r="BF47" a="1"/>
  <c r="BF47"/>
  <c r="BT47" a="1"/>
  <c r="BT47"/>
  <c r="CJ47" a="1"/>
  <c r="CJ47"/>
  <c r="ET47" a="1"/>
  <c r="ET47"/>
  <c r="FJ47" a="1"/>
  <c r="FJ47"/>
  <c r="FZ47" a="1"/>
  <c r="FZ47"/>
  <c r="GP47" a="1"/>
  <c r="GP47"/>
  <c r="BU47" a="1"/>
  <c r="BU47"/>
  <c r="EU47" a="1"/>
  <c r="EU47"/>
  <c r="GA47" a="1"/>
  <c r="GA47"/>
  <c r="CS48" a="1"/>
  <c r="CS48"/>
  <c r="FC48" a="1"/>
  <c r="FC48"/>
  <c r="AZ47" a="1"/>
  <c r="AZ47"/>
  <c r="BR47" a="1"/>
  <c r="BR47"/>
  <c r="CH47" a="1"/>
  <c r="CH47"/>
  <c r="ER47" a="1"/>
  <c r="ER47"/>
  <c r="FH47" a="1"/>
  <c r="FH47"/>
  <c r="FX47" a="1"/>
  <c r="FX47"/>
  <c r="GN47" a="1"/>
  <c r="GN47"/>
  <c r="BG48" a="1"/>
  <c r="BG48"/>
  <c r="ES48" a="1"/>
  <c r="ES48"/>
  <c r="BA47" a="1"/>
  <c r="BA47"/>
  <c r="CF47" a="1"/>
  <c r="CF47"/>
  <c r="FN47" a="1"/>
  <c r="FN47"/>
  <c r="BS47" a="1"/>
  <c r="BS47"/>
  <c r="GB47" a="1"/>
  <c r="GB47"/>
  <c r="BE47" a="1"/>
  <c r="BE47"/>
  <c r="BK47" a="1"/>
  <c r="BK47"/>
  <c r="FT47" a="1"/>
  <c r="FT47"/>
  <c r="FS48" a="1"/>
  <c r="FS48"/>
  <c r="CA47" a="1"/>
  <c r="CA47"/>
  <c r="BU48" a="1"/>
  <c r="BU48"/>
  <c r="DF48" a="1"/>
  <c r="DF48"/>
  <c r="EQ48" a="1"/>
  <c r="EQ48"/>
  <c r="FW48" a="1"/>
  <c r="FW48"/>
  <c r="AY48" a="1"/>
  <c r="AY48"/>
  <c r="CE48" a="1"/>
  <c r="CE48"/>
  <c r="EW48" a="1"/>
  <c r="EW48"/>
  <c r="GC48" a="1"/>
  <c r="GC48"/>
  <c r="CO48" a="1"/>
  <c r="CO48"/>
  <c r="FK48" a="1"/>
  <c r="FK48"/>
  <c r="FL48" a="1"/>
  <c r="FL48"/>
  <c r="BZ48" a="1"/>
  <c r="BZ48"/>
  <c r="GO48" a="1"/>
  <c r="GO48"/>
  <c r="BY47" a="1"/>
  <c r="BY47"/>
  <c r="EY47" a="1"/>
  <c r="EY47"/>
  <c r="GE47" a="1"/>
  <c r="GE47"/>
  <c r="CC47" a="1"/>
  <c r="CC47"/>
  <c r="GI47" a="1"/>
  <c r="GI47"/>
  <c r="DI48" a="1"/>
  <c r="DI48"/>
  <c r="BC47" a="1"/>
  <c r="BC47"/>
  <c r="CM47" a="1"/>
  <c r="CM47"/>
  <c r="FM47" a="1"/>
  <c r="FM47"/>
  <c r="F48" a="1"/>
  <c r="F48"/>
  <c r="FD48" a="1"/>
  <c r="FD48"/>
  <c r="CN47" a="1"/>
  <c r="CN47"/>
  <c r="EX48" a="1"/>
  <c r="EX48"/>
  <c r="CD47" a="1"/>
  <c r="CD47"/>
  <c r="CL48" a="1"/>
  <c r="CL48"/>
  <c r="CL47" a="1"/>
  <c r="CL47"/>
  <c r="GO47" a="1"/>
  <c r="GO47"/>
  <c r="ES47" a="1"/>
  <c r="ES47"/>
  <c r="CA48" a="1"/>
  <c r="CA48"/>
  <c r="ET48" a="1"/>
  <c r="ET48"/>
  <c r="GP48" a="1"/>
  <c r="GP48"/>
  <c r="AM48" a="1"/>
  <c r="AM48"/>
  <c r="BR48" a="1"/>
  <c r="BR48"/>
  <c r="FP48" a="1"/>
  <c r="FP48"/>
  <c r="BV48" a="1"/>
  <c r="BV48"/>
  <c r="I48" a="1"/>
  <c r="I48"/>
  <c r="BW48" a="1"/>
  <c r="BW48"/>
  <c r="EJ48" a="1"/>
  <c r="EJ48"/>
  <c r="BL47" a="1"/>
  <c r="BL47"/>
  <c r="CR47" a="1"/>
  <c r="CR47"/>
  <c r="FR47" a="1"/>
  <c r="FR47"/>
  <c r="BD47" a="1"/>
  <c r="BD47"/>
  <c r="FK47" a="1"/>
  <c r="FK47"/>
  <c r="BF48" a="1"/>
  <c r="BF48"/>
  <c r="GI48" a="1"/>
  <c r="GI48"/>
  <c r="BG47" a="1"/>
  <c r="BG47"/>
  <c r="CP47" a="1"/>
  <c r="CP47"/>
  <c r="FP47" a="1"/>
  <c r="FP47"/>
  <c r="S48" a="1"/>
  <c r="S48"/>
  <c r="FY48" a="1"/>
  <c r="FY48"/>
  <c r="EX47" a="1"/>
  <c r="EX47"/>
  <c r="AU47" a="1"/>
  <c r="AU47"/>
  <c r="FA47" a="1"/>
  <c r="FA47"/>
  <c r="FD47" a="1"/>
  <c r="FD47"/>
  <c r="CT47" a="1"/>
  <c r="CT47"/>
  <c r="DN47" i="42" a="1"/>
  <c r="DN47"/>
  <c r="EZ47" a="1"/>
  <c r="EZ47"/>
  <c r="Q27" i="49"/>
  <c r="Q37"/>
  <c r="AU47" i="43" a="1"/>
  <c r="AU47"/>
  <c r="FM47" a="1"/>
  <c r="FM47"/>
  <c r="GA47" a="1"/>
  <c r="GA47"/>
  <c r="T47" a="1"/>
  <c r="T47"/>
  <c r="AN47" a="1"/>
  <c r="AN47"/>
  <c r="AZ47" a="1"/>
  <c r="AZ47"/>
  <c r="CH47" a="1"/>
  <c r="CH47"/>
  <c r="EL47" a="1"/>
  <c r="EL47"/>
  <c r="BG47" a="1"/>
  <c r="BG47"/>
  <c r="CD47" a="1"/>
  <c r="CD47"/>
  <c r="ET47" a="1"/>
  <c r="ET47"/>
  <c r="FS47" a="1"/>
  <c r="FS47"/>
  <c r="BY47" a="1"/>
  <c r="BY47"/>
  <c r="DE47" a="1"/>
  <c r="DE47"/>
  <c r="AV47" a="1"/>
  <c r="AV47"/>
  <c r="DL47" a="1"/>
  <c r="DL47"/>
  <c r="L47" a="1"/>
  <c r="L47"/>
  <c r="AR47" a="1"/>
  <c r="AR47"/>
  <c r="BA47" a="1"/>
  <c r="BA47"/>
  <c r="BU47" a="1"/>
  <c r="BU47"/>
  <c r="FF47" a="1"/>
  <c r="FF47"/>
  <c r="BM47" a="1"/>
  <c r="BM47"/>
  <c r="ED47" a="1"/>
  <c r="ED47"/>
  <c r="BN47" a="1"/>
  <c r="BN47"/>
  <c r="Z47" a="1"/>
  <c r="Z47"/>
  <c r="BF47" a="1"/>
  <c r="BF47"/>
  <c r="CL47" a="1"/>
  <c r="CL47"/>
  <c r="GI47" a="1"/>
  <c r="GI47"/>
  <c r="CO47" a="1"/>
  <c r="CO47"/>
  <c r="BZ47" a="1"/>
  <c r="BZ47"/>
  <c r="BT47" a="1"/>
  <c r="BT47"/>
  <c r="AF47" a="1"/>
  <c r="AF47"/>
  <c r="DS47" a="1"/>
  <c r="DS47"/>
  <c r="AJ47" a="1"/>
  <c r="AJ47"/>
  <c r="CP47" a="1"/>
  <c r="CP47"/>
  <c r="AA47" a="1"/>
  <c r="AA47"/>
  <c r="CG47" a="1"/>
  <c r="CG47"/>
  <c r="AE47" a="1"/>
  <c r="AE47"/>
  <c r="EY47" a="1"/>
  <c r="EY47"/>
  <c r="AM47" a="1"/>
  <c r="AM47"/>
  <c r="AD47" i="40" a="1"/>
  <c r="AD47"/>
  <c r="BB47" a="1"/>
  <c r="BB47"/>
  <c r="EJ47" a="1"/>
  <c r="EJ47"/>
  <c r="BF47" a="1"/>
  <c r="BF47"/>
  <c r="BN47" i="42" a="1"/>
  <c r="BN47"/>
  <c r="BG47" a="1"/>
  <c r="BG47"/>
  <c r="DT47" a="1"/>
  <c r="DT47"/>
  <c r="ET47" a="1"/>
  <c r="ET47"/>
  <c r="GD20" i="44"/>
  <c r="GK20"/>
  <c r="FV20"/>
  <c r="FE20"/>
  <c r="DS20"/>
  <c r="EL20"/>
  <c r="DZ20"/>
  <c r="FR20"/>
  <c r="ET20"/>
  <c r="DL20"/>
  <c r="DE20"/>
  <c r="FY25" i="43"/>
  <c r="FO25"/>
  <c r="FH25"/>
  <c r="DU25"/>
  <c r="DG25"/>
  <c r="DN25"/>
  <c r="DK14" i="48"/>
  <c r="CZ14"/>
  <c r="DW14"/>
  <c r="DE14"/>
  <c r="DB14"/>
  <c r="EP14"/>
  <c r="EI14"/>
  <c r="EF14"/>
  <c r="EM14"/>
  <c r="EC14"/>
  <c r="DH14"/>
  <c r="DD14"/>
  <c r="DZ14"/>
  <c r="EF14" i="46"/>
  <c r="DQ14"/>
  <c r="DK14"/>
  <c r="DI14"/>
  <c r="EI14"/>
  <c r="DW14"/>
  <c r="DC14"/>
  <c r="DZ14"/>
  <c r="DT14"/>
  <c r="DN14"/>
  <c r="DF14"/>
  <c r="CZ14"/>
  <c r="EC14"/>
  <c r="GF37" i="44"/>
  <c r="FX37"/>
  <c r="EN37"/>
  <c r="EV37"/>
  <c r="FI37"/>
  <c r="FB37"/>
  <c r="DP37"/>
  <c r="FO37"/>
  <c r="DW37"/>
  <c r="EF37"/>
  <c r="DI37"/>
  <c r="DB37"/>
  <c r="GB33"/>
  <c r="GJ33"/>
  <c r="FT33"/>
  <c r="FH33"/>
  <c r="FA33"/>
  <c r="EB33"/>
  <c r="DO33"/>
  <c r="FN33"/>
  <c r="DV33"/>
  <c r="EJ33"/>
  <c r="ER33"/>
  <c r="DH33"/>
  <c r="DA33"/>
  <c r="CA38"/>
  <c r="BV38"/>
  <c r="CI38"/>
  <c r="O38"/>
  <c r="AX38"/>
  <c r="AH38"/>
  <c r="AP38"/>
  <c r="BO38"/>
  <c r="V38"/>
  <c r="BH38"/>
  <c r="AC38"/>
  <c r="H38"/>
  <c r="AM16" i="46"/>
  <c r="AA16"/>
  <c r="S16"/>
  <c r="P16"/>
  <c r="AD16"/>
  <c r="V16"/>
  <c r="AJ16"/>
  <c r="X16"/>
  <c r="G16"/>
  <c r="AG16"/>
  <c r="M16"/>
  <c r="J16"/>
  <c r="DT9"/>
  <c r="EF9"/>
  <c r="EC9"/>
  <c r="DW9"/>
  <c r="DK9"/>
  <c r="DC9"/>
  <c r="EI9"/>
  <c r="DZ9"/>
  <c r="DN9"/>
  <c r="DF9"/>
  <c r="CZ9"/>
  <c r="DQ9"/>
  <c r="DI9"/>
  <c r="J36" i="44"/>
  <c r="CN36"/>
  <c r="BQ36"/>
  <c r="CF36"/>
  <c r="BX36"/>
  <c r="BC36"/>
  <c r="BJ36"/>
  <c r="AM36"/>
  <c r="AE36"/>
  <c r="X36"/>
  <c r="AU36"/>
  <c r="Q36"/>
  <c r="GL7"/>
  <c r="GE7"/>
  <c r="FL7"/>
  <c r="FG7"/>
  <c r="FF7"/>
  <c r="EZ7"/>
  <c r="GA7"/>
  <c r="FS7"/>
  <c r="FM7"/>
  <c r="GI7"/>
  <c r="EI7"/>
  <c r="EY7"/>
  <c r="EQ7"/>
  <c r="EU7"/>
  <c r="EE7"/>
  <c r="DT7"/>
  <c r="DN7"/>
  <c r="EA7"/>
  <c r="CZ7"/>
  <c r="FW7"/>
  <c r="DU7"/>
  <c r="DM7"/>
  <c r="DG7"/>
  <c r="DF7"/>
  <c r="EM7"/>
  <c r="GI17"/>
  <c r="FM17"/>
  <c r="FL17"/>
  <c r="FF17"/>
  <c r="FW17"/>
  <c r="FS17"/>
  <c r="EY17"/>
  <c r="GE17"/>
  <c r="FG17"/>
  <c r="EZ17"/>
  <c r="EU17"/>
  <c r="EE17"/>
  <c r="GA17"/>
  <c r="EM17"/>
  <c r="DN17"/>
  <c r="DM17"/>
  <c r="EI17"/>
  <c r="DU17"/>
  <c r="DT17"/>
  <c r="EA17"/>
  <c r="CZ17"/>
  <c r="EQ17"/>
  <c r="DF17"/>
  <c r="GL17"/>
  <c r="DG17"/>
  <c r="FD25"/>
  <c r="FQ25"/>
  <c r="GH25"/>
  <c r="FZ25"/>
  <c r="EK25"/>
  <c r="ES25"/>
  <c r="EC25"/>
  <c r="DT13" i="46"/>
  <c r="EF13"/>
  <c r="EC13"/>
  <c r="DW13"/>
  <c r="DK13"/>
  <c r="DC13"/>
  <c r="EI13"/>
  <c r="DZ13"/>
  <c r="DN13"/>
  <c r="DF13"/>
  <c r="CZ13"/>
  <c r="DQ13"/>
  <c r="DI13"/>
  <c r="GE13" i="43"/>
  <c r="GL13"/>
  <c r="FW13"/>
  <c r="FE13"/>
  <c r="EP13"/>
  <c r="EH13"/>
  <c r="FL13"/>
  <c r="DY13"/>
  <c r="EX13"/>
  <c r="DR13"/>
  <c r="DD13"/>
  <c r="DK13"/>
  <c r="GL8"/>
  <c r="FW8"/>
  <c r="GE8"/>
  <c r="FL8"/>
  <c r="EX8"/>
  <c r="EP8"/>
  <c r="EH8"/>
  <c r="DY8"/>
  <c r="FE8"/>
  <c r="DK8"/>
  <c r="DR8"/>
  <c r="DD8"/>
  <c r="GB37" i="44"/>
  <c r="GJ37"/>
  <c r="FN37"/>
  <c r="FT37"/>
  <c r="EB37"/>
  <c r="DH37"/>
  <c r="FH37"/>
  <c r="DO37"/>
  <c r="EJ37"/>
  <c r="DV37"/>
  <c r="ER37"/>
  <c r="FA37"/>
  <c r="DA37"/>
  <c r="GK31" i="43"/>
  <c r="FU31"/>
  <c r="FJ31"/>
  <c r="GC31"/>
  <c r="FQ31"/>
  <c r="FC31"/>
  <c r="EV31"/>
  <c r="EN31"/>
  <c r="EF31"/>
  <c r="DW31"/>
  <c r="EB31"/>
  <c r="DP31"/>
  <c r="DI31"/>
  <c r="DB31"/>
  <c r="GJ10" i="44"/>
  <c r="ER10"/>
  <c r="FT10"/>
  <c r="FH10"/>
  <c r="FA10"/>
  <c r="FN10"/>
  <c r="DO10"/>
  <c r="EB10"/>
  <c r="DV10"/>
  <c r="GB10"/>
  <c r="EJ10"/>
  <c r="DA10"/>
  <c r="DH10"/>
  <c r="CN19"/>
  <c r="CF19"/>
  <c r="BX19"/>
  <c r="BQ19"/>
  <c r="BJ19"/>
  <c r="BC19"/>
  <c r="AU19"/>
  <c r="AM19"/>
  <c r="AE19"/>
  <c r="X19"/>
  <c r="Q19"/>
  <c r="J19"/>
  <c r="DW12" i="46"/>
  <c r="DC12"/>
  <c r="CZ12"/>
  <c r="DZ12"/>
  <c r="DT12"/>
  <c r="DN12"/>
  <c r="DF12"/>
  <c r="EF12"/>
  <c r="DQ12"/>
  <c r="DK12"/>
  <c r="DI12"/>
  <c r="EC12"/>
  <c r="EI12"/>
  <c r="GK28" i="43"/>
  <c r="FU28"/>
  <c r="GC28"/>
  <c r="FQ28"/>
  <c r="FJ28"/>
  <c r="FC28"/>
  <c r="EB28"/>
  <c r="EV28"/>
  <c r="EF28"/>
  <c r="DW28"/>
  <c r="EN28"/>
  <c r="DP28"/>
  <c r="DB28"/>
  <c r="DI28"/>
  <c r="GK23"/>
  <c r="FU23"/>
  <c r="FJ23"/>
  <c r="GC23"/>
  <c r="FQ23"/>
  <c r="FC23"/>
  <c r="EV23"/>
  <c r="EN23"/>
  <c r="EF23"/>
  <c r="DW23"/>
  <c r="EB23"/>
  <c r="DP23"/>
  <c r="DI23"/>
  <c r="DB23"/>
  <c r="CN11" i="44"/>
  <c r="CF11"/>
  <c r="BX11"/>
  <c r="BQ11"/>
  <c r="BJ11"/>
  <c r="BC11"/>
  <c r="AU11"/>
  <c r="AM11"/>
  <c r="AE11"/>
  <c r="X11"/>
  <c r="Q11"/>
  <c r="J11"/>
  <c r="GJ8"/>
  <c r="FT8"/>
  <c r="GB8"/>
  <c r="FH8"/>
  <c r="FA8"/>
  <c r="ER8"/>
  <c r="EJ8"/>
  <c r="DO8"/>
  <c r="DV8"/>
  <c r="EB8"/>
  <c r="FN8"/>
  <c r="DA8"/>
  <c r="DH8"/>
  <c r="CZ18" i="48"/>
  <c r="DW18"/>
  <c r="EM18"/>
  <c r="DK18"/>
  <c r="EC18"/>
  <c r="DE18"/>
  <c r="DH18"/>
  <c r="DZ18"/>
  <c r="EP18"/>
  <c r="DD18"/>
  <c r="EI18"/>
  <c r="DB18"/>
  <c r="EF18"/>
  <c r="CK36" i="44"/>
  <c r="CA36"/>
  <c r="CR36"/>
  <c r="CC36"/>
  <c r="BV36"/>
  <c r="BD36"/>
  <c r="AR36"/>
  <c r="BR36"/>
  <c r="BO36"/>
  <c r="BK36"/>
  <c r="BH36"/>
  <c r="AJ36"/>
  <c r="AX36"/>
  <c r="AH36"/>
  <c r="R36"/>
  <c r="O36"/>
  <c r="K36"/>
  <c r="CI36"/>
  <c r="AZ36"/>
  <c r="AC36"/>
  <c r="V36"/>
  <c r="E36"/>
  <c r="H36"/>
  <c r="AP36"/>
  <c r="Y36"/>
  <c r="AY23" i="36"/>
  <c r="GL12" i="44"/>
  <c r="FM12"/>
  <c r="EY12"/>
  <c r="FW12"/>
  <c r="GE12"/>
  <c r="GA12"/>
  <c r="FL12"/>
  <c r="FF12"/>
  <c r="EE12"/>
  <c r="DT12"/>
  <c r="GI12"/>
  <c r="EM12"/>
  <c r="EI12"/>
  <c r="EA12"/>
  <c r="DN12"/>
  <c r="FS12"/>
  <c r="EQ12"/>
  <c r="DU12"/>
  <c r="EZ12"/>
  <c r="DG12"/>
  <c r="FG12"/>
  <c r="CZ12"/>
  <c r="DF12"/>
  <c r="EU12"/>
  <c r="DM12"/>
  <c r="DW11" i="45"/>
  <c r="DL11"/>
  <c r="DI11"/>
  <c r="DZ11"/>
  <c r="DT11"/>
  <c r="DO11"/>
  <c r="EC11"/>
  <c r="CZ11"/>
  <c r="DF11"/>
  <c r="DC11"/>
  <c r="GK22" i="43"/>
  <c r="EV22"/>
  <c r="EN22"/>
  <c r="EF22"/>
  <c r="FU22"/>
  <c r="GC22"/>
  <c r="FQ22"/>
  <c r="FC22"/>
  <c r="EB22"/>
  <c r="DW22"/>
  <c r="FJ22"/>
  <c r="DB22"/>
  <c r="DI22"/>
  <c r="DP22"/>
  <c r="EC8" i="45"/>
  <c r="DZ8"/>
  <c r="DT8"/>
  <c r="DO8"/>
  <c r="DW8"/>
  <c r="DL8"/>
  <c r="DF8"/>
  <c r="DC8"/>
  <c r="DI8"/>
  <c r="CZ8"/>
  <c r="CR31" i="44"/>
  <c r="CK31"/>
  <c r="CA31"/>
  <c r="CI31"/>
  <c r="BR31"/>
  <c r="AR31"/>
  <c r="BO31"/>
  <c r="CC31"/>
  <c r="BV31"/>
  <c r="BK31"/>
  <c r="BD31"/>
  <c r="AJ31"/>
  <c r="AP31"/>
  <c r="Y31"/>
  <c r="E31"/>
  <c r="H31"/>
  <c r="BH31"/>
  <c r="AZ31"/>
  <c r="AC31"/>
  <c r="V31"/>
  <c r="AX31"/>
  <c r="AH31"/>
  <c r="R31"/>
  <c r="K31"/>
  <c r="O31"/>
  <c r="J26"/>
  <c r="CN26"/>
  <c r="BQ26"/>
  <c r="BJ26"/>
  <c r="BX26"/>
  <c r="BC26"/>
  <c r="AE26"/>
  <c r="X26"/>
  <c r="AM26"/>
  <c r="CF26"/>
  <c r="Q26"/>
  <c r="AU26"/>
  <c r="GG11" i="43"/>
  <c r="FH11"/>
  <c r="FO11"/>
  <c r="FA11"/>
  <c r="FY11"/>
  <c r="ER11"/>
  <c r="EA11"/>
  <c r="DU11"/>
  <c r="EJ11"/>
  <c r="DN11"/>
  <c r="CZ11"/>
  <c r="DG11"/>
  <c r="DW8" i="46"/>
  <c r="DC8"/>
  <c r="CZ8"/>
  <c r="DZ8"/>
  <c r="DT8"/>
  <c r="DN8"/>
  <c r="DF8"/>
  <c r="EF8"/>
  <c r="DQ8"/>
  <c r="DK8"/>
  <c r="DI8"/>
  <c r="EI8"/>
  <c r="EC8"/>
  <c r="EH11" i="43"/>
  <c r="GL11"/>
  <c r="GE11"/>
  <c r="FE11"/>
  <c r="EX11"/>
  <c r="EP11"/>
  <c r="DY11"/>
  <c r="FW11"/>
  <c r="FL11"/>
  <c r="DR11"/>
  <c r="DD11"/>
  <c r="DK11"/>
  <c r="GL10" i="44"/>
  <c r="GE10"/>
  <c r="GA10"/>
  <c r="FM10"/>
  <c r="GI10"/>
  <c r="FL10"/>
  <c r="FF10"/>
  <c r="FG10"/>
  <c r="EZ10"/>
  <c r="EQ10"/>
  <c r="DT10"/>
  <c r="EY10"/>
  <c r="EA10"/>
  <c r="DN10"/>
  <c r="FS10"/>
  <c r="EE10"/>
  <c r="DU10"/>
  <c r="FW10"/>
  <c r="EU10"/>
  <c r="DG10"/>
  <c r="EI10"/>
  <c r="CZ10"/>
  <c r="EM10"/>
  <c r="DF10"/>
  <c r="DM10"/>
  <c r="GL11"/>
  <c r="FW11"/>
  <c r="FL11"/>
  <c r="FF11"/>
  <c r="GE11"/>
  <c r="GA11"/>
  <c r="FS11"/>
  <c r="FG11"/>
  <c r="EZ11"/>
  <c r="GI11"/>
  <c r="FM11"/>
  <c r="EM11"/>
  <c r="EI11"/>
  <c r="DU11"/>
  <c r="EU11"/>
  <c r="EQ11"/>
  <c r="EY11"/>
  <c r="DT11"/>
  <c r="EE11"/>
  <c r="EA11"/>
  <c r="CZ11"/>
  <c r="DN11"/>
  <c r="DM11"/>
  <c r="DF11"/>
  <c r="DG11"/>
  <c r="EC13" i="45"/>
  <c r="DW13"/>
  <c r="DL13"/>
  <c r="DI13"/>
  <c r="CZ13"/>
  <c r="DF13"/>
  <c r="DC13"/>
  <c r="DZ13"/>
  <c r="DT13"/>
  <c r="DO13"/>
  <c r="J35" i="44"/>
  <c r="CN35"/>
  <c r="BQ35"/>
  <c r="BC35"/>
  <c r="Q35"/>
  <c r="AU35"/>
  <c r="BX35"/>
  <c r="BJ35"/>
  <c r="CF35"/>
  <c r="AM35"/>
  <c r="AE35"/>
  <c r="X35"/>
  <c r="CK28"/>
  <c r="CA28"/>
  <c r="CC28"/>
  <c r="BV28"/>
  <c r="BD28"/>
  <c r="AR28"/>
  <c r="BR28"/>
  <c r="BO28"/>
  <c r="BK28"/>
  <c r="BH28"/>
  <c r="AX28"/>
  <c r="AJ28"/>
  <c r="R28"/>
  <c r="CR28"/>
  <c r="O28"/>
  <c r="K28"/>
  <c r="CI28"/>
  <c r="AZ28"/>
  <c r="AC28"/>
  <c r="V28"/>
  <c r="E28"/>
  <c r="H28"/>
  <c r="AP28"/>
  <c r="AH28"/>
  <c r="Y28"/>
  <c r="GK30" i="43"/>
  <c r="EV30"/>
  <c r="EN30"/>
  <c r="EF30"/>
  <c r="FU30"/>
  <c r="GC30"/>
  <c r="FQ30"/>
  <c r="FC30"/>
  <c r="EB30"/>
  <c r="FJ30"/>
  <c r="DW30"/>
  <c r="DP30"/>
  <c r="DB30"/>
  <c r="DI30"/>
  <c r="AG10" i="46"/>
  <c r="AC10"/>
  <c r="X10"/>
  <c r="W10"/>
  <c r="Q10"/>
  <c r="AJ10"/>
  <c r="AF10"/>
  <c r="T10"/>
  <c r="AL10"/>
  <c r="AD10"/>
  <c r="Z10"/>
  <c r="V10"/>
  <c r="N10"/>
  <c r="AI10"/>
  <c r="M10"/>
  <c r="F10"/>
  <c r="AA10"/>
  <c r="P10"/>
  <c r="L10"/>
  <c r="J10"/>
  <c r="I10"/>
  <c r="AM10"/>
  <c r="S10"/>
  <c r="G10"/>
  <c r="D10"/>
  <c r="AH17" i="38"/>
  <c r="A18" i="48"/>
  <c r="CW18"/>
  <c r="AR20" i="36"/>
  <c r="G18" i="48"/>
  <c r="J18"/>
  <c r="AT18"/>
  <c r="AK18"/>
  <c r="D18"/>
  <c r="AN18"/>
  <c r="Q19"/>
  <c r="Q48" a="1"/>
  <c r="Q48"/>
  <c r="AS19"/>
  <c r="AS48" a="1"/>
  <c r="AS48"/>
  <c r="AJ19"/>
  <c r="AJ48" a="1"/>
  <c r="AJ48"/>
  <c r="Y19"/>
  <c r="Y48" a="1"/>
  <c r="Y48"/>
  <c r="EI15" i="46"/>
  <c r="DZ15"/>
  <c r="DN15"/>
  <c r="DF15"/>
  <c r="EC15"/>
  <c r="DQ15"/>
  <c r="DI15"/>
  <c r="DT15"/>
  <c r="CZ15"/>
  <c r="EF15"/>
  <c r="DK15"/>
  <c r="DC15"/>
  <c r="DW15"/>
  <c r="GL12" i="43"/>
  <c r="FW12"/>
  <c r="GE12"/>
  <c r="FL12"/>
  <c r="EX12"/>
  <c r="FE12"/>
  <c r="EP12"/>
  <c r="EH12"/>
  <c r="DY12"/>
  <c r="DK12"/>
  <c r="DR12"/>
  <c r="DD12"/>
  <c r="FJ29"/>
  <c r="GK29"/>
  <c r="FU29"/>
  <c r="GC29"/>
  <c r="FQ29"/>
  <c r="FC29"/>
  <c r="EN29"/>
  <c r="EV29"/>
  <c r="EF29"/>
  <c r="DW29"/>
  <c r="EB29"/>
  <c r="DP29"/>
  <c r="DB29"/>
  <c r="DI29"/>
  <c r="CR26" i="44"/>
  <c r="CK26"/>
  <c r="CA26"/>
  <c r="AR26"/>
  <c r="BO26"/>
  <c r="CC26"/>
  <c r="BR26"/>
  <c r="BK26"/>
  <c r="AJ26"/>
  <c r="O26"/>
  <c r="K26"/>
  <c r="CI26"/>
  <c r="BV26"/>
  <c r="BD26"/>
  <c r="AX26"/>
  <c r="R26"/>
  <c r="AP26"/>
  <c r="Y26"/>
  <c r="AZ26"/>
  <c r="AH26"/>
  <c r="AC26"/>
  <c r="BH26"/>
  <c r="V26"/>
  <c r="E26"/>
  <c r="H26"/>
  <c r="GL15"/>
  <c r="GE15"/>
  <c r="FM15"/>
  <c r="FL15"/>
  <c r="FF15"/>
  <c r="GA15"/>
  <c r="FS15"/>
  <c r="EU15"/>
  <c r="GI15"/>
  <c r="FW15"/>
  <c r="FG15"/>
  <c r="EZ15"/>
  <c r="EI15"/>
  <c r="EQ15"/>
  <c r="DN15"/>
  <c r="DM15"/>
  <c r="EY15"/>
  <c r="EE15"/>
  <c r="DU15"/>
  <c r="DT15"/>
  <c r="EM15"/>
  <c r="EA15"/>
  <c r="DG15"/>
  <c r="CZ15"/>
  <c r="DF15"/>
  <c r="GL14"/>
  <c r="FW14"/>
  <c r="FM14"/>
  <c r="FL14"/>
  <c r="FF14"/>
  <c r="EY14"/>
  <c r="GE14"/>
  <c r="FS14"/>
  <c r="GA14"/>
  <c r="EM14"/>
  <c r="EI14"/>
  <c r="DN14"/>
  <c r="GI14"/>
  <c r="FG14"/>
  <c r="EZ14"/>
  <c r="EQ14"/>
  <c r="DU14"/>
  <c r="DT14"/>
  <c r="DG14"/>
  <c r="DM14"/>
  <c r="EU14"/>
  <c r="EA14"/>
  <c r="CZ14"/>
  <c r="EE14"/>
  <c r="DF14"/>
  <c r="AZ7" i="36"/>
  <c r="AL11" i="46"/>
  <c r="AD11"/>
  <c r="V11"/>
  <c r="AM11"/>
  <c r="AI11"/>
  <c r="AC11"/>
  <c r="Q11"/>
  <c r="P11"/>
  <c r="M11"/>
  <c r="AG11"/>
  <c r="AA11"/>
  <c r="X11"/>
  <c r="S11"/>
  <c r="AJ11"/>
  <c r="Z11"/>
  <c r="T11"/>
  <c r="G11"/>
  <c r="D11"/>
  <c r="AF11"/>
  <c r="N11"/>
  <c r="W11"/>
  <c r="J11"/>
  <c r="I11"/>
  <c r="F11"/>
  <c r="L11"/>
  <c r="FW10" i="43"/>
  <c r="EP10"/>
  <c r="GL10"/>
  <c r="FL10"/>
  <c r="EX10"/>
  <c r="EH10"/>
  <c r="FE10"/>
  <c r="DY10"/>
  <c r="GE10"/>
  <c r="DK10"/>
  <c r="DR10"/>
  <c r="DD10"/>
  <c r="GE9"/>
  <c r="GL9"/>
  <c r="FW9"/>
  <c r="FE9"/>
  <c r="EP9"/>
  <c r="FL9"/>
  <c r="DY9"/>
  <c r="EH9"/>
  <c r="EX9"/>
  <c r="DK9"/>
  <c r="DR9"/>
  <c r="DD9"/>
  <c r="EC10" i="45"/>
  <c r="DZ10"/>
  <c r="DT10"/>
  <c r="DO10"/>
  <c r="DL10"/>
  <c r="DI10"/>
  <c r="CZ10"/>
  <c r="DF10"/>
  <c r="DC10"/>
  <c r="DW10"/>
  <c r="FW7" i="43"/>
  <c r="FL7"/>
  <c r="EX7"/>
  <c r="GL7"/>
  <c r="FE7"/>
  <c r="EP7"/>
  <c r="DY7"/>
  <c r="GE7"/>
  <c r="EH7"/>
  <c r="DD7"/>
  <c r="DR7"/>
  <c r="DK7"/>
  <c r="GB35" i="44"/>
  <c r="GJ35"/>
  <c r="FH35"/>
  <c r="FT35"/>
  <c r="FA35"/>
  <c r="EJ35"/>
  <c r="EB35"/>
  <c r="FN35"/>
  <c r="DH35"/>
  <c r="DO35"/>
  <c r="DV35"/>
  <c r="ER35"/>
  <c r="DA35"/>
  <c r="GL36"/>
  <c r="GE36"/>
  <c r="FW36"/>
  <c r="FM36"/>
  <c r="FI36"/>
  <c r="EV36"/>
  <c r="EM36"/>
  <c r="GF36"/>
  <c r="FB36"/>
  <c r="EU36"/>
  <c r="FO36"/>
  <c r="FG36"/>
  <c r="DN36"/>
  <c r="EZ36"/>
  <c r="EF36"/>
  <c r="DU36"/>
  <c r="DI36"/>
  <c r="EE36"/>
  <c r="DP36"/>
  <c r="EN36"/>
  <c r="FX36"/>
  <c r="DG36"/>
  <c r="DW36"/>
  <c r="DB36"/>
  <c r="CZ36"/>
  <c r="CR27"/>
  <c r="CK27"/>
  <c r="CI27"/>
  <c r="CA27"/>
  <c r="BR27"/>
  <c r="AR27"/>
  <c r="BO27"/>
  <c r="CC27"/>
  <c r="BV27"/>
  <c r="BK27"/>
  <c r="BD27"/>
  <c r="BH27"/>
  <c r="AP27"/>
  <c r="AJ27"/>
  <c r="Y27"/>
  <c r="E27"/>
  <c r="H27"/>
  <c r="AZ27"/>
  <c r="AC27"/>
  <c r="V27"/>
  <c r="AX27"/>
  <c r="R27"/>
  <c r="K27"/>
  <c r="O27"/>
  <c r="AH27"/>
  <c r="GK24" i="43"/>
  <c r="FU24"/>
  <c r="GC24"/>
  <c r="FQ24"/>
  <c r="FJ24"/>
  <c r="FC24"/>
  <c r="EV24"/>
  <c r="EB24"/>
  <c r="EF24"/>
  <c r="EN24"/>
  <c r="DW24"/>
  <c r="DP24"/>
  <c r="DB24"/>
  <c r="DI24"/>
  <c r="FH13"/>
  <c r="EJ13"/>
  <c r="GG13"/>
  <c r="FO13"/>
  <c r="FA13"/>
  <c r="DU13"/>
  <c r="EA13"/>
  <c r="FY13"/>
  <c r="ER13"/>
  <c r="DN13"/>
  <c r="CZ13"/>
  <c r="DG13"/>
  <c r="GL9" i="44"/>
  <c r="GI9"/>
  <c r="FL9"/>
  <c r="FF9"/>
  <c r="EU9"/>
  <c r="FS9"/>
  <c r="FG9"/>
  <c r="EZ9"/>
  <c r="FW9"/>
  <c r="FM9"/>
  <c r="GE9"/>
  <c r="DU9"/>
  <c r="GA9"/>
  <c r="EE9"/>
  <c r="EY9"/>
  <c r="EM9"/>
  <c r="EI9"/>
  <c r="DT9"/>
  <c r="EA9"/>
  <c r="CZ9"/>
  <c r="EQ9"/>
  <c r="DM9"/>
  <c r="DF9"/>
  <c r="DN9"/>
  <c r="DG9"/>
  <c r="GK26" i="43"/>
  <c r="EV26"/>
  <c r="EN26"/>
  <c r="EF26"/>
  <c r="FU26"/>
  <c r="GC26"/>
  <c r="FQ26"/>
  <c r="FC26"/>
  <c r="FJ26"/>
  <c r="EB26"/>
  <c r="DW26"/>
  <c r="DP26"/>
  <c r="DB26"/>
  <c r="DI26"/>
  <c r="CN12" i="44"/>
  <c r="CF12"/>
  <c r="BX12"/>
  <c r="BQ12"/>
  <c r="BJ12"/>
  <c r="BC12"/>
  <c r="AU12"/>
  <c r="AM12"/>
  <c r="AE12"/>
  <c r="X12"/>
  <c r="Q12"/>
  <c r="J12"/>
  <c r="EF10" i="46"/>
  <c r="DQ10"/>
  <c r="DK10"/>
  <c r="DI10"/>
  <c r="EI10"/>
  <c r="DW10"/>
  <c r="DC10"/>
  <c r="CZ10"/>
  <c r="DN10"/>
  <c r="DF10"/>
  <c r="EC10"/>
  <c r="DZ10"/>
  <c r="DT10"/>
  <c r="GE19" i="43"/>
  <c r="GL19"/>
  <c r="FE19"/>
  <c r="EP19"/>
  <c r="DY19"/>
  <c r="EX19"/>
  <c r="FW19"/>
  <c r="EH19"/>
  <c r="FL19"/>
  <c r="DR19"/>
  <c r="DD19"/>
  <c r="DK19"/>
  <c r="GB31" i="44"/>
  <c r="GJ31"/>
  <c r="FH31"/>
  <c r="FT31"/>
  <c r="FA31"/>
  <c r="EJ31"/>
  <c r="EB31"/>
  <c r="FN31"/>
  <c r="DH31"/>
  <c r="DO31"/>
  <c r="DA31"/>
  <c r="DV31"/>
  <c r="ER31"/>
  <c r="GJ14"/>
  <c r="ER14"/>
  <c r="FT14"/>
  <c r="FH14"/>
  <c r="FA14"/>
  <c r="FN14"/>
  <c r="DO14"/>
  <c r="GB14"/>
  <c r="EB14"/>
  <c r="DV14"/>
  <c r="EJ14"/>
  <c r="DA14"/>
  <c r="DH14"/>
  <c r="FJ25" i="43"/>
  <c r="GK25"/>
  <c r="FU25"/>
  <c r="GC25"/>
  <c r="FQ25"/>
  <c r="FC25"/>
  <c r="EV25"/>
  <c r="EF25"/>
  <c r="EN25"/>
  <c r="DW25"/>
  <c r="EB25"/>
  <c r="DP25"/>
  <c r="DB25"/>
  <c r="DI25"/>
  <c r="AH16" i="38"/>
  <c r="A17" i="48"/>
  <c r="CW17"/>
  <c r="AD15" i="46"/>
  <c r="V15"/>
  <c r="AM15"/>
  <c r="P15"/>
  <c r="M15"/>
  <c r="AG15"/>
  <c r="AA15"/>
  <c r="X15"/>
  <c r="S15"/>
  <c r="G15"/>
  <c r="AJ15"/>
  <c r="J15"/>
  <c r="CR29" i="44"/>
  <c r="CK29"/>
  <c r="CA29"/>
  <c r="CI29"/>
  <c r="BH29"/>
  <c r="AR29"/>
  <c r="CC29"/>
  <c r="BV29"/>
  <c r="BO29"/>
  <c r="BK29"/>
  <c r="AJ29"/>
  <c r="BR29"/>
  <c r="AZ29"/>
  <c r="AC29"/>
  <c r="V29"/>
  <c r="AP29"/>
  <c r="Y29"/>
  <c r="E29"/>
  <c r="H29"/>
  <c r="O29"/>
  <c r="AX29"/>
  <c r="BD29"/>
  <c r="AH29"/>
  <c r="K29"/>
  <c r="R29"/>
  <c r="GJ36"/>
  <c r="GB36"/>
  <c r="FT36"/>
  <c r="FH36"/>
  <c r="FA36"/>
  <c r="EB36"/>
  <c r="DV36"/>
  <c r="ER36"/>
  <c r="EJ36"/>
  <c r="DH36"/>
  <c r="FN36"/>
  <c r="DA36"/>
  <c r="DO36"/>
  <c r="CP19"/>
  <c r="CP47" a="1"/>
  <c r="CP47"/>
  <c r="CH19"/>
  <c r="CH47" a="1"/>
  <c r="CH47"/>
  <c r="CE19"/>
  <c r="CE47" a="1"/>
  <c r="CE47"/>
  <c r="AT19"/>
  <c r="AT47" a="1"/>
  <c r="AT47"/>
  <c r="AW19"/>
  <c r="AW47" a="1"/>
  <c r="AW47"/>
  <c r="CM19"/>
  <c r="CM47" a="1"/>
  <c r="CM47"/>
  <c r="BZ19"/>
  <c r="BZ47" a="1"/>
  <c r="BZ47"/>
  <c r="AL19"/>
  <c r="AL47" a="1"/>
  <c r="AL47"/>
  <c r="N19"/>
  <c r="AO19"/>
  <c r="AO47" a="1"/>
  <c r="AO47"/>
  <c r="AG19"/>
  <c r="AG47" a="1"/>
  <c r="AG47"/>
  <c r="BG19"/>
  <c r="BG47" a="1"/>
  <c r="BG47"/>
  <c r="BB19"/>
  <c r="BB47" a="1"/>
  <c r="BB47"/>
  <c r="AB19"/>
  <c r="AB47" a="1"/>
  <c r="AB47"/>
  <c r="BU19"/>
  <c r="BU47" a="1"/>
  <c r="BU47"/>
  <c r="BN19"/>
  <c r="BN47" a="1"/>
  <c r="BN47"/>
  <c r="U19"/>
  <c r="U47" a="1"/>
  <c r="U47"/>
  <c r="GL16"/>
  <c r="GA16"/>
  <c r="FM16"/>
  <c r="FL16"/>
  <c r="FF16"/>
  <c r="EU16"/>
  <c r="GI16"/>
  <c r="FS16"/>
  <c r="FW16"/>
  <c r="EQ16"/>
  <c r="EE16"/>
  <c r="DN16"/>
  <c r="DM16"/>
  <c r="GE16"/>
  <c r="FG16"/>
  <c r="EZ16"/>
  <c r="EY16"/>
  <c r="EM16"/>
  <c r="DU16"/>
  <c r="DT16"/>
  <c r="EI16"/>
  <c r="DG16"/>
  <c r="EA16"/>
  <c r="CZ16"/>
  <c r="DF16"/>
  <c r="GH8" i="43"/>
  <c r="GD8"/>
  <c r="GD47" a="1"/>
  <c r="GD47"/>
  <c r="FK8"/>
  <c r="FK47" a="1"/>
  <c r="FK47"/>
  <c r="EW8"/>
  <c r="EW47" a="1"/>
  <c r="EW47"/>
  <c r="FR8"/>
  <c r="FD8"/>
  <c r="FZ8"/>
  <c r="FV8"/>
  <c r="FV47" a="1"/>
  <c r="FV47"/>
  <c r="ES8"/>
  <c r="EO8"/>
  <c r="EO47" a="1"/>
  <c r="EO47"/>
  <c r="EK8"/>
  <c r="EG8"/>
  <c r="EG47" a="1"/>
  <c r="EG47"/>
  <c r="EC8"/>
  <c r="DX8"/>
  <c r="DX47" a="1"/>
  <c r="DX47"/>
  <c r="DQ8"/>
  <c r="DQ47" a="1"/>
  <c r="DQ47"/>
  <c r="DJ8"/>
  <c r="DJ47" a="1"/>
  <c r="DJ47"/>
  <c r="DC8"/>
  <c r="DC47" a="1"/>
  <c r="DC47"/>
  <c r="T11" i="37"/>
  <c r="CC18" i="43"/>
  <c r="CR33" i="44"/>
  <c r="CK33"/>
  <c r="CA33"/>
  <c r="CI33"/>
  <c r="BH33"/>
  <c r="AR33"/>
  <c r="CC33"/>
  <c r="BV33"/>
  <c r="BO33"/>
  <c r="BK33"/>
  <c r="AJ33"/>
  <c r="AZ33"/>
  <c r="AC33"/>
  <c r="V33"/>
  <c r="AP33"/>
  <c r="Y33"/>
  <c r="E33"/>
  <c r="H33"/>
  <c r="BD33"/>
  <c r="O33"/>
  <c r="BR33"/>
  <c r="AH33"/>
  <c r="R33"/>
  <c r="K33"/>
  <c r="AX33"/>
  <c r="CN10"/>
  <c r="CF10"/>
  <c r="BX10"/>
  <c r="BQ10"/>
  <c r="BJ10"/>
  <c r="BC10"/>
  <c r="AU10"/>
  <c r="AM10"/>
  <c r="AE10"/>
  <c r="X10"/>
  <c r="Q10"/>
  <c r="J10"/>
  <c r="EI11" i="46"/>
  <c r="DZ11"/>
  <c r="DN11"/>
  <c r="DF11"/>
  <c r="EC11"/>
  <c r="DQ11"/>
  <c r="DI11"/>
  <c r="CZ11"/>
  <c r="DT11"/>
  <c r="EF11"/>
  <c r="DW11"/>
  <c r="DK11"/>
  <c r="DC11"/>
  <c r="FH9" i="43"/>
  <c r="GG9"/>
  <c r="FO9"/>
  <c r="FA9"/>
  <c r="FY9"/>
  <c r="DU9"/>
  <c r="EA9"/>
  <c r="EJ9"/>
  <c r="ER9"/>
  <c r="DN9"/>
  <c r="CZ9"/>
  <c r="DG9"/>
  <c r="GE18"/>
  <c r="EH18"/>
  <c r="FW18"/>
  <c r="FL18"/>
  <c r="EX18"/>
  <c r="DY18"/>
  <c r="GL18"/>
  <c r="EP18"/>
  <c r="FE18"/>
  <c r="DR18"/>
  <c r="DD18"/>
  <c r="DK18"/>
  <c r="J31" i="44"/>
  <c r="CN31"/>
  <c r="BQ31"/>
  <c r="BC31"/>
  <c r="Q31"/>
  <c r="BX31"/>
  <c r="AU31"/>
  <c r="CF31"/>
  <c r="BJ31"/>
  <c r="AE31"/>
  <c r="AM31"/>
  <c r="X31"/>
  <c r="CN14"/>
  <c r="CF14"/>
  <c r="BX14"/>
  <c r="BQ14"/>
  <c r="BJ14"/>
  <c r="BC14"/>
  <c r="AU14"/>
  <c r="AM14"/>
  <c r="AE14"/>
  <c r="X14"/>
  <c r="Q14"/>
  <c r="J14"/>
  <c r="DW7" i="45"/>
  <c r="DL7"/>
  <c r="DZ7"/>
  <c r="DT7"/>
  <c r="DO7"/>
  <c r="DI7"/>
  <c r="EC7"/>
  <c r="CZ7"/>
  <c r="DF7"/>
  <c r="DC7"/>
  <c r="GK23" i="44"/>
  <c r="FE23"/>
  <c r="EL23"/>
  <c r="GD23"/>
  <c r="FR23"/>
  <c r="ET23"/>
  <c r="FV23"/>
  <c r="DL23"/>
  <c r="DS23"/>
  <c r="DZ23"/>
  <c r="DE23"/>
  <c r="AH18" i="34"/>
  <c r="J19" i="48"/>
  <c r="G19"/>
  <c r="AN19"/>
  <c r="D19"/>
  <c r="AK19"/>
  <c r="AT19"/>
  <c r="AG14" i="46"/>
  <c r="AC14"/>
  <c r="X14"/>
  <c r="W14"/>
  <c r="Q14"/>
  <c r="AJ14"/>
  <c r="AF14"/>
  <c r="T14"/>
  <c r="L14"/>
  <c r="AL14"/>
  <c r="AD14"/>
  <c r="Z14"/>
  <c r="V14"/>
  <c r="N14"/>
  <c r="S14"/>
  <c r="P14"/>
  <c r="F14"/>
  <c r="J14"/>
  <c r="AM14"/>
  <c r="AA14"/>
  <c r="M14"/>
  <c r="I14"/>
  <c r="AI14"/>
  <c r="G14"/>
  <c r="D14"/>
  <c r="CR37" i="44"/>
  <c r="CC37"/>
  <c r="CK37"/>
  <c r="CA37"/>
  <c r="CI37"/>
  <c r="BH37"/>
  <c r="AR37"/>
  <c r="BV37"/>
  <c r="BO37"/>
  <c r="BD37"/>
  <c r="BK37"/>
  <c r="AJ37"/>
  <c r="AZ37"/>
  <c r="AC37"/>
  <c r="V37"/>
  <c r="BR37"/>
  <c r="AP37"/>
  <c r="Y37"/>
  <c r="E37"/>
  <c r="H37"/>
  <c r="O37"/>
  <c r="AX37"/>
  <c r="K37"/>
  <c r="R37"/>
  <c r="AH37"/>
  <c r="J33"/>
  <c r="CN33"/>
  <c r="CF33"/>
  <c r="BX33"/>
  <c r="BQ33"/>
  <c r="BJ33"/>
  <c r="BC33"/>
  <c r="AU33"/>
  <c r="Q33"/>
  <c r="AM33"/>
  <c r="AE33"/>
  <c r="X33"/>
  <c r="AY25" i="36"/>
  <c r="AC17"/>
  <c r="EJ16" i="43"/>
  <c r="FY16"/>
  <c r="GG16"/>
  <c r="FH16"/>
  <c r="FA16"/>
  <c r="ER16"/>
  <c r="EA16"/>
  <c r="FO16"/>
  <c r="DU16"/>
  <c r="DN16"/>
  <c r="CZ16"/>
  <c r="DG16"/>
  <c r="GI13" i="44"/>
  <c r="FL13"/>
  <c r="FF13"/>
  <c r="EU13"/>
  <c r="GL13"/>
  <c r="FS13"/>
  <c r="FG13"/>
  <c r="EZ13"/>
  <c r="EY13"/>
  <c r="FW13"/>
  <c r="FM13"/>
  <c r="GA13"/>
  <c r="DU13"/>
  <c r="EE13"/>
  <c r="EM13"/>
  <c r="EI13"/>
  <c r="DT13"/>
  <c r="GE13"/>
  <c r="EQ13"/>
  <c r="EA13"/>
  <c r="DN13"/>
  <c r="CZ13"/>
  <c r="DM13"/>
  <c r="DF13"/>
  <c r="DG13"/>
  <c r="J9"/>
  <c r="BQ9"/>
  <c r="AM9"/>
  <c r="BX9"/>
  <c r="AU9"/>
  <c r="Q9"/>
  <c r="CN9"/>
  <c r="BJ9"/>
  <c r="AE9"/>
  <c r="CF9"/>
  <c r="X9"/>
  <c r="BC9"/>
  <c r="EI7" i="46"/>
  <c r="DZ7"/>
  <c r="DN7"/>
  <c r="DF7"/>
  <c r="EC7"/>
  <c r="DQ7"/>
  <c r="DI7"/>
  <c r="CZ7"/>
  <c r="DT7"/>
  <c r="DW7"/>
  <c r="DC7"/>
  <c r="DK7"/>
  <c r="EF7"/>
  <c r="AJ9"/>
  <c r="AF9"/>
  <c r="Z9"/>
  <c r="T9"/>
  <c r="AG9"/>
  <c r="AA9"/>
  <c r="X9"/>
  <c r="S9"/>
  <c r="AM9"/>
  <c r="AI9"/>
  <c r="AC9"/>
  <c r="Q9"/>
  <c r="P9"/>
  <c r="M9"/>
  <c r="J9"/>
  <c r="AL9"/>
  <c r="V9"/>
  <c r="I9"/>
  <c r="F9"/>
  <c r="N9"/>
  <c r="G9"/>
  <c r="D9"/>
  <c r="AD9"/>
  <c r="W9"/>
  <c r="L9"/>
  <c r="J17" i="44"/>
  <c r="CF17"/>
  <c r="BC17"/>
  <c r="X17"/>
  <c r="CN17"/>
  <c r="BJ17"/>
  <c r="AE17"/>
  <c r="BX17"/>
  <c r="AU17"/>
  <c r="Q17"/>
  <c r="AM17"/>
  <c r="BQ17"/>
  <c r="CR34"/>
  <c r="CK34"/>
  <c r="CA34"/>
  <c r="AR34"/>
  <c r="BO34"/>
  <c r="BR34"/>
  <c r="BK34"/>
  <c r="AJ34"/>
  <c r="BV34"/>
  <c r="O34"/>
  <c r="K34"/>
  <c r="CI34"/>
  <c r="BD34"/>
  <c r="AX34"/>
  <c r="AH34"/>
  <c r="R34"/>
  <c r="CC34"/>
  <c r="AP34"/>
  <c r="Y34"/>
  <c r="AZ34"/>
  <c r="AC34"/>
  <c r="V34"/>
  <c r="BH34"/>
  <c r="H34"/>
  <c r="E34"/>
  <c r="GH22" i="43"/>
  <c r="EK22"/>
  <c r="FR22"/>
  <c r="FD22"/>
  <c r="FZ22"/>
  <c r="EC22"/>
  <c r="ES22"/>
  <c r="GL8" i="44"/>
  <c r="FM8"/>
  <c r="EY8"/>
  <c r="FW8"/>
  <c r="GE8"/>
  <c r="GA8"/>
  <c r="FL8"/>
  <c r="FF8"/>
  <c r="FG8"/>
  <c r="EZ8"/>
  <c r="EE8"/>
  <c r="DT8"/>
  <c r="EM8"/>
  <c r="EI8"/>
  <c r="EA8"/>
  <c r="DN8"/>
  <c r="GI8"/>
  <c r="FS8"/>
  <c r="EU8"/>
  <c r="EQ8"/>
  <c r="DU8"/>
  <c r="DG8"/>
  <c r="CZ8"/>
  <c r="DM8"/>
  <c r="DF8"/>
  <c r="AJ13" i="46"/>
  <c r="AF13"/>
  <c r="Z13"/>
  <c r="T13"/>
  <c r="AG13"/>
  <c r="AA13"/>
  <c r="X13"/>
  <c r="S13"/>
  <c r="AM13"/>
  <c r="AI13"/>
  <c r="AC13"/>
  <c r="Q13"/>
  <c r="P13"/>
  <c r="M13"/>
  <c r="AD13"/>
  <c r="N13"/>
  <c r="L13"/>
  <c r="J13"/>
  <c r="W13"/>
  <c r="I13"/>
  <c r="F13"/>
  <c r="AL13"/>
  <c r="V13"/>
  <c r="G13"/>
  <c r="D13"/>
  <c r="EB7" i="45"/>
  <c r="DY7"/>
  <c r="DV7"/>
  <c r="DS7"/>
  <c r="DN7"/>
  <c r="DK7"/>
  <c r="DE7"/>
  <c r="DB7"/>
  <c r="DH7"/>
  <c r="CY7"/>
  <c r="FH33" i="43"/>
  <c r="FY33"/>
  <c r="FO33"/>
  <c r="DU33"/>
  <c r="DN33"/>
  <c r="DG33"/>
  <c r="CK32" i="44"/>
  <c r="CA32"/>
  <c r="CC32"/>
  <c r="BV32"/>
  <c r="BD32"/>
  <c r="AR32"/>
  <c r="BR32"/>
  <c r="BO32"/>
  <c r="CR32"/>
  <c r="BK32"/>
  <c r="BH32"/>
  <c r="AJ32"/>
  <c r="AX32"/>
  <c r="AH32"/>
  <c r="R32"/>
  <c r="O32"/>
  <c r="K32"/>
  <c r="AZ32"/>
  <c r="AC32"/>
  <c r="V32"/>
  <c r="E32"/>
  <c r="H32"/>
  <c r="CI32"/>
  <c r="AP32"/>
  <c r="Y32"/>
  <c r="AC19" i="36"/>
  <c r="GG15" i="43"/>
  <c r="FY15"/>
  <c r="FH15"/>
  <c r="EA15"/>
  <c r="FO15"/>
  <c r="FA15"/>
  <c r="ER15"/>
  <c r="EJ15"/>
  <c r="DU15"/>
  <c r="DN15"/>
  <c r="CZ15"/>
  <c r="DG15"/>
  <c r="AZ11" i="36"/>
  <c r="AZ4"/>
  <c r="AM12" i="46"/>
  <c r="AI12"/>
  <c r="AA12"/>
  <c r="W12"/>
  <c r="S12"/>
  <c r="P12"/>
  <c r="AL12"/>
  <c r="AD12"/>
  <c r="Z12"/>
  <c r="V12"/>
  <c r="N12"/>
  <c r="AJ12"/>
  <c r="AF12"/>
  <c r="T12"/>
  <c r="L12"/>
  <c r="AG12"/>
  <c r="I12"/>
  <c r="M12"/>
  <c r="G12"/>
  <c r="D12"/>
  <c r="X12"/>
  <c r="Q12"/>
  <c r="F12"/>
  <c r="AC12"/>
  <c r="J12"/>
  <c r="CR35" i="44"/>
  <c r="CK35"/>
  <c r="CA35"/>
  <c r="CI35"/>
  <c r="BR35"/>
  <c r="AR35"/>
  <c r="BO35"/>
  <c r="CC35"/>
  <c r="BV35"/>
  <c r="BK35"/>
  <c r="BD35"/>
  <c r="AJ35"/>
  <c r="BH35"/>
  <c r="AP35"/>
  <c r="Y35"/>
  <c r="E35"/>
  <c r="H35"/>
  <c r="AZ35"/>
  <c r="AC35"/>
  <c r="V35"/>
  <c r="AX35"/>
  <c r="AH35"/>
  <c r="R35"/>
  <c r="K35"/>
  <c r="O35"/>
  <c r="CR30"/>
  <c r="CK30"/>
  <c r="CA30"/>
  <c r="AR30"/>
  <c r="BO30"/>
  <c r="BR30"/>
  <c r="BK30"/>
  <c r="AJ30"/>
  <c r="CI30"/>
  <c r="BD30"/>
  <c r="O30"/>
  <c r="K30"/>
  <c r="AX30"/>
  <c r="AH30"/>
  <c r="R30"/>
  <c r="BV30"/>
  <c r="BH30"/>
  <c r="AP30"/>
  <c r="Y30"/>
  <c r="H30"/>
  <c r="CC30"/>
  <c r="AZ30"/>
  <c r="AC30"/>
  <c r="E30"/>
  <c r="V30"/>
  <c r="AY20" i="36"/>
  <c r="GJ12" i="44"/>
  <c r="FT12"/>
  <c r="GB12"/>
  <c r="FH12"/>
  <c r="FA12"/>
  <c r="FN12"/>
  <c r="EJ12"/>
  <c r="DO12"/>
  <c r="ER12"/>
  <c r="DV12"/>
  <c r="EB12"/>
  <c r="DA12"/>
  <c r="DH12"/>
  <c r="CN8"/>
  <c r="CF8"/>
  <c r="BX8"/>
  <c r="BQ8"/>
  <c r="BJ8"/>
  <c r="BC8"/>
  <c r="AU8"/>
  <c r="AM8"/>
  <c r="AE8"/>
  <c r="X8"/>
  <c r="Q8"/>
  <c r="J8"/>
  <c r="GE20" i="43"/>
  <c r="EH20"/>
  <c r="FW20"/>
  <c r="FL20"/>
  <c r="EX20"/>
  <c r="FE20"/>
  <c r="GL20"/>
  <c r="DY20"/>
  <c r="EP20"/>
  <c r="DK20"/>
  <c r="DR20"/>
  <c r="DD20"/>
  <c r="GK27"/>
  <c r="FU27"/>
  <c r="FJ27"/>
  <c r="GC27"/>
  <c r="FQ27"/>
  <c r="FC27"/>
  <c r="EV27"/>
  <c r="EN27"/>
  <c r="EF27"/>
  <c r="DW27"/>
  <c r="EB27"/>
  <c r="DP27"/>
  <c r="DI27"/>
  <c r="DB27"/>
  <c r="CN15" i="44"/>
  <c r="CF15"/>
  <c r="BX15"/>
  <c r="BQ15"/>
  <c r="BJ15"/>
  <c r="BC15"/>
  <c r="AU15"/>
  <c r="AM15"/>
  <c r="AE15"/>
  <c r="X15"/>
  <c r="Q15"/>
  <c r="J15"/>
  <c r="J13"/>
  <c r="BX13"/>
  <c r="AU13"/>
  <c r="Q13"/>
  <c r="CF13"/>
  <c r="BC13"/>
  <c r="X13"/>
  <c r="BQ13"/>
  <c r="AM13"/>
  <c r="BJ13"/>
  <c r="CN13"/>
  <c r="AE13"/>
  <c r="GK32" i="43"/>
  <c r="FU32"/>
  <c r="GC32"/>
  <c r="FQ32"/>
  <c r="FJ32"/>
  <c r="FC32"/>
  <c r="EF32"/>
  <c r="EB32"/>
  <c r="EV32"/>
  <c r="EN32"/>
  <c r="DW32"/>
  <c r="DP32"/>
  <c r="DB32"/>
  <c r="DI32"/>
  <c r="FY7"/>
  <c r="GG7"/>
  <c r="FH7"/>
  <c r="FO7"/>
  <c r="DU7"/>
  <c r="ER7"/>
  <c r="FA7"/>
  <c r="EJ7"/>
  <c r="EA7"/>
  <c r="CZ7"/>
  <c r="DN7"/>
  <c r="DG7"/>
  <c r="EP20" i="42"/>
  <c r="ES20"/>
  <c r="EY20"/>
  <c r="EA20"/>
  <c r="EK20"/>
  <c r="ED20"/>
  <c r="EI20"/>
  <c r="DG20"/>
  <c r="DD20"/>
  <c r="CY20"/>
  <c r="DY20"/>
  <c r="DP20"/>
  <c r="CW20"/>
  <c r="DJ20"/>
  <c r="DV20"/>
  <c r="DM20"/>
  <c r="DB20"/>
  <c r="DS20"/>
  <c r="EV20"/>
  <c r="EF20"/>
  <c r="CR20"/>
  <c r="CT20"/>
  <c r="BP29"/>
  <c r="BS29"/>
  <c r="BM29"/>
  <c r="BJ29"/>
  <c r="BE29"/>
  <c r="AZ29"/>
  <c r="AF29"/>
  <c r="AC29"/>
  <c r="W29"/>
  <c r="M29"/>
  <c r="AL29"/>
  <c r="R29"/>
  <c r="E29"/>
  <c r="AP29"/>
  <c r="AU29"/>
  <c r="Z29"/>
  <c r="AI29"/>
  <c r="H29"/>
  <c r="BP16"/>
  <c r="AP16"/>
  <c r="W16"/>
  <c r="R16"/>
  <c r="BV16"/>
  <c r="AU16"/>
  <c r="AC16"/>
  <c r="M16"/>
  <c r="BJ16"/>
  <c r="AZ16"/>
  <c r="AI16"/>
  <c r="H16"/>
  <c r="BU22"/>
  <c r="BL22"/>
  <c r="BO22"/>
  <c r="BD22"/>
  <c r="AV22"/>
  <c r="BI22"/>
  <c r="AY22"/>
  <c r="AQ22"/>
  <c r="AK22"/>
  <c r="BA22"/>
  <c r="AH22"/>
  <c r="AB22"/>
  <c r="L22"/>
  <c r="AO22"/>
  <c r="AE22"/>
  <c r="Y22"/>
  <c r="Q22"/>
  <c r="V22"/>
  <c r="S22"/>
  <c r="BR22"/>
  <c r="D22"/>
  <c r="AT22"/>
  <c r="N22"/>
  <c r="G22"/>
  <c r="I22"/>
  <c r="EO26"/>
  <c r="ER26"/>
  <c r="EU26"/>
  <c r="EJ26"/>
  <c r="EE26"/>
  <c r="EX26"/>
  <c r="DZ26"/>
  <c r="DU26"/>
  <c r="DR26"/>
  <c r="DO26"/>
  <c r="DL26"/>
  <c r="DI26"/>
  <c r="DC26"/>
  <c r="CX26"/>
  <c r="DF26"/>
  <c r="CS26"/>
  <c r="EV34"/>
  <c r="ES34"/>
  <c r="EP34"/>
  <c r="EL34"/>
  <c r="EY34"/>
  <c r="EB34"/>
  <c r="EF34"/>
  <c r="EG34"/>
  <c r="CN34"/>
  <c r="EK34"/>
  <c r="DV34"/>
  <c r="DP34"/>
  <c r="DM34"/>
  <c r="DJ34"/>
  <c r="DD34"/>
  <c r="CY34"/>
  <c r="CZ34"/>
  <c r="CT34"/>
  <c r="CU34"/>
  <c r="EA34"/>
  <c r="DS34"/>
  <c r="DG34"/>
  <c r="CP34"/>
  <c r="EP19"/>
  <c r="ES19"/>
  <c r="EV19"/>
  <c r="EI19"/>
  <c r="EA19"/>
  <c r="ED19"/>
  <c r="EF19"/>
  <c r="DV19"/>
  <c r="DD19"/>
  <c r="CY19"/>
  <c r="EY19"/>
  <c r="DP19"/>
  <c r="DJ19"/>
  <c r="DS19"/>
  <c r="DM19"/>
  <c r="DB19"/>
  <c r="DG19"/>
  <c r="EK19"/>
  <c r="DY19"/>
  <c r="CW19"/>
  <c r="CT19"/>
  <c r="CR19"/>
  <c r="EY33"/>
  <c r="EV33"/>
  <c r="EP33"/>
  <c r="EL33"/>
  <c r="ES33"/>
  <c r="EF33"/>
  <c r="EA33"/>
  <c r="DD33"/>
  <c r="EG33"/>
  <c r="EB33"/>
  <c r="DJ33"/>
  <c r="CY33"/>
  <c r="CT33"/>
  <c r="EK33"/>
  <c r="DV33"/>
  <c r="DP33"/>
  <c r="DG33"/>
  <c r="CN33"/>
  <c r="CZ33"/>
  <c r="DM33"/>
  <c r="CU33"/>
  <c r="DS33"/>
  <c r="CP33"/>
  <c r="EU30"/>
  <c r="EO30"/>
  <c r="EX30"/>
  <c r="EJ30"/>
  <c r="EE30"/>
  <c r="DZ30"/>
  <c r="DU30"/>
  <c r="DR30"/>
  <c r="DO30"/>
  <c r="DL30"/>
  <c r="DI30"/>
  <c r="DC30"/>
  <c r="CX30"/>
  <c r="DF30"/>
  <c r="ER30"/>
  <c r="CS30"/>
  <c r="BU30"/>
  <c r="BR30"/>
  <c r="BO30"/>
  <c r="AS30"/>
  <c r="AY30"/>
  <c r="AN30"/>
  <c r="AX30"/>
  <c r="AT30"/>
  <c r="Q30"/>
  <c r="BI30"/>
  <c r="BL30"/>
  <c r="AO30"/>
  <c r="Y30"/>
  <c r="D30"/>
  <c r="K30"/>
  <c r="AH30"/>
  <c r="L30"/>
  <c r="BD30"/>
  <c r="V30"/>
  <c r="AE30"/>
  <c r="P30"/>
  <c r="AK30"/>
  <c r="AB30"/>
  <c r="G30"/>
  <c r="BO24"/>
  <c r="BL24"/>
  <c r="BI24"/>
  <c r="AT24"/>
  <c r="BR24"/>
  <c r="BD24"/>
  <c r="AX24"/>
  <c r="AO24"/>
  <c r="BU24"/>
  <c r="AS24"/>
  <c r="AE24"/>
  <c r="AB24"/>
  <c r="V24"/>
  <c r="Q24"/>
  <c r="P24"/>
  <c r="AH24"/>
  <c r="D24"/>
  <c r="AN24"/>
  <c r="Y24"/>
  <c r="L24"/>
  <c r="K24"/>
  <c r="AY24"/>
  <c r="AK24"/>
  <c r="G24"/>
  <c r="EG20" i="40"/>
  <c r="EC20"/>
  <c r="DX20"/>
  <c r="DW20"/>
  <c r="DW47" a="1"/>
  <c r="DW47"/>
  <c r="CS20"/>
  <c r="CP20"/>
  <c r="CX20"/>
  <c r="DE20"/>
  <c r="EF20"/>
  <c r="EF47" a="1"/>
  <c r="EF47"/>
  <c r="EB20"/>
  <c r="EB47" a="1"/>
  <c r="EB47"/>
  <c r="DA20"/>
  <c r="DA47" a="1"/>
  <c r="DA47"/>
  <c r="DS20"/>
  <c r="CR20"/>
  <c r="CR47" a="1"/>
  <c r="CR47"/>
  <c r="CW20"/>
  <c r="CW47" a="1"/>
  <c r="CW47"/>
  <c r="DB20"/>
  <c r="BE18" i="43"/>
  <c r="AY18"/>
  <c r="F18"/>
  <c r="CR14"/>
  <c r="CF14"/>
  <c r="CB14"/>
  <c r="BR14"/>
  <c r="CN14"/>
  <c r="CJ14"/>
  <c r="BQ14"/>
  <c r="BJ14"/>
  <c r="AT14"/>
  <c r="BX14"/>
  <c r="BC14"/>
  <c r="AX14"/>
  <c r="AD14"/>
  <c r="J14"/>
  <c r="W14"/>
  <c r="Q14"/>
  <c r="BD14"/>
  <c r="I14"/>
  <c r="X14"/>
  <c r="P14"/>
  <c r="BK14"/>
  <c r="AP14"/>
  <c r="AL14"/>
  <c r="AH14"/>
  <c r="E14"/>
  <c r="BX11"/>
  <c r="CF11"/>
  <c r="CB11"/>
  <c r="CN11"/>
  <c r="CJ11"/>
  <c r="CR11"/>
  <c r="BC11"/>
  <c r="BR11"/>
  <c r="BJ11"/>
  <c r="AX11"/>
  <c r="BK11"/>
  <c r="BD11"/>
  <c r="AP11"/>
  <c r="W11"/>
  <c r="Q11"/>
  <c r="I11"/>
  <c r="AH11"/>
  <c r="BQ11"/>
  <c r="AL11"/>
  <c r="AD11"/>
  <c r="P11"/>
  <c r="X11"/>
  <c r="AT11"/>
  <c r="J11"/>
  <c r="E11"/>
  <c r="BX12"/>
  <c r="CN12"/>
  <c r="CF12"/>
  <c r="CB12"/>
  <c r="BQ12"/>
  <c r="BJ12"/>
  <c r="CR12"/>
  <c r="CJ12"/>
  <c r="BR12"/>
  <c r="BC12"/>
  <c r="AT12"/>
  <c r="AP12"/>
  <c r="AL12"/>
  <c r="AD12"/>
  <c r="W12"/>
  <c r="Q12"/>
  <c r="J12"/>
  <c r="BD12"/>
  <c r="X12"/>
  <c r="AX12"/>
  <c r="AH12"/>
  <c r="P12"/>
  <c r="BK12"/>
  <c r="I12"/>
  <c r="E12"/>
  <c r="AY5" i="34"/>
  <c r="AQ16" i="36"/>
  <c r="AB13" i="38"/>
  <c r="AQ17" i="35"/>
  <c r="BS36" i="42"/>
  <c r="BJ36"/>
  <c r="BP36"/>
  <c r="BE36"/>
  <c r="AZ36"/>
  <c r="AU36"/>
  <c r="AL36"/>
  <c r="AI36"/>
  <c r="E36"/>
  <c r="BM36"/>
  <c r="AF36"/>
  <c r="AC36"/>
  <c r="W36"/>
  <c r="R36"/>
  <c r="AP36"/>
  <c r="Z36"/>
  <c r="M36"/>
  <c r="H36"/>
  <c r="ER31"/>
  <c r="EX31"/>
  <c r="EO31"/>
  <c r="EJ31"/>
  <c r="DU31"/>
  <c r="DR31"/>
  <c r="EE31"/>
  <c r="EU31"/>
  <c r="DI31"/>
  <c r="DF31"/>
  <c r="DC31"/>
  <c r="CX31"/>
  <c r="DZ31"/>
  <c r="DO31"/>
  <c r="DL31"/>
  <c r="CS31"/>
  <c r="EU25"/>
  <c r="EX25"/>
  <c r="ER25"/>
  <c r="DZ25"/>
  <c r="EO25"/>
  <c r="EJ25"/>
  <c r="DI25"/>
  <c r="DC25"/>
  <c r="CX25"/>
  <c r="DR25"/>
  <c r="DO25"/>
  <c r="DL25"/>
  <c r="DF25"/>
  <c r="DU25"/>
  <c r="EE25"/>
  <c r="CS25"/>
  <c r="EP21"/>
  <c r="EY21"/>
  <c r="ES21"/>
  <c r="EV21"/>
  <c r="EK21"/>
  <c r="EA21"/>
  <c r="DS21"/>
  <c r="ED21"/>
  <c r="EF21"/>
  <c r="DD21"/>
  <c r="CY21"/>
  <c r="EI21"/>
  <c r="DV21"/>
  <c r="DP21"/>
  <c r="DJ21"/>
  <c r="DG21"/>
  <c r="DY21"/>
  <c r="DM21"/>
  <c r="DB21"/>
  <c r="CW21"/>
  <c r="CT21"/>
  <c r="CR21"/>
  <c r="EU16"/>
  <c r="EO16"/>
  <c r="EJ16"/>
  <c r="DU16"/>
  <c r="DO16"/>
  <c r="EE16"/>
  <c r="DZ16"/>
  <c r="DI16"/>
  <c r="DC16"/>
  <c r="CX16"/>
  <c r="CS16"/>
  <c r="BR9"/>
  <c r="BL9"/>
  <c r="BU9"/>
  <c r="BO9"/>
  <c r="BD9"/>
  <c r="AV9"/>
  <c r="BI9"/>
  <c r="AY9"/>
  <c r="AQ9"/>
  <c r="AK9"/>
  <c r="AT9"/>
  <c r="AB9"/>
  <c r="L9"/>
  <c r="D9"/>
  <c r="Q9"/>
  <c r="AO9"/>
  <c r="AH9"/>
  <c r="S9"/>
  <c r="AE9"/>
  <c r="N9"/>
  <c r="V9"/>
  <c r="BA9"/>
  <c r="Y9"/>
  <c r="I9"/>
  <c r="G9"/>
  <c r="BR17"/>
  <c r="BL17"/>
  <c r="BU17"/>
  <c r="BO17"/>
  <c r="BD17"/>
  <c r="AV17"/>
  <c r="BI17"/>
  <c r="AY17"/>
  <c r="AQ17"/>
  <c r="AK17"/>
  <c r="AT17"/>
  <c r="AB17"/>
  <c r="L17"/>
  <c r="D17"/>
  <c r="AE17"/>
  <c r="Q17"/>
  <c r="AO17"/>
  <c r="AH17"/>
  <c r="S17"/>
  <c r="N17"/>
  <c r="V17"/>
  <c r="BA17"/>
  <c r="Y17"/>
  <c r="I17"/>
  <c r="G17"/>
  <c r="BL12"/>
  <c r="BR12"/>
  <c r="BO12"/>
  <c r="BU12"/>
  <c r="BD12"/>
  <c r="AV12"/>
  <c r="BI12"/>
  <c r="AY12"/>
  <c r="AQ12"/>
  <c r="AK12"/>
  <c r="BA12"/>
  <c r="AB12"/>
  <c r="L12"/>
  <c r="V12"/>
  <c r="Y12"/>
  <c r="S12"/>
  <c r="D12"/>
  <c r="AE12"/>
  <c r="Q12"/>
  <c r="AH12"/>
  <c r="AO12"/>
  <c r="N12"/>
  <c r="AT12"/>
  <c r="I12"/>
  <c r="G12"/>
  <c r="BL8"/>
  <c r="BR8"/>
  <c r="BO8"/>
  <c r="BD8"/>
  <c r="AV8"/>
  <c r="BI8"/>
  <c r="AY8"/>
  <c r="AQ8"/>
  <c r="BU8"/>
  <c r="BA8"/>
  <c r="AK8"/>
  <c r="AB8"/>
  <c r="L8"/>
  <c r="AE8"/>
  <c r="AH8"/>
  <c r="Y8"/>
  <c r="S8"/>
  <c r="D8"/>
  <c r="V8"/>
  <c r="Q8"/>
  <c r="AO8"/>
  <c r="N8"/>
  <c r="AT8"/>
  <c r="I8"/>
  <c r="G8"/>
  <c r="BS28"/>
  <c r="BP28"/>
  <c r="BM28"/>
  <c r="AZ28"/>
  <c r="BJ28"/>
  <c r="AU28"/>
  <c r="AP28"/>
  <c r="AL28"/>
  <c r="E28"/>
  <c r="BE28"/>
  <c r="AI28"/>
  <c r="AF28"/>
  <c r="AC28"/>
  <c r="W28"/>
  <c r="R28"/>
  <c r="M28"/>
  <c r="Z28"/>
  <c r="H28"/>
  <c r="BS24"/>
  <c r="BP24"/>
  <c r="AZ24"/>
  <c r="BJ24"/>
  <c r="AU24"/>
  <c r="AI24"/>
  <c r="E24"/>
  <c r="BE24"/>
  <c r="AF24"/>
  <c r="AC24"/>
  <c r="W24"/>
  <c r="R24"/>
  <c r="AL24"/>
  <c r="BM24"/>
  <c r="Z24"/>
  <c r="M24"/>
  <c r="AP24"/>
  <c r="H24"/>
  <c r="EU37"/>
  <c r="ER37"/>
  <c r="DZ37"/>
  <c r="EJ37"/>
  <c r="EX37"/>
  <c r="DI37"/>
  <c r="DC37"/>
  <c r="CX37"/>
  <c r="DU37"/>
  <c r="DO37"/>
  <c r="DL37"/>
  <c r="DR37"/>
  <c r="EO37"/>
  <c r="EE37"/>
  <c r="DF37"/>
  <c r="CS37"/>
  <c r="ES32"/>
  <c r="EP32"/>
  <c r="EL32"/>
  <c r="EV32"/>
  <c r="EK32"/>
  <c r="EA32"/>
  <c r="DV32"/>
  <c r="DS32"/>
  <c r="EY32"/>
  <c r="EG32"/>
  <c r="EF32"/>
  <c r="DG32"/>
  <c r="CY32"/>
  <c r="DJ32"/>
  <c r="CT32"/>
  <c r="CN32"/>
  <c r="DP32"/>
  <c r="CZ32"/>
  <c r="CU32"/>
  <c r="EB32"/>
  <c r="DD32"/>
  <c r="DM32"/>
  <c r="CP32"/>
  <c r="BU14"/>
  <c r="BL14"/>
  <c r="BO14"/>
  <c r="BD14"/>
  <c r="AV14"/>
  <c r="BI14"/>
  <c r="AY14"/>
  <c r="AQ14"/>
  <c r="AK14"/>
  <c r="BA14"/>
  <c r="AH14"/>
  <c r="AB14"/>
  <c r="L14"/>
  <c r="AO14"/>
  <c r="Y14"/>
  <c r="BR14"/>
  <c r="V14"/>
  <c r="S14"/>
  <c r="AE14"/>
  <c r="Q14"/>
  <c r="D14"/>
  <c r="AT14"/>
  <c r="N14"/>
  <c r="G14"/>
  <c r="I14"/>
  <c r="BV9"/>
  <c r="BP9"/>
  <c r="R9"/>
  <c r="W9"/>
  <c r="BJ9"/>
  <c r="AZ9"/>
  <c r="AU9"/>
  <c r="AC9"/>
  <c r="M9"/>
  <c r="AI9"/>
  <c r="AP9"/>
  <c r="H9"/>
  <c r="BJ35"/>
  <c r="BP35"/>
  <c r="BE35"/>
  <c r="AU35"/>
  <c r="AP35"/>
  <c r="AZ35"/>
  <c r="BS35"/>
  <c r="BM35"/>
  <c r="R35"/>
  <c r="M35"/>
  <c r="AI35"/>
  <c r="E35"/>
  <c r="AC35"/>
  <c r="W35"/>
  <c r="AF35"/>
  <c r="Z35"/>
  <c r="AL35"/>
  <c r="H35"/>
  <c r="EY31"/>
  <c r="EP31"/>
  <c r="EV31"/>
  <c r="ES31"/>
  <c r="EK31"/>
  <c r="EG31"/>
  <c r="EB31"/>
  <c r="DV31"/>
  <c r="DS31"/>
  <c r="DP31"/>
  <c r="DM31"/>
  <c r="CT31"/>
  <c r="EF31"/>
  <c r="DJ31"/>
  <c r="DG31"/>
  <c r="CN31"/>
  <c r="EA31"/>
  <c r="CU31"/>
  <c r="DD31"/>
  <c r="EL31"/>
  <c r="CY31"/>
  <c r="CZ31"/>
  <c r="CP31"/>
  <c r="EY29"/>
  <c r="EP29"/>
  <c r="EV29"/>
  <c r="EK29"/>
  <c r="EF29"/>
  <c r="ES29"/>
  <c r="EA29"/>
  <c r="DS29"/>
  <c r="DD29"/>
  <c r="EG29"/>
  <c r="DJ29"/>
  <c r="CY29"/>
  <c r="EL29"/>
  <c r="DV29"/>
  <c r="DM29"/>
  <c r="CU29"/>
  <c r="CT29"/>
  <c r="CZ29"/>
  <c r="DP29"/>
  <c r="CN29"/>
  <c r="DG29"/>
  <c r="EB29"/>
  <c r="CP29"/>
  <c r="EX32"/>
  <c r="EU32"/>
  <c r="EO32"/>
  <c r="ER32"/>
  <c r="EJ32"/>
  <c r="DZ32"/>
  <c r="DI32"/>
  <c r="DC32"/>
  <c r="CX32"/>
  <c r="DU32"/>
  <c r="DR32"/>
  <c r="DO32"/>
  <c r="EE32"/>
  <c r="DL32"/>
  <c r="DF32"/>
  <c r="CS32"/>
  <c r="BV14"/>
  <c r="BP14"/>
  <c r="AP14"/>
  <c r="R14"/>
  <c r="BJ14"/>
  <c r="AZ14"/>
  <c r="AI14"/>
  <c r="AC14"/>
  <c r="M14"/>
  <c r="AU14"/>
  <c r="W14"/>
  <c r="H14"/>
  <c r="EV30"/>
  <c r="ES30"/>
  <c r="EK30"/>
  <c r="EP30"/>
  <c r="EB30"/>
  <c r="EF30"/>
  <c r="EG30"/>
  <c r="CN30"/>
  <c r="EL30"/>
  <c r="DV30"/>
  <c r="DP30"/>
  <c r="DM30"/>
  <c r="DJ30"/>
  <c r="DD30"/>
  <c r="DG30"/>
  <c r="EY30"/>
  <c r="DS30"/>
  <c r="CZ30"/>
  <c r="CY30"/>
  <c r="CU30"/>
  <c r="CT30"/>
  <c r="EA30"/>
  <c r="CP30"/>
  <c r="ES24"/>
  <c r="EP24"/>
  <c r="EV24"/>
  <c r="EA24"/>
  <c r="DV24"/>
  <c r="DS24"/>
  <c r="EL24"/>
  <c r="EG24"/>
  <c r="EF24"/>
  <c r="DG24"/>
  <c r="CY24"/>
  <c r="EB24"/>
  <c r="DJ24"/>
  <c r="CT24"/>
  <c r="CN24"/>
  <c r="EK24"/>
  <c r="DP24"/>
  <c r="CZ24"/>
  <c r="DM24"/>
  <c r="DD24"/>
  <c r="CU24"/>
  <c r="EY24"/>
  <c r="CP24"/>
  <c r="T9" i="37"/>
  <c r="BW23" i="43"/>
  <c r="BW24"/>
  <c r="BW25"/>
  <c r="BW26"/>
  <c r="BW28"/>
  <c r="BW30"/>
  <c r="BW33"/>
  <c r="BW34"/>
  <c r="BW47" a="1"/>
  <c r="BW47"/>
  <c r="CM47" a="1"/>
  <c r="CM47"/>
  <c r="V23"/>
  <c r="V24"/>
  <c r="V25"/>
  <c r="V26"/>
  <c r="V28"/>
  <c r="V30"/>
  <c r="V33"/>
  <c r="V34"/>
  <c r="V47" a="1"/>
  <c r="V47"/>
  <c r="BP23"/>
  <c r="BP24"/>
  <c r="BP25"/>
  <c r="BP26"/>
  <c r="BP28"/>
  <c r="BP30"/>
  <c r="BP33"/>
  <c r="BP34"/>
  <c r="BP47" a="1"/>
  <c r="BP47"/>
  <c r="BI23"/>
  <c r="BI24"/>
  <c r="BI25"/>
  <c r="BI26"/>
  <c r="BI28"/>
  <c r="BI30"/>
  <c r="BI33"/>
  <c r="BI34"/>
  <c r="BI47" a="1"/>
  <c r="BI47"/>
  <c r="O23"/>
  <c r="O24"/>
  <c r="O25"/>
  <c r="O26"/>
  <c r="O28"/>
  <c r="O30"/>
  <c r="O33"/>
  <c r="O34"/>
  <c r="O47" a="1"/>
  <c r="O47"/>
  <c r="BB23"/>
  <c r="BB24"/>
  <c r="BB25"/>
  <c r="BB26"/>
  <c r="BB28"/>
  <c r="BB30"/>
  <c r="BB33"/>
  <c r="BB34"/>
  <c r="BB47" a="1"/>
  <c r="BB47"/>
  <c r="H23"/>
  <c r="H24"/>
  <c r="H25"/>
  <c r="H26"/>
  <c r="H28"/>
  <c r="H30"/>
  <c r="H33"/>
  <c r="H34"/>
  <c r="H47" a="1"/>
  <c r="H47"/>
  <c r="EE18" i="40"/>
  <c r="DV18"/>
  <c r="CV18"/>
  <c r="CZ18"/>
  <c r="EP7"/>
  <c r="EL7"/>
  <c r="EH7"/>
  <c r="ED7"/>
  <c r="DY7"/>
  <c r="DP7"/>
  <c r="DL7"/>
  <c r="DH7"/>
  <c r="CT7"/>
  <c r="CY7"/>
  <c r="DT7"/>
  <c r="DC7"/>
  <c r="AY17" i="34"/>
  <c r="AI18" i="40"/>
  <c r="BE18"/>
  <c r="BA18"/>
  <c r="AR18"/>
  <c r="AA18"/>
  <c r="AE18"/>
  <c r="AT18"/>
  <c r="AW18"/>
  <c r="AN18"/>
  <c r="BI18"/>
  <c r="BC18"/>
  <c r="BG18"/>
  <c r="AG18"/>
  <c r="AI35"/>
  <c r="U35"/>
  <c r="P35"/>
  <c r="BE35"/>
  <c r="BA35"/>
  <c r="AQ35"/>
  <c r="AM35"/>
  <c r="AA35"/>
  <c r="T35"/>
  <c r="AV35"/>
  <c r="AE35"/>
  <c r="K35"/>
  <c r="BI35"/>
  <c r="AW35"/>
  <c r="AR35"/>
  <c r="AN35"/>
  <c r="BC35"/>
  <c r="G35"/>
  <c r="BG35"/>
  <c r="AG35"/>
  <c r="AQ25"/>
  <c r="G25"/>
  <c r="BI25"/>
  <c r="BE25"/>
  <c r="BA25"/>
  <c r="AG25"/>
  <c r="K25"/>
  <c r="AR25"/>
  <c r="AV25"/>
  <c r="AE25"/>
  <c r="AM25"/>
  <c r="AA25"/>
  <c r="T25"/>
  <c r="AN25"/>
  <c r="AW25"/>
  <c r="AI25"/>
  <c r="U25"/>
  <c r="BC25"/>
  <c r="P25"/>
  <c r="BG25"/>
  <c r="AV34"/>
  <c r="AE34"/>
  <c r="K34"/>
  <c r="BE34"/>
  <c r="BA34"/>
  <c r="AN34"/>
  <c r="AG34"/>
  <c r="BI34"/>
  <c r="AI34"/>
  <c r="P34"/>
  <c r="AQ34"/>
  <c r="U34"/>
  <c r="G34"/>
  <c r="AM34"/>
  <c r="BG34"/>
  <c r="AW34"/>
  <c r="AA34"/>
  <c r="T34"/>
  <c r="BC34"/>
  <c r="AR34"/>
  <c r="AI31"/>
  <c r="U31"/>
  <c r="P31"/>
  <c r="BE31"/>
  <c r="BA31"/>
  <c r="AM31"/>
  <c r="AA31"/>
  <c r="T31"/>
  <c r="AQ31"/>
  <c r="AV31"/>
  <c r="AE31"/>
  <c r="K31"/>
  <c r="AW31"/>
  <c r="AR31"/>
  <c r="AN31"/>
  <c r="BI31"/>
  <c r="G31"/>
  <c r="BG31"/>
  <c r="BC31"/>
  <c r="AG31"/>
  <c r="CC9" i="43"/>
  <c r="BS9"/>
  <c r="BL9"/>
  <c r="BE9"/>
  <c r="K9"/>
  <c r="F9"/>
  <c r="AI9"/>
  <c r="Y9"/>
  <c r="AQ9"/>
  <c r="AY9"/>
  <c r="CK9"/>
  <c r="R9"/>
  <c r="T10" i="37"/>
  <c r="AY27" i="36"/>
  <c r="Y25" i="40"/>
  <c r="AX25"/>
  <c r="AS25"/>
  <c r="AJ25"/>
  <c r="AO25"/>
  <c r="AO24"/>
  <c r="Y24"/>
  <c r="AX24"/>
  <c r="AS24"/>
  <c r="AJ24"/>
  <c r="AY26" i="36"/>
  <c r="AZ4" i="35"/>
  <c r="CF8" i="43"/>
  <c r="CN8"/>
  <c r="CB8"/>
  <c r="CJ8"/>
  <c r="BX8"/>
  <c r="BR8"/>
  <c r="BD8"/>
  <c r="CR8"/>
  <c r="BK8"/>
  <c r="AX8"/>
  <c r="AP8"/>
  <c r="X8"/>
  <c r="AL8"/>
  <c r="P8"/>
  <c r="J8"/>
  <c r="BJ8"/>
  <c r="AH8"/>
  <c r="W8"/>
  <c r="Q8"/>
  <c r="AT8"/>
  <c r="BC8"/>
  <c r="AD8"/>
  <c r="BQ8"/>
  <c r="I8"/>
  <c r="E8"/>
  <c r="CN16"/>
  <c r="CJ16"/>
  <c r="BX16"/>
  <c r="BR16"/>
  <c r="CR16"/>
  <c r="CF16"/>
  <c r="BQ16"/>
  <c r="BJ16"/>
  <c r="AX16"/>
  <c r="BC16"/>
  <c r="AT16"/>
  <c r="AD16"/>
  <c r="W16"/>
  <c r="Q16"/>
  <c r="J16"/>
  <c r="BD16"/>
  <c r="AH16"/>
  <c r="X16"/>
  <c r="P16"/>
  <c r="BK16"/>
  <c r="CB16"/>
  <c r="AP16"/>
  <c r="AL16"/>
  <c r="I16"/>
  <c r="E16"/>
  <c r="CJ9"/>
  <c r="CN9"/>
  <c r="BX9"/>
  <c r="CR9"/>
  <c r="BQ9"/>
  <c r="BC9"/>
  <c r="BJ9"/>
  <c r="AX9"/>
  <c r="AH9"/>
  <c r="W9"/>
  <c r="Q9"/>
  <c r="BR9"/>
  <c r="BK9"/>
  <c r="BD9"/>
  <c r="AP9"/>
  <c r="I9"/>
  <c r="AT9"/>
  <c r="AD9"/>
  <c r="J9"/>
  <c r="P9"/>
  <c r="X9"/>
  <c r="CF9"/>
  <c r="AL9"/>
  <c r="CB9"/>
  <c r="E9"/>
  <c r="AH5" i="36"/>
  <c r="A7" i="44"/>
  <c r="A7" i="43"/>
  <c r="AH11" i="37"/>
  <c r="B20" i="44"/>
  <c r="B18" i="43"/>
  <c r="BP31" i="42"/>
  <c r="AU31"/>
  <c r="AP31"/>
  <c r="AZ31"/>
  <c r="AL31"/>
  <c r="BM31"/>
  <c r="BJ31"/>
  <c r="E31"/>
  <c r="BS31"/>
  <c r="AI31"/>
  <c r="R31"/>
  <c r="M31"/>
  <c r="AF31"/>
  <c r="AC31"/>
  <c r="Z31"/>
  <c r="BE31"/>
  <c r="W31"/>
  <c r="H31"/>
  <c r="BR21"/>
  <c r="BL21"/>
  <c r="BU21"/>
  <c r="BO21"/>
  <c r="BD21"/>
  <c r="AV21"/>
  <c r="BI21"/>
  <c r="AY21"/>
  <c r="AQ21"/>
  <c r="AK21"/>
  <c r="AT21"/>
  <c r="AB21"/>
  <c r="L21"/>
  <c r="D21"/>
  <c r="AO21"/>
  <c r="AH21"/>
  <c r="S21"/>
  <c r="AE21"/>
  <c r="Q21"/>
  <c r="N21"/>
  <c r="Y21"/>
  <c r="V21"/>
  <c r="BA21"/>
  <c r="I21"/>
  <c r="G21"/>
  <c r="BL15"/>
  <c r="BO15"/>
  <c r="BR15"/>
  <c r="BD15"/>
  <c r="AV15"/>
  <c r="BU15"/>
  <c r="BI15"/>
  <c r="AY15"/>
  <c r="AQ15"/>
  <c r="AK15"/>
  <c r="AT15"/>
  <c r="AB15"/>
  <c r="Y15"/>
  <c r="V15"/>
  <c r="L15"/>
  <c r="AH15"/>
  <c r="AE15"/>
  <c r="Q15"/>
  <c r="AO15"/>
  <c r="S15"/>
  <c r="BA15"/>
  <c r="N15"/>
  <c r="D15"/>
  <c r="G15"/>
  <c r="I15"/>
  <c r="EX24"/>
  <c r="EU24"/>
  <c r="EO24"/>
  <c r="ER24"/>
  <c r="DZ24"/>
  <c r="DU24"/>
  <c r="DI24"/>
  <c r="DC24"/>
  <c r="CX24"/>
  <c r="EJ24"/>
  <c r="DO24"/>
  <c r="EE24"/>
  <c r="DR24"/>
  <c r="DL24"/>
  <c r="DF24"/>
  <c r="CS24"/>
  <c r="EU9"/>
  <c r="EO9"/>
  <c r="EJ9"/>
  <c r="DZ9"/>
  <c r="DO9"/>
  <c r="DI9"/>
  <c r="DU9"/>
  <c r="EE9"/>
  <c r="DC9"/>
  <c r="CX9"/>
  <c r="CS9"/>
  <c r="BR29"/>
  <c r="BL29"/>
  <c r="BD29"/>
  <c r="AY29"/>
  <c r="AN29"/>
  <c r="BO29"/>
  <c r="AT29"/>
  <c r="AK29"/>
  <c r="AH29"/>
  <c r="BI29"/>
  <c r="Q29"/>
  <c r="D29"/>
  <c r="K29"/>
  <c r="AX29"/>
  <c r="AS29"/>
  <c r="Y29"/>
  <c r="P29"/>
  <c r="BU29"/>
  <c r="AE29"/>
  <c r="AB29"/>
  <c r="V29"/>
  <c r="AO29"/>
  <c r="L29"/>
  <c r="G29"/>
  <c r="BU27"/>
  <c r="BO27"/>
  <c r="BR27"/>
  <c r="BL27"/>
  <c r="AX27"/>
  <c r="AO27"/>
  <c r="BI27"/>
  <c r="AS27"/>
  <c r="AN27"/>
  <c r="Q27"/>
  <c r="L27"/>
  <c r="BD27"/>
  <c r="AH27"/>
  <c r="P27"/>
  <c r="AY27"/>
  <c r="AT27"/>
  <c r="AE27"/>
  <c r="AB27"/>
  <c r="Y27"/>
  <c r="V27"/>
  <c r="D27"/>
  <c r="K27"/>
  <c r="AK27"/>
  <c r="G27"/>
  <c r="EU14"/>
  <c r="EO14"/>
  <c r="DU14"/>
  <c r="DO14"/>
  <c r="EE14"/>
  <c r="DC14"/>
  <c r="CX14"/>
  <c r="DI14"/>
  <c r="EJ14"/>
  <c r="DZ14"/>
  <c r="CS14"/>
  <c r="BU10"/>
  <c r="BL10"/>
  <c r="BO10"/>
  <c r="BD10"/>
  <c r="AV10"/>
  <c r="BR10"/>
  <c r="BI10"/>
  <c r="AY10"/>
  <c r="AQ10"/>
  <c r="AK10"/>
  <c r="BA10"/>
  <c r="AO10"/>
  <c r="AH10"/>
  <c r="AB10"/>
  <c r="L10"/>
  <c r="Q10"/>
  <c r="D10"/>
  <c r="V10"/>
  <c r="S10"/>
  <c r="AE10"/>
  <c r="Y10"/>
  <c r="AT10"/>
  <c r="N10"/>
  <c r="G10"/>
  <c r="I10"/>
  <c r="CK10" i="43"/>
  <c r="BE10"/>
  <c r="BS10"/>
  <c r="BL10"/>
  <c r="Y10"/>
  <c r="AQ10"/>
  <c r="AI10"/>
  <c r="AY10"/>
  <c r="R10"/>
  <c r="F10"/>
  <c r="K10"/>
  <c r="CC10"/>
  <c r="AQ21" i="40"/>
  <c r="G21"/>
  <c r="BI21"/>
  <c r="BE21"/>
  <c r="BA21"/>
  <c r="AG21"/>
  <c r="K21"/>
  <c r="AW21"/>
  <c r="AV21"/>
  <c r="AE21"/>
  <c r="AM21"/>
  <c r="AA21"/>
  <c r="T21"/>
  <c r="AN21"/>
  <c r="AR21"/>
  <c r="BC21"/>
  <c r="AI21"/>
  <c r="BG21"/>
  <c r="U21"/>
  <c r="P21"/>
  <c r="AV22"/>
  <c r="AE22"/>
  <c r="K22"/>
  <c r="BE22"/>
  <c r="BA22"/>
  <c r="AI22"/>
  <c r="P22"/>
  <c r="AM22"/>
  <c r="AQ22"/>
  <c r="U22"/>
  <c r="G22"/>
  <c r="BI22"/>
  <c r="AN22"/>
  <c r="AG22"/>
  <c r="BG22"/>
  <c r="AR22"/>
  <c r="AA22"/>
  <c r="T22"/>
  <c r="BC22"/>
  <c r="AW22"/>
  <c r="AZ9" i="36"/>
  <c r="AJ30" i="40"/>
  <c r="AS30"/>
  <c r="Y30"/>
  <c r="AO30"/>
  <c r="AX30"/>
  <c r="BR37" i="42"/>
  <c r="BL37"/>
  <c r="BO37"/>
  <c r="BI37"/>
  <c r="AY37"/>
  <c r="AN37"/>
  <c r="BU37"/>
  <c r="AT37"/>
  <c r="AK37"/>
  <c r="AH37"/>
  <c r="Q37"/>
  <c r="D37"/>
  <c r="K37"/>
  <c r="AX37"/>
  <c r="AS37"/>
  <c r="AB37"/>
  <c r="BD37"/>
  <c r="Y37"/>
  <c r="P37"/>
  <c r="AE37"/>
  <c r="V37"/>
  <c r="L37"/>
  <c r="AO37"/>
  <c r="G37"/>
  <c r="BP25"/>
  <c r="BS25"/>
  <c r="BM25"/>
  <c r="BJ25"/>
  <c r="BE25"/>
  <c r="AZ25"/>
  <c r="AU25"/>
  <c r="AL25"/>
  <c r="AF25"/>
  <c r="AC25"/>
  <c r="W25"/>
  <c r="AP25"/>
  <c r="AI25"/>
  <c r="R25"/>
  <c r="E25"/>
  <c r="M25"/>
  <c r="Z25"/>
  <c r="H25"/>
  <c r="BR13"/>
  <c r="BL13"/>
  <c r="BU13"/>
  <c r="BO13"/>
  <c r="BD13"/>
  <c r="AV13"/>
  <c r="BI13"/>
  <c r="AY13"/>
  <c r="AQ13"/>
  <c r="AK13"/>
  <c r="AT13"/>
  <c r="AB13"/>
  <c r="L13"/>
  <c r="D13"/>
  <c r="AE13"/>
  <c r="Q13"/>
  <c r="AO13"/>
  <c r="AH13"/>
  <c r="S13"/>
  <c r="Y13"/>
  <c r="V13"/>
  <c r="N13"/>
  <c r="BA13"/>
  <c r="I13"/>
  <c r="G13"/>
  <c r="BL16"/>
  <c r="BR16"/>
  <c r="BO16"/>
  <c r="BD16"/>
  <c r="AV16"/>
  <c r="BI16"/>
  <c r="AY16"/>
  <c r="AQ16"/>
  <c r="AK16"/>
  <c r="BA16"/>
  <c r="AB16"/>
  <c r="L16"/>
  <c r="Y16"/>
  <c r="S16"/>
  <c r="D16"/>
  <c r="AO16"/>
  <c r="AE16"/>
  <c r="V16"/>
  <c r="Q16"/>
  <c r="BU16"/>
  <c r="AH16"/>
  <c r="AT16"/>
  <c r="N16"/>
  <c r="I16"/>
  <c r="G16"/>
  <c r="EY35"/>
  <c r="EV35"/>
  <c r="EP35"/>
  <c r="EL35"/>
  <c r="EK35"/>
  <c r="ES35"/>
  <c r="EG35"/>
  <c r="EB35"/>
  <c r="DV35"/>
  <c r="DS35"/>
  <c r="DP35"/>
  <c r="DM35"/>
  <c r="CT35"/>
  <c r="EF35"/>
  <c r="EA35"/>
  <c r="DJ35"/>
  <c r="DG35"/>
  <c r="CN35"/>
  <c r="DD35"/>
  <c r="CU35"/>
  <c r="CY35"/>
  <c r="CZ35"/>
  <c r="CP35"/>
  <c r="BP37"/>
  <c r="BE37"/>
  <c r="BS37"/>
  <c r="BM37"/>
  <c r="BJ37"/>
  <c r="AZ37"/>
  <c r="AF37"/>
  <c r="AC37"/>
  <c r="W37"/>
  <c r="AP37"/>
  <c r="M37"/>
  <c r="AU37"/>
  <c r="AL37"/>
  <c r="R37"/>
  <c r="E37"/>
  <c r="Z37"/>
  <c r="AI37"/>
  <c r="H37"/>
  <c r="EU21"/>
  <c r="EO21"/>
  <c r="DU21"/>
  <c r="DZ21"/>
  <c r="DO21"/>
  <c r="DI21"/>
  <c r="DC21"/>
  <c r="CX21"/>
  <c r="EJ21"/>
  <c r="EE21"/>
  <c r="CS21"/>
  <c r="EU35"/>
  <c r="ER35"/>
  <c r="EX35"/>
  <c r="EJ35"/>
  <c r="DU35"/>
  <c r="DR35"/>
  <c r="EE35"/>
  <c r="EO35"/>
  <c r="DZ35"/>
  <c r="DI35"/>
  <c r="DF35"/>
  <c r="DC35"/>
  <c r="CX35"/>
  <c r="DO35"/>
  <c r="DL35"/>
  <c r="CS35"/>
  <c r="BS32"/>
  <c r="BP32"/>
  <c r="AZ32"/>
  <c r="BJ32"/>
  <c r="AU32"/>
  <c r="E32"/>
  <c r="BM32"/>
  <c r="AF32"/>
  <c r="AC32"/>
  <c r="W32"/>
  <c r="R32"/>
  <c r="AP32"/>
  <c r="Z32"/>
  <c r="BE32"/>
  <c r="AL32"/>
  <c r="M32"/>
  <c r="AI32"/>
  <c r="H32"/>
  <c r="BL11"/>
  <c r="BO11"/>
  <c r="BD11"/>
  <c r="AV11"/>
  <c r="BI11"/>
  <c r="AY11"/>
  <c r="AQ11"/>
  <c r="AK11"/>
  <c r="AT11"/>
  <c r="AB11"/>
  <c r="Y11"/>
  <c r="V11"/>
  <c r="L11"/>
  <c r="AO11"/>
  <c r="AE11"/>
  <c r="S11"/>
  <c r="BU11"/>
  <c r="AH11"/>
  <c r="Q11"/>
  <c r="BA11"/>
  <c r="BR11"/>
  <c r="N11"/>
  <c r="D11"/>
  <c r="G11"/>
  <c r="I11"/>
  <c r="EV23"/>
  <c r="EP23"/>
  <c r="EY23"/>
  <c r="EL23"/>
  <c r="EG23"/>
  <c r="EB23"/>
  <c r="DV23"/>
  <c r="DS23"/>
  <c r="ES23"/>
  <c r="DP23"/>
  <c r="DM23"/>
  <c r="CT23"/>
  <c r="EF23"/>
  <c r="DJ23"/>
  <c r="DG23"/>
  <c r="CN23"/>
  <c r="EK23"/>
  <c r="CU23"/>
  <c r="CY23"/>
  <c r="DD23"/>
  <c r="EA23"/>
  <c r="CZ23"/>
  <c r="CP23"/>
  <c r="AR26" i="36"/>
  <c r="EW7" i="42"/>
  <c r="EW47" a="1"/>
  <c r="EW47"/>
  <c r="EH7"/>
  <c r="EH47" a="1"/>
  <c r="EH47"/>
  <c r="DX7"/>
  <c r="DX47" a="1"/>
  <c r="DX47"/>
  <c r="EC7"/>
  <c r="EC47" a="1"/>
  <c r="EC47"/>
  <c r="DE7"/>
  <c r="DE47" a="1"/>
  <c r="DE47"/>
  <c r="DA7"/>
  <c r="DA47" a="1"/>
  <c r="DA47"/>
  <c r="CV7"/>
  <c r="CV47" a="1"/>
  <c r="CV47"/>
  <c r="EQ7"/>
  <c r="EQ47" a="1"/>
  <c r="EQ47"/>
  <c r="DK7"/>
  <c r="DK47" a="1"/>
  <c r="DK47"/>
  <c r="DQ7"/>
  <c r="DQ47" a="1"/>
  <c r="DQ47"/>
  <c r="CQ7"/>
  <c r="CQ47" a="1"/>
  <c r="CQ47"/>
  <c r="AZ17" i="35"/>
  <c r="AA19" i="40"/>
  <c r="BE19"/>
  <c r="BA19"/>
  <c r="BI19"/>
  <c r="AW19"/>
  <c r="AI19"/>
  <c r="AT19"/>
  <c r="AG19"/>
  <c r="AR19"/>
  <c r="AE19"/>
  <c r="BG19"/>
  <c r="BC19"/>
  <c r="AN19"/>
  <c r="AQ5" i="36"/>
  <c r="AQ33" i="40"/>
  <c r="G33"/>
  <c r="BI33"/>
  <c r="BE33"/>
  <c r="BA33"/>
  <c r="AG33"/>
  <c r="AR33"/>
  <c r="AV33"/>
  <c r="AE33"/>
  <c r="K33"/>
  <c r="AM33"/>
  <c r="AA33"/>
  <c r="T33"/>
  <c r="AN33"/>
  <c r="AW33"/>
  <c r="BC33"/>
  <c r="AI33"/>
  <c r="BG33"/>
  <c r="P33"/>
  <c r="U33"/>
  <c r="AM32"/>
  <c r="AA32"/>
  <c r="T32"/>
  <c r="BE32"/>
  <c r="BA32"/>
  <c r="AW32"/>
  <c r="AR32"/>
  <c r="G32"/>
  <c r="BI32"/>
  <c r="AV32"/>
  <c r="AQ32"/>
  <c r="U32"/>
  <c r="AI32"/>
  <c r="P32"/>
  <c r="AG32"/>
  <c r="AN32"/>
  <c r="AE32"/>
  <c r="BC32"/>
  <c r="K32"/>
  <c r="BG32"/>
  <c r="AV30"/>
  <c r="AE30"/>
  <c r="K30"/>
  <c r="BE30"/>
  <c r="BA30"/>
  <c r="AN30"/>
  <c r="AI30"/>
  <c r="P30"/>
  <c r="AM30"/>
  <c r="AQ30"/>
  <c r="U30"/>
  <c r="G30"/>
  <c r="BI30"/>
  <c r="AG30"/>
  <c r="AA30"/>
  <c r="T30"/>
  <c r="BG30"/>
  <c r="AW30"/>
  <c r="BC30"/>
  <c r="AR30"/>
  <c r="AI27"/>
  <c r="U27"/>
  <c r="P27"/>
  <c r="BE27"/>
  <c r="BA27"/>
  <c r="AM27"/>
  <c r="AA27"/>
  <c r="T27"/>
  <c r="AV27"/>
  <c r="AE27"/>
  <c r="K27"/>
  <c r="AW27"/>
  <c r="AR27"/>
  <c r="AN27"/>
  <c r="AQ27"/>
  <c r="G27"/>
  <c r="AG27"/>
  <c r="BI27"/>
  <c r="BC27"/>
  <c r="BG27"/>
  <c r="AY18" i="34"/>
  <c r="CC8" i="43"/>
  <c r="CK8"/>
  <c r="BS8"/>
  <c r="BL8"/>
  <c r="BE8"/>
  <c r="AI8"/>
  <c r="R8"/>
  <c r="F8"/>
  <c r="AQ8"/>
  <c r="K8"/>
  <c r="Y8"/>
  <c r="AY8"/>
  <c r="Y21" i="40"/>
  <c r="AX21"/>
  <c r="AS21"/>
  <c r="AJ21"/>
  <c r="AO21"/>
  <c r="EE20"/>
  <c r="EA20"/>
  <c r="DV20"/>
  <c r="DR20"/>
  <c r="CV20"/>
  <c r="DD20"/>
  <c r="CQ20"/>
  <c r="CZ20"/>
  <c r="AY21" i="36"/>
  <c r="AZ5"/>
  <c r="AY16" i="34"/>
  <c r="CF10" i="43"/>
  <c r="CB10"/>
  <c r="CJ10"/>
  <c r="CN10"/>
  <c r="BQ10"/>
  <c r="BJ10"/>
  <c r="CR10"/>
  <c r="BC10"/>
  <c r="AT10"/>
  <c r="AD10"/>
  <c r="J10"/>
  <c r="AX10"/>
  <c r="AL10"/>
  <c r="W10"/>
  <c r="Q10"/>
  <c r="BD10"/>
  <c r="BR10"/>
  <c r="AP10"/>
  <c r="X10"/>
  <c r="P10"/>
  <c r="I10"/>
  <c r="BK10"/>
  <c r="AH10"/>
  <c r="BX10"/>
  <c r="E10"/>
  <c r="CJ13"/>
  <c r="CN13"/>
  <c r="BX13"/>
  <c r="CR13"/>
  <c r="CF13"/>
  <c r="CB13"/>
  <c r="BC13"/>
  <c r="BQ13"/>
  <c r="BJ13"/>
  <c r="AL13"/>
  <c r="AT13"/>
  <c r="AP13"/>
  <c r="AH13"/>
  <c r="W13"/>
  <c r="Q13"/>
  <c r="BK13"/>
  <c r="BD13"/>
  <c r="I13"/>
  <c r="BR13"/>
  <c r="AD13"/>
  <c r="AX13"/>
  <c r="P13"/>
  <c r="J13"/>
  <c r="X13"/>
  <c r="E13"/>
  <c r="B13" i="44"/>
  <c r="B13" i="43"/>
  <c r="EX36" i="42"/>
  <c r="EO36"/>
  <c r="EJ36"/>
  <c r="ER36"/>
  <c r="EU36"/>
  <c r="DZ36"/>
  <c r="DI36"/>
  <c r="DC36"/>
  <c r="CX36"/>
  <c r="DU36"/>
  <c r="DO36"/>
  <c r="DF36"/>
  <c r="DR36"/>
  <c r="DL36"/>
  <c r="EE36"/>
  <c r="CS36"/>
  <c r="EU12"/>
  <c r="EO12"/>
  <c r="EJ12"/>
  <c r="DO12"/>
  <c r="EE12"/>
  <c r="DU12"/>
  <c r="DZ12"/>
  <c r="DI12"/>
  <c r="DC12"/>
  <c r="CX12"/>
  <c r="CS12"/>
  <c r="EP17"/>
  <c r="ES17"/>
  <c r="EV17"/>
  <c r="EY17"/>
  <c r="EK17"/>
  <c r="EA17"/>
  <c r="ED17"/>
  <c r="EF17"/>
  <c r="DD17"/>
  <c r="CY17"/>
  <c r="DS17"/>
  <c r="DP17"/>
  <c r="DJ17"/>
  <c r="EI17"/>
  <c r="DG17"/>
  <c r="DY17"/>
  <c r="DM17"/>
  <c r="DB17"/>
  <c r="CW17"/>
  <c r="DV17"/>
  <c r="CT17"/>
  <c r="CR17"/>
  <c r="EX28"/>
  <c r="EO28"/>
  <c r="DR28"/>
  <c r="DI28"/>
  <c r="DC28"/>
  <c r="CX28"/>
  <c r="ER28"/>
  <c r="EE28"/>
  <c r="EU28"/>
  <c r="DZ28"/>
  <c r="DL28"/>
  <c r="DF28"/>
  <c r="EJ28"/>
  <c r="DU28"/>
  <c r="DO28"/>
  <c r="CS28"/>
  <c r="BV10"/>
  <c r="BP10"/>
  <c r="R10"/>
  <c r="BJ10"/>
  <c r="AZ10"/>
  <c r="AP10"/>
  <c r="AI10"/>
  <c r="AC10"/>
  <c r="M10"/>
  <c r="AU10"/>
  <c r="W10"/>
  <c r="H10"/>
  <c r="BO28"/>
  <c r="BL28"/>
  <c r="BU28"/>
  <c r="BI28"/>
  <c r="AT28"/>
  <c r="BD28"/>
  <c r="AX28"/>
  <c r="AO28"/>
  <c r="AY28"/>
  <c r="AH28"/>
  <c r="AE28"/>
  <c r="AB28"/>
  <c r="V28"/>
  <c r="Q28"/>
  <c r="P28"/>
  <c r="D28"/>
  <c r="K28"/>
  <c r="BR28"/>
  <c r="Y28"/>
  <c r="L28"/>
  <c r="AN28"/>
  <c r="AK28"/>
  <c r="AS28"/>
  <c r="G28"/>
  <c r="BO36"/>
  <c r="BD36"/>
  <c r="BL36"/>
  <c r="AT36"/>
  <c r="BR36"/>
  <c r="BI36"/>
  <c r="AX36"/>
  <c r="AO36"/>
  <c r="AS36"/>
  <c r="AE36"/>
  <c r="AB36"/>
  <c r="V36"/>
  <c r="Q36"/>
  <c r="P36"/>
  <c r="AK36"/>
  <c r="AH36"/>
  <c r="K36"/>
  <c r="AN36"/>
  <c r="Y36"/>
  <c r="L36"/>
  <c r="BU36"/>
  <c r="D36"/>
  <c r="AY36"/>
  <c r="G36"/>
  <c r="EV26"/>
  <c r="ES26"/>
  <c r="EY26"/>
  <c r="EB26"/>
  <c r="EK26"/>
  <c r="EF26"/>
  <c r="EL26"/>
  <c r="CN26"/>
  <c r="EA26"/>
  <c r="DS26"/>
  <c r="DP26"/>
  <c r="DM26"/>
  <c r="DJ26"/>
  <c r="DD26"/>
  <c r="EG26"/>
  <c r="CY26"/>
  <c r="CT26"/>
  <c r="CZ26"/>
  <c r="DV26"/>
  <c r="DG26"/>
  <c r="CU26"/>
  <c r="EP26"/>
  <c r="CP26"/>
  <c r="EP14"/>
  <c r="ES14"/>
  <c r="EY14"/>
  <c r="EA14"/>
  <c r="EV14"/>
  <c r="EI14"/>
  <c r="ED14"/>
  <c r="EK14"/>
  <c r="DS14"/>
  <c r="DG14"/>
  <c r="DD14"/>
  <c r="CY14"/>
  <c r="DY14"/>
  <c r="DV14"/>
  <c r="DP14"/>
  <c r="EF14"/>
  <c r="CW14"/>
  <c r="DJ14"/>
  <c r="DM14"/>
  <c r="DB14"/>
  <c r="CR14"/>
  <c r="CT14"/>
  <c r="AM24" i="40"/>
  <c r="AA24"/>
  <c r="T24"/>
  <c r="BE24"/>
  <c r="BA24"/>
  <c r="AW24"/>
  <c r="AR24"/>
  <c r="BI24"/>
  <c r="AQ24"/>
  <c r="U24"/>
  <c r="AI24"/>
  <c r="P24"/>
  <c r="AG24"/>
  <c r="G24"/>
  <c r="AN24"/>
  <c r="AV24"/>
  <c r="K24"/>
  <c r="BC24"/>
  <c r="BG24"/>
  <c r="AE24"/>
  <c r="AY19" i="36"/>
  <c r="AO28" i="40"/>
  <c r="Y28"/>
  <c r="AX28"/>
  <c r="AS28"/>
  <c r="AJ28"/>
  <c r="AY22" i="36"/>
  <c r="AY18"/>
  <c r="CC21" i="43"/>
  <c r="BS21"/>
  <c r="CK21"/>
  <c r="BE21"/>
  <c r="BL21"/>
  <c r="AI21"/>
  <c r="Y21"/>
  <c r="F21"/>
  <c r="AY21"/>
  <c r="AQ21"/>
  <c r="R21"/>
  <c r="K21"/>
  <c r="EU33" i="42"/>
  <c r="ER33"/>
  <c r="DZ33"/>
  <c r="DI33"/>
  <c r="DC33"/>
  <c r="CX33"/>
  <c r="EO33"/>
  <c r="DU33"/>
  <c r="DO33"/>
  <c r="DL33"/>
  <c r="EJ33"/>
  <c r="DF33"/>
  <c r="EX33"/>
  <c r="EE33"/>
  <c r="DR33"/>
  <c r="CS33"/>
  <c r="AU27"/>
  <c r="BS27"/>
  <c r="BM27"/>
  <c r="AP27"/>
  <c r="BP27"/>
  <c r="BE27"/>
  <c r="AI27"/>
  <c r="E27"/>
  <c r="BJ27"/>
  <c r="R27"/>
  <c r="M27"/>
  <c r="AL27"/>
  <c r="AZ27"/>
  <c r="AC27"/>
  <c r="Z27"/>
  <c r="W27"/>
  <c r="AF27"/>
  <c r="H27"/>
  <c r="EU17"/>
  <c r="EO17"/>
  <c r="DU17"/>
  <c r="EJ17"/>
  <c r="DZ17"/>
  <c r="DO17"/>
  <c r="DI17"/>
  <c r="EE17"/>
  <c r="DC17"/>
  <c r="CX17"/>
  <c r="CS17"/>
  <c r="EU8"/>
  <c r="EO8"/>
  <c r="EJ8"/>
  <c r="DO8"/>
  <c r="EE8"/>
  <c r="DU8"/>
  <c r="DZ8"/>
  <c r="DI8"/>
  <c r="DC8"/>
  <c r="CX8"/>
  <c r="CS8"/>
  <c r="BV11"/>
  <c r="AP11"/>
  <c r="AI11"/>
  <c r="R11"/>
  <c r="BJ11"/>
  <c r="AZ11"/>
  <c r="AU11"/>
  <c r="AC11"/>
  <c r="W11"/>
  <c r="M11"/>
  <c r="BP11"/>
  <c r="H11"/>
  <c r="ER23"/>
  <c r="EO23"/>
  <c r="EU23"/>
  <c r="DU23"/>
  <c r="DR23"/>
  <c r="EX23"/>
  <c r="EJ23"/>
  <c r="EE23"/>
  <c r="DI23"/>
  <c r="DF23"/>
  <c r="DC23"/>
  <c r="CX23"/>
  <c r="DZ23"/>
  <c r="DO23"/>
  <c r="DL23"/>
  <c r="CS23"/>
  <c r="BO32"/>
  <c r="BL32"/>
  <c r="BI32"/>
  <c r="AT32"/>
  <c r="BR32"/>
  <c r="BD32"/>
  <c r="AX32"/>
  <c r="AO32"/>
  <c r="AS32"/>
  <c r="AE32"/>
  <c r="AB32"/>
  <c r="V32"/>
  <c r="Q32"/>
  <c r="P32"/>
  <c r="BU32"/>
  <c r="D32"/>
  <c r="AN32"/>
  <c r="AK32"/>
  <c r="AH32"/>
  <c r="Y32"/>
  <c r="L32"/>
  <c r="K32"/>
  <c r="AY32"/>
  <c r="G32"/>
  <c r="AP13"/>
  <c r="BV13"/>
  <c r="BP13"/>
  <c r="R13"/>
  <c r="BJ13"/>
  <c r="AZ13"/>
  <c r="AU13"/>
  <c r="AC13"/>
  <c r="M13"/>
  <c r="W13"/>
  <c r="AI13"/>
  <c r="H13"/>
  <c r="AY15" i="35"/>
  <c r="BU31" i="42"/>
  <c r="BO31"/>
  <c r="AX31"/>
  <c r="AO31"/>
  <c r="BI31"/>
  <c r="AS31"/>
  <c r="BR31"/>
  <c r="AH31"/>
  <c r="Q31"/>
  <c r="L31"/>
  <c r="AT31"/>
  <c r="BD31"/>
  <c r="AE31"/>
  <c r="AB31"/>
  <c r="Y31"/>
  <c r="V31"/>
  <c r="AY31"/>
  <c r="AK31"/>
  <c r="P31"/>
  <c r="BL31"/>
  <c r="AN31"/>
  <c r="D31"/>
  <c r="K31"/>
  <c r="G31"/>
  <c r="BR25"/>
  <c r="BL25"/>
  <c r="BD25"/>
  <c r="AY25"/>
  <c r="AN25"/>
  <c r="BU25"/>
  <c r="AT25"/>
  <c r="AK25"/>
  <c r="AH25"/>
  <c r="AO25"/>
  <c r="Q25"/>
  <c r="D25"/>
  <c r="K25"/>
  <c r="AB25"/>
  <c r="V25"/>
  <c r="BO25"/>
  <c r="Y25"/>
  <c r="P25"/>
  <c r="AX25"/>
  <c r="AS25"/>
  <c r="AE25"/>
  <c r="BI25"/>
  <c r="L25"/>
  <c r="G25"/>
  <c r="BV19"/>
  <c r="AP19"/>
  <c r="AI19"/>
  <c r="R19"/>
  <c r="BJ19"/>
  <c r="AZ19"/>
  <c r="AU19"/>
  <c r="AC19"/>
  <c r="W19"/>
  <c r="M19"/>
  <c r="BP19"/>
  <c r="H19"/>
  <c r="AY13" i="37"/>
  <c r="AB16" i="38"/>
  <c r="AB14"/>
  <c r="EY37" i="42"/>
  <c r="EV37"/>
  <c r="EK37"/>
  <c r="EP37"/>
  <c r="EL37"/>
  <c r="ES37"/>
  <c r="EF37"/>
  <c r="EA37"/>
  <c r="DD37"/>
  <c r="EG37"/>
  <c r="EB37"/>
  <c r="DJ37"/>
  <c r="CY37"/>
  <c r="DS37"/>
  <c r="DP37"/>
  <c r="CZ37"/>
  <c r="DV37"/>
  <c r="DM37"/>
  <c r="DG37"/>
  <c r="CU37"/>
  <c r="CN37"/>
  <c r="CT37"/>
  <c r="CP37"/>
  <c r="BP33"/>
  <c r="BE33"/>
  <c r="BS33"/>
  <c r="BM33"/>
  <c r="BJ33"/>
  <c r="AZ33"/>
  <c r="AI33"/>
  <c r="AF33"/>
  <c r="AC33"/>
  <c r="W33"/>
  <c r="AU33"/>
  <c r="R33"/>
  <c r="E33"/>
  <c r="AP33"/>
  <c r="AL33"/>
  <c r="M33"/>
  <c r="Z33"/>
  <c r="H33"/>
  <c r="EU29"/>
  <c r="ER29"/>
  <c r="EO29"/>
  <c r="DZ29"/>
  <c r="EX29"/>
  <c r="EE29"/>
  <c r="DI29"/>
  <c r="DC29"/>
  <c r="CX29"/>
  <c r="DU29"/>
  <c r="DO29"/>
  <c r="DL29"/>
  <c r="DF29"/>
  <c r="EJ29"/>
  <c r="DR29"/>
  <c r="CS29"/>
  <c r="EU27"/>
  <c r="EX27"/>
  <c r="ER27"/>
  <c r="EO27"/>
  <c r="DU27"/>
  <c r="DR27"/>
  <c r="EJ27"/>
  <c r="EE27"/>
  <c r="DI27"/>
  <c r="DF27"/>
  <c r="DC27"/>
  <c r="CX27"/>
  <c r="DL27"/>
  <c r="DZ27"/>
  <c r="DO27"/>
  <c r="CS27"/>
  <c r="BV17"/>
  <c r="AP17"/>
  <c r="BP17"/>
  <c r="R17"/>
  <c r="W17"/>
  <c r="BJ17"/>
  <c r="AZ17"/>
  <c r="AU17"/>
  <c r="AC17"/>
  <c r="M17"/>
  <c r="AI17"/>
  <c r="H17"/>
  <c r="BP12"/>
  <c r="BV12"/>
  <c r="W12"/>
  <c r="R12"/>
  <c r="AU12"/>
  <c r="AI12"/>
  <c r="AC12"/>
  <c r="M12"/>
  <c r="BJ12"/>
  <c r="AZ12"/>
  <c r="AP12"/>
  <c r="H12"/>
  <c r="BP8"/>
  <c r="W8"/>
  <c r="R8"/>
  <c r="AU8"/>
  <c r="AP8"/>
  <c r="BV8"/>
  <c r="AC8"/>
  <c r="M8"/>
  <c r="BJ8"/>
  <c r="AZ8"/>
  <c r="AI8"/>
  <c r="H8"/>
  <c r="AY12" i="35"/>
  <c r="AY4"/>
  <c r="BI35" i="42"/>
  <c r="BU35"/>
  <c r="BO35"/>
  <c r="BD35"/>
  <c r="AX35"/>
  <c r="AO35"/>
  <c r="AS35"/>
  <c r="BR35"/>
  <c r="BL35"/>
  <c r="Q35"/>
  <c r="L35"/>
  <c r="P35"/>
  <c r="AK35"/>
  <c r="AE35"/>
  <c r="AB35"/>
  <c r="Y35"/>
  <c r="V35"/>
  <c r="AY35"/>
  <c r="AT35"/>
  <c r="K35"/>
  <c r="AN35"/>
  <c r="AH35"/>
  <c r="D35"/>
  <c r="G35"/>
  <c r="BM26"/>
  <c r="BE26"/>
  <c r="AP26"/>
  <c r="AL26"/>
  <c r="AI26"/>
  <c r="M26"/>
  <c r="BP26"/>
  <c r="AZ26"/>
  <c r="AF26"/>
  <c r="R26"/>
  <c r="AU26"/>
  <c r="AC26"/>
  <c r="W26"/>
  <c r="E26"/>
  <c r="BS26"/>
  <c r="BJ26"/>
  <c r="Z26"/>
  <c r="H26"/>
  <c r="BM38"/>
  <c r="BP38"/>
  <c r="BE38"/>
  <c r="AP38"/>
  <c r="BJ38"/>
  <c r="AL38"/>
  <c r="AI38"/>
  <c r="AZ38"/>
  <c r="M38"/>
  <c r="AC38"/>
  <c r="W38"/>
  <c r="AU38"/>
  <c r="R38"/>
  <c r="AF38"/>
  <c r="Z38"/>
  <c r="BS38"/>
  <c r="E38"/>
  <c r="H38"/>
  <c r="EU10"/>
  <c r="EO10"/>
  <c r="DO10"/>
  <c r="EJ10"/>
  <c r="EE10"/>
  <c r="DU10"/>
  <c r="DC10"/>
  <c r="CX10"/>
  <c r="DZ10"/>
  <c r="DI10"/>
  <c r="CS10"/>
  <c r="BU34"/>
  <c r="BR34"/>
  <c r="BI34"/>
  <c r="AS34"/>
  <c r="AY34"/>
  <c r="AN34"/>
  <c r="AT34"/>
  <c r="AK34"/>
  <c r="Q34"/>
  <c r="BD34"/>
  <c r="BL34"/>
  <c r="AO34"/>
  <c r="AH34"/>
  <c r="Y34"/>
  <c r="D34"/>
  <c r="K34"/>
  <c r="L34"/>
  <c r="AE34"/>
  <c r="V34"/>
  <c r="AX34"/>
  <c r="AB34"/>
  <c r="P34"/>
  <c r="BO34"/>
  <c r="G34"/>
  <c r="EY28"/>
  <c r="EV28"/>
  <c r="ES28"/>
  <c r="EA28"/>
  <c r="DV28"/>
  <c r="DS28"/>
  <c r="EL28"/>
  <c r="EG28"/>
  <c r="EP28"/>
  <c r="EK28"/>
  <c r="DG28"/>
  <c r="CY28"/>
  <c r="DJ28"/>
  <c r="CT28"/>
  <c r="EB28"/>
  <c r="DM28"/>
  <c r="DD28"/>
  <c r="CZ28"/>
  <c r="DP28"/>
  <c r="CN28"/>
  <c r="EF28"/>
  <c r="CU28"/>
  <c r="CP28"/>
  <c r="AP21"/>
  <c r="BP21"/>
  <c r="R21"/>
  <c r="BJ21"/>
  <c r="AZ21"/>
  <c r="AU21"/>
  <c r="AC21"/>
  <c r="M21"/>
  <c r="W21"/>
  <c r="BV21"/>
  <c r="AI21"/>
  <c r="H21"/>
  <c r="EU13"/>
  <c r="DZ13"/>
  <c r="DO13"/>
  <c r="DI13"/>
  <c r="DU13"/>
  <c r="EJ13"/>
  <c r="EO13"/>
  <c r="DC13"/>
  <c r="CX13"/>
  <c r="EE13"/>
  <c r="CS13"/>
  <c r="EV36"/>
  <c r="ES36"/>
  <c r="EP36"/>
  <c r="EK36"/>
  <c r="EL36"/>
  <c r="EA36"/>
  <c r="DV36"/>
  <c r="DS36"/>
  <c r="EY36"/>
  <c r="EG36"/>
  <c r="EF36"/>
  <c r="DG36"/>
  <c r="CY36"/>
  <c r="DJ36"/>
  <c r="CT36"/>
  <c r="DD36"/>
  <c r="DM36"/>
  <c r="CZ36"/>
  <c r="CU36"/>
  <c r="EB36"/>
  <c r="CN36"/>
  <c r="DP36"/>
  <c r="CP36"/>
  <c r="BR33"/>
  <c r="BL33"/>
  <c r="BO33"/>
  <c r="BI33"/>
  <c r="AY33"/>
  <c r="AN33"/>
  <c r="BU33"/>
  <c r="AT33"/>
  <c r="AK33"/>
  <c r="AH33"/>
  <c r="Q33"/>
  <c r="D33"/>
  <c r="K33"/>
  <c r="AX33"/>
  <c r="AS33"/>
  <c r="AE33"/>
  <c r="AB33"/>
  <c r="V33"/>
  <c r="BD33"/>
  <c r="Y33"/>
  <c r="P33"/>
  <c r="AO33"/>
  <c r="L33"/>
  <c r="G33"/>
  <c r="EP27"/>
  <c r="ES27"/>
  <c r="EV27"/>
  <c r="EL27"/>
  <c r="EG27"/>
  <c r="EB27"/>
  <c r="DV27"/>
  <c r="DS27"/>
  <c r="EA27"/>
  <c r="DP27"/>
  <c r="DM27"/>
  <c r="CT27"/>
  <c r="EY27"/>
  <c r="EK27"/>
  <c r="DJ27"/>
  <c r="DG27"/>
  <c r="CN27"/>
  <c r="DD27"/>
  <c r="CU27"/>
  <c r="EF27"/>
  <c r="CY27"/>
  <c r="CZ27"/>
  <c r="CP27"/>
  <c r="EY25"/>
  <c r="EV25"/>
  <c r="EP25"/>
  <c r="ES25"/>
  <c r="EK25"/>
  <c r="EF25"/>
  <c r="EA25"/>
  <c r="EB25"/>
  <c r="DV25"/>
  <c r="DD25"/>
  <c r="EL25"/>
  <c r="DJ25"/>
  <c r="CY25"/>
  <c r="DS25"/>
  <c r="DP25"/>
  <c r="CT25"/>
  <c r="CU25"/>
  <c r="DG25"/>
  <c r="CN25"/>
  <c r="EG25"/>
  <c r="CZ25"/>
  <c r="DM25"/>
  <c r="CP25"/>
  <c r="BM30"/>
  <c r="BS30"/>
  <c r="BE30"/>
  <c r="AP30"/>
  <c r="BP30"/>
  <c r="AL30"/>
  <c r="AI30"/>
  <c r="BJ30"/>
  <c r="M30"/>
  <c r="W30"/>
  <c r="AZ30"/>
  <c r="AU30"/>
  <c r="R30"/>
  <c r="AF30"/>
  <c r="AC30"/>
  <c r="E30"/>
  <c r="Z30"/>
  <c r="H30"/>
  <c r="EU19"/>
  <c r="EJ19"/>
  <c r="DU19"/>
  <c r="DZ19"/>
  <c r="DO19"/>
  <c r="DI19"/>
  <c r="EO19"/>
  <c r="EE19"/>
  <c r="DC19"/>
  <c r="CX19"/>
  <c r="CS19"/>
  <c r="AR17" i="35"/>
  <c r="BU26" i="42"/>
  <c r="BR26"/>
  <c r="AS26"/>
  <c r="BL26"/>
  <c r="AY26"/>
  <c r="AN26"/>
  <c r="BD26"/>
  <c r="Q26"/>
  <c r="L26"/>
  <c r="BI26"/>
  <c r="AK26"/>
  <c r="Y26"/>
  <c r="D26"/>
  <c r="K26"/>
  <c r="AO26"/>
  <c r="AX26"/>
  <c r="AH26"/>
  <c r="AT26"/>
  <c r="AB26"/>
  <c r="AE26"/>
  <c r="BO26"/>
  <c r="V26"/>
  <c r="P26"/>
  <c r="G26"/>
  <c r="BU38"/>
  <c r="BR38"/>
  <c r="BI38"/>
  <c r="AS38"/>
  <c r="AY38"/>
  <c r="AN38"/>
  <c r="BO38"/>
  <c r="AT38"/>
  <c r="Q38"/>
  <c r="L38"/>
  <c r="AO38"/>
  <c r="Y38"/>
  <c r="D38"/>
  <c r="K38"/>
  <c r="BL38"/>
  <c r="BD38"/>
  <c r="AH38"/>
  <c r="AX38"/>
  <c r="V38"/>
  <c r="AK38"/>
  <c r="AE38"/>
  <c r="P38"/>
  <c r="AB38"/>
  <c r="G38"/>
  <c r="AY7" i="35"/>
  <c r="AQ12" i="36"/>
  <c r="BB4"/>
  <c r="AQ29" i="40"/>
  <c r="G29"/>
  <c r="BI29"/>
  <c r="BE29"/>
  <c r="BA29"/>
  <c r="AG29"/>
  <c r="K29"/>
  <c r="AW29"/>
  <c r="AV29"/>
  <c r="AE29"/>
  <c r="AM29"/>
  <c r="AA29"/>
  <c r="T29"/>
  <c r="AN29"/>
  <c r="AR29"/>
  <c r="P29"/>
  <c r="BC29"/>
  <c r="U29"/>
  <c r="BG29"/>
  <c r="AI29"/>
  <c r="AM28"/>
  <c r="AA28"/>
  <c r="T28"/>
  <c r="BE28"/>
  <c r="BA28"/>
  <c r="AW28"/>
  <c r="AR28"/>
  <c r="G28"/>
  <c r="BI28"/>
  <c r="AQ28"/>
  <c r="U28"/>
  <c r="AV28"/>
  <c r="AI28"/>
  <c r="P28"/>
  <c r="AG28"/>
  <c r="AN28"/>
  <c r="K28"/>
  <c r="BC28"/>
  <c r="BG28"/>
  <c r="AE28"/>
  <c r="AV26"/>
  <c r="AE26"/>
  <c r="K26"/>
  <c r="BE26"/>
  <c r="BA26"/>
  <c r="AN26"/>
  <c r="AG26"/>
  <c r="AM26"/>
  <c r="AI26"/>
  <c r="P26"/>
  <c r="AQ26"/>
  <c r="U26"/>
  <c r="G26"/>
  <c r="BI26"/>
  <c r="BG26"/>
  <c r="AW26"/>
  <c r="AR26"/>
  <c r="AA26"/>
  <c r="T26"/>
  <c r="BC26"/>
  <c r="AI23"/>
  <c r="U23"/>
  <c r="P23"/>
  <c r="BE23"/>
  <c r="BA23"/>
  <c r="AQ23"/>
  <c r="AM23"/>
  <c r="AA23"/>
  <c r="T23"/>
  <c r="AV23"/>
  <c r="AE23"/>
  <c r="K23"/>
  <c r="AW23"/>
  <c r="AR23"/>
  <c r="AN23"/>
  <c r="G23"/>
  <c r="BI23"/>
  <c r="BG23"/>
  <c r="AG23"/>
  <c r="BC23"/>
  <c r="AQ13" i="37"/>
  <c r="T12"/>
  <c r="T13"/>
  <c r="AS19" i="35"/>
  <c r="AQ7" i="36"/>
  <c r="AO35" i="40"/>
  <c r="AJ35"/>
  <c r="AX35"/>
  <c r="Y35"/>
  <c r="AS35"/>
  <c r="Y32"/>
  <c r="AX32"/>
  <c r="AS32"/>
  <c r="AO32"/>
  <c r="AJ32"/>
  <c r="CB15" i="43"/>
  <c r="CR15"/>
  <c r="CJ15"/>
  <c r="BR15"/>
  <c r="BX15"/>
  <c r="BQ15"/>
  <c r="BJ15"/>
  <c r="CN15"/>
  <c r="CF15"/>
  <c r="BC15"/>
  <c r="AL15"/>
  <c r="BK15"/>
  <c r="BD15"/>
  <c r="AH15"/>
  <c r="AD15"/>
  <c r="W15"/>
  <c r="Q15"/>
  <c r="I15"/>
  <c r="AX15"/>
  <c r="P15"/>
  <c r="AT15"/>
  <c r="J15"/>
  <c r="AP15"/>
  <c r="X15"/>
  <c r="E15"/>
  <c r="BX17"/>
  <c r="CN17"/>
  <c r="CF17"/>
  <c r="BR17"/>
  <c r="CB17"/>
  <c r="BQ17"/>
  <c r="CR17"/>
  <c r="CJ17"/>
  <c r="BJ17"/>
  <c r="BC17"/>
  <c r="AP17"/>
  <c r="AT17"/>
  <c r="AL17"/>
  <c r="AH17"/>
  <c r="I17"/>
  <c r="BK17"/>
  <c r="BD17"/>
  <c r="AD17"/>
  <c r="W17"/>
  <c r="Q17"/>
  <c r="P17"/>
  <c r="AX17"/>
  <c r="J17"/>
  <c r="X17"/>
  <c r="E17"/>
  <c r="AY10" i="37"/>
  <c r="AQ10"/>
  <c r="AY8" i="34"/>
  <c r="AR29" i="36"/>
  <c r="AR30"/>
  <c r="AB7" i="38"/>
  <c r="AZ8" i="35"/>
  <c r="AQ14" i="37"/>
  <c r="AR24" i="36"/>
  <c r="AR19"/>
  <c r="AY15" i="34"/>
  <c r="AY7"/>
  <c r="AC28" i="40"/>
  <c r="X28"/>
  <c r="Q28"/>
  <c r="L28"/>
  <c r="D28"/>
  <c r="Q23"/>
  <c r="D23"/>
  <c r="AC23"/>
  <c r="L23"/>
  <c r="X23"/>
  <c r="AQ15" i="36"/>
  <c r="AQ6"/>
  <c r="R35" i="40"/>
  <c r="H35"/>
  <c r="V35"/>
  <c r="M35"/>
  <c r="AS29" i="36"/>
  <c r="AS24"/>
  <c r="AS26"/>
  <c r="AS30"/>
  <c r="AQ10"/>
  <c r="AS17"/>
  <c r="AS15" i="37"/>
  <c r="AV24" i="36"/>
  <c r="AC21"/>
  <c r="AV26"/>
  <c r="AZ26"/>
  <c r="AC23"/>
  <c r="AB6" i="38"/>
  <c r="AB12"/>
  <c r="AB5"/>
  <c r="AR15" i="35"/>
  <c r="AR19"/>
  <c r="AQ16"/>
  <c r="AQ15"/>
  <c r="AY8"/>
  <c r="T8" i="37"/>
  <c r="AQ14" i="36"/>
  <c r="Q21" i="40"/>
  <c r="AC21"/>
  <c r="L21"/>
  <c r="X21"/>
  <c r="D21"/>
  <c r="Q24"/>
  <c r="D24"/>
  <c r="AC24"/>
  <c r="X24"/>
  <c r="L24"/>
  <c r="AC22"/>
  <c r="D22"/>
  <c r="X22"/>
  <c r="L22"/>
  <c r="Q22"/>
  <c r="AQ9" i="36"/>
  <c r="AD21"/>
  <c r="AC14" i="35"/>
  <c r="AC11"/>
  <c r="AC8"/>
  <c r="AC4"/>
  <c r="AY6" i="37"/>
  <c r="AQ6"/>
  <c r="R30" i="40"/>
  <c r="V30"/>
  <c r="M30"/>
  <c r="H30"/>
  <c r="H28"/>
  <c r="V28"/>
  <c r="M28"/>
  <c r="R28"/>
  <c r="AY12" i="34"/>
  <c r="AY12" i="37"/>
  <c r="AY9" i="34"/>
  <c r="X19" i="40"/>
  <c r="I19"/>
  <c r="AC19"/>
  <c r="Q19"/>
  <c r="AC33"/>
  <c r="Q33"/>
  <c r="X33"/>
  <c r="L33"/>
  <c r="D33"/>
  <c r="Q32"/>
  <c r="L32"/>
  <c r="D32"/>
  <c r="AC32"/>
  <c r="X32"/>
  <c r="Q30"/>
  <c r="L30"/>
  <c r="AC30"/>
  <c r="X30"/>
  <c r="D30"/>
  <c r="AC27"/>
  <c r="D27"/>
  <c r="Q27"/>
  <c r="X27"/>
  <c r="L27"/>
  <c r="AY8" i="37"/>
  <c r="AQ8"/>
  <c r="AR22" i="36"/>
  <c r="V21" i="40"/>
  <c r="M21"/>
  <c r="R21"/>
  <c r="H21"/>
  <c r="AB10" i="38"/>
  <c r="AB9"/>
  <c r="AZ15" i="35"/>
  <c r="AY13" i="34"/>
  <c r="AQ8" i="36"/>
  <c r="AQ17"/>
  <c r="Q29" i="40"/>
  <c r="X29"/>
  <c r="L29"/>
  <c r="AC29"/>
  <c r="D29"/>
  <c r="X26"/>
  <c r="AC26"/>
  <c r="D26"/>
  <c r="L26"/>
  <c r="Q26"/>
  <c r="AY6" i="34"/>
  <c r="R32" i="40"/>
  <c r="M32"/>
  <c r="V32"/>
  <c r="H32"/>
  <c r="Z4" i="37"/>
  <c r="AD5" i="36"/>
  <c r="AD4"/>
  <c r="AV17"/>
  <c r="AC15"/>
  <c r="AB4" i="38"/>
  <c r="AB8"/>
  <c r="AY10" i="35"/>
  <c r="AY6"/>
  <c r="AY13"/>
  <c r="AY9"/>
  <c r="AY5"/>
  <c r="AQ11" i="37"/>
  <c r="AY17" i="36"/>
  <c r="AW17"/>
  <c r="BA17"/>
  <c r="AD15"/>
  <c r="AQ13"/>
  <c r="AQ11"/>
  <c r="AY11" i="34"/>
  <c r="AY4"/>
  <c r="AZ15" i="36"/>
  <c r="I18" i="40"/>
  <c r="X18"/>
  <c r="Q18"/>
  <c r="AC18"/>
  <c r="AY7" i="37"/>
  <c r="AQ7"/>
  <c r="L35" i="40"/>
  <c r="D35"/>
  <c r="Q35"/>
  <c r="AC35"/>
  <c r="X35"/>
  <c r="AC25"/>
  <c r="L25"/>
  <c r="D25"/>
  <c r="X25"/>
  <c r="Q25"/>
  <c r="L34"/>
  <c r="X34"/>
  <c r="Q34"/>
  <c r="AC34"/>
  <c r="D34"/>
  <c r="Q31"/>
  <c r="AC31"/>
  <c r="X31"/>
  <c r="D31"/>
  <c r="L31"/>
  <c r="AY14" i="34"/>
  <c r="AY5" i="37"/>
  <c r="AQ5"/>
  <c r="AQ12"/>
  <c r="AQ15"/>
  <c r="AY4"/>
  <c r="AY24" i="36"/>
  <c r="BA26"/>
  <c r="BA24"/>
  <c r="V16" i="35"/>
  <c r="M25" i="40"/>
  <c r="V25"/>
  <c r="H25"/>
  <c r="R25"/>
  <c r="V24"/>
  <c r="M24"/>
  <c r="H24"/>
  <c r="R24"/>
  <c r="V14" i="37"/>
  <c r="AY10" i="34"/>
  <c r="AC16" i="36"/>
  <c r="AZ13"/>
  <c r="AY9" i="37"/>
  <c r="AQ9"/>
  <c r="AY25" i="34"/>
  <c r="AQ25"/>
  <c r="AY23"/>
  <c r="AY24"/>
  <c r="AQ24"/>
  <c r="AQ36"/>
  <c r="AW16" i="38"/>
  <c r="AD4"/>
  <c r="AD9"/>
  <c r="AQ18"/>
  <c r="AQ17"/>
  <c r="AY7"/>
  <c r="AY11"/>
  <c r="AY15"/>
  <c r="AY6"/>
  <c r="AY10"/>
  <c r="AY14"/>
  <c r="AY5"/>
  <c r="AY9"/>
  <c r="AY13"/>
  <c r="AY8"/>
  <c r="AY12"/>
  <c r="AY16"/>
  <c r="AY4"/>
  <c r="AH6" i="34"/>
  <c r="AH7"/>
  <c r="AH10"/>
  <c r="AW9" i="36"/>
  <c r="AW8" i="37"/>
  <c r="AH14" i="34"/>
  <c r="AH13"/>
  <c r="Z6" i="37"/>
  <c r="AW5" i="36"/>
  <c r="AH8" i="34"/>
  <c r="AH12"/>
  <c r="AH4"/>
  <c r="AH16"/>
  <c r="AH15"/>
  <c r="AH9"/>
  <c r="K11" i="35"/>
  <c r="AH11"/>
  <c r="A17" i="40"/>
  <c r="CM17"/>
  <c r="K7" i="35"/>
  <c r="K4"/>
  <c r="K12"/>
  <c r="K6"/>
  <c r="K8"/>
  <c r="K13"/>
  <c r="K10"/>
  <c r="K5"/>
  <c r="A8" i="40"/>
  <c r="CM8"/>
  <c r="AH5" i="34"/>
  <c r="AH9" i="35"/>
  <c r="A12" i="40"/>
  <c r="CM12"/>
  <c r="AH24" i="34"/>
  <c r="AH10" i="37"/>
  <c r="K8"/>
  <c r="B11" i="61"/>
  <c r="K6" i="37"/>
  <c r="B9" i="61"/>
  <c r="K5" i="37"/>
  <c r="B8" i="61"/>
  <c r="K9" i="37"/>
  <c r="B12" i="61"/>
  <c r="K7" i="37"/>
  <c r="B10" i="61"/>
  <c r="AH25" i="34"/>
  <c r="A14" i="42"/>
  <c r="A14" i="57"/>
  <c r="EY12" i="58"/>
  <c r="EO12"/>
  <c r="EO49" a="1"/>
  <c r="EO49"/>
  <c r="EF12"/>
  <c r="DN12"/>
  <c r="DN49" a="1"/>
  <c r="DN49"/>
  <c r="DF12"/>
  <c r="EV12"/>
  <c r="EV49" a="1"/>
  <c r="EV49"/>
  <c r="ER12"/>
  <c r="ER49" a="1"/>
  <c r="ER49"/>
  <c r="EI12"/>
  <c r="EE12"/>
  <c r="EE49" a="1"/>
  <c r="EE49"/>
  <c r="DZ12"/>
  <c r="DZ49" a="1"/>
  <c r="DZ49"/>
  <c r="DV12"/>
  <c r="DV49" a="1"/>
  <c r="DV49"/>
  <c r="DQ12"/>
  <c r="DQ49" a="1"/>
  <c r="DQ49"/>
  <c r="DI12"/>
  <c r="EZ12"/>
  <c r="EP12"/>
  <c r="DX12"/>
  <c r="DO12"/>
  <c r="ET12"/>
  <c r="EK12"/>
  <c r="EK49" a="1"/>
  <c r="EK49"/>
  <c r="EC12"/>
  <c r="DT12"/>
  <c r="DK12"/>
  <c r="DK49" a="1"/>
  <c r="DK49"/>
  <c r="EL12"/>
  <c r="DL12"/>
  <c r="DC12"/>
  <c r="EH12"/>
  <c r="EH49" a="1"/>
  <c r="EH49"/>
  <c r="DH12"/>
  <c r="DH49" a="1"/>
  <c r="DH49"/>
  <c r="DS12" i="49"/>
  <c r="EG12"/>
  <c r="EX12"/>
  <c r="DY12"/>
  <c r="DU12"/>
  <c r="DP12"/>
  <c r="DP49" a="1"/>
  <c r="DP49"/>
  <c r="DM12"/>
  <c r="EN12"/>
  <c r="ED12"/>
  <c r="DJ12"/>
  <c r="EU12"/>
  <c r="EQ12"/>
  <c r="EQ49" a="1"/>
  <c r="EQ49"/>
  <c r="EJ12"/>
  <c r="DC12"/>
  <c r="DE12"/>
  <c r="DG12"/>
  <c r="DG49" a="1"/>
  <c r="DG49"/>
  <c r="DH12"/>
  <c r="EO12"/>
  <c r="DN12"/>
  <c r="EB12"/>
  <c r="DK12"/>
  <c r="EK12"/>
  <c r="EE12"/>
  <c r="ES12"/>
  <c r="EY12"/>
  <c r="EH12"/>
  <c r="DW12"/>
  <c r="BT8" i="61"/>
  <c r="AK8"/>
  <c r="M8"/>
  <c r="BA8"/>
  <c r="AS8"/>
  <c r="AA8"/>
  <c r="T8"/>
  <c r="CL8"/>
  <c r="CD8"/>
  <c r="BM8"/>
  <c r="BF8"/>
  <c r="G8"/>
  <c r="GL25"/>
  <c r="GL26"/>
  <c r="GL27"/>
  <c r="GL28"/>
  <c r="GL29"/>
  <c r="GL30"/>
  <c r="GL31"/>
  <c r="GL32"/>
  <c r="GL33"/>
  <c r="GL34"/>
  <c r="GL35"/>
  <c r="GL47" a="1"/>
  <c r="GL47"/>
  <c r="GE25"/>
  <c r="FW25"/>
  <c r="FW26"/>
  <c r="FW27"/>
  <c r="FW28"/>
  <c r="FW29"/>
  <c r="FW30"/>
  <c r="FW31"/>
  <c r="FW32"/>
  <c r="FW33"/>
  <c r="FW34"/>
  <c r="FW35"/>
  <c r="FW47" a="1"/>
  <c r="FW47"/>
  <c r="FG25"/>
  <c r="FG26"/>
  <c r="FG27"/>
  <c r="FG28"/>
  <c r="FG29"/>
  <c r="FG30"/>
  <c r="FG31"/>
  <c r="FG32"/>
  <c r="FG33"/>
  <c r="FG34"/>
  <c r="FG35"/>
  <c r="FG47" a="1"/>
  <c r="FG47"/>
  <c r="EZ25"/>
  <c r="DI25"/>
  <c r="FM25"/>
  <c r="EV25"/>
  <c r="EN25"/>
  <c r="EF25"/>
  <c r="DW25"/>
  <c r="DP25"/>
  <c r="CZ25"/>
  <c r="CZ26"/>
  <c r="CZ27"/>
  <c r="CZ28"/>
  <c r="CZ29"/>
  <c r="CZ30"/>
  <c r="CZ31"/>
  <c r="CZ32"/>
  <c r="CZ33"/>
  <c r="CZ34"/>
  <c r="CZ35"/>
  <c r="CZ47" a="1"/>
  <c r="CZ47"/>
  <c r="GF25"/>
  <c r="FX25"/>
  <c r="FO25"/>
  <c r="DU25"/>
  <c r="DU26"/>
  <c r="DU27"/>
  <c r="DU28"/>
  <c r="DU29"/>
  <c r="DU30"/>
  <c r="DU31"/>
  <c r="DU32"/>
  <c r="DU33"/>
  <c r="DU34"/>
  <c r="DU35"/>
  <c r="DU47" a="1"/>
  <c r="DU47"/>
  <c r="DN25"/>
  <c r="DN26"/>
  <c r="DN27"/>
  <c r="DN28"/>
  <c r="DN29"/>
  <c r="DN30"/>
  <c r="DN31"/>
  <c r="DN32"/>
  <c r="DN33"/>
  <c r="DN34"/>
  <c r="DN35"/>
  <c r="DN47" a="1"/>
  <c r="DN47"/>
  <c r="DB25"/>
  <c r="FI25"/>
  <c r="EE25"/>
  <c r="EE26"/>
  <c r="EE27"/>
  <c r="EE28"/>
  <c r="EE29"/>
  <c r="EE30"/>
  <c r="EE31"/>
  <c r="EE32"/>
  <c r="EE33"/>
  <c r="EE34"/>
  <c r="EE35"/>
  <c r="EE47" a="1"/>
  <c r="EE47"/>
  <c r="FB25"/>
  <c r="DG25"/>
  <c r="DG26"/>
  <c r="DG27"/>
  <c r="DG28"/>
  <c r="DG29"/>
  <c r="DG30"/>
  <c r="DG31"/>
  <c r="DG32"/>
  <c r="DG33"/>
  <c r="DG34"/>
  <c r="DG35"/>
  <c r="DG47" a="1"/>
  <c r="DG47"/>
  <c r="EU25"/>
  <c r="EU26"/>
  <c r="EU27"/>
  <c r="EU28"/>
  <c r="EU29"/>
  <c r="EU30"/>
  <c r="EU31"/>
  <c r="EU32"/>
  <c r="EU33"/>
  <c r="EU34"/>
  <c r="EU35"/>
  <c r="EU47" a="1"/>
  <c r="EU47"/>
  <c r="EM25"/>
  <c r="EM26"/>
  <c r="EM27"/>
  <c r="EM28"/>
  <c r="EM29"/>
  <c r="EM30"/>
  <c r="EM31"/>
  <c r="EM32"/>
  <c r="EM33"/>
  <c r="EM34"/>
  <c r="EM35"/>
  <c r="EM47" a="1"/>
  <c r="EM47"/>
  <c r="EO18" i="57"/>
  <c r="EJ18"/>
  <c r="DZ18"/>
  <c r="DO18"/>
  <c r="DC18"/>
  <c r="CS18"/>
  <c r="EU18"/>
  <c r="EE18"/>
  <c r="DU18"/>
  <c r="DI18"/>
  <c r="CX18"/>
  <c r="CR11" i="61"/>
  <c r="BL11"/>
  <c r="AF11"/>
  <c r="R11"/>
  <c r="BY11"/>
  <c r="BK11"/>
  <c r="AN11"/>
  <c r="AJ11"/>
  <c r="Z11"/>
  <c r="L11"/>
  <c r="CO11"/>
  <c r="CC11"/>
  <c r="F11"/>
  <c r="CG11"/>
  <c r="BE11"/>
  <c r="AZ11"/>
  <c r="E11"/>
  <c r="BS11"/>
  <c r="BD11"/>
  <c r="AR11"/>
  <c r="K11"/>
  <c r="CK11"/>
  <c r="BR11"/>
  <c r="AV11"/>
  <c r="Y11"/>
  <c r="S11"/>
  <c r="DS15" i="48"/>
  <c r="DO15"/>
  <c r="EO15"/>
  <c r="EK15"/>
  <c r="DY15"/>
  <c r="EH15"/>
  <c r="DU15"/>
  <c r="DJ15"/>
  <c r="DG15"/>
  <c r="EE15"/>
  <c r="DQ15"/>
  <c r="EB15"/>
  <c r="DM15"/>
  <c r="GD13" i="61"/>
  <c r="ED13"/>
  <c r="DZ13"/>
  <c r="DL13"/>
  <c r="GK13"/>
  <c r="FE13"/>
  <c r="ED13" i="44"/>
  <c r="FR13" i="61"/>
  <c r="FV13"/>
  <c r="ET13"/>
  <c r="EL13"/>
  <c r="DE13"/>
  <c r="DS13"/>
  <c r="GK22"/>
  <c r="FV22"/>
  <c r="FE22"/>
  <c r="DZ22"/>
  <c r="DL22"/>
  <c r="FR22"/>
  <c r="EL22"/>
  <c r="ET22"/>
  <c r="ED22"/>
  <c r="DE22"/>
  <c r="GD22"/>
  <c r="DS22"/>
  <c r="ED22" i="44"/>
  <c r="GF35" i="61"/>
  <c r="FX35"/>
  <c r="FO35"/>
  <c r="DB35"/>
  <c r="GE35"/>
  <c r="FI35"/>
  <c r="EZ35"/>
  <c r="DP35"/>
  <c r="FB35"/>
  <c r="EN35"/>
  <c r="FM35"/>
  <c r="EV35"/>
  <c r="EF35"/>
  <c r="DI35"/>
  <c r="DW35"/>
  <c r="A16" i="63"/>
  <c r="CP16"/>
  <c r="A16" i="51"/>
  <c r="CO16"/>
  <c r="CP16" i="50"/>
  <c r="A16"/>
  <c r="AR21" i="58"/>
  <c r="AR27"/>
  <c r="AK21"/>
  <c r="AK27"/>
  <c r="AE21"/>
  <c r="AE27"/>
  <c r="X21"/>
  <c r="X27"/>
  <c r="P21"/>
  <c r="P27"/>
  <c r="J21"/>
  <c r="J27"/>
  <c r="E21"/>
  <c r="AP21"/>
  <c r="AI21"/>
  <c r="AC21"/>
  <c r="V21"/>
  <c r="N21"/>
  <c r="H21"/>
  <c r="D21"/>
  <c r="D27"/>
  <c r="AU21"/>
  <c r="AH21"/>
  <c r="AH27"/>
  <c r="T21"/>
  <c r="T27"/>
  <c r="G21"/>
  <c r="G27"/>
  <c r="AT21"/>
  <c r="AT27"/>
  <c r="AF21"/>
  <c r="R21"/>
  <c r="AN21"/>
  <c r="AN27"/>
  <c r="AB21"/>
  <c r="AB27"/>
  <c r="M21"/>
  <c r="M27"/>
  <c r="K21"/>
  <c r="AL21"/>
  <c r="Z21"/>
  <c r="AF21" i="49"/>
  <c r="R21"/>
  <c r="AP21"/>
  <c r="AC21"/>
  <c r="N21"/>
  <c r="AL21"/>
  <c r="Z21"/>
  <c r="K21"/>
  <c r="E21"/>
  <c r="AT21"/>
  <c r="AT27"/>
  <c r="D21"/>
  <c r="D27"/>
  <c r="AI21"/>
  <c r="V21"/>
  <c r="H21"/>
  <c r="AN21"/>
  <c r="AN27"/>
  <c r="G21"/>
  <c r="G27"/>
  <c r="T21"/>
  <c r="T27"/>
  <c r="X21"/>
  <c r="X27"/>
  <c r="AB21"/>
  <c r="AB27"/>
  <c r="AR21"/>
  <c r="AR27"/>
  <c r="P21"/>
  <c r="P27"/>
  <c r="M21"/>
  <c r="M27"/>
  <c r="J21"/>
  <c r="J27"/>
  <c r="AK21"/>
  <c r="AK27"/>
  <c r="AH21"/>
  <c r="AH27"/>
  <c r="AU21"/>
  <c r="AE21"/>
  <c r="AE27"/>
  <c r="CO15" i="61"/>
  <c r="CC15"/>
  <c r="AN15"/>
  <c r="Z15"/>
  <c r="S15"/>
  <c r="L15"/>
  <c r="E15"/>
  <c r="CK15"/>
  <c r="AV15"/>
  <c r="AJ15"/>
  <c r="F15"/>
  <c r="CG15"/>
  <c r="BY15"/>
  <c r="BE15"/>
  <c r="K15"/>
  <c r="BL15"/>
  <c r="BD15"/>
  <c r="R15"/>
  <c r="BS15"/>
  <c r="CR15"/>
  <c r="BR15"/>
  <c r="AR15"/>
  <c r="AF15"/>
  <c r="AZ15"/>
  <c r="BK15"/>
  <c r="Y15"/>
  <c r="CG19"/>
  <c r="BS19"/>
  <c r="BL19"/>
  <c r="BE19"/>
  <c r="AZ19"/>
  <c r="AF19"/>
  <c r="Y19"/>
  <c r="R19"/>
  <c r="K19"/>
  <c r="CR19"/>
  <c r="BY19"/>
  <c r="BR19"/>
  <c r="BK19"/>
  <c r="BD19"/>
  <c r="CO19"/>
  <c r="CC19"/>
  <c r="AN19"/>
  <c r="Z19"/>
  <c r="S19"/>
  <c r="L19"/>
  <c r="E19"/>
  <c r="CK19"/>
  <c r="AR19"/>
  <c r="AV19"/>
  <c r="AJ19"/>
  <c r="F19"/>
  <c r="AK9"/>
  <c r="AA9"/>
  <c r="M9"/>
  <c r="CD9"/>
  <c r="BT9"/>
  <c r="BF9"/>
  <c r="AS9"/>
  <c r="G9"/>
  <c r="BA9"/>
  <c r="BM9"/>
  <c r="CL9"/>
  <c r="T9"/>
  <c r="N38" i="44"/>
  <c r="N38" i="61"/>
  <c r="BM23"/>
  <c r="T23"/>
  <c r="G23"/>
  <c r="CL23"/>
  <c r="AS23"/>
  <c r="CD23"/>
  <c r="BA23"/>
  <c r="AK23"/>
  <c r="BT23"/>
  <c r="M23"/>
  <c r="BF23"/>
  <c r="AA23"/>
  <c r="CR9"/>
  <c r="BL9"/>
  <c r="AF9"/>
  <c r="R9"/>
  <c r="BY9"/>
  <c r="BK9"/>
  <c r="AN9"/>
  <c r="AJ9"/>
  <c r="Z9"/>
  <c r="L9"/>
  <c r="CK9"/>
  <c r="BR9"/>
  <c r="AV9"/>
  <c r="Y9"/>
  <c r="S9"/>
  <c r="CO9"/>
  <c r="CC9"/>
  <c r="F9"/>
  <c r="CG9"/>
  <c r="BE9"/>
  <c r="AZ9"/>
  <c r="E9"/>
  <c r="BS9"/>
  <c r="BD9"/>
  <c r="AR9"/>
  <c r="K9"/>
  <c r="F47" i="46" a="1"/>
  <c r="F47"/>
  <c r="GF31" i="61"/>
  <c r="FX31"/>
  <c r="FO31"/>
  <c r="DB31"/>
  <c r="EV31"/>
  <c r="EN31"/>
  <c r="EF31"/>
  <c r="DW31"/>
  <c r="FM31"/>
  <c r="EZ31"/>
  <c r="DP31"/>
  <c r="FI31"/>
  <c r="DI31"/>
  <c r="FB31"/>
  <c r="GE31"/>
  <c r="C52"/>
  <c r="F20" i="52"/>
  <c r="C49" i="61"/>
  <c r="F47" i="62" a="1"/>
  <c r="F47"/>
  <c r="DJ47" a="1"/>
  <c r="DJ47"/>
  <c r="DJ46" a="1"/>
  <c r="DJ46"/>
  <c r="DN47" a="1"/>
  <c r="DN47"/>
  <c r="DN46" a="1"/>
  <c r="DN46"/>
  <c r="DC47" a="1"/>
  <c r="DC47"/>
  <c r="DC46" a="1"/>
  <c r="DC46"/>
  <c r="EI46" a="1"/>
  <c r="EI46"/>
  <c r="EI47" a="1"/>
  <c r="EI47"/>
  <c r="DQ46" a="1"/>
  <c r="DQ46"/>
  <c r="DQ47" a="1"/>
  <c r="DQ47"/>
  <c r="CZ47" a="1"/>
  <c r="CZ47"/>
  <c r="CZ46" a="1"/>
  <c r="CZ46"/>
  <c r="DX47" a="1"/>
  <c r="DX47"/>
  <c r="DX46" a="1"/>
  <c r="DX46"/>
  <c r="Y40" i="49"/>
  <c r="Y37"/>
  <c r="Y50" a="1"/>
  <c r="Y50"/>
  <c r="Q40" i="58"/>
  <c r="Q37"/>
  <c r="DB48" i="51" a="1"/>
  <c r="DB48"/>
  <c r="GB49" i="58" a="1"/>
  <c r="GB49"/>
  <c r="GK49" a="1"/>
  <c r="GK49"/>
  <c r="GV49" a="1"/>
  <c r="GV49"/>
  <c r="FG50" a="1"/>
  <c r="FG50"/>
  <c r="GF50" a="1"/>
  <c r="GF50"/>
  <c r="FJ50" a="1"/>
  <c r="FJ50"/>
  <c r="GU50" a="1"/>
  <c r="GU50"/>
  <c r="FJ49" a="1"/>
  <c r="FJ49"/>
  <c r="FS49" a="1"/>
  <c r="FS49"/>
  <c r="GD49" a="1"/>
  <c r="GD49"/>
  <c r="FD50" a="1"/>
  <c r="FD50"/>
  <c r="FY50" a="1"/>
  <c r="FY50"/>
  <c r="GN50" a="1"/>
  <c r="GN50"/>
  <c r="FT49" a="1"/>
  <c r="FT49"/>
  <c r="GC49" a="1"/>
  <c r="GC49"/>
  <c r="GN49" a="1"/>
  <c r="GN49"/>
  <c r="GW49" a="1"/>
  <c r="GW49"/>
  <c r="FX50" a="1"/>
  <c r="FX50"/>
  <c r="FB50" a="1"/>
  <c r="FB50"/>
  <c r="GX50" a="1"/>
  <c r="GX50"/>
  <c r="GM49" a="1"/>
  <c r="GM49"/>
  <c r="GX49" a="1"/>
  <c r="GX49"/>
  <c r="FF49" a="1"/>
  <c r="FF49"/>
  <c r="FS50" a="1"/>
  <c r="FS50"/>
  <c r="FA50" a="1"/>
  <c r="FA50"/>
  <c r="FV50" a="1"/>
  <c r="FV50"/>
  <c r="EW49" a="1"/>
  <c r="EW49"/>
  <c r="CO49" a="1"/>
  <c r="CO49"/>
  <c r="BY49" a="1"/>
  <c r="BY49"/>
  <c r="BI49" a="1"/>
  <c r="BI49"/>
  <c r="CN49" a="1"/>
  <c r="CN49"/>
  <c r="BX49" a="1"/>
  <c r="BX49"/>
  <c r="BH49" a="1"/>
  <c r="BH49"/>
  <c r="CY49" a="1"/>
  <c r="CY49"/>
  <c r="CI49" a="1"/>
  <c r="CI49"/>
  <c r="BS49" a="1"/>
  <c r="BS49"/>
  <c r="EX49" a="1"/>
  <c r="EX49"/>
  <c r="CT49" a="1"/>
  <c r="CT49"/>
  <c r="CD49" a="1"/>
  <c r="CD49"/>
  <c r="BN49" a="1"/>
  <c r="BN49"/>
  <c r="BA49" a="1"/>
  <c r="BA49"/>
  <c r="DJ50" a="1"/>
  <c r="DJ50"/>
  <c r="CT50" a="1"/>
  <c r="CT50"/>
  <c r="CD50" a="1"/>
  <c r="CD50"/>
  <c r="BN50" a="1"/>
  <c r="BN50"/>
  <c r="AX50" a="1"/>
  <c r="AX50"/>
  <c r="BD49" a="1"/>
  <c r="BD49"/>
  <c r="ES50" a="1"/>
  <c r="ES50"/>
  <c r="DM50" a="1"/>
  <c r="DM50"/>
  <c r="CW50" a="1"/>
  <c r="CW50"/>
  <c r="CG50" a="1"/>
  <c r="CG50"/>
  <c r="BQ50" a="1"/>
  <c r="BQ50"/>
  <c r="BA50" a="1"/>
  <c r="BA50"/>
  <c r="U50" a="1"/>
  <c r="U50"/>
  <c r="DP50" a="1"/>
  <c r="DP50"/>
  <c r="CJ50" a="1"/>
  <c r="CJ50"/>
  <c r="BT50" a="1"/>
  <c r="BT50"/>
  <c r="BD50" a="1"/>
  <c r="BD50"/>
  <c r="EM50" a="1"/>
  <c r="EM50"/>
  <c r="DW50" a="1"/>
  <c r="DW50"/>
  <c r="CQ50" a="1"/>
  <c r="CQ50"/>
  <c r="CA50" a="1"/>
  <c r="CA50"/>
  <c r="BK50" a="1"/>
  <c r="BK50"/>
  <c r="O50" a="1"/>
  <c r="O50"/>
  <c r="A15" i="51"/>
  <c r="CY47" a="1"/>
  <c r="CY47"/>
  <c r="F37" i="58"/>
  <c r="F40"/>
  <c r="DQ46" i="45" a="1"/>
  <c r="DQ46"/>
  <c r="DQ47" a="1"/>
  <c r="DQ47"/>
  <c r="EM46" i="57" a="1"/>
  <c r="EM46"/>
  <c r="DH46" a="1"/>
  <c r="DH46"/>
  <c r="Z46" a="1"/>
  <c r="Z46"/>
  <c r="DH47" a="1"/>
  <c r="DH47"/>
  <c r="CP47" a="1"/>
  <c r="CP47"/>
  <c r="P46" a="1"/>
  <c r="P46"/>
  <c r="CD46" a="1"/>
  <c r="CD46"/>
  <c r="BY47" a="1"/>
  <c r="BY47"/>
  <c r="BG47" a="1"/>
  <c r="BG47"/>
  <c r="CF47" a="1"/>
  <c r="CF47"/>
  <c r="EW47" a="1"/>
  <c r="EW47"/>
  <c r="AX46" a="1"/>
  <c r="AX46"/>
  <c r="BG46" a="1"/>
  <c r="BG46"/>
  <c r="CZ47" a="1"/>
  <c r="CZ47"/>
  <c r="P47" a="1"/>
  <c r="P47"/>
  <c r="CB47" a="1"/>
  <c r="CB47"/>
  <c r="EB47" a="1"/>
  <c r="EB47"/>
  <c r="AM47" a="1"/>
  <c r="AM47"/>
  <c r="DE47" a="1"/>
  <c r="DE47"/>
  <c r="CB46" a="1"/>
  <c r="CB46"/>
  <c r="AL46" a="1"/>
  <c r="AL46"/>
  <c r="DA47" a="1"/>
  <c r="DA47"/>
  <c r="CC47" a="1"/>
  <c r="CC47"/>
  <c r="BH47" a="1"/>
  <c r="BH47"/>
  <c r="N49" i="49" a="1"/>
  <c r="N49"/>
  <c r="R49" a="1"/>
  <c r="R49"/>
  <c r="V49" a="1"/>
  <c r="V49"/>
  <c r="Z49" a="1"/>
  <c r="Z49"/>
  <c r="AL49" a="1"/>
  <c r="AL49"/>
  <c r="AP49" a="1"/>
  <c r="AP49"/>
  <c r="K49" a="1"/>
  <c r="K49"/>
  <c r="AI49" a="1"/>
  <c r="AI49"/>
  <c r="H49" a="1"/>
  <c r="H49"/>
  <c r="AF49" a="1"/>
  <c r="AF49"/>
  <c r="E49" a="1"/>
  <c r="E49"/>
  <c r="AC49" a="1"/>
  <c r="AC49"/>
  <c r="EL46" i="57" a="1"/>
  <c r="EL46"/>
  <c r="DW46" i="42" a="1"/>
  <c r="DW46"/>
  <c r="EG46" i="57" a="1"/>
  <c r="EG46"/>
  <c r="DR46" a="1"/>
  <c r="DR46"/>
  <c r="DF46" a="1"/>
  <c r="DF46"/>
  <c r="DL46" a="1"/>
  <c r="DL46"/>
  <c r="BU22"/>
  <c r="BO22"/>
  <c r="BI22"/>
  <c r="BA22"/>
  <c r="AV22"/>
  <c r="AQ22"/>
  <c r="S22"/>
  <c r="N22"/>
  <c r="I22"/>
  <c r="D22"/>
  <c r="BF22" i="42"/>
  <c r="BR22" i="57"/>
  <c r="BL22"/>
  <c r="BF22"/>
  <c r="AK22"/>
  <c r="Y22"/>
  <c r="BD22"/>
  <c r="AT22"/>
  <c r="AH22"/>
  <c r="V22"/>
  <c r="L22"/>
  <c r="AE22"/>
  <c r="AY22"/>
  <c r="AO22"/>
  <c r="AB22"/>
  <c r="Q22"/>
  <c r="G22"/>
  <c r="CP13" i="63"/>
  <c r="A13"/>
  <c r="A13" i="51"/>
  <c r="A13" i="50"/>
  <c r="CP13"/>
  <c r="CO13" i="51"/>
  <c r="EY9" i="58"/>
  <c r="DX9"/>
  <c r="DL9"/>
  <c r="DF9"/>
  <c r="EP9"/>
  <c r="EI9"/>
  <c r="EC9"/>
  <c r="EZ9"/>
  <c r="EL9"/>
  <c r="EF9"/>
  <c r="DT9"/>
  <c r="ET9"/>
  <c r="DI9"/>
  <c r="DO9"/>
  <c r="DC9"/>
  <c r="DS9" i="49"/>
  <c r="EX9"/>
  <c r="DC9"/>
  <c r="EH9"/>
  <c r="DN9"/>
  <c r="ES9"/>
  <c r="EB9"/>
  <c r="DK9"/>
  <c r="EK9"/>
  <c r="DH9"/>
  <c r="DW9"/>
  <c r="EE9"/>
  <c r="EO9"/>
  <c r="DE9"/>
  <c r="EY9"/>
  <c r="BA4" i="38"/>
  <c r="BA9"/>
  <c r="GK10" i="61"/>
  <c r="FE10"/>
  <c r="EL10"/>
  <c r="FV10"/>
  <c r="FR10"/>
  <c r="ET10"/>
  <c r="DS10"/>
  <c r="DE10"/>
  <c r="DL10"/>
  <c r="DZ10"/>
  <c r="ED10" i="44"/>
  <c r="ED10" i="61"/>
  <c r="GD10"/>
  <c r="DS7" i="48"/>
  <c r="DO7"/>
  <c r="AK11" i="61"/>
  <c r="AA11"/>
  <c r="M11"/>
  <c r="CD11"/>
  <c r="BT11"/>
  <c r="BF11"/>
  <c r="AS11"/>
  <c r="G11"/>
  <c r="BA11"/>
  <c r="BM11"/>
  <c r="CL11"/>
  <c r="T11"/>
  <c r="BU19" i="57"/>
  <c r="BO19"/>
  <c r="BI19"/>
  <c r="BA19"/>
  <c r="AV19"/>
  <c r="AQ19"/>
  <c r="S19"/>
  <c r="N19"/>
  <c r="I19"/>
  <c r="D19"/>
  <c r="BR19"/>
  <c r="BL19"/>
  <c r="BF19"/>
  <c r="AE19"/>
  <c r="AY19"/>
  <c r="AO19"/>
  <c r="AB19"/>
  <c r="Q19"/>
  <c r="G19"/>
  <c r="BF19" i="42"/>
  <c r="AK19" i="57"/>
  <c r="Y19"/>
  <c r="BD19"/>
  <c r="AT19"/>
  <c r="AH19"/>
  <c r="V19"/>
  <c r="L19"/>
  <c r="N37" i="44"/>
  <c r="N37" i="61"/>
  <c r="Q32"/>
  <c r="J32"/>
  <c r="CF32"/>
  <c r="AE32"/>
  <c r="CN32"/>
  <c r="AM32"/>
  <c r="BX32"/>
  <c r="BJ32"/>
  <c r="X32"/>
  <c r="BC32"/>
  <c r="BQ32"/>
  <c r="AU32"/>
  <c r="EY15" i="57"/>
  <c r="ES15"/>
  <c r="EN15"/>
  <c r="FA15" i="42"/>
  <c r="CN15"/>
  <c r="EK15" i="57"/>
  <c r="EF15"/>
  <c r="EA15"/>
  <c r="DV15"/>
  <c r="DP15"/>
  <c r="DJ15"/>
  <c r="DD15"/>
  <c r="CY15"/>
  <c r="CT15"/>
  <c r="CO15"/>
  <c r="EI15"/>
  <c r="DY15"/>
  <c r="DM15"/>
  <c r="DB15"/>
  <c r="CR15"/>
  <c r="EP15"/>
  <c r="CN15"/>
  <c r="FA15"/>
  <c r="ED15"/>
  <c r="DS15"/>
  <c r="DG15"/>
  <c r="CW15"/>
  <c r="CO15" i="42"/>
  <c r="EV15" i="57"/>
  <c r="EN15" i="42"/>
  <c r="EJ11" i="61"/>
  <c r="DV11"/>
  <c r="DH11"/>
  <c r="FT11"/>
  <c r="FA11"/>
  <c r="ER11"/>
  <c r="FN11"/>
  <c r="FH11"/>
  <c r="EB11"/>
  <c r="DA11"/>
  <c r="GJ11"/>
  <c r="DO11"/>
  <c r="GB11"/>
  <c r="CP21" i="63"/>
  <c r="A21"/>
  <c r="A21" i="51"/>
  <c r="A21" i="50"/>
  <c r="CP21"/>
  <c r="CO21" i="51"/>
  <c r="CP15" i="63"/>
  <c r="A15"/>
  <c r="CP15" i="50"/>
  <c r="CO15" i="51"/>
  <c r="A15" i="50"/>
  <c r="EY15" i="58"/>
  <c r="EO15"/>
  <c r="EF15"/>
  <c r="DN15"/>
  <c r="DF15"/>
  <c r="EV15"/>
  <c r="ER15"/>
  <c r="EI15"/>
  <c r="EE15"/>
  <c r="DZ15"/>
  <c r="DV15"/>
  <c r="DQ15"/>
  <c r="DI15"/>
  <c r="EH15"/>
  <c r="DH15"/>
  <c r="EL15"/>
  <c r="DL15"/>
  <c r="DC15"/>
  <c r="EK15"/>
  <c r="DT15"/>
  <c r="EZ15"/>
  <c r="DO15"/>
  <c r="ET15"/>
  <c r="EC15"/>
  <c r="DK15"/>
  <c r="EP15"/>
  <c r="DX15"/>
  <c r="EX15" i="49"/>
  <c r="DS15"/>
  <c r="EN15"/>
  <c r="EG15"/>
  <c r="EU15"/>
  <c r="EQ15"/>
  <c r="EJ15"/>
  <c r="DJ15"/>
  <c r="DY15"/>
  <c r="DU15"/>
  <c r="DP15"/>
  <c r="DM15"/>
  <c r="ED15"/>
  <c r="DC15"/>
  <c r="EB15"/>
  <c r="DK15"/>
  <c r="EY15"/>
  <c r="DN15"/>
  <c r="DW15"/>
  <c r="ES15"/>
  <c r="DH15"/>
  <c r="EO15"/>
  <c r="EK15"/>
  <c r="DG15"/>
  <c r="DE15"/>
  <c r="EH15"/>
  <c r="EE15"/>
  <c r="EY18" i="58"/>
  <c r="EO18"/>
  <c r="EF18"/>
  <c r="DN18"/>
  <c r="DF18"/>
  <c r="EV18"/>
  <c r="ER18"/>
  <c r="EI18"/>
  <c r="EE18"/>
  <c r="DZ18"/>
  <c r="DV18"/>
  <c r="DQ18"/>
  <c r="DI18"/>
  <c r="EH18"/>
  <c r="DH18"/>
  <c r="EL18"/>
  <c r="DL18"/>
  <c r="DC18"/>
  <c r="EK18"/>
  <c r="DT18"/>
  <c r="EZ18"/>
  <c r="DO18"/>
  <c r="ET18"/>
  <c r="EC18"/>
  <c r="DK18"/>
  <c r="EP18"/>
  <c r="DX18"/>
  <c r="EX18" i="49"/>
  <c r="EG18"/>
  <c r="DS18"/>
  <c r="DY18"/>
  <c r="DU18"/>
  <c r="DP18"/>
  <c r="DM18"/>
  <c r="ED18"/>
  <c r="EU18"/>
  <c r="EQ18"/>
  <c r="EN18"/>
  <c r="DJ18"/>
  <c r="EJ18"/>
  <c r="DC18"/>
  <c r="ES18"/>
  <c r="EB18"/>
  <c r="DK18"/>
  <c r="EK18"/>
  <c r="DG18"/>
  <c r="EH18"/>
  <c r="DW18"/>
  <c r="EE18"/>
  <c r="DE18"/>
  <c r="EY18"/>
  <c r="DH18"/>
  <c r="DN18"/>
  <c r="EO18"/>
  <c r="GJ15" i="61"/>
  <c r="EJ15"/>
  <c r="DV15"/>
  <c r="DO15"/>
  <c r="DH15"/>
  <c r="DA15"/>
  <c r="ER15"/>
  <c r="FH15"/>
  <c r="FN15"/>
  <c r="EB15"/>
  <c r="FT15"/>
  <c r="GB15"/>
  <c r="FA15"/>
  <c r="GK7"/>
  <c r="ED7"/>
  <c r="DS7"/>
  <c r="GD7"/>
  <c r="FV7"/>
  <c r="DL7"/>
  <c r="FR7"/>
  <c r="ET7"/>
  <c r="EL7"/>
  <c r="DZ7"/>
  <c r="FE7"/>
  <c r="DE7"/>
  <c r="ED7" i="44"/>
  <c r="EY9" i="57"/>
  <c r="ES9"/>
  <c r="EN9"/>
  <c r="CO9" i="42"/>
  <c r="CY9" i="57"/>
  <c r="EN9" i="42"/>
  <c r="EK9" i="57"/>
  <c r="EF9"/>
  <c r="EA9"/>
  <c r="DV9"/>
  <c r="DP9"/>
  <c r="DJ9"/>
  <c r="DD9"/>
  <c r="CT9"/>
  <c r="CO9"/>
  <c r="EV9"/>
  <c r="EI9"/>
  <c r="DY9"/>
  <c r="DM9"/>
  <c r="DB9"/>
  <c r="CR9"/>
  <c r="CN9" i="42"/>
  <c r="EP9" i="57"/>
  <c r="CN9"/>
  <c r="FA9" i="42"/>
  <c r="FA9" i="57"/>
  <c r="ED9"/>
  <c r="DS9"/>
  <c r="DG9"/>
  <c r="CW9"/>
  <c r="DO12" i="48"/>
  <c r="DS12"/>
  <c r="EB12"/>
  <c r="EK12"/>
  <c r="DY12"/>
  <c r="DQ12"/>
  <c r="DM12"/>
  <c r="EH12"/>
  <c r="DU12"/>
  <c r="DG12"/>
  <c r="EE12"/>
  <c r="EO12"/>
  <c r="DJ12"/>
  <c r="CW27" i="51"/>
  <c r="CW48" a="1"/>
  <c r="CW48"/>
  <c r="DK27"/>
  <c r="DK48" a="1"/>
  <c r="DK48"/>
  <c r="DM27"/>
  <c r="DM48" a="1"/>
  <c r="DM48"/>
  <c r="DE27"/>
  <c r="DE48" a="1"/>
  <c r="DE48"/>
  <c r="DO27"/>
  <c r="DO48" a="1"/>
  <c r="DO48"/>
  <c r="DC27"/>
  <c r="DC48" a="1"/>
  <c r="DC48"/>
  <c r="CY27"/>
  <c r="CY48" a="1"/>
  <c r="CY48"/>
  <c r="DA27"/>
  <c r="DA48" a="1"/>
  <c r="DA48"/>
  <c r="DG27"/>
  <c r="DG48" a="1"/>
  <c r="DG48"/>
  <c r="DI27"/>
  <c r="DI48" a="1"/>
  <c r="DI48"/>
  <c r="CS27"/>
  <c r="CS48" a="1"/>
  <c r="CS48"/>
  <c r="CU27"/>
  <c r="CU48" a="1"/>
  <c r="CU48"/>
  <c r="Q27"/>
  <c r="Q48" a="1"/>
  <c r="Q48"/>
  <c r="G27"/>
  <c r="G48" a="1"/>
  <c r="G48"/>
  <c r="AA27"/>
  <c r="AA48" a="1"/>
  <c r="AA48"/>
  <c r="O27"/>
  <c r="O48" a="1"/>
  <c r="O48"/>
  <c r="Y27"/>
  <c r="Y48" a="1"/>
  <c r="Y48"/>
  <c r="M27"/>
  <c r="M48" a="1"/>
  <c r="M48"/>
  <c r="U27"/>
  <c r="U48" a="1"/>
  <c r="U48"/>
  <c r="W27"/>
  <c r="W48" a="1"/>
  <c r="W48"/>
  <c r="I27"/>
  <c r="I48" a="1"/>
  <c r="I48"/>
  <c r="K27"/>
  <c r="K48" a="1"/>
  <c r="K48"/>
  <c r="S27"/>
  <c r="S48" a="1"/>
  <c r="S48"/>
  <c r="E27"/>
  <c r="E48" a="1"/>
  <c r="E48"/>
  <c r="DS9" i="48"/>
  <c r="DO9"/>
  <c r="CG8" i="61"/>
  <c r="BD8"/>
  <c r="AR8"/>
  <c r="Y8"/>
  <c r="S8"/>
  <c r="CO8"/>
  <c r="AJ8"/>
  <c r="L8"/>
  <c r="F8"/>
  <c r="AZ8"/>
  <c r="Z8"/>
  <c r="R8"/>
  <c r="K8"/>
  <c r="E8"/>
  <c r="BY8"/>
  <c r="BR8"/>
  <c r="BK8"/>
  <c r="CC8"/>
  <c r="AV8"/>
  <c r="BS8"/>
  <c r="AN8"/>
  <c r="CR8"/>
  <c r="BL8"/>
  <c r="AF8"/>
  <c r="CK8"/>
  <c r="BE8"/>
  <c r="DO10" i="63"/>
  <c r="DG10"/>
  <c r="CY10"/>
  <c r="DQ10"/>
  <c r="DI10"/>
  <c r="DA10"/>
  <c r="CS10"/>
  <c r="DC10"/>
  <c r="DM10"/>
  <c r="CW10"/>
  <c r="DE10"/>
  <c r="DO10" i="50"/>
  <c r="DE10"/>
  <c r="CU10" i="63"/>
  <c r="DQ10" i="50"/>
  <c r="DK10"/>
  <c r="DM10"/>
  <c r="DG10"/>
  <c r="DI10"/>
  <c r="DK10" i="63"/>
  <c r="CY10" i="50"/>
  <c r="DA10"/>
  <c r="DC10"/>
  <c r="CU10"/>
  <c r="CW10"/>
  <c r="CS10"/>
  <c r="BM22" i="61"/>
  <c r="T22"/>
  <c r="G22"/>
  <c r="CL22"/>
  <c r="AS22"/>
  <c r="CD22"/>
  <c r="BA22"/>
  <c r="AK22"/>
  <c r="AA22"/>
  <c r="BF22"/>
  <c r="M22"/>
  <c r="BT22"/>
  <c r="FI27"/>
  <c r="FB27"/>
  <c r="GF27"/>
  <c r="FX27"/>
  <c r="FO27"/>
  <c r="DB27"/>
  <c r="FM27"/>
  <c r="EV27"/>
  <c r="EN27"/>
  <c r="EF27"/>
  <c r="DW27"/>
  <c r="DP27"/>
  <c r="EZ27"/>
  <c r="DI27"/>
  <c r="GE27"/>
  <c r="FI28"/>
  <c r="FB28"/>
  <c r="FM28"/>
  <c r="EF28"/>
  <c r="DI28"/>
  <c r="EZ28"/>
  <c r="EN28"/>
  <c r="GE28"/>
  <c r="DW28"/>
  <c r="GF28"/>
  <c r="FO28"/>
  <c r="DP28"/>
  <c r="FX28"/>
  <c r="DB28"/>
  <c r="EV28"/>
  <c r="AC47" i="46" a="1"/>
  <c r="AC47"/>
  <c r="A8" i="63"/>
  <c r="CP8"/>
  <c r="A8" i="51"/>
  <c r="CO8"/>
  <c r="CP8" i="50"/>
  <c r="A8"/>
  <c r="A18" i="63"/>
  <c r="CP18"/>
  <c r="A18" i="51"/>
  <c r="A18" i="50"/>
  <c r="CO18" i="51"/>
  <c r="CP18" i="50"/>
  <c r="CP11" i="63"/>
  <c r="A11"/>
  <c r="A11" i="51"/>
  <c r="CP11" i="50"/>
  <c r="CO11" i="51"/>
  <c r="A11" i="50"/>
  <c r="CP17" i="63"/>
  <c r="A17"/>
  <c r="A17" i="51"/>
  <c r="A17" i="50"/>
  <c r="CP17"/>
  <c r="CO17" i="51"/>
  <c r="CP9" i="63"/>
  <c r="A9"/>
  <c r="A9" i="51"/>
  <c r="A9" i="50"/>
  <c r="CP9"/>
  <c r="CO9" i="51"/>
  <c r="EY11" i="58"/>
  <c r="DX11"/>
  <c r="DL11"/>
  <c r="DF11"/>
  <c r="EP11"/>
  <c r="EI11"/>
  <c r="EC11"/>
  <c r="EZ11"/>
  <c r="EL11"/>
  <c r="EF11"/>
  <c r="DT11"/>
  <c r="ET11"/>
  <c r="DI11"/>
  <c r="DO11"/>
  <c r="DC11"/>
  <c r="EX11" i="49"/>
  <c r="DS11"/>
  <c r="DC11"/>
  <c r="DE11"/>
  <c r="EH11"/>
  <c r="EE11"/>
  <c r="EB11"/>
  <c r="DK11"/>
  <c r="EY11"/>
  <c r="DN11"/>
  <c r="DW11"/>
  <c r="EK11"/>
  <c r="DH11"/>
  <c r="EO11"/>
  <c r="ES11"/>
  <c r="EY17" i="58"/>
  <c r="EO17"/>
  <c r="EF17"/>
  <c r="DN17"/>
  <c r="DF17"/>
  <c r="EV17"/>
  <c r="ER17"/>
  <c r="EI17"/>
  <c r="EE17"/>
  <c r="DZ17"/>
  <c r="DV17"/>
  <c r="DQ17"/>
  <c r="DI17"/>
  <c r="EZ17"/>
  <c r="EP17"/>
  <c r="DX17"/>
  <c r="DO17"/>
  <c r="ET17"/>
  <c r="EK17"/>
  <c r="EC17"/>
  <c r="DT17"/>
  <c r="DK17"/>
  <c r="EL17"/>
  <c r="DC17"/>
  <c r="EH17"/>
  <c r="DL17"/>
  <c r="DH17"/>
  <c r="DS17" i="49"/>
  <c r="EU17"/>
  <c r="DU17"/>
  <c r="DM17"/>
  <c r="EJ17"/>
  <c r="EX17"/>
  <c r="DY17"/>
  <c r="EQ17"/>
  <c r="EG17"/>
  <c r="DP17"/>
  <c r="EN17"/>
  <c r="DJ17"/>
  <c r="ED17"/>
  <c r="DC17"/>
  <c r="DH17"/>
  <c r="DW17"/>
  <c r="EO17"/>
  <c r="EB17"/>
  <c r="DE17"/>
  <c r="DK17"/>
  <c r="EK17"/>
  <c r="DG17"/>
  <c r="EE17"/>
  <c r="EY17"/>
  <c r="EH17"/>
  <c r="DN17"/>
  <c r="ES17"/>
  <c r="EY14" i="58"/>
  <c r="EO14"/>
  <c r="EF14"/>
  <c r="DN14"/>
  <c r="DF14"/>
  <c r="EV14"/>
  <c r="ER14"/>
  <c r="EI14"/>
  <c r="EE14"/>
  <c r="DZ14"/>
  <c r="DV14"/>
  <c r="DQ14"/>
  <c r="DI14"/>
  <c r="EH14"/>
  <c r="EZ14"/>
  <c r="EL14"/>
  <c r="EC14"/>
  <c r="DO14"/>
  <c r="ET14"/>
  <c r="DK14"/>
  <c r="EK14"/>
  <c r="DX14"/>
  <c r="DL14"/>
  <c r="DC14"/>
  <c r="EP14"/>
  <c r="DT14"/>
  <c r="DH14"/>
  <c r="EG14" i="49"/>
  <c r="EX14"/>
  <c r="DS14"/>
  <c r="DY14"/>
  <c r="DU14"/>
  <c r="DP14"/>
  <c r="DM14"/>
  <c r="ED14"/>
  <c r="EU14"/>
  <c r="EQ14"/>
  <c r="EN14"/>
  <c r="DJ14"/>
  <c r="EJ14"/>
  <c r="DC14"/>
  <c r="EB14"/>
  <c r="DK14"/>
  <c r="EK14"/>
  <c r="EY14"/>
  <c r="DH14"/>
  <c r="DW14"/>
  <c r="DE14"/>
  <c r="DG14"/>
  <c r="EE14"/>
  <c r="EO14"/>
  <c r="EH14"/>
  <c r="DN14"/>
  <c r="ES14"/>
  <c r="BM24" i="61"/>
  <c r="AK24"/>
  <c r="CL24"/>
  <c r="BF24"/>
  <c r="AA24"/>
  <c r="G24"/>
  <c r="BT24"/>
  <c r="AS24"/>
  <c r="M24"/>
  <c r="CD24"/>
  <c r="BA24"/>
  <c r="T24"/>
  <c r="DN17" i="63"/>
  <c r="DJ17"/>
  <c r="DF17"/>
  <c r="DB17"/>
  <c r="CX17"/>
  <c r="CT17"/>
  <c r="DO17"/>
  <c r="DK17"/>
  <c r="DG17"/>
  <c r="DC17"/>
  <c r="CY17"/>
  <c r="CU17"/>
  <c r="DL17"/>
  <c r="DD17"/>
  <c r="CV17"/>
  <c r="DQ17"/>
  <c r="DI17"/>
  <c r="DA17"/>
  <c r="CS17"/>
  <c r="DM17"/>
  <c r="CW17"/>
  <c r="DN17" i="50"/>
  <c r="DK17"/>
  <c r="DH17"/>
  <c r="DH17" i="63"/>
  <c r="DM17" i="50"/>
  <c r="DJ17"/>
  <c r="DG17"/>
  <c r="DE17" i="63"/>
  <c r="DQ17" i="50"/>
  <c r="DP17"/>
  <c r="DI17"/>
  <c r="DF17"/>
  <c r="DE17"/>
  <c r="DP17" i="63"/>
  <c r="DL17" i="50"/>
  <c r="DO17"/>
  <c r="CZ17" i="63"/>
  <c r="DD17" i="50"/>
  <c r="DA17"/>
  <c r="CV17"/>
  <c r="CY17"/>
  <c r="DC17"/>
  <c r="CX17"/>
  <c r="CU17"/>
  <c r="CZ17"/>
  <c r="CW17"/>
  <c r="DB17"/>
  <c r="CT17"/>
  <c r="CS17"/>
  <c r="DK7" i="63"/>
  <c r="DC7"/>
  <c r="CU7"/>
  <c r="DM7"/>
  <c r="DE7"/>
  <c r="CW7"/>
  <c r="DG7"/>
  <c r="DQ7"/>
  <c r="DA7"/>
  <c r="CS7"/>
  <c r="DQ7" i="50"/>
  <c r="DK7"/>
  <c r="DO7" i="63"/>
  <c r="DM7" i="50"/>
  <c r="DG7"/>
  <c r="DI7" i="63"/>
  <c r="DI7" i="50"/>
  <c r="CY7" i="63"/>
  <c r="DO7" i="50"/>
  <c r="DE7"/>
  <c r="DA7"/>
  <c r="CY7"/>
  <c r="DC7"/>
  <c r="CU7"/>
  <c r="CW7"/>
  <c r="CS7"/>
  <c r="EY8" i="57"/>
  <c r="ES8"/>
  <c r="EN8"/>
  <c r="CN8" i="42"/>
  <c r="EK8" i="57"/>
  <c r="EF8"/>
  <c r="EA8"/>
  <c r="DV8"/>
  <c r="DP8"/>
  <c r="DJ8"/>
  <c r="DD8"/>
  <c r="CY8"/>
  <c r="CT8"/>
  <c r="CO8"/>
  <c r="CO8" i="42"/>
  <c r="EP8" i="57"/>
  <c r="CN8"/>
  <c r="FA8"/>
  <c r="ED8"/>
  <c r="DS8"/>
  <c r="DG8"/>
  <c r="CW8"/>
  <c r="EV8"/>
  <c r="EN8" i="42"/>
  <c r="EI8" i="57"/>
  <c r="DY8"/>
  <c r="DM8"/>
  <c r="DB8"/>
  <c r="CR8"/>
  <c r="FA8" i="42"/>
  <c r="EY13" i="57"/>
  <c r="ES13"/>
  <c r="EN13"/>
  <c r="CO13" i="42"/>
  <c r="EN13"/>
  <c r="EK13" i="57"/>
  <c r="EF13"/>
  <c r="EA13"/>
  <c r="DV13"/>
  <c r="DP13"/>
  <c r="DJ13"/>
  <c r="DD13"/>
  <c r="CY13"/>
  <c r="CT13"/>
  <c r="CO13"/>
  <c r="EV13"/>
  <c r="FA13" i="42"/>
  <c r="EI13" i="57"/>
  <c r="DY13"/>
  <c r="DM13"/>
  <c r="DB13"/>
  <c r="CR13"/>
  <c r="EP13"/>
  <c r="CN13"/>
  <c r="FA13"/>
  <c r="ED13"/>
  <c r="DS13"/>
  <c r="DG13"/>
  <c r="CW13"/>
  <c r="CN13" i="42"/>
  <c r="DK9" i="63"/>
  <c r="DC9"/>
  <c r="CU9"/>
  <c r="DM9"/>
  <c r="DE9"/>
  <c r="CW9"/>
  <c r="DO9"/>
  <c r="CY9"/>
  <c r="DI9"/>
  <c r="CS9"/>
  <c r="DA9"/>
  <c r="DI9" i="50"/>
  <c r="DO9"/>
  <c r="DE9"/>
  <c r="DQ9" i="63"/>
  <c r="DQ9" i="50"/>
  <c r="DK9"/>
  <c r="DG9" i="63"/>
  <c r="DM9" i="50"/>
  <c r="DG9"/>
  <c r="CW9"/>
  <c r="CU9"/>
  <c r="CY9"/>
  <c r="DA9"/>
  <c r="DC9"/>
  <c r="CS9"/>
  <c r="CG10" i="61"/>
  <c r="CC10"/>
  <c r="BS10"/>
  <c r="BE10"/>
  <c r="AV10"/>
  <c r="AR10"/>
  <c r="Y10"/>
  <c r="K10"/>
  <c r="F10"/>
  <c r="CO10"/>
  <c r="CK10"/>
  <c r="BR10"/>
  <c r="BD10"/>
  <c r="AZ10"/>
  <c r="S10"/>
  <c r="E10"/>
  <c r="BY10"/>
  <c r="AJ10"/>
  <c r="AN10"/>
  <c r="R10"/>
  <c r="L10"/>
  <c r="CR10"/>
  <c r="BL10"/>
  <c r="AF10"/>
  <c r="Z10"/>
  <c r="BK10"/>
  <c r="DS13" i="48"/>
  <c r="DO13"/>
  <c r="EK13"/>
  <c r="DY13"/>
  <c r="DJ13"/>
  <c r="EO13"/>
  <c r="EB13"/>
  <c r="DM13"/>
  <c r="EE13"/>
  <c r="DQ13"/>
  <c r="EH13"/>
  <c r="DU13"/>
  <c r="DG13"/>
  <c r="DO12" i="63"/>
  <c r="DG12"/>
  <c r="CY12"/>
  <c r="DQ12"/>
  <c r="DI12"/>
  <c r="DA12"/>
  <c r="CS12"/>
  <c r="DK12"/>
  <c r="CU12"/>
  <c r="DE12"/>
  <c r="DM12"/>
  <c r="DM12" i="50"/>
  <c r="DG12"/>
  <c r="DC12" i="63"/>
  <c r="DI12" i="50"/>
  <c r="CW12" i="63"/>
  <c r="DO12" i="50"/>
  <c r="DE12"/>
  <c r="DQ12"/>
  <c r="DK12"/>
  <c r="DC12"/>
  <c r="CU12"/>
  <c r="DA12"/>
  <c r="CW12"/>
  <c r="CY12"/>
  <c r="CS12"/>
  <c r="GD9" i="61"/>
  <c r="ED9"/>
  <c r="DZ9"/>
  <c r="DL9"/>
  <c r="FV9"/>
  <c r="ET9"/>
  <c r="EL9"/>
  <c r="DE9"/>
  <c r="ED9" i="44"/>
  <c r="DS9" i="61"/>
  <c r="GK9"/>
  <c r="FE9"/>
  <c r="FR9"/>
  <c r="EY11" i="57"/>
  <c r="ES11"/>
  <c r="EN11"/>
  <c r="FA11" i="42"/>
  <c r="CN11"/>
  <c r="EK11" i="57"/>
  <c r="EF11"/>
  <c r="EA11"/>
  <c r="DV11"/>
  <c r="DP11"/>
  <c r="DJ11"/>
  <c r="DD11"/>
  <c r="CY11"/>
  <c r="CT11"/>
  <c r="CO11"/>
  <c r="EV11"/>
  <c r="CO11" i="42"/>
  <c r="EI11" i="57"/>
  <c r="DY11"/>
  <c r="DM11"/>
  <c r="DB11"/>
  <c r="CR11"/>
  <c r="EN11" i="42"/>
  <c r="EP11" i="57"/>
  <c r="CN11"/>
  <c r="FA11"/>
  <c r="ED11"/>
  <c r="DS11"/>
  <c r="DG11"/>
  <c r="CW11"/>
  <c r="AZ18"/>
  <c r="AU18"/>
  <c r="AU20"/>
  <c r="AU22"/>
  <c r="AU47" a="1"/>
  <c r="AU47"/>
  <c r="AP18"/>
  <c r="AP20"/>
  <c r="AP22"/>
  <c r="AP47" a="1"/>
  <c r="AP47"/>
  <c r="AI18"/>
  <c r="AI20"/>
  <c r="AI22"/>
  <c r="AI47" a="1"/>
  <c r="AI47"/>
  <c r="AC18"/>
  <c r="W18"/>
  <c r="R18"/>
  <c r="M18"/>
  <c r="M20"/>
  <c r="M22"/>
  <c r="M47" a="1"/>
  <c r="M47"/>
  <c r="H18"/>
  <c r="BV18"/>
  <c r="BJ18"/>
  <c r="BJ20"/>
  <c r="BJ22"/>
  <c r="BJ47" a="1"/>
  <c r="BJ47"/>
  <c r="BP18"/>
  <c r="I24" i="61"/>
  <c r="I47" a="1"/>
  <c r="I47"/>
  <c r="BW24"/>
  <c r="BW47" a="1"/>
  <c r="BW47"/>
  <c r="CQ24"/>
  <c r="CQ47" a="1"/>
  <c r="CQ47"/>
  <c r="W24"/>
  <c r="W47" a="1"/>
  <c r="W47"/>
  <c r="BI24"/>
  <c r="BI47" a="1"/>
  <c r="BI47"/>
  <c r="AI24"/>
  <c r="AI47" a="1"/>
  <c r="AI47"/>
  <c r="BP24"/>
  <c r="BP47" a="1"/>
  <c r="BP47"/>
  <c r="P24"/>
  <c r="P47" a="1"/>
  <c r="P47"/>
  <c r="AY24"/>
  <c r="AY47" a="1"/>
  <c r="AY47"/>
  <c r="AD24"/>
  <c r="AD47" a="1"/>
  <c r="AD47"/>
  <c r="AQ24"/>
  <c r="AQ47" a="1"/>
  <c r="AQ47"/>
  <c r="CB24"/>
  <c r="CB47" a="1"/>
  <c r="CB47"/>
  <c r="CJ24"/>
  <c r="CJ47" a="1"/>
  <c r="CJ47"/>
  <c r="N34" i="44"/>
  <c r="N34" i="61"/>
  <c r="CG17"/>
  <c r="BS17"/>
  <c r="BL17"/>
  <c r="BE17"/>
  <c r="AZ17"/>
  <c r="AF17"/>
  <c r="Y17"/>
  <c r="R17"/>
  <c r="K17"/>
  <c r="CO17"/>
  <c r="CC17"/>
  <c r="AN17"/>
  <c r="Z17"/>
  <c r="S17"/>
  <c r="L17"/>
  <c r="E17"/>
  <c r="CR17"/>
  <c r="BY17"/>
  <c r="BD17"/>
  <c r="AV17"/>
  <c r="BR17"/>
  <c r="AJ17"/>
  <c r="AR17"/>
  <c r="BK17"/>
  <c r="CK17"/>
  <c r="F17"/>
  <c r="DP18" i="63"/>
  <c r="DL18"/>
  <c r="DH18"/>
  <c r="DD18"/>
  <c r="CZ18"/>
  <c r="CV18"/>
  <c r="DQ18"/>
  <c r="DM18"/>
  <c r="DI18"/>
  <c r="DE18"/>
  <c r="DA18"/>
  <c r="CW18"/>
  <c r="CS18"/>
  <c r="DN18"/>
  <c r="DF18"/>
  <c r="CX18"/>
  <c r="DK18"/>
  <c r="DC18"/>
  <c r="CU18"/>
  <c r="DG18"/>
  <c r="DP18" i="50"/>
  <c r="DI18"/>
  <c r="DF18"/>
  <c r="DB18" i="63"/>
  <c r="DQ18" i="50"/>
  <c r="DO18"/>
  <c r="DL18"/>
  <c r="DE18"/>
  <c r="DO18" i="63"/>
  <c r="CY18"/>
  <c r="DN18" i="50"/>
  <c r="DK18"/>
  <c r="DH18"/>
  <c r="DJ18"/>
  <c r="DG18"/>
  <c r="DM18"/>
  <c r="CT18" i="63"/>
  <c r="DJ18"/>
  <c r="CZ18" i="50"/>
  <c r="CW18"/>
  <c r="DB18"/>
  <c r="CY18"/>
  <c r="DD18"/>
  <c r="DA18"/>
  <c r="CV18"/>
  <c r="DC18"/>
  <c r="CX18"/>
  <c r="CU18"/>
  <c r="CT18"/>
  <c r="CS18"/>
  <c r="EJ11" i="57"/>
  <c r="DZ11"/>
  <c r="DO11"/>
  <c r="DC11"/>
  <c r="CS11"/>
  <c r="EU11"/>
  <c r="EE11"/>
  <c r="DU11"/>
  <c r="DI11"/>
  <c r="CX11"/>
  <c r="EO11"/>
  <c r="DK11" i="63"/>
  <c r="DC11"/>
  <c r="CU11"/>
  <c r="DM11"/>
  <c r="DE11"/>
  <c r="CW11"/>
  <c r="DG11"/>
  <c r="DQ11"/>
  <c r="DA11"/>
  <c r="DI11"/>
  <c r="DQ11" i="50"/>
  <c r="DK11"/>
  <c r="CY11" i="63"/>
  <c r="DM11" i="50"/>
  <c r="DG11"/>
  <c r="CS11" i="63"/>
  <c r="DI11" i="50"/>
  <c r="DO11" i="63"/>
  <c r="DO11" i="50"/>
  <c r="DE11"/>
  <c r="DA11"/>
  <c r="DC11"/>
  <c r="CU11"/>
  <c r="CY11"/>
  <c r="CW11"/>
  <c r="CS11"/>
  <c r="AJ22" i="57"/>
  <c r="AD22"/>
  <c r="X22"/>
  <c r="X47" a="1"/>
  <c r="X47"/>
  <c r="AW22"/>
  <c r="O22"/>
  <c r="F22"/>
  <c r="F47" a="1"/>
  <c r="F47"/>
  <c r="BQ22"/>
  <c r="BB22"/>
  <c r="AR22"/>
  <c r="T22"/>
  <c r="T47" a="1"/>
  <c r="T47"/>
  <c r="J22"/>
  <c r="BK22"/>
  <c r="FD8" i="61"/>
  <c r="FD47" a="1"/>
  <c r="FD47"/>
  <c r="EP8"/>
  <c r="EP47" a="1"/>
  <c r="EP47"/>
  <c r="EK8"/>
  <c r="EK47" a="1"/>
  <c r="EK47"/>
  <c r="FU8"/>
  <c r="FU47" a="1"/>
  <c r="FU47"/>
  <c r="ES8"/>
  <c r="ES47" a="1"/>
  <c r="ES47"/>
  <c r="EH8"/>
  <c r="EH47" a="1"/>
  <c r="EH47"/>
  <c r="GC8"/>
  <c r="GC47" a="1"/>
  <c r="GC47"/>
  <c r="FK8"/>
  <c r="FK47" a="1"/>
  <c r="FK47"/>
  <c r="EX8"/>
  <c r="EX47" a="1"/>
  <c r="EX47"/>
  <c r="FZ8"/>
  <c r="FZ47" a="1"/>
  <c r="FZ47"/>
  <c r="FQ8"/>
  <c r="FQ47" a="1"/>
  <c r="FQ47"/>
  <c r="DY8"/>
  <c r="DY47" a="1"/>
  <c r="DY47"/>
  <c r="DR8"/>
  <c r="DR47" a="1"/>
  <c r="DR47"/>
  <c r="GH8"/>
  <c r="GH47" a="1"/>
  <c r="GH47"/>
  <c r="EC8"/>
  <c r="EC47" a="1"/>
  <c r="EC47"/>
  <c r="DK8"/>
  <c r="DK47" a="1"/>
  <c r="DK47"/>
  <c r="DD8"/>
  <c r="DD47" a="1"/>
  <c r="DD47"/>
  <c r="EY10" i="57"/>
  <c r="ES10"/>
  <c r="EN10"/>
  <c r="EN10" i="42"/>
  <c r="FA10"/>
  <c r="EK10" i="57"/>
  <c r="EF10"/>
  <c r="EA10"/>
  <c r="DV10"/>
  <c r="DP10"/>
  <c r="DJ10"/>
  <c r="DD10"/>
  <c r="CY10"/>
  <c r="CT10"/>
  <c r="CO10"/>
  <c r="EP10"/>
  <c r="CN10"/>
  <c r="CN10" i="42"/>
  <c r="FA10" i="57"/>
  <c r="ED10"/>
  <c r="DS10"/>
  <c r="DG10"/>
  <c r="CW10"/>
  <c r="CO10" i="42"/>
  <c r="EV10" i="57"/>
  <c r="EI10"/>
  <c r="DY10"/>
  <c r="DM10"/>
  <c r="DB10"/>
  <c r="CR10"/>
  <c r="DS17" i="48"/>
  <c r="DO17"/>
  <c r="EE17"/>
  <c r="DQ17"/>
  <c r="DJ17"/>
  <c r="EB17"/>
  <c r="DM17"/>
  <c r="DU17"/>
  <c r="EK17"/>
  <c r="DY17"/>
  <c r="DG17"/>
  <c r="EO17"/>
  <c r="EH17"/>
  <c r="FM26" i="61"/>
  <c r="FM29"/>
  <c r="FM30"/>
  <c r="FM32"/>
  <c r="FM33"/>
  <c r="FM34"/>
  <c r="FM47" a="1"/>
  <c r="FM47"/>
  <c r="EV26"/>
  <c r="EN26"/>
  <c r="EF26"/>
  <c r="DW26"/>
  <c r="DP26"/>
  <c r="FI26"/>
  <c r="FB26"/>
  <c r="GE26"/>
  <c r="GE29"/>
  <c r="GE30"/>
  <c r="GE32"/>
  <c r="GE33"/>
  <c r="GE34"/>
  <c r="GE47" a="1"/>
  <c r="GE47"/>
  <c r="EZ26"/>
  <c r="EZ29"/>
  <c r="EZ30"/>
  <c r="EZ32"/>
  <c r="EZ33"/>
  <c r="EZ34"/>
  <c r="EZ47" a="1"/>
  <c r="EZ47"/>
  <c r="DI26"/>
  <c r="GF26"/>
  <c r="FO26"/>
  <c r="FX26"/>
  <c r="DB26"/>
  <c r="EO20" i="57"/>
  <c r="EJ20"/>
  <c r="DZ20"/>
  <c r="DO20"/>
  <c r="DC20"/>
  <c r="CS20"/>
  <c r="EU20"/>
  <c r="EE20"/>
  <c r="DU20"/>
  <c r="DI20"/>
  <c r="CX20"/>
  <c r="BQ34" i="61"/>
  <c r="BJ34"/>
  <c r="BX34"/>
  <c r="AM34"/>
  <c r="CF34"/>
  <c r="AU34"/>
  <c r="X34"/>
  <c r="J34"/>
  <c r="AE34"/>
  <c r="Q34"/>
  <c r="CN34"/>
  <c r="BC34"/>
  <c r="DO16" i="48"/>
  <c r="DS16"/>
  <c r="EH16"/>
  <c r="DU16"/>
  <c r="DG16"/>
  <c r="EE16"/>
  <c r="DQ16"/>
  <c r="EB16"/>
  <c r="DM16"/>
  <c r="DY16"/>
  <c r="EK16"/>
  <c r="EO16"/>
  <c r="DJ16"/>
  <c r="R18" i="43"/>
  <c r="CK18"/>
  <c r="BS18"/>
  <c r="EJ13" i="61"/>
  <c r="DV13"/>
  <c r="DH13"/>
  <c r="FT13"/>
  <c r="FA13"/>
  <c r="ER13"/>
  <c r="DA13"/>
  <c r="GJ13"/>
  <c r="DO13"/>
  <c r="GB13"/>
  <c r="FN13"/>
  <c r="FH13"/>
  <c r="EB13"/>
  <c r="BH46" i="42" a="1"/>
  <c r="BH46"/>
  <c r="BX47" a="1"/>
  <c r="BX47"/>
  <c r="CF47" a="1"/>
  <c r="CF47"/>
  <c r="CG47" a="1"/>
  <c r="CG47"/>
  <c r="DT46" a="1"/>
  <c r="DT46"/>
  <c r="CC46" a="1"/>
  <c r="CC46"/>
  <c r="CA46" a="1"/>
  <c r="CA46"/>
  <c r="BE46" a="1"/>
  <c r="BE46"/>
  <c r="BS46" a="1"/>
  <c r="BS46"/>
  <c r="AG46" a="1"/>
  <c r="AG46"/>
  <c r="AM46" a="1"/>
  <c r="AM46"/>
  <c r="AN46" a="1"/>
  <c r="AN46"/>
  <c r="BC46" a="1"/>
  <c r="BC46"/>
  <c r="CE47" a="1"/>
  <c r="CE47"/>
  <c r="CC47" a="1"/>
  <c r="CC47"/>
  <c r="BZ47" a="1"/>
  <c r="BZ47"/>
  <c r="DN46" a="1"/>
  <c r="DN46"/>
  <c r="BW46" a="1"/>
  <c r="BW46"/>
  <c r="CE46" a="1"/>
  <c r="CE46"/>
  <c r="BG46" a="1"/>
  <c r="BG46"/>
  <c r="BT46" a="1"/>
  <c r="BT46"/>
  <c r="BM46" a="1"/>
  <c r="BM46"/>
  <c r="P46" a="1"/>
  <c r="P46"/>
  <c r="AX46" a="1"/>
  <c r="AX46"/>
  <c r="ET46" a="1"/>
  <c r="ET46"/>
  <c r="U46" a="1"/>
  <c r="U46"/>
  <c r="BY47" a="1"/>
  <c r="BY47"/>
  <c r="BW47" a="1"/>
  <c r="BW47"/>
  <c r="CA47" a="1"/>
  <c r="CA47"/>
  <c r="EM46" a="1"/>
  <c r="EM46"/>
  <c r="BZ46" a="1"/>
  <c r="BZ46"/>
  <c r="BX46" a="1"/>
  <c r="BX46"/>
  <c r="Z46" a="1"/>
  <c r="Z46"/>
  <c r="AS46" a="1"/>
  <c r="AS46"/>
  <c r="BN46" a="1"/>
  <c r="BN46"/>
  <c r="AA46" a="1"/>
  <c r="AA46"/>
  <c r="CB47" a="1"/>
  <c r="CB47"/>
  <c r="CD47" a="1"/>
  <c r="CD47"/>
  <c r="DH46" a="1"/>
  <c r="DH46"/>
  <c r="BY46" a="1"/>
  <c r="BY46"/>
  <c r="CD46" a="1"/>
  <c r="CD46"/>
  <c r="CB46" a="1"/>
  <c r="CB46"/>
  <c r="AF46" a="1"/>
  <c r="AF46"/>
  <c r="K46" a="1"/>
  <c r="K46"/>
  <c r="E46" a="1"/>
  <c r="E46"/>
  <c r="AL46" a="1"/>
  <c r="AL46"/>
  <c r="EZ46" a="1"/>
  <c r="EZ46"/>
  <c r="CX47" i="62" a="1"/>
  <c r="CX47"/>
  <c r="CX46" a="1"/>
  <c r="CX46"/>
  <c r="DW47" a="1"/>
  <c r="DW47"/>
  <c r="DW46" a="1"/>
  <c r="DW46"/>
  <c r="DK46" a="1"/>
  <c r="DK46"/>
  <c r="DK47" a="1"/>
  <c r="DK47"/>
  <c r="DA47" a="1"/>
  <c r="DA47"/>
  <c r="DA46" a="1"/>
  <c r="DA46"/>
  <c r="DU47" a="1"/>
  <c r="DU47"/>
  <c r="DU46" a="1"/>
  <c r="DU46"/>
  <c r="DD47" a="1"/>
  <c r="DD47"/>
  <c r="DD46" a="1"/>
  <c r="DD46"/>
  <c r="EF47" a="1"/>
  <c r="EF47"/>
  <c r="EF46" a="1"/>
  <c r="EF46"/>
  <c r="DH48" i="51" a="1"/>
  <c r="DH48"/>
  <c r="DP48" a="1"/>
  <c r="DP48"/>
  <c r="GR49" i="58" a="1"/>
  <c r="GR49"/>
  <c r="FI49" a="1"/>
  <c r="FI49"/>
  <c r="FW50" a="1"/>
  <c r="FW50"/>
  <c r="FE50" a="1"/>
  <c r="FE50"/>
  <c r="FZ50" a="1"/>
  <c r="FZ50"/>
  <c r="FO49" a="1"/>
  <c r="FO49"/>
  <c r="FZ49" a="1"/>
  <c r="FZ49"/>
  <c r="GI49" a="1"/>
  <c r="GI49"/>
  <c r="GT49" a="1"/>
  <c r="GT49"/>
  <c r="FT50" a="1"/>
  <c r="FT50"/>
  <c r="GQ50" a="1"/>
  <c r="GQ50"/>
  <c r="GV50" a="1"/>
  <c r="GV50"/>
  <c r="GJ49" a="1"/>
  <c r="GJ49"/>
  <c r="GS49" a="1"/>
  <c r="GS49"/>
  <c r="FA49" a="1"/>
  <c r="FA49"/>
  <c r="FO50" a="1"/>
  <c r="FO50"/>
  <c r="GO50" a="1"/>
  <c r="GO50"/>
  <c r="FR50" a="1"/>
  <c r="FR50"/>
  <c r="GY50" a="1"/>
  <c r="GY50"/>
  <c r="FB49" a="1"/>
  <c r="FB49"/>
  <c r="FK49" a="1"/>
  <c r="FK49"/>
  <c r="FV49" a="1"/>
  <c r="FV49"/>
  <c r="GI50" a="1"/>
  <c r="GI50"/>
  <c r="FQ50" a="1"/>
  <c r="FQ50"/>
  <c r="GL50" a="1"/>
  <c r="GL50"/>
  <c r="DE49" a="1"/>
  <c r="DE49"/>
  <c r="CK49" a="1"/>
  <c r="CK49"/>
  <c r="BU49" a="1"/>
  <c r="BU49"/>
  <c r="BB49" a="1"/>
  <c r="BB49"/>
  <c r="CJ49" a="1"/>
  <c r="CJ49"/>
  <c r="BT49" a="1"/>
  <c r="BT49"/>
  <c r="AX49" a="1"/>
  <c r="AX49"/>
  <c r="CU49" a="1"/>
  <c r="CU49"/>
  <c r="CE49" a="1"/>
  <c r="CE49"/>
  <c r="BO49" a="1"/>
  <c r="BO49"/>
  <c r="DR49" a="1"/>
  <c r="DR49"/>
  <c r="CP49" a="1"/>
  <c r="CP49"/>
  <c r="BZ49" a="1"/>
  <c r="BZ49"/>
  <c r="BJ49" a="1"/>
  <c r="BJ49"/>
  <c r="AW49" a="1"/>
  <c r="AW49"/>
  <c r="CP50" a="1"/>
  <c r="CP50"/>
  <c r="BZ50" a="1"/>
  <c r="BZ50"/>
  <c r="BJ50" a="1"/>
  <c r="BJ50"/>
  <c r="AD50" a="1"/>
  <c r="AD50"/>
  <c r="AZ49" a="1"/>
  <c r="AZ49"/>
  <c r="DY50" a="1"/>
  <c r="DY50"/>
  <c r="CS50" a="1"/>
  <c r="CS50"/>
  <c r="CC50" a="1"/>
  <c r="CC50"/>
  <c r="BM50" a="1"/>
  <c r="BM50"/>
  <c r="AW50" a="1"/>
  <c r="AW50"/>
  <c r="AG50" a="1"/>
  <c r="AG50"/>
  <c r="Q50" a="1"/>
  <c r="Q50"/>
  <c r="BC49" a="1"/>
  <c r="BC49"/>
  <c r="CV50" a="1"/>
  <c r="CV50"/>
  <c r="CF50" a="1"/>
  <c r="CF50"/>
  <c r="BP50" a="1"/>
  <c r="BP50"/>
  <c r="AZ50" a="1"/>
  <c r="AZ50"/>
  <c r="CM50" a="1"/>
  <c r="CM50"/>
  <c r="BW50" a="1"/>
  <c r="BW50"/>
  <c r="BG50" a="1"/>
  <c r="BG50"/>
  <c r="AQ50" a="1"/>
  <c r="AQ50"/>
  <c r="AA50" a="1"/>
  <c r="AA50"/>
  <c r="F49" a="1"/>
  <c r="F49"/>
  <c r="G49" a="1"/>
  <c r="G49"/>
  <c r="AE49" a="1"/>
  <c r="AE49"/>
  <c r="AU49" a="1"/>
  <c r="AU49"/>
  <c r="P49" a="1"/>
  <c r="P49"/>
  <c r="T49" a="1"/>
  <c r="T49"/>
  <c r="X49" a="1"/>
  <c r="X49"/>
  <c r="AB49" a="1"/>
  <c r="AB49"/>
  <c r="AN49" a="1"/>
  <c r="AN49"/>
  <c r="AR49" a="1"/>
  <c r="AR49"/>
  <c r="M49" a="1"/>
  <c r="M49"/>
  <c r="AK49" a="1"/>
  <c r="AK49"/>
  <c r="J49" a="1"/>
  <c r="J49"/>
  <c r="AT49" a="1"/>
  <c r="AT49"/>
  <c r="AH49" a="1"/>
  <c r="AH49"/>
  <c r="L49" a="1"/>
  <c r="L49"/>
  <c r="AD49" a="1"/>
  <c r="AD49"/>
  <c r="Q49" a="1"/>
  <c r="Q49"/>
  <c r="AS49" a="1"/>
  <c r="AS49"/>
  <c r="S49" a="1"/>
  <c r="S49"/>
  <c r="AM49" a="1"/>
  <c r="AM49"/>
  <c r="O49" a="1"/>
  <c r="O49"/>
  <c r="Y49" a="1"/>
  <c r="Y49"/>
  <c r="D49" a="1"/>
  <c r="D49"/>
  <c r="U49" a="1"/>
  <c r="U49"/>
  <c r="AO49" a="1"/>
  <c r="AO49"/>
  <c r="AG49" a="1"/>
  <c r="AG49"/>
  <c r="I49" a="1"/>
  <c r="I49"/>
  <c r="AA49" a="1"/>
  <c r="AA49"/>
  <c r="W49" a="1"/>
  <c r="W49"/>
  <c r="AQ49" a="1"/>
  <c r="AQ49"/>
  <c r="AJ49" a="1"/>
  <c r="AJ49"/>
  <c r="DM49" a="1"/>
  <c r="DM49"/>
  <c r="DW49" a="1"/>
  <c r="DW49"/>
  <c r="EG49" a="1"/>
  <c r="EG49"/>
  <c r="ES49" a="1"/>
  <c r="ES49"/>
  <c r="DP49" a="1"/>
  <c r="DP49"/>
  <c r="EQ49" a="1"/>
  <c r="EQ49"/>
  <c r="DD49" a="1"/>
  <c r="DD49"/>
  <c r="DJ49" a="1"/>
  <c r="DJ49"/>
  <c r="EJ49" a="1"/>
  <c r="EJ49"/>
  <c r="DU49" a="1"/>
  <c r="DU49"/>
  <c r="EU49" a="1"/>
  <c r="EU49"/>
  <c r="ED49" a="1"/>
  <c r="ED49"/>
  <c r="DY49" a="1"/>
  <c r="DY49"/>
  <c r="DA47" i="51" a="1"/>
  <c r="DA47"/>
  <c r="DM47" a="1"/>
  <c r="DM47"/>
  <c r="DC47" a="1"/>
  <c r="DC47"/>
  <c r="DG47" a="1"/>
  <c r="DG47"/>
  <c r="DN46" i="57" a="1"/>
  <c r="DN46"/>
  <c r="BY46" a="1"/>
  <c r="BY46"/>
  <c r="CC46" a="1"/>
  <c r="CC46"/>
  <c r="DX47" a="1"/>
  <c r="DX47"/>
  <c r="AN47" a="1"/>
  <c r="AN47"/>
  <c r="DF47" a="1"/>
  <c r="DF47"/>
  <c r="EZ47" a="1"/>
  <c r="EZ47"/>
  <c r="BK47" a="1"/>
  <c r="BK47"/>
  <c r="EC47" a="1"/>
  <c r="EC47"/>
  <c r="BS46" a="1"/>
  <c r="BS46"/>
  <c r="BM46" a="1"/>
  <c r="BM46"/>
  <c r="CU47" a="1"/>
  <c r="CU47"/>
  <c r="K47" a="1"/>
  <c r="K47"/>
  <c r="BW47" a="1"/>
  <c r="BW47"/>
  <c r="EQ47" a="1"/>
  <c r="EQ47"/>
  <c r="BE47" a="1"/>
  <c r="BE47"/>
  <c r="DW47" a="1"/>
  <c r="DW47"/>
  <c r="AJ47" a="1"/>
  <c r="AJ47"/>
  <c r="AS46" a="1"/>
  <c r="AS46"/>
  <c r="BX46" a="1"/>
  <c r="BX46"/>
  <c r="AA46" a="1"/>
  <c r="AA46"/>
  <c r="AX47" a="1"/>
  <c r="AX47"/>
  <c r="AF47" a="1"/>
  <c r="AF47"/>
  <c r="BZ47" a="1"/>
  <c r="BZ47"/>
  <c r="ER47" a="1"/>
  <c r="ER47"/>
  <c r="BC47" a="1"/>
  <c r="BC47"/>
  <c r="AN46" a="1"/>
  <c r="AN46"/>
  <c r="E47" a="1"/>
  <c r="E47"/>
  <c r="BQ47" a="1"/>
  <c r="BQ47"/>
  <c r="EH47" a="1"/>
  <c r="EH47"/>
  <c r="DQ47" a="1"/>
  <c r="DQ47"/>
  <c r="AG47" a="1"/>
  <c r="AG47"/>
  <c r="BX47" a="1"/>
  <c r="BX47"/>
  <c r="CP46" a="1"/>
  <c r="CP46"/>
  <c r="EX46" a="1"/>
  <c r="EX46"/>
  <c r="ER46" a="1"/>
  <c r="ER46"/>
  <c r="AR20" i="58"/>
  <c r="AN20"/>
  <c r="AF20"/>
  <c r="AB20"/>
  <c r="X20"/>
  <c r="T20"/>
  <c r="P20"/>
  <c r="H20"/>
  <c r="D20"/>
  <c r="AU20"/>
  <c r="AU50" a="1"/>
  <c r="AU50"/>
  <c r="AI20"/>
  <c r="AE20"/>
  <c r="K20"/>
  <c r="G20"/>
  <c r="AP20"/>
  <c r="AH20"/>
  <c r="Z20"/>
  <c r="R20"/>
  <c r="J20"/>
  <c r="AT20"/>
  <c r="AL20"/>
  <c r="V20"/>
  <c r="N20"/>
  <c r="AK20"/>
  <c r="E20"/>
  <c r="AC20"/>
  <c r="M20"/>
  <c r="AT20" i="49"/>
  <c r="D20"/>
  <c r="AI20"/>
  <c r="V20"/>
  <c r="H20"/>
  <c r="AF20"/>
  <c r="R20"/>
  <c r="AP20"/>
  <c r="AC20"/>
  <c r="N20"/>
  <c r="AL20"/>
  <c r="Z20"/>
  <c r="K20"/>
  <c r="E20"/>
  <c r="AN20"/>
  <c r="T20"/>
  <c r="AB20"/>
  <c r="M20"/>
  <c r="J20"/>
  <c r="AK20"/>
  <c r="AR20"/>
  <c r="P20"/>
  <c r="X20"/>
  <c r="AH20"/>
  <c r="AU20"/>
  <c r="AU50" a="1"/>
  <c r="AU50"/>
  <c r="AE20"/>
  <c r="G20"/>
  <c r="GK12" i="61"/>
  <c r="FE12"/>
  <c r="EL12"/>
  <c r="FV12"/>
  <c r="FR12"/>
  <c r="ET12"/>
  <c r="DS12"/>
  <c r="DE12"/>
  <c r="DZ12"/>
  <c r="ED12"/>
  <c r="GD12"/>
  <c r="DL12"/>
  <c r="ED12" i="44"/>
  <c r="DI32" i="61"/>
  <c r="EV32"/>
  <c r="GF32"/>
  <c r="FO32"/>
  <c r="FB32"/>
  <c r="EN32"/>
  <c r="FI32"/>
  <c r="EF32"/>
  <c r="DP32"/>
  <c r="DB32"/>
  <c r="DW32"/>
  <c r="FX32"/>
  <c r="CR13"/>
  <c r="BL13"/>
  <c r="AF13"/>
  <c r="R13"/>
  <c r="BY13"/>
  <c r="BK13"/>
  <c r="AN13"/>
  <c r="AJ13"/>
  <c r="Z13"/>
  <c r="L13"/>
  <c r="CG13"/>
  <c r="BE13"/>
  <c r="AZ13"/>
  <c r="E13"/>
  <c r="BS13"/>
  <c r="BD13"/>
  <c r="AR13"/>
  <c r="K13"/>
  <c r="CK13"/>
  <c r="BR13"/>
  <c r="AV13"/>
  <c r="Y13"/>
  <c r="S13"/>
  <c r="CO13"/>
  <c r="CC13"/>
  <c r="F13"/>
  <c r="EY16" i="57"/>
  <c r="EY7"/>
  <c r="EY12"/>
  <c r="EY17"/>
  <c r="EY18"/>
  <c r="EY47" a="1"/>
  <c r="EY47"/>
  <c r="ES16"/>
  <c r="EN16"/>
  <c r="CN16" i="42"/>
  <c r="CO16"/>
  <c r="EK16" i="57"/>
  <c r="EF16"/>
  <c r="EA16"/>
  <c r="DV16"/>
  <c r="DP16"/>
  <c r="DJ16"/>
  <c r="DD16"/>
  <c r="CY16"/>
  <c r="CT16"/>
  <c r="CO16"/>
  <c r="FA16"/>
  <c r="ED16"/>
  <c r="ED7"/>
  <c r="ED12"/>
  <c r="ED17"/>
  <c r="ED18"/>
  <c r="ED47" a="1"/>
  <c r="ED47"/>
  <c r="DS16"/>
  <c r="DG16"/>
  <c r="CW16"/>
  <c r="EV16"/>
  <c r="EI16"/>
  <c r="DY16"/>
  <c r="DM16"/>
  <c r="DB16"/>
  <c r="CR16"/>
  <c r="EN16" i="42"/>
  <c r="EP16" i="57"/>
  <c r="CN16"/>
  <c r="FA16" i="42"/>
  <c r="DN15" i="63"/>
  <c r="DJ15"/>
  <c r="DF15"/>
  <c r="DB15"/>
  <c r="CX15"/>
  <c r="CT15"/>
  <c r="DO15"/>
  <c r="DK15"/>
  <c r="DG15"/>
  <c r="DC15"/>
  <c r="CY15"/>
  <c r="CU15"/>
  <c r="DP15"/>
  <c r="DH15"/>
  <c r="CZ15"/>
  <c r="DM15"/>
  <c r="DE15"/>
  <c r="CW15"/>
  <c r="DI15"/>
  <c r="CS15"/>
  <c r="DQ15" i="50"/>
  <c r="DN15"/>
  <c r="DK15"/>
  <c r="DH15"/>
  <c r="DD15" i="63"/>
  <c r="DM15" i="50"/>
  <c r="DJ15"/>
  <c r="DG15"/>
  <c r="DQ15" i="63"/>
  <c r="DA15"/>
  <c r="DP15" i="50"/>
  <c r="DI15"/>
  <c r="DF15"/>
  <c r="DL15" i="63"/>
  <c r="CV15"/>
  <c r="DE15" i="50"/>
  <c r="DO15"/>
  <c r="DL15"/>
  <c r="DD15"/>
  <c r="DA15"/>
  <c r="CV15"/>
  <c r="DC15"/>
  <c r="CX15"/>
  <c r="CU15"/>
  <c r="DB15"/>
  <c r="CZ15"/>
  <c r="CW15"/>
  <c r="CY15"/>
  <c r="CT15"/>
  <c r="CS15"/>
  <c r="CK16" i="61"/>
  <c r="AV16"/>
  <c r="AJ16"/>
  <c r="F16"/>
  <c r="CR16"/>
  <c r="BY16"/>
  <c r="BR16"/>
  <c r="BK16"/>
  <c r="BD16"/>
  <c r="AR16"/>
  <c r="CO16"/>
  <c r="CG16"/>
  <c r="AN16"/>
  <c r="AF16"/>
  <c r="L16"/>
  <c r="BS16"/>
  <c r="BE16"/>
  <c r="S16"/>
  <c r="K16"/>
  <c r="CC16"/>
  <c r="BL16"/>
  <c r="R16"/>
  <c r="Z16"/>
  <c r="AZ16"/>
  <c r="Y16"/>
  <c r="E16"/>
  <c r="CG12"/>
  <c r="CC12"/>
  <c r="BS12"/>
  <c r="BE12"/>
  <c r="AV12"/>
  <c r="AR12"/>
  <c r="Y12"/>
  <c r="K12"/>
  <c r="F12"/>
  <c r="CO12"/>
  <c r="CK12"/>
  <c r="BR12"/>
  <c r="BD12"/>
  <c r="AZ12"/>
  <c r="S12"/>
  <c r="E12"/>
  <c r="AN12"/>
  <c r="R12"/>
  <c r="L12"/>
  <c r="CR12"/>
  <c r="BL12"/>
  <c r="AF12"/>
  <c r="Z12"/>
  <c r="BK12"/>
  <c r="BY12"/>
  <c r="AJ12"/>
  <c r="FA7"/>
  <c r="FH7"/>
  <c r="ER7"/>
  <c r="EJ7"/>
  <c r="DA7"/>
  <c r="FN7"/>
  <c r="EB7"/>
  <c r="DV7"/>
  <c r="DH7"/>
  <c r="GB7"/>
  <c r="FT7"/>
  <c r="DO7"/>
  <c r="GJ7"/>
  <c r="EJ7" i="57"/>
  <c r="DZ7"/>
  <c r="DO7"/>
  <c r="DC7"/>
  <c r="CS7"/>
  <c r="EU7"/>
  <c r="EE7"/>
  <c r="DU7"/>
  <c r="DU47" a="1"/>
  <c r="DU47"/>
  <c r="DI7"/>
  <c r="CX7"/>
  <c r="EO7"/>
  <c r="EJ9" i="61"/>
  <c r="DV9"/>
  <c r="DH9"/>
  <c r="FT9"/>
  <c r="FA9"/>
  <c r="ER9"/>
  <c r="GB9"/>
  <c r="FN9"/>
  <c r="FH9"/>
  <c r="EB9"/>
  <c r="DA9"/>
  <c r="GJ9"/>
  <c r="DO9"/>
  <c r="A12" i="42"/>
  <c r="A12" i="57"/>
  <c r="A12" i="63"/>
  <c r="CP12"/>
  <c r="A12" i="51"/>
  <c r="CO12"/>
  <c r="CP12" i="50"/>
  <c r="A12"/>
  <c r="A10" i="63"/>
  <c r="CP10"/>
  <c r="A10" i="51"/>
  <c r="A10" i="50"/>
  <c r="CO10" i="51"/>
  <c r="CP10" i="50"/>
  <c r="EY8" i="58"/>
  <c r="DX8"/>
  <c r="DL8"/>
  <c r="DF8"/>
  <c r="EP8"/>
  <c r="EI8"/>
  <c r="EC8"/>
  <c r="EZ8"/>
  <c r="EL8"/>
  <c r="EF8"/>
  <c r="DT8"/>
  <c r="ET8"/>
  <c r="DI8"/>
  <c r="DO8"/>
  <c r="DC8"/>
  <c r="DS8" i="49"/>
  <c r="EX8"/>
  <c r="DC8"/>
  <c r="EB8"/>
  <c r="DK8"/>
  <c r="EK8"/>
  <c r="DN8"/>
  <c r="EE8"/>
  <c r="ES8"/>
  <c r="EY8"/>
  <c r="EH8"/>
  <c r="DH8"/>
  <c r="DW8"/>
  <c r="DE8"/>
  <c r="EO8"/>
  <c r="GK8" i="61"/>
  <c r="FV8"/>
  <c r="FR8"/>
  <c r="ET8"/>
  <c r="DS8"/>
  <c r="DE8"/>
  <c r="GD8"/>
  <c r="FE8"/>
  <c r="EL8"/>
  <c r="DZ8"/>
  <c r="ED8"/>
  <c r="ED8" i="44"/>
  <c r="DL8" i="61"/>
  <c r="GB17"/>
  <c r="FN17"/>
  <c r="FH17"/>
  <c r="FA17"/>
  <c r="EB17"/>
  <c r="GJ17"/>
  <c r="EJ17"/>
  <c r="DV17"/>
  <c r="DO17"/>
  <c r="DH17"/>
  <c r="DA17"/>
  <c r="FT17"/>
  <c r="ER17"/>
  <c r="BM20"/>
  <c r="T20"/>
  <c r="G20"/>
  <c r="CL20"/>
  <c r="AS20"/>
  <c r="CD20"/>
  <c r="BA20"/>
  <c r="AK20"/>
  <c r="BT20"/>
  <c r="M20"/>
  <c r="BF20"/>
  <c r="AA20"/>
  <c r="GD11"/>
  <c r="ED11"/>
  <c r="DZ11"/>
  <c r="DL11"/>
  <c r="DS11"/>
  <c r="GK11"/>
  <c r="FE11"/>
  <c r="FR11"/>
  <c r="FV11"/>
  <c r="ET11"/>
  <c r="EL11"/>
  <c r="DE11"/>
  <c r="ED11" i="44"/>
  <c r="AZ22" i="57"/>
  <c r="AC22"/>
  <c r="W22"/>
  <c r="R22"/>
  <c r="H22"/>
  <c r="BV22"/>
  <c r="BP22"/>
  <c r="BC37" i="61"/>
  <c r="AU37"/>
  <c r="AM37"/>
  <c r="AE37"/>
  <c r="X37"/>
  <c r="BX37"/>
  <c r="BJ37"/>
  <c r="J37"/>
  <c r="CF37"/>
  <c r="CN37"/>
  <c r="BQ37"/>
  <c r="Q37"/>
  <c r="ES18" i="57"/>
  <c r="EN18"/>
  <c r="EN18" i="42"/>
  <c r="FA18"/>
  <c r="EK18" i="57"/>
  <c r="EF18"/>
  <c r="EA18"/>
  <c r="EA7"/>
  <c r="EA12"/>
  <c r="EA17"/>
  <c r="EA47" a="1"/>
  <c r="EA47"/>
  <c r="DV18"/>
  <c r="DP18"/>
  <c r="DJ18"/>
  <c r="DD18"/>
  <c r="CY18"/>
  <c r="CT18"/>
  <c r="CO18"/>
  <c r="FA18"/>
  <c r="DS18"/>
  <c r="DG18"/>
  <c r="CW18"/>
  <c r="CN18" i="42"/>
  <c r="EV18" i="57"/>
  <c r="CO18" i="42"/>
  <c r="EI18" i="57"/>
  <c r="DY18"/>
  <c r="DM18"/>
  <c r="DB18"/>
  <c r="CR18"/>
  <c r="CR7"/>
  <c r="CR12"/>
  <c r="CR17"/>
  <c r="CR47" a="1"/>
  <c r="CR47"/>
  <c r="EP18"/>
  <c r="CN18"/>
  <c r="EV29" i="61"/>
  <c r="EN29"/>
  <c r="EF29"/>
  <c r="DW29"/>
  <c r="DP29"/>
  <c r="GF29"/>
  <c r="FI29"/>
  <c r="FB29"/>
  <c r="DI29"/>
  <c r="FX29"/>
  <c r="DB29"/>
  <c r="FO29"/>
  <c r="FI34"/>
  <c r="FB34"/>
  <c r="DW34"/>
  <c r="FO34"/>
  <c r="EF34"/>
  <c r="DB34"/>
  <c r="FX34"/>
  <c r="DP34"/>
  <c r="EV34"/>
  <c r="DI34"/>
  <c r="GF34"/>
  <c r="EN34"/>
  <c r="BU20" i="57"/>
  <c r="BO20"/>
  <c r="BI20"/>
  <c r="BA20"/>
  <c r="AV20"/>
  <c r="AQ20"/>
  <c r="S20"/>
  <c r="N20"/>
  <c r="I20"/>
  <c r="D20"/>
  <c r="BR20"/>
  <c r="BL20"/>
  <c r="BL18"/>
  <c r="BL21"/>
  <c r="BL47" a="1"/>
  <c r="BL47"/>
  <c r="BF20"/>
  <c r="AK20"/>
  <c r="Y20"/>
  <c r="BF20" i="42"/>
  <c r="BD20" i="57"/>
  <c r="AT20"/>
  <c r="AH20"/>
  <c r="V20"/>
  <c r="L20"/>
  <c r="AE20"/>
  <c r="AY20"/>
  <c r="AO20"/>
  <c r="AB20"/>
  <c r="Q20"/>
  <c r="G20"/>
  <c r="K18" i="43"/>
  <c r="Y18"/>
  <c r="BL18"/>
  <c r="AD47" i="46" a="1"/>
  <c r="AD47"/>
  <c r="BQ28" i="61"/>
  <c r="BJ28"/>
  <c r="X28"/>
  <c r="CN28"/>
  <c r="CF28"/>
  <c r="BX28"/>
  <c r="BC28"/>
  <c r="AU28"/>
  <c r="AM28"/>
  <c r="AE28"/>
  <c r="J28"/>
  <c r="Q28"/>
  <c r="CP19" i="63"/>
  <c r="A19"/>
  <c r="A19" i="51"/>
  <c r="CP19" i="50"/>
  <c r="CO19" i="51"/>
  <c r="A19" i="50"/>
  <c r="EY7" i="58"/>
  <c r="EY49" a="1"/>
  <c r="EY49"/>
  <c r="DX7"/>
  <c r="DX49" a="1"/>
  <c r="DX49"/>
  <c r="DL7"/>
  <c r="DL49" a="1"/>
  <c r="DL49"/>
  <c r="DF7"/>
  <c r="DF49" a="1"/>
  <c r="DF49"/>
  <c r="EP7"/>
  <c r="EP49" a="1"/>
  <c r="EP49"/>
  <c r="EI7"/>
  <c r="EI49" a="1"/>
  <c r="EI49"/>
  <c r="EC7"/>
  <c r="EC49" a="1"/>
  <c r="EC49"/>
  <c r="EZ7"/>
  <c r="EZ49" a="1"/>
  <c r="EZ49"/>
  <c r="EL7"/>
  <c r="EL49" a="1"/>
  <c r="EL49"/>
  <c r="EF7"/>
  <c r="EF49" a="1"/>
  <c r="EF49"/>
  <c r="DT7"/>
  <c r="DT49" a="1"/>
  <c r="DT49"/>
  <c r="ET7"/>
  <c r="ET49" a="1"/>
  <c r="ET49"/>
  <c r="DI7"/>
  <c r="DI49" a="1"/>
  <c r="DI49"/>
  <c r="DO7"/>
  <c r="DO49" a="1"/>
  <c r="DO49"/>
  <c r="DC7"/>
  <c r="DC49" a="1"/>
  <c r="DC49"/>
  <c r="EX7" i="49"/>
  <c r="DS7"/>
  <c r="DC7"/>
  <c r="DC49" a="1"/>
  <c r="DC49"/>
  <c r="EK7"/>
  <c r="DW7"/>
  <c r="DW49" a="1"/>
  <c r="DW49"/>
  <c r="DE7"/>
  <c r="EH7"/>
  <c r="DH7"/>
  <c r="EE7"/>
  <c r="EO7"/>
  <c r="EB7"/>
  <c r="DK7"/>
  <c r="DK49" a="1"/>
  <c r="DK49"/>
  <c r="EY7"/>
  <c r="DN7"/>
  <c r="ES7"/>
  <c r="EY16" i="58"/>
  <c r="EO16"/>
  <c r="EF16"/>
  <c r="DN16"/>
  <c r="DF16"/>
  <c r="EV16"/>
  <c r="ER16"/>
  <c r="EI16"/>
  <c r="EE16"/>
  <c r="EE13"/>
  <c r="EE19"/>
  <c r="EE50" a="1"/>
  <c r="EE50"/>
  <c r="DZ16"/>
  <c r="DV16"/>
  <c r="DQ16"/>
  <c r="DI16"/>
  <c r="ET16"/>
  <c r="EK16"/>
  <c r="EC16"/>
  <c r="DT16"/>
  <c r="DK16"/>
  <c r="EZ16"/>
  <c r="EP16"/>
  <c r="DX16"/>
  <c r="DX10"/>
  <c r="DX13"/>
  <c r="DX19"/>
  <c r="DX50" a="1"/>
  <c r="DX50"/>
  <c r="DO16"/>
  <c r="EH16"/>
  <c r="DL16"/>
  <c r="DH16"/>
  <c r="DH13"/>
  <c r="DH19"/>
  <c r="DH50" a="1"/>
  <c r="DH50"/>
  <c r="EL16"/>
  <c r="DC16"/>
  <c r="DS16" i="49"/>
  <c r="EX16"/>
  <c r="EJ16"/>
  <c r="EG16"/>
  <c r="DY16"/>
  <c r="DU16"/>
  <c r="DP16"/>
  <c r="DM16"/>
  <c r="EN16"/>
  <c r="ED16"/>
  <c r="DJ16"/>
  <c r="EU16"/>
  <c r="EQ16"/>
  <c r="DC16"/>
  <c r="EY16"/>
  <c r="EH16"/>
  <c r="EK16"/>
  <c r="DN16"/>
  <c r="DW16"/>
  <c r="DE16"/>
  <c r="DH16"/>
  <c r="EO16"/>
  <c r="ES16"/>
  <c r="EB16"/>
  <c r="DK16"/>
  <c r="DG16"/>
  <c r="EE16"/>
  <c r="EY13" i="58"/>
  <c r="EO13"/>
  <c r="EO19"/>
  <c r="EO50" a="1"/>
  <c r="EO50"/>
  <c r="EF13"/>
  <c r="DN13"/>
  <c r="DF13"/>
  <c r="EV13"/>
  <c r="EV19"/>
  <c r="EV50" a="1"/>
  <c r="EV50"/>
  <c r="ER13"/>
  <c r="ER19"/>
  <c r="ER50" a="1"/>
  <c r="ER50"/>
  <c r="EI13"/>
  <c r="DZ13"/>
  <c r="DZ19"/>
  <c r="DZ50" a="1"/>
  <c r="DZ50"/>
  <c r="DV13"/>
  <c r="DV19"/>
  <c r="DV50" a="1"/>
  <c r="DV50"/>
  <c r="DQ13"/>
  <c r="DI13"/>
  <c r="ET13"/>
  <c r="EK13"/>
  <c r="EK19"/>
  <c r="EK50" a="1"/>
  <c r="EK50"/>
  <c r="EC13"/>
  <c r="DT13"/>
  <c r="DK13"/>
  <c r="EZ13"/>
  <c r="EP13"/>
  <c r="DO13"/>
  <c r="EH13"/>
  <c r="EH19"/>
  <c r="EH50" a="1"/>
  <c r="EH50"/>
  <c r="EL13"/>
  <c r="DL13"/>
  <c r="DC13"/>
  <c r="DS13" i="49"/>
  <c r="EG13"/>
  <c r="EX13"/>
  <c r="DY13"/>
  <c r="EJ13"/>
  <c r="DJ13"/>
  <c r="DU13"/>
  <c r="DP13"/>
  <c r="DP19"/>
  <c r="DP50" a="1"/>
  <c r="DP50"/>
  <c r="DM13"/>
  <c r="ED13"/>
  <c r="EU13"/>
  <c r="EQ13"/>
  <c r="EQ19"/>
  <c r="EQ50" a="1"/>
  <c r="EQ50"/>
  <c r="EN13"/>
  <c r="DC13"/>
  <c r="DH13"/>
  <c r="DW13"/>
  <c r="EO13"/>
  <c r="DE13"/>
  <c r="EY13"/>
  <c r="EB13"/>
  <c r="DK13"/>
  <c r="EK13"/>
  <c r="DG13"/>
  <c r="EH13"/>
  <c r="DN13"/>
  <c r="EE13"/>
  <c r="ES13"/>
  <c r="EY10" i="58"/>
  <c r="DL10"/>
  <c r="DF10"/>
  <c r="EP10"/>
  <c r="EI10"/>
  <c r="EC10"/>
  <c r="EF10"/>
  <c r="DT10"/>
  <c r="EZ10"/>
  <c r="EL10"/>
  <c r="DO10"/>
  <c r="DC10"/>
  <c r="ET10"/>
  <c r="DI10"/>
  <c r="EX10" i="49"/>
  <c r="DS10"/>
  <c r="DC10"/>
  <c r="EB10"/>
  <c r="DK10"/>
  <c r="EE10"/>
  <c r="EY10"/>
  <c r="EH10"/>
  <c r="DN10"/>
  <c r="DW10"/>
  <c r="ES10"/>
  <c r="DE10"/>
  <c r="EK10"/>
  <c r="DH10"/>
  <c r="EO10"/>
  <c r="CL12" i="61"/>
  <c r="BA12"/>
  <c r="T12"/>
  <c r="BM12"/>
  <c r="BF12"/>
  <c r="AA12"/>
  <c r="CD12"/>
  <c r="BT12"/>
  <c r="AS12"/>
  <c r="AK12"/>
  <c r="G12"/>
  <c r="M12"/>
  <c r="DK13" i="63"/>
  <c r="DC13"/>
  <c r="CU13"/>
  <c r="DM13"/>
  <c r="DE13"/>
  <c r="CW13"/>
  <c r="DO13"/>
  <c r="CY13"/>
  <c r="DI13"/>
  <c r="CS13"/>
  <c r="DQ13"/>
  <c r="DI13" i="50"/>
  <c r="DG13" i="63"/>
  <c r="DO13" i="50"/>
  <c r="DE13"/>
  <c r="DA13" i="63"/>
  <c r="DQ13" i="50"/>
  <c r="DK13"/>
  <c r="DM13"/>
  <c r="DG13"/>
  <c r="CW13"/>
  <c r="DC13"/>
  <c r="CY13"/>
  <c r="DA13"/>
  <c r="CU13"/>
  <c r="CS13"/>
  <c r="CL21" i="61"/>
  <c r="AS21"/>
  <c r="BT21"/>
  <c r="BF21"/>
  <c r="AA21"/>
  <c r="M21"/>
  <c r="BM21"/>
  <c r="T21"/>
  <c r="G21"/>
  <c r="BA21"/>
  <c r="CD21"/>
  <c r="AK21"/>
  <c r="CL10"/>
  <c r="BA10"/>
  <c r="T10"/>
  <c r="BM10"/>
  <c r="M10"/>
  <c r="BF10"/>
  <c r="AA10"/>
  <c r="CD10"/>
  <c r="BT10"/>
  <c r="AS10"/>
  <c r="AK10"/>
  <c r="G10"/>
  <c r="DO14" i="63"/>
  <c r="DG14"/>
  <c r="CY14"/>
  <c r="DQ14"/>
  <c r="DI14"/>
  <c r="DA14"/>
  <c r="CS14"/>
  <c r="DC14"/>
  <c r="DM14"/>
  <c r="CW14"/>
  <c r="DO14" i="50"/>
  <c r="DE14"/>
  <c r="DK14" i="63"/>
  <c r="DQ14" i="50"/>
  <c r="DK14"/>
  <c r="DE14" i="63"/>
  <c r="DM14" i="50"/>
  <c r="DG14"/>
  <c r="CU14" i="63"/>
  <c r="DI14" i="50"/>
  <c r="CY14"/>
  <c r="CW14"/>
  <c r="DA14"/>
  <c r="DC14"/>
  <c r="CU14"/>
  <c r="CS14"/>
  <c r="ES12" i="57"/>
  <c r="EN12"/>
  <c r="CN12" i="42"/>
  <c r="CO12"/>
  <c r="EK12" i="57"/>
  <c r="EF12"/>
  <c r="DV12"/>
  <c r="DP12"/>
  <c r="DJ12"/>
  <c r="DD12"/>
  <c r="CY12"/>
  <c r="CT12"/>
  <c r="CO12"/>
  <c r="CO7"/>
  <c r="CO17"/>
  <c r="CO47" a="1"/>
  <c r="CO47"/>
  <c r="EP12"/>
  <c r="CN12"/>
  <c r="EN12" i="42"/>
  <c r="FA12" i="57"/>
  <c r="DS12"/>
  <c r="DG12"/>
  <c r="CW12"/>
  <c r="FA12" i="42"/>
  <c r="EV12" i="57"/>
  <c r="EI12"/>
  <c r="DY12"/>
  <c r="DM12"/>
  <c r="DB12"/>
  <c r="DS11" i="48"/>
  <c r="DO11"/>
  <c r="DP16" i="63"/>
  <c r="DL16"/>
  <c r="DH16"/>
  <c r="DD16"/>
  <c r="CZ16"/>
  <c r="CV16"/>
  <c r="DQ16"/>
  <c r="DM16"/>
  <c r="DI16"/>
  <c r="DE16"/>
  <c r="DA16"/>
  <c r="CW16"/>
  <c r="CS16"/>
  <c r="DJ16"/>
  <c r="DB16"/>
  <c r="CT16"/>
  <c r="DO16"/>
  <c r="DG16"/>
  <c r="CY16"/>
  <c r="DC16"/>
  <c r="DP16" i="50"/>
  <c r="DI16"/>
  <c r="DF16"/>
  <c r="DN16" i="63"/>
  <c r="CX16"/>
  <c r="DO16" i="50"/>
  <c r="DL16"/>
  <c r="DE16"/>
  <c r="DK16" i="63"/>
  <c r="CU16"/>
  <c r="DN16" i="50"/>
  <c r="DK16"/>
  <c r="DH16"/>
  <c r="DF16" i="63"/>
  <c r="DJ16" i="50"/>
  <c r="DG16"/>
  <c r="DQ16"/>
  <c r="DM16"/>
  <c r="CZ16"/>
  <c r="CW16"/>
  <c r="CU16"/>
  <c r="DB16"/>
  <c r="CY16"/>
  <c r="DC16"/>
  <c r="CX16"/>
  <c r="DD16"/>
  <c r="DA16"/>
  <c r="CV16"/>
  <c r="CT16"/>
  <c r="CS16"/>
  <c r="BQ30" i="61"/>
  <c r="BJ30"/>
  <c r="CN30"/>
  <c r="CF30"/>
  <c r="BX30"/>
  <c r="X30"/>
  <c r="Q30"/>
  <c r="BC30"/>
  <c r="AM30"/>
  <c r="J30"/>
  <c r="AE30"/>
  <c r="AU30"/>
  <c r="FR21"/>
  <c r="EL21"/>
  <c r="GD21"/>
  <c r="DS21"/>
  <c r="DE21"/>
  <c r="GK21"/>
  <c r="FV21"/>
  <c r="FE21"/>
  <c r="DZ21"/>
  <c r="DL21"/>
  <c r="ED21"/>
  <c r="ET21"/>
  <c r="ED21" i="44"/>
  <c r="BU18" i="57"/>
  <c r="BO18"/>
  <c r="BI18"/>
  <c r="BA18"/>
  <c r="BA21"/>
  <c r="BA47" a="1"/>
  <c r="BA47"/>
  <c r="AV18"/>
  <c r="AQ18"/>
  <c r="S18"/>
  <c r="N18"/>
  <c r="N21"/>
  <c r="N47" a="1"/>
  <c r="N47"/>
  <c r="I18"/>
  <c r="D18"/>
  <c r="BF18" i="42"/>
  <c r="BF21"/>
  <c r="BF47" a="1"/>
  <c r="BF47"/>
  <c r="BR18" i="57"/>
  <c r="BR21"/>
  <c r="BR47" a="1"/>
  <c r="BR47"/>
  <c r="BF18"/>
  <c r="AK18"/>
  <c r="Y18"/>
  <c r="BD18"/>
  <c r="AT18"/>
  <c r="AH18"/>
  <c r="AH21"/>
  <c r="AH47" a="1"/>
  <c r="AH47"/>
  <c r="V18"/>
  <c r="V21"/>
  <c r="V47" a="1"/>
  <c r="V47"/>
  <c r="L18"/>
  <c r="AE18"/>
  <c r="AY18"/>
  <c r="AO18"/>
  <c r="AO21"/>
  <c r="AO47" a="1"/>
  <c r="AO47"/>
  <c r="AB18"/>
  <c r="Q18"/>
  <c r="Q21"/>
  <c r="Q47" a="1"/>
  <c r="Q47"/>
  <c r="G18"/>
  <c r="DO8" i="48"/>
  <c r="DS8"/>
  <c r="DV34" i="61"/>
  <c r="DO34"/>
  <c r="FN34"/>
  <c r="EJ34"/>
  <c r="DA34"/>
  <c r="GJ34"/>
  <c r="FA34"/>
  <c r="ER34"/>
  <c r="GB34"/>
  <c r="DH34"/>
  <c r="FT34"/>
  <c r="FH34"/>
  <c r="EB34"/>
  <c r="N32" i="44"/>
  <c r="N32" i="61"/>
  <c r="N47" a="1"/>
  <c r="N47"/>
  <c r="BQ27"/>
  <c r="BQ38"/>
  <c r="BQ47" a="1"/>
  <c r="BQ47"/>
  <c r="BJ27"/>
  <c r="BJ38"/>
  <c r="BJ47" a="1"/>
  <c r="BJ47"/>
  <c r="CN27"/>
  <c r="CN38"/>
  <c r="CN47" a="1"/>
  <c r="CN47"/>
  <c r="CF27"/>
  <c r="CF38"/>
  <c r="CF47" a="1"/>
  <c r="CF47"/>
  <c r="BX27"/>
  <c r="BX38"/>
  <c r="BX47" a="1"/>
  <c r="BX47"/>
  <c r="BC27"/>
  <c r="BC38"/>
  <c r="BC47" a="1"/>
  <c r="BC47"/>
  <c r="AU27"/>
  <c r="AU38"/>
  <c r="AU47" a="1"/>
  <c r="AU47"/>
  <c r="AM27"/>
  <c r="AM38"/>
  <c r="AM47" a="1"/>
  <c r="AM47"/>
  <c r="AE27"/>
  <c r="AE38"/>
  <c r="AE47" a="1"/>
  <c r="AE47"/>
  <c r="X27"/>
  <c r="X38"/>
  <c r="X47" a="1"/>
  <c r="X47"/>
  <c r="J27"/>
  <c r="J38"/>
  <c r="J47" a="1"/>
  <c r="J47"/>
  <c r="Q27"/>
  <c r="Q38"/>
  <c r="Q47" a="1"/>
  <c r="Q47"/>
  <c r="DS10" i="48"/>
  <c r="DO10"/>
  <c r="AK13" i="61"/>
  <c r="AA13"/>
  <c r="M13"/>
  <c r="CD13"/>
  <c r="BT13"/>
  <c r="BF13"/>
  <c r="AS13"/>
  <c r="G13"/>
  <c r="BM13"/>
  <c r="CL13"/>
  <c r="T13"/>
  <c r="BA13"/>
  <c r="CK14"/>
  <c r="AV14"/>
  <c r="AJ14"/>
  <c r="F14"/>
  <c r="CO14"/>
  <c r="CC14"/>
  <c r="AN14"/>
  <c r="Z14"/>
  <c r="S14"/>
  <c r="L14"/>
  <c r="E14"/>
  <c r="CG14"/>
  <c r="BY14"/>
  <c r="BE14"/>
  <c r="K14"/>
  <c r="BL14"/>
  <c r="BD14"/>
  <c r="R14"/>
  <c r="BS14"/>
  <c r="BK14"/>
  <c r="AR14"/>
  <c r="Y14"/>
  <c r="CR14"/>
  <c r="BR14"/>
  <c r="AZ14"/>
  <c r="AF14"/>
  <c r="AZ20" i="57"/>
  <c r="AC20"/>
  <c r="AC47" a="1"/>
  <c r="AC47"/>
  <c r="W20"/>
  <c r="R20"/>
  <c r="H20"/>
  <c r="BV20"/>
  <c r="BP20"/>
  <c r="BP47" a="1"/>
  <c r="BP47"/>
  <c r="ES7"/>
  <c r="EN7"/>
  <c r="FA7" i="42"/>
  <c r="EK7" i="57"/>
  <c r="EF7"/>
  <c r="DV7"/>
  <c r="DP7"/>
  <c r="DP17"/>
  <c r="DP47" a="1"/>
  <c r="DP47"/>
  <c r="DJ7"/>
  <c r="DD7"/>
  <c r="CY7"/>
  <c r="CY17"/>
  <c r="CY47" a="1"/>
  <c r="CY47"/>
  <c r="CT7"/>
  <c r="CN7" i="42"/>
  <c r="EV7" i="57"/>
  <c r="EV17"/>
  <c r="EV47" a="1"/>
  <c r="EV47"/>
  <c r="EI7"/>
  <c r="DY7"/>
  <c r="DM7"/>
  <c r="DB7"/>
  <c r="EP7"/>
  <c r="EP17"/>
  <c r="EP47" a="1"/>
  <c r="EP47"/>
  <c r="CN7"/>
  <c r="CO7" i="42"/>
  <c r="CO17"/>
  <c r="CO47" a="1"/>
  <c r="CO47"/>
  <c r="FA7" i="57"/>
  <c r="DS7"/>
  <c r="DG7"/>
  <c r="DG17"/>
  <c r="DG47" a="1"/>
  <c r="DG47"/>
  <c r="CW7"/>
  <c r="EN7" i="42"/>
  <c r="FI30" i="61"/>
  <c r="FB30"/>
  <c r="EF30"/>
  <c r="DI30"/>
  <c r="FO30"/>
  <c r="EN30"/>
  <c r="FX30"/>
  <c r="DW30"/>
  <c r="DP30"/>
  <c r="GF30"/>
  <c r="DB30"/>
  <c r="EV30"/>
  <c r="DN19" i="63"/>
  <c r="DJ19"/>
  <c r="DF19"/>
  <c r="DB19"/>
  <c r="CX19"/>
  <c r="CT19"/>
  <c r="DO19"/>
  <c r="DK19"/>
  <c r="DG19"/>
  <c r="DC19"/>
  <c r="CY19"/>
  <c r="CU19"/>
  <c r="DP19"/>
  <c r="DH19"/>
  <c r="CZ19"/>
  <c r="DM19"/>
  <c r="DE19"/>
  <c r="CW19"/>
  <c r="DQ19"/>
  <c r="DA19"/>
  <c r="DQ19" i="50"/>
  <c r="DN19"/>
  <c r="DK19"/>
  <c r="DH19"/>
  <c r="DL19" i="63"/>
  <c r="CV19"/>
  <c r="DM19" i="50"/>
  <c r="DJ19"/>
  <c r="DG19"/>
  <c r="DI19" i="63"/>
  <c r="CS19"/>
  <c r="DP19" i="50"/>
  <c r="DI19"/>
  <c r="DF19"/>
  <c r="DL19"/>
  <c r="DO19"/>
  <c r="DD19" i="63"/>
  <c r="DE19" i="50"/>
  <c r="DD19"/>
  <c r="DA19"/>
  <c r="CV19"/>
  <c r="DB19"/>
  <c r="DC19"/>
  <c r="CX19"/>
  <c r="CU19"/>
  <c r="CY19"/>
  <c r="CZ19"/>
  <c r="CW19"/>
  <c r="CT19"/>
  <c r="CS19"/>
  <c r="DO21" i="63"/>
  <c r="DK21"/>
  <c r="DG21"/>
  <c r="DC21"/>
  <c r="CY21"/>
  <c r="CU21"/>
  <c r="DN21"/>
  <c r="DJ21"/>
  <c r="DF21"/>
  <c r="DB21"/>
  <c r="CX21"/>
  <c r="CT21"/>
  <c r="DM21"/>
  <c r="DE21"/>
  <c r="CW21"/>
  <c r="DP21"/>
  <c r="DH21"/>
  <c r="CZ21"/>
  <c r="DI21"/>
  <c r="CS21"/>
  <c r="DD21"/>
  <c r="DL21"/>
  <c r="DN21" i="50"/>
  <c r="DK21"/>
  <c r="DH21"/>
  <c r="DA21" i="63"/>
  <c r="DM21" i="50"/>
  <c r="DJ21"/>
  <c r="DG21"/>
  <c r="CV21" i="63"/>
  <c r="DQ21" i="50"/>
  <c r="DP21"/>
  <c r="DI21"/>
  <c r="DF21"/>
  <c r="DO21"/>
  <c r="DL21"/>
  <c r="DQ21" i="63"/>
  <c r="DE21" i="50"/>
  <c r="DD21"/>
  <c r="DA21"/>
  <c r="CV21"/>
  <c r="DC21"/>
  <c r="CX21"/>
  <c r="CU21"/>
  <c r="DB21"/>
  <c r="CZ21"/>
  <c r="CW21"/>
  <c r="CY21"/>
  <c r="CT21"/>
  <c r="CS21"/>
  <c r="ED46" i="44" a="1"/>
  <c r="ED46"/>
  <c r="DQ20" i="63"/>
  <c r="DM20"/>
  <c r="DI20"/>
  <c r="DE20"/>
  <c r="DA20"/>
  <c r="CW20"/>
  <c r="CS20"/>
  <c r="DP20"/>
  <c r="DL20"/>
  <c r="DH20"/>
  <c r="DD20"/>
  <c r="CZ20"/>
  <c r="CV20"/>
  <c r="DK20"/>
  <c r="DC20"/>
  <c r="CU20"/>
  <c r="DN20"/>
  <c r="DF20"/>
  <c r="CX20"/>
  <c r="DO20"/>
  <c r="CY20"/>
  <c r="DJ20"/>
  <c r="CT20"/>
  <c r="DB20"/>
  <c r="DP20" i="50"/>
  <c r="DI20"/>
  <c r="DF20"/>
  <c r="DO20"/>
  <c r="DL20"/>
  <c r="DE20"/>
  <c r="DN20"/>
  <c r="DK20"/>
  <c r="DH20"/>
  <c r="DG20" i="63"/>
  <c r="DM20" i="50"/>
  <c r="DQ20"/>
  <c r="DJ20"/>
  <c r="DG20"/>
  <c r="CZ20"/>
  <c r="CW20"/>
  <c r="DC20"/>
  <c r="CX20"/>
  <c r="CU20"/>
  <c r="DB20"/>
  <c r="CY20"/>
  <c r="DD20"/>
  <c r="DA20"/>
  <c r="CV20"/>
  <c r="CT20"/>
  <c r="CS20"/>
  <c r="CO18" i="61"/>
  <c r="CC18"/>
  <c r="AN18"/>
  <c r="Z18"/>
  <c r="S18"/>
  <c r="L18"/>
  <c r="E18"/>
  <c r="CK18"/>
  <c r="AV18"/>
  <c r="AJ18"/>
  <c r="F18"/>
  <c r="BS18"/>
  <c r="BK18"/>
  <c r="AR18"/>
  <c r="Y18"/>
  <c r="CR18"/>
  <c r="BR18"/>
  <c r="AZ18"/>
  <c r="AF18"/>
  <c r="BD18"/>
  <c r="BL18"/>
  <c r="K18"/>
  <c r="CG18"/>
  <c r="BY18"/>
  <c r="BE18"/>
  <c r="R18"/>
  <c r="AI18" i="43"/>
  <c r="AQ18"/>
  <c r="EV33" i="61"/>
  <c r="EN33"/>
  <c r="EF33"/>
  <c r="DW33"/>
  <c r="DP33"/>
  <c r="GF33"/>
  <c r="FI33"/>
  <c r="FB33"/>
  <c r="FX33"/>
  <c r="DI33"/>
  <c r="FO33"/>
  <c r="DB33"/>
  <c r="CZ19" i="58"/>
  <c r="CZ20"/>
  <c r="CZ50" a="1"/>
  <c r="CZ50"/>
  <c r="A19"/>
  <c r="CZ19" i="49"/>
  <c r="A19"/>
  <c r="A20" i="58"/>
  <c r="CZ20" i="49"/>
  <c r="A20"/>
  <c r="L50" a="1"/>
  <c r="L50"/>
  <c r="AM50" a="1"/>
  <c r="AM50"/>
  <c r="W50" a="1"/>
  <c r="W50"/>
  <c r="AL47" i="62" a="1"/>
  <c r="AL47"/>
  <c r="DG47" a="1"/>
  <c r="DG47"/>
  <c r="DG46" a="1"/>
  <c r="DG46"/>
  <c r="DF47" a="1"/>
  <c r="DF47"/>
  <c r="DI47" a="1"/>
  <c r="DT47" a="1"/>
  <c r="DZ47" a="1"/>
  <c r="EC47" a="1"/>
  <c r="ED47" a="1"/>
  <c r="B53"/>
  <c r="F30" i="52"/>
  <c r="DF46" i="62" a="1"/>
  <c r="DF46"/>
  <c r="DS47" a="1"/>
  <c r="DS47"/>
  <c r="DS46" a="1"/>
  <c r="DS46"/>
  <c r="DI46" a="1"/>
  <c r="DI46"/>
  <c r="DI47"/>
  <c r="EC46" a="1"/>
  <c r="EC46"/>
  <c r="EC47"/>
  <c r="DP47" a="1"/>
  <c r="DP47"/>
  <c r="DP46" a="1"/>
  <c r="DP46"/>
  <c r="A7" i="51"/>
  <c r="DD47" a="1"/>
  <c r="DD47"/>
  <c r="Y37" i="58"/>
  <c r="Y40"/>
  <c r="DD48" i="51" a="1"/>
  <c r="DD48"/>
  <c r="CZ48" a="1"/>
  <c r="CZ48"/>
  <c r="DF48" a="1"/>
  <c r="DF48"/>
  <c r="FE49" i="58" a="1"/>
  <c r="FE49"/>
  <c r="FP49" a="1"/>
  <c r="FP49"/>
  <c r="FY49" a="1"/>
  <c r="FY49"/>
  <c r="GM50" a="1"/>
  <c r="GM50"/>
  <c r="FU50" a="1"/>
  <c r="FU50"/>
  <c r="GS50" a="1"/>
  <c r="GS50"/>
  <c r="GE49" a="1"/>
  <c r="GE49"/>
  <c r="GP49" a="1"/>
  <c r="GP49"/>
  <c r="GY49" a="1"/>
  <c r="GY49"/>
  <c r="FK50" a="1"/>
  <c r="FK50"/>
  <c r="GJ50" a="1"/>
  <c r="GJ50"/>
  <c r="FN50" a="1"/>
  <c r="FN50"/>
  <c r="GW50" a="1"/>
  <c r="GW50"/>
  <c r="GZ49" a="1"/>
  <c r="GZ49"/>
  <c r="FH49" a="1"/>
  <c r="FH49"/>
  <c r="FQ49" a="1"/>
  <c r="FQ49"/>
  <c r="GE50" a="1"/>
  <c r="GE50"/>
  <c r="FM50" a="1"/>
  <c r="FM50"/>
  <c r="GH50" a="1"/>
  <c r="GH50"/>
  <c r="FG49" a="1"/>
  <c r="FG49"/>
  <c r="FR49" a="1"/>
  <c r="FR49"/>
  <c r="GA49" a="1"/>
  <c r="GA49"/>
  <c r="GL49" a="1"/>
  <c r="GL49"/>
  <c r="FL50" a="1"/>
  <c r="FL50"/>
  <c r="GG50" a="1"/>
  <c r="GG50"/>
  <c r="GR50" a="1"/>
  <c r="GR50"/>
  <c r="CW49" a="1"/>
  <c r="CW49"/>
  <c r="CG49" a="1"/>
  <c r="CG49"/>
  <c r="BQ49" a="1"/>
  <c r="BQ49"/>
  <c r="CV49" a="1"/>
  <c r="CV49"/>
  <c r="CF49" a="1"/>
  <c r="CF49"/>
  <c r="BP49" a="1"/>
  <c r="BP49"/>
  <c r="EM49" a="1"/>
  <c r="EM49"/>
  <c r="CQ49" a="1"/>
  <c r="CQ49"/>
  <c r="CA49" a="1"/>
  <c r="CA49"/>
  <c r="BK49" a="1"/>
  <c r="BK49"/>
  <c r="DB49" a="1"/>
  <c r="DB49"/>
  <c r="CL49" a="1"/>
  <c r="CL49"/>
  <c r="BV49" a="1"/>
  <c r="BV49"/>
  <c r="BF49" a="1"/>
  <c r="BF49"/>
  <c r="EX50" a="1"/>
  <c r="EX50"/>
  <c r="DR50" a="1"/>
  <c r="DR50"/>
  <c r="DB50" a="1"/>
  <c r="DB50"/>
  <c r="CL50" a="1"/>
  <c r="CL50"/>
  <c r="BV50" a="1"/>
  <c r="BV50"/>
  <c r="BF50" a="1"/>
  <c r="BF50"/>
  <c r="AV49" a="1"/>
  <c r="AV49"/>
  <c r="DU50" a="1"/>
  <c r="DU50"/>
  <c r="DE50" a="1"/>
  <c r="DE50"/>
  <c r="CO50" a="1"/>
  <c r="CO50"/>
  <c r="BY50" a="1"/>
  <c r="BY50"/>
  <c r="BI50" a="1"/>
  <c r="BI50"/>
  <c r="AS50" a="1"/>
  <c r="AS50"/>
  <c r="AY49" a="1"/>
  <c r="AY49"/>
  <c r="CR50" a="1"/>
  <c r="CR50"/>
  <c r="CB50" a="1"/>
  <c r="CB50"/>
  <c r="BL50" a="1"/>
  <c r="BL50"/>
  <c r="AV50" a="1"/>
  <c r="AV50"/>
  <c r="EU50" a="1"/>
  <c r="EU50"/>
  <c r="DO19"/>
  <c r="DO50" a="1"/>
  <c r="DO50"/>
  <c r="CY50" a="1"/>
  <c r="CY50"/>
  <c r="CI50" a="1"/>
  <c r="CI50"/>
  <c r="BS50" a="1"/>
  <c r="BS50"/>
  <c r="BC50" a="1"/>
  <c r="BC50"/>
  <c r="AM50" a="1"/>
  <c r="AM50"/>
  <c r="W50" a="1"/>
  <c r="W50"/>
  <c r="CZ49" a="1"/>
  <c r="CZ49"/>
  <c r="CU47" i="51" a="1"/>
  <c r="CU47"/>
  <c r="DE47" a="1"/>
  <c r="DE47"/>
  <c r="DK47" a="1"/>
  <c r="DK47"/>
  <c r="ES17" i="57"/>
  <c r="ES47" a="1"/>
  <c r="ES47"/>
  <c r="EN17"/>
  <c r="EN17" i="42"/>
  <c r="EK17" i="57"/>
  <c r="EK47" a="1"/>
  <c r="EK47"/>
  <c r="EF17"/>
  <c r="DV17"/>
  <c r="DJ17"/>
  <c r="DD17"/>
  <c r="CT17"/>
  <c r="EI17"/>
  <c r="DY17"/>
  <c r="DM17"/>
  <c r="DB17"/>
  <c r="CN17"/>
  <c r="CN17" i="42"/>
  <c r="FA17" i="57"/>
  <c r="DS17"/>
  <c r="CW17"/>
  <c r="FA17" i="42"/>
  <c r="BU21" i="57"/>
  <c r="BO21"/>
  <c r="BI21"/>
  <c r="AV21"/>
  <c r="AQ21"/>
  <c r="S21"/>
  <c r="I21"/>
  <c r="D21"/>
  <c r="BF21"/>
  <c r="BF47" a="1"/>
  <c r="BF47"/>
  <c r="AE21"/>
  <c r="AE47" a="1"/>
  <c r="AE47"/>
  <c r="AY21"/>
  <c r="AY47" a="1"/>
  <c r="AY47"/>
  <c r="AB21"/>
  <c r="G21"/>
  <c r="AK21"/>
  <c r="Y21"/>
  <c r="BD21"/>
  <c r="BD47" a="1"/>
  <c r="BD47"/>
  <c r="AT21"/>
  <c r="L21"/>
  <c r="L47" a="1"/>
  <c r="L47"/>
  <c r="DR47" i="45" a="1"/>
  <c r="DR47"/>
  <c r="DR46" a="1"/>
  <c r="DR46"/>
  <c r="BT47" i="42" a="1"/>
  <c r="BT47"/>
  <c r="DT46" i="57" a="1"/>
  <c r="DT46"/>
  <c r="U46" a="1"/>
  <c r="U46"/>
  <c r="J47" a="1"/>
  <c r="J47"/>
  <c r="BV47" a="1"/>
  <c r="BV47"/>
  <c r="EL47" a="1"/>
  <c r="EL47"/>
  <c r="AL47" a="1"/>
  <c r="AL47"/>
  <c r="DD47" a="1"/>
  <c r="DD47"/>
  <c r="O47" a="1"/>
  <c r="O47"/>
  <c r="CA47" a="1"/>
  <c r="CA47"/>
  <c r="BC46" a="1"/>
  <c r="BC46"/>
  <c r="AG46" a="1"/>
  <c r="AG46"/>
  <c r="AS47" a="1"/>
  <c r="AS47"/>
  <c r="DK47" a="1"/>
  <c r="DK47"/>
  <c r="AA47" a="1"/>
  <c r="AA47"/>
  <c r="CS47" a="1"/>
  <c r="CS47"/>
  <c r="I47" a="1"/>
  <c r="I47"/>
  <c r="BU47" a="1"/>
  <c r="BU47"/>
  <c r="EN47" a="1"/>
  <c r="EN47"/>
  <c r="AZ47" a="1"/>
  <c r="AZ47"/>
  <c r="DR47" a="1"/>
  <c r="DR47"/>
  <c r="CE46" a="1"/>
  <c r="CE46"/>
  <c r="BH46" a="1"/>
  <c r="BH46"/>
  <c r="K46" a="1"/>
  <c r="K46"/>
  <c r="BN47" a="1"/>
  <c r="BN47"/>
  <c r="AV47" a="1"/>
  <c r="AV47"/>
  <c r="DN47" a="1"/>
  <c r="DN47"/>
  <c r="AD47" a="1"/>
  <c r="AD47"/>
  <c r="CV47" a="1"/>
  <c r="CV47"/>
  <c r="G47" a="1"/>
  <c r="G47"/>
  <c r="BS47" a="1"/>
  <c r="BS47"/>
  <c r="CA46" a="1"/>
  <c r="CA46"/>
  <c r="U47" a="1"/>
  <c r="U47"/>
  <c r="CG47" a="1"/>
  <c r="CG47"/>
  <c r="EX47" a="1"/>
  <c r="EX47"/>
  <c r="BO47" a="1"/>
  <c r="BO47"/>
  <c r="EI47" a="1"/>
  <c r="EI47"/>
  <c r="AW47" a="1"/>
  <c r="AW47"/>
  <c r="DO47" a="1"/>
  <c r="DO47"/>
  <c r="AB47" a="1"/>
  <c r="AB47"/>
  <c r="CT47" a="1"/>
  <c r="CT47"/>
  <c r="BT46" a="1"/>
  <c r="BT46"/>
  <c r="K49" i="58" a="1"/>
  <c r="K49"/>
  <c r="AI49" a="1"/>
  <c r="AI49"/>
  <c r="H49" a="1"/>
  <c r="H49"/>
  <c r="AF49" a="1"/>
  <c r="AF49"/>
  <c r="E49" a="1"/>
  <c r="E49"/>
  <c r="AC49" a="1"/>
  <c r="AC49"/>
  <c r="Z49" a="1"/>
  <c r="Z49"/>
  <c r="AP49" a="1"/>
  <c r="AP49"/>
  <c r="N49" a="1"/>
  <c r="N49"/>
  <c r="R49" a="1"/>
  <c r="R49"/>
  <c r="V49" a="1"/>
  <c r="V49"/>
  <c r="AL49" a="1"/>
  <c r="AL49"/>
  <c r="CU46" i="57" a="1"/>
  <c r="CU46"/>
  <c r="CP7" i="63"/>
  <c r="A7"/>
  <c r="DB47" i="51" a="1"/>
  <c r="DB47"/>
  <c r="CP7" i="50"/>
  <c r="A7"/>
  <c r="CO7" i="51"/>
  <c r="EY19" i="58"/>
  <c r="EF19"/>
  <c r="DN19"/>
  <c r="DN50" a="1"/>
  <c r="DN50"/>
  <c r="DF19"/>
  <c r="EI19"/>
  <c r="DQ19"/>
  <c r="DI19"/>
  <c r="EL19"/>
  <c r="DL19"/>
  <c r="DC19"/>
  <c r="DT19"/>
  <c r="EZ19"/>
  <c r="ET19"/>
  <c r="EC19"/>
  <c r="DK19"/>
  <c r="EP19"/>
  <c r="EX19" i="49"/>
  <c r="EG19"/>
  <c r="DS19"/>
  <c r="DJ19"/>
  <c r="DY19"/>
  <c r="DU19"/>
  <c r="DM19"/>
  <c r="EN19"/>
  <c r="ED19"/>
  <c r="EU19"/>
  <c r="EJ19"/>
  <c r="DC19"/>
  <c r="DE19"/>
  <c r="EO19"/>
  <c r="EK19"/>
  <c r="DG19"/>
  <c r="EH19"/>
  <c r="DN19"/>
  <c r="EE19"/>
  <c r="ES19"/>
  <c r="EB19"/>
  <c r="DK19"/>
  <c r="EY19"/>
  <c r="DH19"/>
  <c r="DW19"/>
  <c r="DO8" i="63"/>
  <c r="DG8"/>
  <c r="CY8"/>
  <c r="DQ8"/>
  <c r="DI8"/>
  <c r="DA8"/>
  <c r="CS8"/>
  <c r="DK8"/>
  <c r="CU8"/>
  <c r="DE8"/>
  <c r="CW8"/>
  <c r="DM8" i="50"/>
  <c r="DG8"/>
  <c r="DI8"/>
  <c r="DM8" i="63"/>
  <c r="DO8" i="50"/>
  <c r="DE8"/>
  <c r="DQ8"/>
  <c r="DK8"/>
  <c r="DC8" i="63"/>
  <c r="DC8" i="50"/>
  <c r="CU8"/>
  <c r="CW8"/>
  <c r="CY8"/>
  <c r="DA8"/>
  <c r="CS8"/>
  <c r="ED47" i="62"/>
  <c r="ED46" a="1"/>
  <c r="ED46"/>
  <c r="DZ47"/>
  <c r="DZ46" a="1"/>
  <c r="DZ46"/>
  <c r="EA47" a="1"/>
  <c r="EA47"/>
  <c r="EA46" a="1"/>
  <c r="EA46"/>
  <c r="DM47" a="1"/>
  <c r="DM47"/>
  <c r="DM46" a="1"/>
  <c r="DM46"/>
  <c r="EG47" a="1"/>
  <c r="EG47"/>
  <c r="EG46" a="1"/>
  <c r="EG46"/>
  <c r="DT47"/>
  <c r="DT46" a="1"/>
  <c r="DT46"/>
  <c r="DL47" i="51" a="1"/>
  <c r="DL47"/>
  <c r="AJ37" i="49"/>
  <c r="AJ40"/>
  <c r="AJ40" i="58"/>
  <c r="AJ37"/>
  <c r="AJ50" a="1"/>
  <c r="AJ50"/>
  <c r="CX48" i="51" a="1"/>
  <c r="CX48"/>
  <c r="DN48" a="1"/>
  <c r="DN48"/>
  <c r="DL48" a="1"/>
  <c r="DL48"/>
  <c r="CR48" a="1"/>
  <c r="CR48"/>
  <c r="FL49" i="58" a="1"/>
  <c r="FL49"/>
  <c r="FU49" a="1"/>
  <c r="FU49"/>
  <c r="GF49" a="1"/>
  <c r="GF49"/>
  <c r="GO49" a="1"/>
  <c r="GO49"/>
  <c r="FP50" a="1"/>
  <c r="FP50"/>
  <c r="GK50" a="1"/>
  <c r="GK50"/>
  <c r="GT50" a="1"/>
  <c r="GT50"/>
  <c r="GU49" a="1"/>
  <c r="GU49"/>
  <c r="FC49" a="1"/>
  <c r="FC49"/>
  <c r="FN49" a="1"/>
  <c r="FN49"/>
  <c r="GA50" a="1"/>
  <c r="GA50"/>
  <c r="FI50" a="1"/>
  <c r="FI50"/>
  <c r="GD50" a="1"/>
  <c r="GD50"/>
  <c r="FD49" a="1"/>
  <c r="FD49"/>
  <c r="FM49" a="1"/>
  <c r="FM49"/>
  <c r="FX49" a="1"/>
  <c r="FX49"/>
  <c r="GG49" a="1"/>
  <c r="GG49"/>
  <c r="FH50" a="1"/>
  <c r="FH50"/>
  <c r="GC50" a="1"/>
  <c r="GC50"/>
  <c r="GP50" a="1"/>
  <c r="GP50"/>
  <c r="FW49" a="1"/>
  <c r="FW49"/>
  <c r="GH49" a="1"/>
  <c r="GH49"/>
  <c r="GQ49" a="1"/>
  <c r="GQ49"/>
  <c r="FC50" a="1"/>
  <c r="FC50"/>
  <c r="GB50" a="1"/>
  <c r="GB50"/>
  <c r="FF50" a="1"/>
  <c r="FF50"/>
  <c r="GZ50" a="1"/>
  <c r="GZ50"/>
  <c r="CS49" a="1"/>
  <c r="CS49"/>
  <c r="CC49" a="1"/>
  <c r="CC49"/>
  <c r="BM49" a="1"/>
  <c r="BM49"/>
  <c r="CR49" a="1"/>
  <c r="CR49"/>
  <c r="CB49" a="1"/>
  <c r="CB49"/>
  <c r="BL49" a="1"/>
  <c r="BL49"/>
  <c r="EA49" a="1"/>
  <c r="EA49"/>
  <c r="CM49" a="1"/>
  <c r="CM49"/>
  <c r="BW49" a="1"/>
  <c r="BW49"/>
  <c r="BG49" a="1"/>
  <c r="BG49"/>
  <c r="CX49" a="1"/>
  <c r="CX49"/>
  <c r="CH49" a="1"/>
  <c r="CH49"/>
  <c r="BR49" a="1"/>
  <c r="BR49"/>
  <c r="BE49" a="1"/>
  <c r="BE49"/>
  <c r="ET50" a="1"/>
  <c r="ET50"/>
  <c r="ED50" a="1"/>
  <c r="ED50"/>
  <c r="CX50" a="1"/>
  <c r="CX50"/>
  <c r="CH50" a="1"/>
  <c r="CH50"/>
  <c r="BR50" a="1"/>
  <c r="BR50"/>
  <c r="BB50" a="1"/>
  <c r="BB50"/>
  <c r="F50" a="1"/>
  <c r="F50"/>
  <c r="EW50" a="1"/>
  <c r="EW50"/>
  <c r="EG50" a="1"/>
  <c r="EG50"/>
  <c r="DQ50" a="1"/>
  <c r="DQ50"/>
  <c r="DA50" a="1"/>
  <c r="DA50"/>
  <c r="CK50" a="1"/>
  <c r="CK50"/>
  <c r="BU50" a="1"/>
  <c r="BU50"/>
  <c r="BE50" a="1"/>
  <c r="BE50"/>
  <c r="AO50" a="1"/>
  <c r="AO50"/>
  <c r="Y50" a="1"/>
  <c r="Y50"/>
  <c r="I50" a="1"/>
  <c r="I50"/>
  <c r="EZ50" a="1"/>
  <c r="EZ50"/>
  <c r="EJ50" a="1"/>
  <c r="EJ50"/>
  <c r="DD50" a="1"/>
  <c r="DD50"/>
  <c r="CN50" a="1"/>
  <c r="CN50"/>
  <c r="BX50" a="1"/>
  <c r="BX50"/>
  <c r="BH50" a="1"/>
  <c r="BH50"/>
  <c r="L50" a="1"/>
  <c r="L50"/>
  <c r="EQ50" a="1"/>
  <c r="EQ50"/>
  <c r="EA50" a="1"/>
  <c r="EA50"/>
  <c r="DK50" a="1"/>
  <c r="DK50"/>
  <c r="CU50" a="1"/>
  <c r="CU50"/>
  <c r="CE50" a="1"/>
  <c r="CE50"/>
  <c r="BO50" a="1"/>
  <c r="BO50"/>
  <c r="AY50" a="1"/>
  <c r="AY50"/>
  <c r="F49" i="49" a="1"/>
  <c r="F49"/>
  <c r="J49" a="1"/>
  <c r="J49"/>
  <c r="AH49" a="1"/>
  <c r="AH49"/>
  <c r="AT49" a="1"/>
  <c r="AT49"/>
  <c r="G49" a="1"/>
  <c r="G49"/>
  <c r="AE49" a="1"/>
  <c r="AE49"/>
  <c r="AU49" a="1"/>
  <c r="AU49"/>
  <c r="P49" a="1"/>
  <c r="P49"/>
  <c r="T49" a="1"/>
  <c r="T49"/>
  <c r="X49" a="1"/>
  <c r="X49"/>
  <c r="AB49" a="1"/>
  <c r="AB49"/>
  <c r="AN49" a="1"/>
  <c r="AN49"/>
  <c r="AR49" a="1"/>
  <c r="AR49"/>
  <c r="M49" a="1"/>
  <c r="M49"/>
  <c r="AK49" a="1"/>
  <c r="AK49"/>
  <c r="D49" a="1"/>
  <c r="D49"/>
  <c r="O49" a="1"/>
  <c r="O49"/>
  <c r="Q49" a="1"/>
  <c r="Q49"/>
  <c r="I49" a="1"/>
  <c r="I49"/>
  <c r="L49" a="1"/>
  <c r="L49"/>
  <c r="W49" a="1"/>
  <c r="W49"/>
  <c r="Y49" a="1"/>
  <c r="Y49"/>
  <c r="S49" a="1"/>
  <c r="S49"/>
  <c r="U49" a="1"/>
  <c r="U49"/>
  <c r="AG49" a="1"/>
  <c r="AG49"/>
  <c r="AJ49" a="1"/>
  <c r="AJ49"/>
  <c r="AA49" a="1"/>
  <c r="AA49"/>
  <c r="AD49" a="1"/>
  <c r="AD49"/>
  <c r="AQ49" a="1"/>
  <c r="AQ49"/>
  <c r="AS49" a="1"/>
  <c r="AS49"/>
  <c r="AM49" a="1"/>
  <c r="AM49"/>
  <c r="AO49" a="1"/>
  <c r="AO49"/>
  <c r="DL49" a="1"/>
  <c r="DL49"/>
  <c r="EP49" a="1"/>
  <c r="EP49"/>
  <c r="DI49" a="1"/>
  <c r="DI49"/>
  <c r="DD49" a="1"/>
  <c r="DD49"/>
  <c r="DX49" a="1"/>
  <c r="DX49"/>
  <c r="EI49" a="1"/>
  <c r="EI49"/>
  <c r="DO49" a="1"/>
  <c r="DO49"/>
  <c r="DV49" a="1"/>
  <c r="DV49"/>
  <c r="DT49" a="1"/>
  <c r="DT49"/>
  <c r="EC49" a="1"/>
  <c r="EC49"/>
  <c r="ET49" a="1"/>
  <c r="ET49"/>
  <c r="ER49" a="1"/>
  <c r="ER49"/>
  <c r="EF49" a="1"/>
  <c r="EF49"/>
  <c r="DI47" i="51" a="1"/>
  <c r="DI47"/>
  <c r="DO47" a="1"/>
  <c r="DO47"/>
  <c r="F37" i="49"/>
  <c r="F40"/>
  <c r="F50" a="1"/>
  <c r="F50"/>
  <c r="GK20" i="61"/>
  <c r="FV20"/>
  <c r="FE20"/>
  <c r="DZ20"/>
  <c r="DL20"/>
  <c r="FR20"/>
  <c r="EL20"/>
  <c r="ET20"/>
  <c r="ED20"/>
  <c r="GD20"/>
  <c r="DS20"/>
  <c r="ED20" i="44"/>
  <c r="DE20" i="61"/>
  <c r="DA49" i="58" a="1"/>
  <c r="DA49"/>
  <c r="EZ46" i="57" a="1"/>
  <c r="EZ46"/>
  <c r="ET46" a="1"/>
  <c r="ET46"/>
  <c r="E46" a="1"/>
  <c r="E46"/>
  <c r="Z47" a="1"/>
  <c r="Z47"/>
  <c r="H47" a="1"/>
  <c r="H47"/>
  <c r="BT47" a="1"/>
  <c r="BT47"/>
  <c r="EM47" a="1"/>
  <c r="EM47"/>
  <c r="BB47" a="1"/>
  <c r="BB47"/>
  <c r="DT47" a="1"/>
  <c r="DT47"/>
  <c r="CW47" a="1"/>
  <c r="CW47"/>
  <c r="AF46" a="1"/>
  <c r="AF46"/>
  <c r="AM46" a="1"/>
  <c r="AM46"/>
  <c r="BZ46" a="1"/>
  <c r="BZ46"/>
  <c r="BI47" a="1"/>
  <c r="BI47"/>
  <c r="AQ47" a="1"/>
  <c r="AQ47"/>
  <c r="DI47" a="1"/>
  <c r="DI47"/>
  <c r="Y47" a="1"/>
  <c r="Y47"/>
  <c r="CQ47" a="1"/>
  <c r="CQ47"/>
  <c r="D47" a="1"/>
  <c r="D47"/>
  <c r="EG47" a="1"/>
  <c r="EG47"/>
  <c r="BN46" a="1"/>
  <c r="BN46"/>
  <c r="BW46" a="1"/>
  <c r="BW46"/>
  <c r="R47" a="1"/>
  <c r="R47"/>
  <c r="CD47" a="1"/>
  <c r="CD47"/>
  <c r="ET47" a="1"/>
  <c r="ET47"/>
  <c r="EE47" a="1"/>
  <c r="EE47"/>
  <c r="AT47" a="1"/>
  <c r="AT47"/>
  <c r="DL47" a="1"/>
  <c r="DL47"/>
  <c r="W47" a="1"/>
  <c r="W47"/>
  <c r="FA47" a="1"/>
  <c r="FA47"/>
  <c r="BE46" a="1"/>
  <c r="BE46"/>
  <c r="AK47" a="1"/>
  <c r="AK47"/>
  <c r="S47" a="1"/>
  <c r="S47"/>
  <c r="CE47" a="1"/>
  <c r="CE47"/>
  <c r="BM47" a="1"/>
  <c r="BM47"/>
  <c r="EF47" a="1"/>
  <c r="EF47"/>
  <c r="AR47" a="1"/>
  <c r="AR47"/>
  <c r="EB46" a="1"/>
  <c r="EB46"/>
  <c r="DW46" a="1"/>
  <c r="DW46"/>
  <c r="CZ46" a="1"/>
  <c r="CZ46"/>
  <c r="EM46" i="44" a="1"/>
  <c r="EM46"/>
  <c r="DU46" a="1"/>
  <c r="DU46"/>
  <c r="DN46" a="1"/>
  <c r="DN46"/>
  <c r="EQ47" a="1"/>
  <c r="EQ47"/>
  <c r="EQ46" a="1"/>
  <c r="EQ46"/>
  <c r="FM46" a="1"/>
  <c r="FM46"/>
  <c r="FF46" a="1"/>
  <c r="FF46"/>
  <c r="GL46" a="1"/>
  <c r="GL46"/>
  <c r="G46" a="1"/>
  <c r="G46"/>
  <c r="I46" a="1"/>
  <c r="I46"/>
  <c r="M46" a="1"/>
  <c r="M46"/>
  <c r="R46" a="1"/>
  <c r="R46"/>
  <c r="X46" a="1"/>
  <c r="X46"/>
  <c r="AB46" a="1"/>
  <c r="AB46"/>
  <c r="AE46" a="1"/>
  <c r="AE46"/>
  <c r="AK46" a="1"/>
  <c r="AK46"/>
  <c r="AV46" a="1"/>
  <c r="AV46"/>
  <c r="BB46" a="1"/>
  <c r="BB46"/>
  <c r="BE46" a="1"/>
  <c r="BE46"/>
  <c r="BN46" a="1"/>
  <c r="BN46"/>
  <c r="BT46" a="1"/>
  <c r="BT46"/>
  <c r="BZ46" a="1"/>
  <c r="BZ46"/>
  <c r="CC46" a="1"/>
  <c r="CC46"/>
  <c r="CG46" a="1"/>
  <c r="CG46"/>
  <c r="CL46" a="1"/>
  <c r="CL46"/>
  <c r="CR46" a="1"/>
  <c r="CR46"/>
  <c r="DR46" a="1"/>
  <c r="DR46"/>
  <c r="EH46" a="1"/>
  <c r="EH46"/>
  <c r="EX46" a="1"/>
  <c r="EX46"/>
  <c r="FD46" a="1"/>
  <c r="FD46"/>
  <c r="FK46" a="1"/>
  <c r="FK46"/>
  <c r="J46" a="1"/>
  <c r="J46"/>
  <c r="S46" a="1"/>
  <c r="S46"/>
  <c r="Y46" a="1"/>
  <c r="Y46"/>
  <c r="AN46" a="1"/>
  <c r="AN46"/>
  <c r="AT46" a="1"/>
  <c r="AT46"/>
  <c r="AW46" a="1"/>
  <c r="AW46"/>
  <c r="AZ46" a="1"/>
  <c r="AZ46"/>
  <c r="BC46" a="1"/>
  <c r="BC46"/>
  <c r="BF46" a="1"/>
  <c r="BF46"/>
  <c r="BL46" a="1"/>
  <c r="BL46"/>
  <c r="BR46" a="1"/>
  <c r="BR46"/>
  <c r="BU46" a="1"/>
  <c r="BU46"/>
  <c r="BX46" a="1"/>
  <c r="BX46"/>
  <c r="CD46" a="1"/>
  <c r="CD46"/>
  <c r="CM46" a="1"/>
  <c r="CM46"/>
  <c r="CP46" a="1"/>
  <c r="CP46"/>
  <c r="DY46" a="1"/>
  <c r="DY46"/>
  <c r="EC46" a="1"/>
  <c r="EC46"/>
  <c r="ES46" a="1"/>
  <c r="ES46"/>
  <c r="FQ46" a="1"/>
  <c r="FQ46"/>
  <c r="F46" a="1"/>
  <c r="F46"/>
  <c r="K46" a="1"/>
  <c r="K46"/>
  <c r="N46" a="1"/>
  <c r="N46"/>
  <c r="Q46" a="1"/>
  <c r="Q46"/>
  <c r="T46" a="1"/>
  <c r="T46"/>
  <c r="Z46" a="1"/>
  <c r="Z46"/>
  <c r="AF46" a="1"/>
  <c r="AF46"/>
  <c r="AL46" a="1"/>
  <c r="AL46"/>
  <c r="AO46" a="1"/>
  <c r="AO46"/>
  <c r="AR46" a="1"/>
  <c r="AR46"/>
  <c r="AU46" a="1"/>
  <c r="AU46"/>
  <c r="BA46" a="1"/>
  <c r="BA46"/>
  <c r="BG46" a="1"/>
  <c r="BG46"/>
  <c r="BJ46" a="1"/>
  <c r="BJ46"/>
  <c r="BM46" a="1"/>
  <c r="BM46"/>
  <c r="BS46" a="1"/>
  <c r="BS46"/>
  <c r="BY46" a="1"/>
  <c r="BY46"/>
  <c r="CE46" a="1"/>
  <c r="CE46"/>
  <c r="CH46" a="1"/>
  <c r="CH46"/>
  <c r="CK46" a="1"/>
  <c r="CK46"/>
  <c r="CN46" a="1"/>
  <c r="CN46"/>
  <c r="DD46" a="1"/>
  <c r="DD46"/>
  <c r="EP46" a="1"/>
  <c r="EP46"/>
  <c r="FZ46" a="1"/>
  <c r="FZ46"/>
  <c r="GH46" a="1"/>
  <c r="GH46"/>
  <c r="E46" a="1"/>
  <c r="E46"/>
  <c r="L46" a="1"/>
  <c r="L46"/>
  <c r="U46" a="1"/>
  <c r="U46"/>
  <c r="AA46" a="1"/>
  <c r="AA46"/>
  <c r="AG46" a="1"/>
  <c r="AG46"/>
  <c r="AJ46" a="1"/>
  <c r="AJ46"/>
  <c r="AM46" a="1"/>
  <c r="AM46"/>
  <c r="AS46" a="1"/>
  <c r="AS46"/>
  <c r="BD46" a="1"/>
  <c r="BD46"/>
  <c r="BK46" a="1"/>
  <c r="BK46"/>
  <c r="BQ46" a="1"/>
  <c r="BQ46"/>
  <c r="CF46" a="1"/>
  <c r="CF46"/>
  <c r="CO46" a="1"/>
  <c r="CO46"/>
  <c r="DK46" a="1"/>
  <c r="DK46"/>
  <c r="EK46" a="1"/>
  <c r="EK46"/>
  <c r="FU46" a="1"/>
  <c r="FU46"/>
  <c r="GC46" a="1"/>
  <c r="GC46"/>
  <c r="W46" a="1"/>
  <c r="W46"/>
  <c r="BI46" a="1"/>
  <c r="BI46"/>
  <c r="CQ46" a="1"/>
  <c r="CQ46"/>
  <c r="AY46" a="1"/>
  <c r="AY46"/>
  <c r="CJ46" a="1"/>
  <c r="CJ46"/>
  <c r="P46" a="1"/>
  <c r="P46"/>
  <c r="CB46" a="1"/>
  <c r="CB46"/>
  <c r="AI46" a="1"/>
  <c r="AI46"/>
  <c r="AQ46" a="1"/>
  <c r="AQ46"/>
  <c r="AD46" a="1"/>
  <c r="AD46"/>
  <c r="BP46" a="1"/>
  <c r="BP46"/>
  <c r="BW46" a="1"/>
  <c r="BW46"/>
  <c r="DF46" a="1"/>
  <c r="DF46"/>
  <c r="FW46" a="1"/>
  <c r="FW46"/>
  <c r="DT46" a="1"/>
  <c r="DT46"/>
  <c r="EY46" a="1"/>
  <c r="EY46"/>
  <c r="FS46" a="1"/>
  <c r="FS46"/>
  <c r="FG46" a="1"/>
  <c r="FG46"/>
  <c r="DG46" a="1"/>
  <c r="DG46"/>
  <c r="CZ46" a="1"/>
  <c r="CZ46"/>
  <c r="EE46" a="1"/>
  <c r="EE46"/>
  <c r="EI46" a="1"/>
  <c r="EI46"/>
  <c r="GA46" a="1"/>
  <c r="GA46"/>
  <c r="FL46" a="1"/>
  <c r="FL46"/>
  <c r="DM46" a="1"/>
  <c r="DM46"/>
  <c r="EA46" a="1"/>
  <c r="EA46"/>
  <c r="EU46" a="1"/>
  <c r="EU46"/>
  <c r="GI46" a="1"/>
  <c r="GI46"/>
  <c r="EZ46" a="1"/>
  <c r="EZ46"/>
  <c r="GE46" a="1"/>
  <c r="GE46"/>
  <c r="FR47" i="43" a="1"/>
  <c r="FR47"/>
  <c r="EA46" a="1"/>
  <c r="EA46"/>
  <c r="DU46" a="1"/>
  <c r="DU46"/>
  <c r="FY46" a="1"/>
  <c r="FY46"/>
  <c r="FD47" a="1"/>
  <c r="FD47"/>
  <c r="DR46" a="1"/>
  <c r="DR46"/>
  <c r="DY46" a="1"/>
  <c r="DY46"/>
  <c r="EX46" a="1"/>
  <c r="EX46"/>
  <c r="DG46" a="1"/>
  <c r="DG46"/>
  <c r="EJ46" a="1"/>
  <c r="EJ46"/>
  <c r="FO46" a="1"/>
  <c r="FO46"/>
  <c r="EC47" a="1"/>
  <c r="EC47"/>
  <c r="ES47" a="1"/>
  <c r="ES47"/>
  <c r="GH47" a="1"/>
  <c r="GH47"/>
  <c r="DD46" a="1"/>
  <c r="DD46"/>
  <c r="EP46" a="1"/>
  <c r="EP46"/>
  <c r="FL46" a="1"/>
  <c r="FL46"/>
  <c r="DN46" a="1"/>
  <c r="DN46"/>
  <c r="FA46" a="1"/>
  <c r="FA46"/>
  <c r="FH46" a="1"/>
  <c r="FH46"/>
  <c r="EH46" a="1"/>
  <c r="EH46"/>
  <c r="FE46" a="1"/>
  <c r="FE46"/>
  <c r="FW46" a="1"/>
  <c r="FW46"/>
  <c r="R46" a="1"/>
  <c r="R46"/>
  <c r="V46" a="1"/>
  <c r="V46"/>
  <c r="AE46" a="1"/>
  <c r="AE46"/>
  <c r="AJ46" a="1"/>
  <c r="AJ46"/>
  <c r="AP46" a="1"/>
  <c r="AP46"/>
  <c r="AS46" a="1"/>
  <c r="AS46"/>
  <c r="AY46" a="1"/>
  <c r="AY46"/>
  <c r="BE46" a="1"/>
  <c r="BE46"/>
  <c r="BJ46" a="1"/>
  <c r="BJ46"/>
  <c r="BM46" a="1"/>
  <c r="BM46"/>
  <c r="BS46" a="1"/>
  <c r="BS46"/>
  <c r="BX46" a="1"/>
  <c r="BX46"/>
  <c r="CA46" a="1"/>
  <c r="CA46"/>
  <c r="CG46" a="1"/>
  <c r="CG46"/>
  <c r="CL46" a="1"/>
  <c r="CL46"/>
  <c r="DJ46" a="1"/>
  <c r="DJ46"/>
  <c r="DX46" a="1"/>
  <c r="DX46"/>
  <c r="EG46" a="1"/>
  <c r="EG46"/>
  <c r="ES46" a="1"/>
  <c r="ES46"/>
  <c r="FD46" a="1"/>
  <c r="FD46"/>
  <c r="FR46" a="1"/>
  <c r="FR46"/>
  <c r="FZ46" a="1"/>
  <c r="FZ46"/>
  <c r="G46" a="1"/>
  <c r="G46"/>
  <c r="J46" a="1"/>
  <c r="J46"/>
  <c r="O46" a="1"/>
  <c r="O46"/>
  <c r="Z46" a="1"/>
  <c r="Z46"/>
  <c r="AB46" a="1"/>
  <c r="AB46"/>
  <c r="AM46" a="1"/>
  <c r="AM46"/>
  <c r="CI46" a="1"/>
  <c r="CI46"/>
  <c r="N46" a="1"/>
  <c r="N46"/>
  <c r="P46" a="1"/>
  <c r="P46"/>
  <c r="Y46" a="1"/>
  <c r="Y46"/>
  <c r="AC46" a="1"/>
  <c r="AC46"/>
  <c r="AH46" a="1"/>
  <c r="AH46"/>
  <c r="AK46" a="1"/>
  <c r="AK46"/>
  <c r="AQ46" a="1"/>
  <c r="AQ46"/>
  <c r="AT46" a="1"/>
  <c r="AT46"/>
  <c r="AW46" a="1"/>
  <c r="AW46"/>
  <c r="BB46" a="1"/>
  <c r="BB46"/>
  <c r="BH46" a="1"/>
  <c r="BH46"/>
  <c r="BK46" a="1"/>
  <c r="BK46"/>
  <c r="BP46" a="1"/>
  <c r="BP46"/>
  <c r="BV46" a="1"/>
  <c r="BV46"/>
  <c r="BY46" a="1"/>
  <c r="BY46"/>
  <c r="CD46" a="1"/>
  <c r="CD46"/>
  <c r="CJ46" a="1"/>
  <c r="CJ46"/>
  <c r="CM46" a="1"/>
  <c r="CM46"/>
  <c r="DC46" a="1"/>
  <c r="DC46"/>
  <c r="DQ46" a="1"/>
  <c r="DQ46"/>
  <c r="EK46" a="1"/>
  <c r="EK46"/>
  <c r="FK46" a="1"/>
  <c r="FK46"/>
  <c r="K46" a="1"/>
  <c r="K46"/>
  <c r="AR46" a="1"/>
  <c r="AR46"/>
  <c r="BO46" a="1"/>
  <c r="BO46"/>
  <c r="CC46" a="1"/>
  <c r="CC46"/>
  <c r="CO46" a="1"/>
  <c r="CO46"/>
  <c r="Q46" a="1"/>
  <c r="Q46"/>
  <c r="S46" a="1"/>
  <c r="S46"/>
  <c r="U46" a="1"/>
  <c r="U46"/>
  <c r="W46" a="1"/>
  <c r="W46"/>
  <c r="AD46" a="1"/>
  <c r="AD46"/>
  <c r="AI46" a="1"/>
  <c r="AI46"/>
  <c r="AL46" a="1"/>
  <c r="AL46"/>
  <c r="AO46" a="1"/>
  <c r="AO46"/>
  <c r="AU46" a="1"/>
  <c r="AU46"/>
  <c r="AZ46" a="1"/>
  <c r="AZ46"/>
  <c r="BC46" a="1"/>
  <c r="BC46"/>
  <c r="BF46" a="1"/>
  <c r="BF46"/>
  <c r="BI46" a="1"/>
  <c r="BI46"/>
  <c r="BQ46" a="1"/>
  <c r="BQ46"/>
  <c r="BT46" a="1"/>
  <c r="BT46"/>
  <c r="BW46" a="1"/>
  <c r="BW46"/>
  <c r="CB46" a="1"/>
  <c r="CB46"/>
  <c r="CE46" a="1"/>
  <c r="CE46"/>
  <c r="CK46" a="1"/>
  <c r="CK46"/>
  <c r="CN46" a="1"/>
  <c r="CN46"/>
  <c r="CQ46" a="1"/>
  <c r="CQ46"/>
  <c r="EC46" a="1"/>
  <c r="EC46"/>
  <c r="EW46" a="1"/>
  <c r="EW46"/>
  <c r="FV46" a="1"/>
  <c r="FV46"/>
  <c r="GD46" a="1"/>
  <c r="GD46"/>
  <c r="H46" a="1"/>
  <c r="H46"/>
  <c r="E46" a="1"/>
  <c r="E46"/>
  <c r="X46" a="1"/>
  <c r="X46"/>
  <c r="AG46" a="1"/>
  <c r="AG46"/>
  <c r="AX46" a="1"/>
  <c r="AX46"/>
  <c r="BD46" a="1"/>
  <c r="BD46"/>
  <c r="BL46" a="1"/>
  <c r="BL46"/>
  <c r="BR46" a="1"/>
  <c r="BR46"/>
  <c r="CF46" a="1"/>
  <c r="CF46"/>
  <c r="I46" a="1"/>
  <c r="I46"/>
  <c r="EO46" a="1"/>
  <c r="EO46"/>
  <c r="GH46" a="1"/>
  <c r="GH46"/>
  <c r="L46" a="1"/>
  <c r="L46"/>
  <c r="F46" a="1"/>
  <c r="F46"/>
  <c r="DE46" a="1"/>
  <c r="DE46"/>
  <c r="FN46" a="1"/>
  <c r="FN46"/>
  <c r="FX46" a="1"/>
  <c r="FX46"/>
  <c r="DS46" a="1"/>
  <c r="DS46"/>
  <c r="ET46" a="1"/>
  <c r="ET46"/>
  <c r="EQ46" a="1"/>
  <c r="EQ46"/>
  <c r="GM46" a="1"/>
  <c r="GM46"/>
  <c r="GF46" a="1"/>
  <c r="GF46"/>
  <c r="DM46" a="1"/>
  <c r="DM46"/>
  <c r="FS46" a="1"/>
  <c r="FS46"/>
  <c r="EL46" a="1"/>
  <c r="EL46"/>
  <c r="DF46" a="1"/>
  <c r="DF46"/>
  <c r="EY46" a="1"/>
  <c r="EY46"/>
  <c r="FF46" a="1"/>
  <c r="FF46"/>
  <c r="ED46" a="1"/>
  <c r="ED46"/>
  <c r="GI46" a="1"/>
  <c r="GI46"/>
  <c r="EI46" a="1"/>
  <c r="EI46"/>
  <c r="CY46" a="1"/>
  <c r="CY46"/>
  <c r="EZ46" a="1"/>
  <c r="EZ46"/>
  <c r="FM46" a="1"/>
  <c r="FM46"/>
  <c r="DZ46" a="1"/>
  <c r="DZ46"/>
  <c r="DL46" a="1"/>
  <c r="DL46"/>
  <c r="GA46" a="1"/>
  <c r="GA46"/>
  <c r="DT46" a="1"/>
  <c r="DT46"/>
  <c r="FG46" a="1"/>
  <c r="FG46"/>
  <c r="CZ46" a="1"/>
  <c r="CZ46"/>
  <c r="ER46" a="1"/>
  <c r="ER46"/>
  <c r="GG46" a="1"/>
  <c r="GG46"/>
  <c r="DK46" a="1"/>
  <c r="DK46"/>
  <c r="GE46" a="1"/>
  <c r="GE46"/>
  <c r="GL46" a="1"/>
  <c r="GL46"/>
  <c r="H47" i="40" a="1"/>
  <c r="H47"/>
  <c r="B55" i="48"/>
  <c r="D35" i="52"/>
  <c r="C56" i="48"/>
  <c r="AT48" a="1"/>
  <c r="AT48"/>
  <c r="AN48" a="1"/>
  <c r="AN48"/>
  <c r="G48" a="1"/>
  <c r="G48"/>
  <c r="AX47" i="40" a="1"/>
  <c r="AX47"/>
  <c r="AT47" i="43" a="1"/>
  <c r="AT47"/>
  <c r="X47" a="1"/>
  <c r="X47"/>
  <c r="BJ47" a="1"/>
  <c r="BJ47"/>
  <c r="AK47" a="1"/>
  <c r="AK47"/>
  <c r="GI47" i="44" a="1"/>
  <c r="GI47"/>
  <c r="AX47" a="1"/>
  <c r="AX47"/>
  <c r="FJ47" i="43" a="1"/>
  <c r="FJ47"/>
  <c r="FC47" a="1"/>
  <c r="FC47"/>
  <c r="DD47" a="1"/>
  <c r="DD47"/>
  <c r="Q47" a="1"/>
  <c r="Q47"/>
  <c r="BD47" a="1"/>
  <c r="BD47"/>
  <c r="BH47" i="44" a="1"/>
  <c r="BH47"/>
  <c r="EZ47" i="43" a="1"/>
  <c r="EZ47"/>
  <c r="EV47" a="1"/>
  <c r="EV47"/>
  <c r="W47" a="1"/>
  <c r="W47"/>
  <c r="AX47" a="1"/>
  <c r="AX47"/>
  <c r="BR47" a="1"/>
  <c r="BR47"/>
  <c r="CN47" a="1"/>
  <c r="CN47"/>
  <c r="AC47" a="1"/>
  <c r="AC47"/>
  <c r="FE47" a="1"/>
  <c r="FE47"/>
  <c r="H47" i="44" a="1"/>
  <c r="H47"/>
  <c r="AP47" a="1"/>
  <c r="AP47"/>
  <c r="FX47" i="43" a="1"/>
  <c r="FX47"/>
  <c r="FQ47" a="1"/>
  <c r="FQ47"/>
  <c r="CJ47" a="1"/>
  <c r="CJ47"/>
  <c r="BV47" i="44" a="1"/>
  <c r="BV47"/>
  <c r="V47" a="1"/>
  <c r="V47"/>
  <c r="CA47" a="1"/>
  <c r="CA47"/>
  <c r="DM47" i="43" a="1"/>
  <c r="DM47"/>
  <c r="EB47" a="1"/>
  <c r="EB47"/>
  <c r="GA47" i="44" a="1"/>
  <c r="GA47"/>
  <c r="BQ47" i="43" a="1"/>
  <c r="BQ47"/>
  <c r="CB47" a="1"/>
  <c r="CB47"/>
  <c r="DB47" a="1"/>
  <c r="DB47"/>
  <c r="FN47" a="1"/>
  <c r="FN47"/>
  <c r="AC47" i="40" a="1"/>
  <c r="AC47"/>
  <c r="DF47" i="43" a="1"/>
  <c r="DF47"/>
  <c r="AD47" a="1"/>
  <c r="AD47"/>
  <c r="CE47" a="1"/>
  <c r="CE47"/>
  <c r="P47" a="1"/>
  <c r="P47"/>
  <c r="AO47" i="40" a="1"/>
  <c r="AO47"/>
  <c r="J47" i="43" a="1"/>
  <c r="J47"/>
  <c r="AP47" a="1"/>
  <c r="AP47"/>
  <c r="I47" a="1"/>
  <c r="I47"/>
  <c r="E47" a="1"/>
  <c r="E47"/>
  <c r="BC47" a="1"/>
  <c r="BC47"/>
  <c r="AH47" a="1"/>
  <c r="AH47"/>
  <c r="AL47" a="1"/>
  <c r="AL47"/>
  <c r="BK47" a="1"/>
  <c r="BK47"/>
  <c r="BX47" a="1"/>
  <c r="BX47"/>
  <c r="CF47" a="1"/>
  <c r="CF47"/>
  <c r="AS47" a="1"/>
  <c r="AS47"/>
  <c r="BO47" i="44" a="1"/>
  <c r="BO47"/>
  <c r="EA47" a="1"/>
  <c r="EA47"/>
  <c r="FL47" a="1"/>
  <c r="FL47"/>
  <c r="W47" i="46" a="1"/>
  <c r="W47"/>
  <c r="Q47" a="1"/>
  <c r="Q47"/>
  <c r="S47" a="1"/>
  <c r="S47"/>
  <c r="T47" a="1"/>
  <c r="T47"/>
  <c r="EI47" i="44" a="1"/>
  <c r="EI47"/>
  <c r="EK47" i="43" a="1"/>
  <c r="EK47"/>
  <c r="FZ47" a="1"/>
  <c r="FZ47"/>
  <c r="N47" i="44" a="1"/>
  <c r="N47"/>
  <c r="DI47" i="43" a="1"/>
  <c r="DI47"/>
  <c r="DP47" a="1"/>
  <c r="DP47"/>
  <c r="GM47" a="1"/>
  <c r="GM47"/>
  <c r="GK47" a="1"/>
  <c r="GK47"/>
  <c r="DY47" a="1"/>
  <c r="DY47"/>
  <c r="FW47" a="1"/>
  <c r="FW47"/>
  <c r="AH47" i="44" a="1"/>
  <c r="AH47"/>
  <c r="CI47" a="1"/>
  <c r="CI47"/>
  <c r="EN47" i="43" a="1"/>
  <c r="EN47"/>
  <c r="D48" i="48" a="1"/>
  <c r="D48"/>
  <c r="AK48" a="1"/>
  <c r="AK48"/>
  <c r="J48" a="1"/>
  <c r="J48"/>
  <c r="AC47" i="44" a="1"/>
  <c r="AC47"/>
  <c r="O47" a="1"/>
  <c r="O47"/>
  <c r="DM47" a="1"/>
  <c r="DM47"/>
  <c r="CY47" i="43" a="1"/>
  <c r="CY47"/>
  <c r="DZ47" a="1"/>
  <c r="DZ47"/>
  <c r="DW47" a="1"/>
  <c r="DW47"/>
  <c r="EQ47" a="1"/>
  <c r="EQ47"/>
  <c r="GC47" a="1"/>
  <c r="GC47"/>
  <c r="EF47" a="1"/>
  <c r="EF47"/>
  <c r="DT47" a="1"/>
  <c r="DT47"/>
  <c r="EI47" a="1"/>
  <c r="EI47"/>
  <c r="FU47" a="1"/>
  <c r="FU47"/>
  <c r="FG47" a="1"/>
  <c r="FG47"/>
  <c r="GF47" a="1"/>
  <c r="GF47"/>
  <c r="DF47" i="44" a="1"/>
  <c r="DF47"/>
  <c r="DT47" a="1"/>
  <c r="DT47"/>
  <c r="EX46" i="42" a="1"/>
  <c r="EX46"/>
  <c r="EX47" a="1"/>
  <c r="EX47"/>
  <c r="DD46" i="40" a="1"/>
  <c r="DD46"/>
  <c r="DD47" a="1"/>
  <c r="DD47"/>
  <c r="EG46" i="42" a="1"/>
  <c r="EG46"/>
  <c r="EG47" a="1"/>
  <c r="EG47"/>
  <c r="P47" i="40" a="1"/>
  <c r="P47"/>
  <c r="AV47" a="1"/>
  <c r="AV47"/>
  <c r="AN47" a="1"/>
  <c r="AN47"/>
  <c r="AE47" a="1"/>
  <c r="AE47"/>
  <c r="CT47" a="1"/>
  <c r="CT47"/>
  <c r="EP47" a="1"/>
  <c r="EP47"/>
  <c r="BM47" i="42" a="1"/>
  <c r="BM47"/>
  <c r="DX46" i="40" a="1"/>
  <c r="DX46"/>
  <c r="DX47" a="1"/>
  <c r="DX47"/>
  <c r="DS47" i="45" a="1"/>
  <c r="DS47"/>
  <c r="DS46" a="1"/>
  <c r="DS46"/>
  <c r="DS47" i="46" a="1"/>
  <c r="DS47"/>
  <c r="DS46" a="1"/>
  <c r="DS46"/>
  <c r="EG47" a="1"/>
  <c r="EG47"/>
  <c r="EG46" a="1"/>
  <c r="EG46"/>
  <c r="DM47" a="1"/>
  <c r="DM47"/>
  <c r="DM46" a="1"/>
  <c r="DM46"/>
  <c r="ED47" a="1"/>
  <c r="ED47"/>
  <c r="ED46" a="1"/>
  <c r="ED46"/>
  <c r="DF47" i="45" a="1"/>
  <c r="DF47"/>
  <c r="DF46" a="1"/>
  <c r="DF46"/>
  <c r="DG47" a="1"/>
  <c r="DG47"/>
  <c r="DG46" a="1"/>
  <c r="DG46"/>
  <c r="ER46" i="42" a="1"/>
  <c r="ER46"/>
  <c r="ER47" a="1"/>
  <c r="ER47"/>
  <c r="Y47" i="40" a="1"/>
  <c r="Y47"/>
  <c r="CN47" i="42" a="1"/>
  <c r="CN47"/>
  <c r="BG47" i="40" a="1"/>
  <c r="BG47"/>
  <c r="AA47" a="1"/>
  <c r="AA47"/>
  <c r="DC47" a="1"/>
  <c r="DC47"/>
  <c r="ED47" a="1"/>
  <c r="ED47"/>
  <c r="AF47" i="42" a="1"/>
  <c r="AF47"/>
  <c r="DE47" i="40" a="1"/>
  <c r="DE47"/>
  <c r="AX47" i="42" a="1"/>
  <c r="AX47"/>
  <c r="J47" i="46" a="1"/>
  <c r="J47"/>
  <c r="X47" a="1"/>
  <c r="X47"/>
  <c r="EF47" a="1"/>
  <c r="EF47"/>
  <c r="EF46" a="1"/>
  <c r="EF46"/>
  <c r="DP47" a="1"/>
  <c r="DP47"/>
  <c r="DP46" a="1"/>
  <c r="DP46"/>
  <c r="DQ47" a="1"/>
  <c r="DQ47"/>
  <c r="DQ46" a="1"/>
  <c r="DQ46"/>
  <c r="EI47" a="1"/>
  <c r="EI47"/>
  <c r="EI46" a="1"/>
  <c r="EI46"/>
  <c r="DJ46" i="45" a="1"/>
  <c r="DJ46"/>
  <c r="DJ47" a="1"/>
  <c r="DJ47"/>
  <c r="DX47" a="1"/>
  <c r="DX47"/>
  <c r="DX46" a="1"/>
  <c r="DX46"/>
  <c r="DZ47" a="1"/>
  <c r="DZ47"/>
  <c r="DZ46" a="1"/>
  <c r="DZ46"/>
  <c r="I47" i="40" a="1"/>
  <c r="I47"/>
  <c r="K47" a="1"/>
  <c r="T47" a="1"/>
  <c r="AM47" a="1"/>
  <c r="AQ47" a="1"/>
  <c r="AT47" a="1"/>
  <c r="CS47" a="1"/>
  <c r="CX47" a="1"/>
  <c r="DB47" a="1"/>
  <c r="DS47" a="1"/>
  <c r="EC47" a="1"/>
  <c r="EG47" a="1"/>
  <c r="B52"/>
  <c r="D14" i="52"/>
  <c r="V47" i="40" a="1"/>
  <c r="V47"/>
  <c r="AJ47" a="1"/>
  <c r="AJ47"/>
  <c r="CP46" i="42" a="1"/>
  <c r="CP46"/>
  <c r="CP47" a="1"/>
  <c r="CP47"/>
  <c r="AM47" i="40"/>
  <c r="K47"/>
  <c r="BC47" a="1"/>
  <c r="BC47"/>
  <c r="AT47"/>
  <c r="AR47" a="1"/>
  <c r="AR47"/>
  <c r="BE47" a="1"/>
  <c r="BE47"/>
  <c r="DT47" a="1"/>
  <c r="DT47"/>
  <c r="DL47" a="1"/>
  <c r="DL47"/>
  <c r="EH47" a="1"/>
  <c r="EH47"/>
  <c r="BE47" i="42" a="1"/>
  <c r="BE47"/>
  <c r="CX46" i="40" a="1"/>
  <c r="CX46"/>
  <c r="CX47"/>
  <c r="EG46" a="1"/>
  <c r="EG46"/>
  <c r="EG47"/>
  <c r="K47" i="42" a="1"/>
  <c r="K47"/>
  <c r="AN47" a="1"/>
  <c r="AN47"/>
  <c r="AS47" a="1"/>
  <c r="AS47"/>
  <c r="CY47" i="45" a="1"/>
  <c r="CY47"/>
  <c r="CY46" a="1"/>
  <c r="CY46"/>
  <c r="DK47" a="1"/>
  <c r="DK47"/>
  <c r="DK46" a="1"/>
  <c r="DK46"/>
  <c r="DV47" a="1"/>
  <c r="DV47"/>
  <c r="DV46" a="1"/>
  <c r="DV46"/>
  <c r="D47" i="46" a="1"/>
  <c r="D47"/>
  <c r="I47" a="1"/>
  <c r="I47"/>
  <c r="M47" a="1"/>
  <c r="M47"/>
  <c r="AI47" a="1"/>
  <c r="AI47"/>
  <c r="AA47" a="1"/>
  <c r="AA47"/>
  <c r="AF47" a="1"/>
  <c r="AF47"/>
  <c r="DK47" a="1"/>
  <c r="DK47"/>
  <c r="DK46" a="1"/>
  <c r="DK46"/>
  <c r="DG47" a="1"/>
  <c r="DG47"/>
  <c r="DG46" a="1"/>
  <c r="DG46"/>
  <c r="DT47" a="1"/>
  <c r="DT47"/>
  <c r="DT46" a="1"/>
  <c r="DT46"/>
  <c r="DA47" a="1"/>
  <c r="DA47"/>
  <c r="DA46" a="1"/>
  <c r="DA46"/>
  <c r="DU47" a="1"/>
  <c r="DU47"/>
  <c r="DU46" a="1"/>
  <c r="DU46"/>
  <c r="DN47" a="1"/>
  <c r="DN47"/>
  <c r="DN46" a="1"/>
  <c r="DN46"/>
  <c r="DM47" i="45" a="1"/>
  <c r="DM47"/>
  <c r="DM46" a="1"/>
  <c r="DM46"/>
  <c r="DA47" a="1"/>
  <c r="DA47"/>
  <c r="DA46" a="1"/>
  <c r="DA46"/>
  <c r="EC47" a="1"/>
  <c r="EC47"/>
  <c r="EC46" a="1"/>
  <c r="EC46"/>
  <c r="DP47" a="1"/>
  <c r="DP47"/>
  <c r="DP46" a="1"/>
  <c r="DP46"/>
  <c r="EA47" a="1"/>
  <c r="EA47"/>
  <c r="EA46" a="1"/>
  <c r="EA46"/>
  <c r="EP47" i="43" a="1"/>
  <c r="EP47"/>
  <c r="DR47" a="1"/>
  <c r="DR47"/>
  <c r="DK47" a="1"/>
  <c r="DK47"/>
  <c r="FL47" a="1"/>
  <c r="FL47"/>
  <c r="EX47" a="1"/>
  <c r="EX47"/>
  <c r="X47" i="40" a="1"/>
  <c r="X47"/>
  <c r="DF46" i="42" a="1"/>
  <c r="DF46"/>
  <c r="DF47" a="1"/>
  <c r="DF47"/>
  <c r="T47" i="40"/>
  <c r="AQ47"/>
  <c r="AG47" a="1"/>
  <c r="AG47"/>
  <c r="DY47" a="1"/>
  <c r="DY47"/>
  <c r="DB46" a="1"/>
  <c r="DB46"/>
  <c r="DB47"/>
  <c r="CS46" a="1"/>
  <c r="CS46"/>
  <c r="CS47"/>
  <c r="DB47" i="45" a="1"/>
  <c r="DB47"/>
  <c r="DB46" a="1"/>
  <c r="DB46"/>
  <c r="EB47" a="1"/>
  <c r="EB47"/>
  <c r="EB46" a="1"/>
  <c r="EB46"/>
  <c r="N47" i="46" a="1"/>
  <c r="N47"/>
  <c r="AL47" a="1"/>
  <c r="AL47"/>
  <c r="CX47" a="1"/>
  <c r="CX47"/>
  <c r="CX46" a="1"/>
  <c r="CX46"/>
  <c r="DD47" a="1"/>
  <c r="DD47"/>
  <c r="DD46" a="1"/>
  <c r="DD46"/>
  <c r="DF47" a="1"/>
  <c r="DF47"/>
  <c r="DF46" a="1"/>
  <c r="DF46"/>
  <c r="CX47" i="45" a="1"/>
  <c r="CX47"/>
  <c r="CX46" a="1"/>
  <c r="CX46"/>
  <c r="DU47" a="1"/>
  <c r="DU47"/>
  <c r="DU46" a="1"/>
  <c r="DU46"/>
  <c r="GE47" i="43" a="1"/>
  <c r="GE47"/>
  <c r="U47" i="40" a="1"/>
  <c r="U47"/>
  <c r="DR46" i="42" a="1"/>
  <c r="DR46"/>
  <c r="DR47" a="1"/>
  <c r="DR47"/>
  <c r="CQ46" i="40" a="1"/>
  <c r="CQ46"/>
  <c r="CQ47" a="1"/>
  <c r="CQ47"/>
  <c r="EL46" i="42" a="1"/>
  <c r="EL46"/>
  <c r="EL47" a="1"/>
  <c r="EL47"/>
  <c r="AW47" i="40" a="1"/>
  <c r="AW47"/>
  <c r="BA47" a="1"/>
  <c r="BA47"/>
  <c r="DH47" a="1"/>
  <c r="DH47"/>
  <c r="AL47" i="42" a="1"/>
  <c r="AL47"/>
  <c r="BS47" a="1"/>
  <c r="BS47"/>
  <c r="EC46" i="40" a="1"/>
  <c r="EC46"/>
  <c r="EC47"/>
  <c r="P47" i="42" a="1"/>
  <c r="P47"/>
  <c r="DE47" i="45" a="1"/>
  <c r="DE47"/>
  <c r="DE46" a="1"/>
  <c r="DE46"/>
  <c r="Z47" i="46" a="1"/>
  <c r="Z47"/>
  <c r="EA47" a="1"/>
  <c r="EA47"/>
  <c r="EA46" a="1"/>
  <c r="EA46"/>
  <c r="CZ47" a="1"/>
  <c r="CZ47"/>
  <c r="CZ46" a="1"/>
  <c r="CZ46"/>
  <c r="DJ47" a="1"/>
  <c r="DJ47"/>
  <c r="DJ46" a="1"/>
  <c r="DJ46"/>
  <c r="CW47" i="45" a="1"/>
  <c r="CW47"/>
  <c r="CW46" a="1"/>
  <c r="CW46"/>
  <c r="DO47" a="1"/>
  <c r="DO47"/>
  <c r="DO46" a="1"/>
  <c r="DO46"/>
  <c r="DW47" a="1"/>
  <c r="DW47"/>
  <c r="DW46" a="1"/>
  <c r="DW46"/>
  <c r="GL47" i="43" a="1"/>
  <c r="GL47"/>
  <c r="CZ47" a="1"/>
  <c r="CZ47"/>
  <c r="EY47" i="44" a="1"/>
  <c r="EY47"/>
  <c r="G47" i="40" a="1"/>
  <c r="G47"/>
  <c r="R47" a="1"/>
  <c r="R47"/>
  <c r="L47" a="1"/>
  <c r="L47"/>
  <c r="Q47" a="1"/>
  <c r="Q47"/>
  <c r="M47" a="1"/>
  <c r="M47"/>
  <c r="DL46" i="42" a="1"/>
  <c r="DL46"/>
  <c r="DL47" a="1"/>
  <c r="DL47"/>
  <c r="AS47" i="40" a="1"/>
  <c r="AS47"/>
  <c r="CZ46" i="42" a="1"/>
  <c r="CZ46"/>
  <c r="CZ47" a="1"/>
  <c r="CZ47"/>
  <c r="CU46" a="1"/>
  <c r="CU46"/>
  <c r="CU47" a="1"/>
  <c r="CU47"/>
  <c r="EB46" a="1"/>
  <c r="EB46"/>
  <c r="EB47" a="1"/>
  <c r="EB47"/>
  <c r="BI47" i="40" a="1"/>
  <c r="BI47"/>
  <c r="D47" a="1"/>
  <c r="D47"/>
  <c r="AI47" a="1"/>
  <c r="AI47"/>
  <c r="CY47" a="1"/>
  <c r="CY47"/>
  <c r="DP47" a="1"/>
  <c r="DP47"/>
  <c r="EL47" a="1"/>
  <c r="EL47"/>
  <c r="Z47" i="42" a="1"/>
  <c r="Z47"/>
  <c r="E47" a="1"/>
  <c r="E47"/>
  <c r="DS46" i="40" a="1"/>
  <c r="DS46"/>
  <c r="DS47"/>
  <c r="CP47" a="1"/>
  <c r="CP47"/>
  <c r="B51" i="42"/>
  <c r="DH47" i="45" a="1"/>
  <c r="DH47"/>
  <c r="DH46" a="1"/>
  <c r="DH46"/>
  <c r="DN47" a="1"/>
  <c r="DN47"/>
  <c r="DN46" a="1"/>
  <c r="DN46"/>
  <c r="DY47" a="1"/>
  <c r="DY47"/>
  <c r="DY46" a="1"/>
  <c r="DY46"/>
  <c r="L47" i="46" a="1"/>
  <c r="L47"/>
  <c r="G47" a="1"/>
  <c r="G47"/>
  <c r="V47" a="1"/>
  <c r="V47"/>
  <c r="P47" a="1"/>
  <c r="P47"/>
  <c r="AM47" a="1"/>
  <c r="AM47"/>
  <c r="AG47" a="1"/>
  <c r="AG47"/>
  <c r="AJ47" a="1"/>
  <c r="AJ47"/>
  <c r="DC47" a="1"/>
  <c r="DC47"/>
  <c r="DC46" a="1"/>
  <c r="DC46"/>
  <c r="DW47" a="1"/>
  <c r="DW47"/>
  <c r="DW46" a="1"/>
  <c r="DW46"/>
  <c r="DX47" a="1"/>
  <c r="DX47"/>
  <c r="DX46" a="1"/>
  <c r="DX46"/>
  <c r="DI47" a="1"/>
  <c r="DI47"/>
  <c r="DI46" a="1"/>
  <c r="DI46"/>
  <c r="EC47" a="1"/>
  <c r="EC47"/>
  <c r="EC46" a="1"/>
  <c r="EC46"/>
  <c r="DZ47" a="1"/>
  <c r="DZ47"/>
  <c r="DZ46" a="1"/>
  <c r="DZ46"/>
  <c r="DC47" i="45" a="1"/>
  <c r="DC47"/>
  <c r="DC46" a="1"/>
  <c r="DC46"/>
  <c r="CZ47" a="1"/>
  <c r="CZ47"/>
  <c r="CZ46" a="1"/>
  <c r="CZ46"/>
  <c r="DD47" a="1"/>
  <c r="DD47"/>
  <c r="DD46" a="1"/>
  <c r="DD46"/>
  <c r="DI47" a="1"/>
  <c r="DI47"/>
  <c r="DI46" a="1"/>
  <c r="DI46"/>
  <c r="DT47" a="1"/>
  <c r="DT47"/>
  <c r="DT46" a="1"/>
  <c r="DT46"/>
  <c r="DL47" a="1"/>
  <c r="DL47"/>
  <c r="DL46" a="1"/>
  <c r="DL46"/>
  <c r="Q40" i="49"/>
  <c r="Q50" a="1"/>
  <c r="Q50"/>
  <c r="EH47" i="43" a="1"/>
  <c r="EH47"/>
  <c r="FS47" i="44" a="1"/>
  <c r="FS47"/>
  <c r="FF47" a="1"/>
  <c r="FF47"/>
  <c r="GL32"/>
  <c r="GE32"/>
  <c r="FW32"/>
  <c r="FM32"/>
  <c r="FI32"/>
  <c r="EV32"/>
  <c r="EM32"/>
  <c r="GF32"/>
  <c r="FB32"/>
  <c r="EU32"/>
  <c r="FO32"/>
  <c r="FG32"/>
  <c r="DN32"/>
  <c r="EZ32"/>
  <c r="EF32"/>
  <c r="DU32"/>
  <c r="DI32"/>
  <c r="EE32"/>
  <c r="DP32"/>
  <c r="FX32"/>
  <c r="DG32"/>
  <c r="EN32"/>
  <c r="DW32"/>
  <c r="DB32"/>
  <c r="CZ32"/>
  <c r="DK9" i="48"/>
  <c r="CZ9"/>
  <c r="DE9"/>
  <c r="EP9"/>
  <c r="EI9"/>
  <c r="EM9"/>
  <c r="DW9"/>
  <c r="EF9"/>
  <c r="EC9"/>
  <c r="DB9"/>
  <c r="DH9"/>
  <c r="DZ9"/>
  <c r="CK17" i="44"/>
  <c r="CR17"/>
  <c r="CG17"/>
  <c r="BE17"/>
  <c r="AV17"/>
  <c r="CC17"/>
  <c r="BS17"/>
  <c r="BL17"/>
  <c r="BY17"/>
  <c r="AN17"/>
  <c r="S17"/>
  <c r="E17"/>
  <c r="Z17"/>
  <c r="Y17"/>
  <c r="CO17"/>
  <c r="AR17"/>
  <c r="AF17"/>
  <c r="L17"/>
  <c r="F17"/>
  <c r="K17"/>
  <c r="AJ17"/>
  <c r="BR17"/>
  <c r="BK17"/>
  <c r="BD17"/>
  <c r="R17"/>
  <c r="AZ17"/>
  <c r="CZ17" i="48"/>
  <c r="EF17"/>
  <c r="EC17"/>
  <c r="DW17"/>
  <c r="EP17"/>
  <c r="EI17"/>
  <c r="DE17"/>
  <c r="EM17"/>
  <c r="DZ17"/>
  <c r="DH17"/>
  <c r="DB17"/>
  <c r="DK17"/>
  <c r="DD17"/>
  <c r="GL30" i="44"/>
  <c r="GE30"/>
  <c r="FW30"/>
  <c r="FM30"/>
  <c r="FG30"/>
  <c r="EV30"/>
  <c r="EM30"/>
  <c r="GF30"/>
  <c r="FB30"/>
  <c r="EU30"/>
  <c r="FO30"/>
  <c r="FI30"/>
  <c r="DP30"/>
  <c r="EZ30"/>
  <c r="EN30"/>
  <c r="EF30"/>
  <c r="DW30"/>
  <c r="DG30"/>
  <c r="EE30"/>
  <c r="DN30"/>
  <c r="DU30"/>
  <c r="DB30"/>
  <c r="CZ30"/>
  <c r="DI30"/>
  <c r="FX30"/>
  <c r="GE27"/>
  <c r="GL27"/>
  <c r="FW27"/>
  <c r="FM27"/>
  <c r="EV27"/>
  <c r="EM27"/>
  <c r="FG27"/>
  <c r="FB27"/>
  <c r="EU27"/>
  <c r="FO27"/>
  <c r="GF27"/>
  <c r="FI27"/>
  <c r="DU27"/>
  <c r="DI27"/>
  <c r="FX27"/>
  <c r="EF27"/>
  <c r="DP27"/>
  <c r="EN27"/>
  <c r="EE27"/>
  <c r="DW27"/>
  <c r="DG27"/>
  <c r="DB27"/>
  <c r="DN27"/>
  <c r="EZ27"/>
  <c r="CZ27"/>
  <c r="GL34"/>
  <c r="GE34"/>
  <c r="FW34"/>
  <c r="FM34"/>
  <c r="FG34"/>
  <c r="EV34"/>
  <c r="EM34"/>
  <c r="GF34"/>
  <c r="FB34"/>
  <c r="EU34"/>
  <c r="FO34"/>
  <c r="FI34"/>
  <c r="DP34"/>
  <c r="EZ34"/>
  <c r="EN34"/>
  <c r="EF34"/>
  <c r="DW34"/>
  <c r="DG34"/>
  <c r="EE34"/>
  <c r="DN34"/>
  <c r="FX34"/>
  <c r="DU34"/>
  <c r="DB34"/>
  <c r="CZ34"/>
  <c r="DI34"/>
  <c r="DC7" i="48"/>
  <c r="EG7"/>
  <c r="DN7"/>
  <c r="DV7"/>
  <c r="CL12" i="44"/>
  <c r="BA12"/>
  <c r="CD12"/>
  <c r="BT12"/>
  <c r="BM12"/>
  <c r="AS12"/>
  <c r="BF12"/>
  <c r="G12"/>
  <c r="T12"/>
  <c r="AK12"/>
  <c r="AA12"/>
  <c r="M12"/>
  <c r="GK7"/>
  <c r="GK46" a="1"/>
  <c r="GK46"/>
  <c r="FV7"/>
  <c r="FV46" a="1"/>
  <c r="FV46"/>
  <c r="GD7"/>
  <c r="GD46" a="1"/>
  <c r="GD46"/>
  <c r="FE7"/>
  <c r="FE46" a="1"/>
  <c r="FE46"/>
  <c r="FR7"/>
  <c r="FR46" a="1"/>
  <c r="FR46"/>
  <c r="EL7"/>
  <c r="EL46" a="1"/>
  <c r="EL46"/>
  <c r="DZ7"/>
  <c r="DZ46" a="1"/>
  <c r="DZ46"/>
  <c r="DS7"/>
  <c r="DS46" a="1"/>
  <c r="DS46"/>
  <c r="DE7"/>
  <c r="DE46" a="1"/>
  <c r="DE46"/>
  <c r="ET7"/>
  <c r="ET46" a="1"/>
  <c r="ET46"/>
  <c r="DL7"/>
  <c r="DL46" a="1"/>
  <c r="DL46"/>
  <c r="FR8"/>
  <c r="ET8"/>
  <c r="GK8"/>
  <c r="FV8"/>
  <c r="DS8"/>
  <c r="EL8"/>
  <c r="DZ8"/>
  <c r="FE8"/>
  <c r="DL8"/>
  <c r="DE8"/>
  <c r="GD8"/>
  <c r="FY22" i="43"/>
  <c r="FO22"/>
  <c r="FH22"/>
  <c r="ER47" a="1"/>
  <c r="ER47"/>
  <c r="DU22"/>
  <c r="DN22"/>
  <c r="DG22"/>
  <c r="CZ12" i="48"/>
  <c r="EP12"/>
  <c r="EI12"/>
  <c r="DB12"/>
  <c r="EC12"/>
  <c r="EF12"/>
  <c r="DK12"/>
  <c r="EM12"/>
  <c r="DH12"/>
  <c r="DW12"/>
  <c r="DZ12"/>
  <c r="DD12"/>
  <c r="DE12"/>
  <c r="J30" i="44"/>
  <c r="CN30"/>
  <c r="BQ30"/>
  <c r="BJ30"/>
  <c r="CF30"/>
  <c r="BX30"/>
  <c r="BC30"/>
  <c r="AM30"/>
  <c r="AE30"/>
  <c r="X30"/>
  <c r="Q30"/>
  <c r="AU30"/>
  <c r="GK11"/>
  <c r="FV11"/>
  <c r="FE11"/>
  <c r="GD11"/>
  <c r="FR11"/>
  <c r="DZ11"/>
  <c r="EL11"/>
  <c r="ET11"/>
  <c r="DE11"/>
  <c r="DL11"/>
  <c r="DS11"/>
  <c r="CR11"/>
  <c r="CK11"/>
  <c r="BE11"/>
  <c r="CO11"/>
  <c r="CG11"/>
  <c r="BY11"/>
  <c r="BS11"/>
  <c r="BL11"/>
  <c r="AZ11"/>
  <c r="Z11"/>
  <c r="Y11"/>
  <c r="S11"/>
  <c r="AJ11"/>
  <c r="E11"/>
  <c r="BR11"/>
  <c r="BK11"/>
  <c r="BD11"/>
  <c r="AV11"/>
  <c r="AN11"/>
  <c r="R11"/>
  <c r="L11"/>
  <c r="CC11"/>
  <c r="AR11"/>
  <c r="F11"/>
  <c r="AF11"/>
  <c r="K11"/>
  <c r="FY30" i="43"/>
  <c r="FO30"/>
  <c r="FH30"/>
  <c r="DU30"/>
  <c r="DG30"/>
  <c r="DN30"/>
  <c r="I24" i="44"/>
  <c r="I47" a="1"/>
  <c r="I47"/>
  <c r="CQ24"/>
  <c r="CQ47" a="1"/>
  <c r="CQ47"/>
  <c r="CJ24"/>
  <c r="CJ47" a="1"/>
  <c r="CJ47"/>
  <c r="BW24"/>
  <c r="BW47" a="1"/>
  <c r="BW47"/>
  <c r="BP24"/>
  <c r="BP47" a="1"/>
  <c r="BP47"/>
  <c r="AY24"/>
  <c r="AY47" a="1"/>
  <c r="AY47"/>
  <c r="CB24"/>
  <c r="CB47" a="1"/>
  <c r="CB47"/>
  <c r="BI24"/>
  <c r="BI47" a="1"/>
  <c r="BI47"/>
  <c r="AQ24"/>
  <c r="AQ47" a="1"/>
  <c r="AQ47"/>
  <c r="W24"/>
  <c r="W47" a="1"/>
  <c r="W47"/>
  <c r="AI24"/>
  <c r="AI47" a="1"/>
  <c r="AI47"/>
  <c r="AD24"/>
  <c r="AD47" a="1"/>
  <c r="AD47"/>
  <c r="P24"/>
  <c r="P47" a="1"/>
  <c r="P47"/>
  <c r="J27"/>
  <c r="CN27"/>
  <c r="BQ27"/>
  <c r="BC27"/>
  <c r="Q27"/>
  <c r="AU27"/>
  <c r="AM27"/>
  <c r="BJ27"/>
  <c r="BX27"/>
  <c r="X27"/>
  <c r="CF27"/>
  <c r="AE27"/>
  <c r="CO14"/>
  <c r="CK14"/>
  <c r="CR14"/>
  <c r="CG14"/>
  <c r="AV14"/>
  <c r="CC14"/>
  <c r="BY14"/>
  <c r="BR14"/>
  <c r="BK14"/>
  <c r="AN14"/>
  <c r="AR14"/>
  <c r="Z14"/>
  <c r="L14"/>
  <c r="BE14"/>
  <c r="AZ14"/>
  <c r="R14"/>
  <c r="F14"/>
  <c r="K14"/>
  <c r="BD14"/>
  <c r="AF14"/>
  <c r="Y14"/>
  <c r="E14"/>
  <c r="BS14"/>
  <c r="AJ14"/>
  <c r="BL14"/>
  <c r="S14"/>
  <c r="FY26" i="43"/>
  <c r="FO26"/>
  <c r="FH26"/>
  <c r="DU26"/>
  <c r="DN26"/>
  <c r="DG26"/>
  <c r="FY24"/>
  <c r="FO24"/>
  <c r="FH24"/>
  <c r="DU24"/>
  <c r="DN24"/>
  <c r="DG24"/>
  <c r="DC12" i="48"/>
  <c r="DN12"/>
  <c r="DV12"/>
  <c r="EG12"/>
  <c r="FY23" i="43"/>
  <c r="FO23"/>
  <c r="FH23"/>
  <c r="DU23"/>
  <c r="DG23"/>
  <c r="DN23"/>
  <c r="GK10" i="44"/>
  <c r="FV10"/>
  <c r="FR10"/>
  <c r="GD10"/>
  <c r="ET10"/>
  <c r="EL10"/>
  <c r="DS10"/>
  <c r="FE10"/>
  <c r="DZ10"/>
  <c r="DL10"/>
  <c r="DE10"/>
  <c r="CL20"/>
  <c r="BF20"/>
  <c r="BT20"/>
  <c r="BM20"/>
  <c r="BA20"/>
  <c r="AS20"/>
  <c r="AA20"/>
  <c r="AK20"/>
  <c r="M20"/>
  <c r="G20"/>
  <c r="CD20"/>
  <c r="T20"/>
  <c r="BT11"/>
  <c r="BM11"/>
  <c r="CD11"/>
  <c r="CL11"/>
  <c r="BF11"/>
  <c r="AS11"/>
  <c r="M11"/>
  <c r="AA11"/>
  <c r="T11"/>
  <c r="BA11"/>
  <c r="G11"/>
  <c r="AK11"/>
  <c r="FR12"/>
  <c r="ET12"/>
  <c r="GK12"/>
  <c r="FV12"/>
  <c r="FE12"/>
  <c r="DS12"/>
  <c r="EL12"/>
  <c r="DZ12"/>
  <c r="DL12"/>
  <c r="DE12"/>
  <c r="GD12"/>
  <c r="AZ17" i="36"/>
  <c r="CZ8" i="48"/>
  <c r="EC8"/>
  <c r="DE8"/>
  <c r="DW8"/>
  <c r="EF8"/>
  <c r="EP8"/>
  <c r="EI8"/>
  <c r="DK8"/>
  <c r="DZ8"/>
  <c r="DH8"/>
  <c r="EM8"/>
  <c r="DB8"/>
  <c r="CZ10"/>
  <c r="DK10"/>
  <c r="EM10"/>
  <c r="EC10"/>
  <c r="DH10"/>
  <c r="DW10"/>
  <c r="DZ10"/>
  <c r="DB10"/>
  <c r="DE10"/>
  <c r="EP10"/>
  <c r="EF10"/>
  <c r="EI10"/>
  <c r="CO9" i="44"/>
  <c r="CK9"/>
  <c r="CR9"/>
  <c r="BR9"/>
  <c r="BK9"/>
  <c r="CG9"/>
  <c r="BY9"/>
  <c r="BS9"/>
  <c r="BL9"/>
  <c r="BD9"/>
  <c r="AZ9"/>
  <c r="AN9"/>
  <c r="Z9"/>
  <c r="E9"/>
  <c r="CC9"/>
  <c r="BE9"/>
  <c r="AR9"/>
  <c r="AJ9"/>
  <c r="Y9"/>
  <c r="S9"/>
  <c r="AV9"/>
  <c r="F9"/>
  <c r="K9"/>
  <c r="AF9"/>
  <c r="R9"/>
  <c r="L9"/>
  <c r="GK22"/>
  <c r="GD22"/>
  <c r="FV22"/>
  <c r="FE22"/>
  <c r="DS22"/>
  <c r="FR22"/>
  <c r="ET22"/>
  <c r="EL22"/>
  <c r="DZ22"/>
  <c r="DE22"/>
  <c r="DL22"/>
  <c r="FN7"/>
  <c r="FN46" a="1"/>
  <c r="FN46"/>
  <c r="FT7"/>
  <c r="FT46" a="1"/>
  <c r="FT46"/>
  <c r="GJ7"/>
  <c r="GJ46" a="1"/>
  <c r="GJ46"/>
  <c r="GB7"/>
  <c r="GB46" a="1"/>
  <c r="GB46"/>
  <c r="ER7"/>
  <c r="ER46" a="1"/>
  <c r="ER46"/>
  <c r="EB7"/>
  <c r="EB46" a="1"/>
  <c r="EB46"/>
  <c r="FH7"/>
  <c r="FH46" a="1"/>
  <c r="FH46"/>
  <c r="FA7"/>
  <c r="FA46" a="1"/>
  <c r="FA46"/>
  <c r="EJ7"/>
  <c r="EJ46" a="1"/>
  <c r="EJ46"/>
  <c r="DO7"/>
  <c r="DO46" a="1"/>
  <c r="DO46"/>
  <c r="DV7"/>
  <c r="DV46" a="1"/>
  <c r="DV46"/>
  <c r="DH7"/>
  <c r="DH46" a="1"/>
  <c r="DH46"/>
  <c r="DA7"/>
  <c r="DA46" a="1"/>
  <c r="DA46"/>
  <c r="J34"/>
  <c r="CN34"/>
  <c r="BQ34"/>
  <c r="BJ34"/>
  <c r="CF34"/>
  <c r="BX34"/>
  <c r="BC34"/>
  <c r="AM34"/>
  <c r="AE34"/>
  <c r="X34"/>
  <c r="Q34"/>
  <c r="AU34"/>
  <c r="CZ16" i="48"/>
  <c r="DK16"/>
  <c r="EC16"/>
  <c r="EF16"/>
  <c r="DZ16"/>
  <c r="DE16"/>
  <c r="DB16"/>
  <c r="EP16"/>
  <c r="EI16"/>
  <c r="DH16"/>
  <c r="DD16"/>
  <c r="DW16"/>
  <c r="EM16"/>
  <c r="GE33" i="44"/>
  <c r="FW33"/>
  <c r="FM33"/>
  <c r="EV33"/>
  <c r="EM33"/>
  <c r="GL33"/>
  <c r="FI33"/>
  <c r="FB33"/>
  <c r="EU33"/>
  <c r="FO33"/>
  <c r="FG33"/>
  <c r="EN33"/>
  <c r="DW33"/>
  <c r="DG33"/>
  <c r="FX33"/>
  <c r="EF33"/>
  <c r="DN33"/>
  <c r="EE33"/>
  <c r="DU33"/>
  <c r="DI33"/>
  <c r="GF33"/>
  <c r="DP33"/>
  <c r="CZ33"/>
  <c r="EZ33"/>
  <c r="DB33"/>
  <c r="GE31"/>
  <c r="FW31"/>
  <c r="FM31"/>
  <c r="EV31"/>
  <c r="EM31"/>
  <c r="FG31"/>
  <c r="FB31"/>
  <c r="EU31"/>
  <c r="GL31"/>
  <c r="FO31"/>
  <c r="DU31"/>
  <c r="DI31"/>
  <c r="FX31"/>
  <c r="FI31"/>
  <c r="EF31"/>
  <c r="DP31"/>
  <c r="GF31"/>
  <c r="EN31"/>
  <c r="EE31"/>
  <c r="DW31"/>
  <c r="DG31"/>
  <c r="EZ31"/>
  <c r="DB31"/>
  <c r="DN31"/>
  <c r="CZ31"/>
  <c r="CL8"/>
  <c r="BA8"/>
  <c r="CD8"/>
  <c r="BT8"/>
  <c r="BM8"/>
  <c r="M8"/>
  <c r="G8"/>
  <c r="AK8"/>
  <c r="AA8"/>
  <c r="BF8"/>
  <c r="T8"/>
  <c r="AS8"/>
  <c r="CK15"/>
  <c r="CO15"/>
  <c r="CG15"/>
  <c r="CR15"/>
  <c r="BR15"/>
  <c r="BK15"/>
  <c r="AV15"/>
  <c r="CC15"/>
  <c r="BY15"/>
  <c r="BS15"/>
  <c r="BL15"/>
  <c r="BD15"/>
  <c r="AN15"/>
  <c r="BE15"/>
  <c r="Y15"/>
  <c r="Z15"/>
  <c r="S15"/>
  <c r="E15"/>
  <c r="AZ15"/>
  <c r="AF15"/>
  <c r="R15"/>
  <c r="K15"/>
  <c r="AR15"/>
  <c r="AJ15"/>
  <c r="F15"/>
  <c r="L15"/>
  <c r="CZ7" i="48"/>
  <c r="EC7"/>
  <c r="DK7"/>
  <c r="DW7"/>
  <c r="DH7"/>
  <c r="EM7"/>
  <c r="DB7"/>
  <c r="EF7"/>
  <c r="DZ7"/>
  <c r="EP7"/>
  <c r="DE7"/>
  <c r="EI7"/>
  <c r="CO10" i="44"/>
  <c r="CR10"/>
  <c r="CG10"/>
  <c r="CC10"/>
  <c r="AV10"/>
  <c r="CK10"/>
  <c r="BY10"/>
  <c r="BR10"/>
  <c r="BK10"/>
  <c r="AN10"/>
  <c r="AJ10"/>
  <c r="Z10"/>
  <c r="R10"/>
  <c r="L10"/>
  <c r="BE10"/>
  <c r="F10"/>
  <c r="K10"/>
  <c r="BD10"/>
  <c r="AF10"/>
  <c r="E10"/>
  <c r="BL10"/>
  <c r="AR10"/>
  <c r="BS10"/>
  <c r="AZ10"/>
  <c r="Y10"/>
  <c r="S10"/>
  <c r="GK13"/>
  <c r="GD13"/>
  <c r="FE13"/>
  <c r="ET13"/>
  <c r="FR13"/>
  <c r="DZ13"/>
  <c r="FV13"/>
  <c r="EL13"/>
  <c r="DS13"/>
  <c r="DL13"/>
  <c r="DE13"/>
  <c r="GH8"/>
  <c r="GH47" a="1"/>
  <c r="GH47"/>
  <c r="GC8"/>
  <c r="GC47" a="1"/>
  <c r="GC47"/>
  <c r="FK8"/>
  <c r="FK47" a="1"/>
  <c r="FK47"/>
  <c r="FD8"/>
  <c r="FD47" a="1"/>
  <c r="FD47"/>
  <c r="FQ8"/>
  <c r="FQ47" a="1"/>
  <c r="FQ47"/>
  <c r="EX8"/>
  <c r="EX47" a="1"/>
  <c r="EX47"/>
  <c r="FZ8"/>
  <c r="FZ47" a="1"/>
  <c r="FZ47"/>
  <c r="FU8"/>
  <c r="FU47" a="1"/>
  <c r="FU47"/>
  <c r="EH8"/>
  <c r="EH47" a="1"/>
  <c r="EH47"/>
  <c r="EC8"/>
  <c r="EC47" a="1"/>
  <c r="EC47"/>
  <c r="DR8"/>
  <c r="DR47" a="1"/>
  <c r="DR47"/>
  <c r="ES8"/>
  <c r="ES47" a="1"/>
  <c r="ES47"/>
  <c r="EP8"/>
  <c r="EP47" a="1"/>
  <c r="EP47"/>
  <c r="DK8"/>
  <c r="DK47" a="1"/>
  <c r="DK47"/>
  <c r="EK8"/>
  <c r="EK47" a="1"/>
  <c r="EK47"/>
  <c r="DY8"/>
  <c r="DY47" a="1"/>
  <c r="DY47"/>
  <c r="DD8"/>
  <c r="DD47" a="1"/>
  <c r="DD47"/>
  <c r="CL24"/>
  <c r="BF24"/>
  <c r="BT24"/>
  <c r="BM24"/>
  <c r="BA24"/>
  <c r="AS24"/>
  <c r="AA24"/>
  <c r="AK24"/>
  <c r="M24"/>
  <c r="G24"/>
  <c r="T24"/>
  <c r="CD24"/>
  <c r="GJ17"/>
  <c r="GB17"/>
  <c r="ER17"/>
  <c r="FH17"/>
  <c r="FA17"/>
  <c r="FT17"/>
  <c r="DO17"/>
  <c r="DV17"/>
  <c r="FN17"/>
  <c r="EB17"/>
  <c r="EJ17"/>
  <c r="DH17"/>
  <c r="DA17"/>
  <c r="DE13" i="48"/>
  <c r="CZ13"/>
  <c r="DW13"/>
  <c r="EC13"/>
  <c r="DD13"/>
  <c r="EI13"/>
  <c r="DK13"/>
  <c r="EP13"/>
  <c r="DZ13"/>
  <c r="EM13"/>
  <c r="DH13"/>
  <c r="DB13"/>
  <c r="EF13"/>
  <c r="FE21" i="44"/>
  <c r="FR21"/>
  <c r="ET21"/>
  <c r="GK21"/>
  <c r="DL21"/>
  <c r="FV21"/>
  <c r="DS21"/>
  <c r="GD21"/>
  <c r="DE21"/>
  <c r="DZ21"/>
  <c r="EL21"/>
  <c r="CD9"/>
  <c r="CL9"/>
  <c r="M9"/>
  <c r="BT9"/>
  <c r="BM9"/>
  <c r="AA9"/>
  <c r="G9"/>
  <c r="BF9"/>
  <c r="AS9"/>
  <c r="BA9"/>
  <c r="AK9"/>
  <c r="T9"/>
  <c r="GJ34"/>
  <c r="GB34"/>
  <c r="FT34"/>
  <c r="FA34"/>
  <c r="EB34"/>
  <c r="DH34"/>
  <c r="ER34"/>
  <c r="DO34"/>
  <c r="DV34"/>
  <c r="EJ34"/>
  <c r="DA34"/>
  <c r="FN34"/>
  <c r="FH34"/>
  <c r="J32"/>
  <c r="CN32"/>
  <c r="BQ32"/>
  <c r="CF32"/>
  <c r="BX32"/>
  <c r="BC32"/>
  <c r="BJ32"/>
  <c r="AM32"/>
  <c r="AE32"/>
  <c r="X32"/>
  <c r="AU32"/>
  <c r="Q32"/>
  <c r="J37"/>
  <c r="CN37"/>
  <c r="BX37"/>
  <c r="BQ37"/>
  <c r="CF37"/>
  <c r="BJ37"/>
  <c r="BC37"/>
  <c r="AU37"/>
  <c r="Q37"/>
  <c r="AM37"/>
  <c r="AE37"/>
  <c r="X37"/>
  <c r="GB11"/>
  <c r="FH11"/>
  <c r="FA11"/>
  <c r="FN11"/>
  <c r="GJ11"/>
  <c r="ER11"/>
  <c r="FT11"/>
  <c r="EB11"/>
  <c r="DO11"/>
  <c r="EJ11"/>
  <c r="DH11"/>
  <c r="DV11"/>
  <c r="DA11"/>
  <c r="GJ15"/>
  <c r="FT15"/>
  <c r="GB15"/>
  <c r="FH15"/>
  <c r="FA15"/>
  <c r="EB15"/>
  <c r="DO15"/>
  <c r="ER15"/>
  <c r="EJ15"/>
  <c r="DV15"/>
  <c r="FN15"/>
  <c r="DA15"/>
  <c r="DH15"/>
  <c r="CD21"/>
  <c r="AS21"/>
  <c r="CL21"/>
  <c r="BT21"/>
  <c r="BM21"/>
  <c r="AK21"/>
  <c r="M21"/>
  <c r="BF21"/>
  <c r="AA21"/>
  <c r="T21"/>
  <c r="BA21"/>
  <c r="G21"/>
  <c r="CL10"/>
  <c r="BF10"/>
  <c r="BA10"/>
  <c r="BT10"/>
  <c r="BM10"/>
  <c r="CD10"/>
  <c r="AS10"/>
  <c r="T10"/>
  <c r="G10"/>
  <c r="AK10"/>
  <c r="AA10"/>
  <c r="M10"/>
  <c r="CG13"/>
  <c r="CO13"/>
  <c r="CK13"/>
  <c r="CR13"/>
  <c r="BR13"/>
  <c r="BK13"/>
  <c r="BY13"/>
  <c r="BS13"/>
  <c r="BL13"/>
  <c r="BD13"/>
  <c r="AZ13"/>
  <c r="CC13"/>
  <c r="AR13"/>
  <c r="Z13"/>
  <c r="E13"/>
  <c r="BE13"/>
  <c r="AN13"/>
  <c r="AJ13"/>
  <c r="Y13"/>
  <c r="S13"/>
  <c r="AV13"/>
  <c r="F13"/>
  <c r="K13"/>
  <c r="AF13"/>
  <c r="L13"/>
  <c r="R13"/>
  <c r="GE25"/>
  <c r="FW25"/>
  <c r="FM25"/>
  <c r="EV25"/>
  <c r="EM25"/>
  <c r="GL25"/>
  <c r="FI25"/>
  <c r="FB25"/>
  <c r="EU25"/>
  <c r="FO25"/>
  <c r="FX25"/>
  <c r="EN25"/>
  <c r="DW25"/>
  <c r="DG25"/>
  <c r="EF25"/>
  <c r="DN25"/>
  <c r="GF25"/>
  <c r="FG25"/>
  <c r="EZ25"/>
  <c r="EE25"/>
  <c r="DU25"/>
  <c r="DI25"/>
  <c r="CZ25"/>
  <c r="DP25"/>
  <c r="DB25"/>
  <c r="CZ11" i="48"/>
  <c r="EP11"/>
  <c r="DK11"/>
  <c r="DZ11"/>
  <c r="DE11"/>
  <c r="DB11"/>
  <c r="EF11"/>
  <c r="EC11"/>
  <c r="DH11"/>
  <c r="DW11"/>
  <c r="EI11"/>
  <c r="EM11"/>
  <c r="CK19" i="44"/>
  <c r="CO19"/>
  <c r="CG19"/>
  <c r="BR19"/>
  <c r="BK19"/>
  <c r="AV19"/>
  <c r="CC19"/>
  <c r="CR19"/>
  <c r="BY19"/>
  <c r="BS19"/>
  <c r="BL19"/>
  <c r="BD19"/>
  <c r="AN19"/>
  <c r="BE19"/>
  <c r="AZ19"/>
  <c r="Y19"/>
  <c r="Z19"/>
  <c r="S19"/>
  <c r="E19"/>
  <c r="AF19"/>
  <c r="R19"/>
  <c r="AJ19"/>
  <c r="K19"/>
  <c r="AR19"/>
  <c r="L19"/>
  <c r="F19"/>
  <c r="GK9"/>
  <c r="GD9"/>
  <c r="FE9"/>
  <c r="FR9"/>
  <c r="DZ9"/>
  <c r="ET9"/>
  <c r="DS9"/>
  <c r="DL9"/>
  <c r="DE9"/>
  <c r="EL9"/>
  <c r="FV9"/>
  <c r="CR16"/>
  <c r="CK16"/>
  <c r="CO16"/>
  <c r="CG16"/>
  <c r="BS16"/>
  <c r="BL16"/>
  <c r="BD16"/>
  <c r="AV16"/>
  <c r="CC16"/>
  <c r="BR16"/>
  <c r="BK16"/>
  <c r="BY16"/>
  <c r="BE16"/>
  <c r="AN16"/>
  <c r="AZ16"/>
  <c r="Z16"/>
  <c r="R16"/>
  <c r="F16"/>
  <c r="K16"/>
  <c r="AR16"/>
  <c r="L16"/>
  <c r="AF16"/>
  <c r="S16"/>
  <c r="E16"/>
  <c r="Y16"/>
  <c r="AJ16"/>
  <c r="CZ15" i="48"/>
  <c r="EP15"/>
  <c r="DE15"/>
  <c r="DH15"/>
  <c r="EF15"/>
  <c r="EM15"/>
  <c r="EC15"/>
  <c r="DW15"/>
  <c r="DD15"/>
  <c r="EI15"/>
  <c r="DK15"/>
  <c r="DB15"/>
  <c r="DZ15"/>
  <c r="FY28" i="43"/>
  <c r="FO28"/>
  <c r="FH28"/>
  <c r="DU28"/>
  <c r="DN28"/>
  <c r="DG28"/>
  <c r="CO12" i="44"/>
  <c r="CG12"/>
  <c r="CK12"/>
  <c r="CC12"/>
  <c r="BS12"/>
  <c r="BL12"/>
  <c r="BD12"/>
  <c r="AV12"/>
  <c r="CR12"/>
  <c r="BR12"/>
  <c r="BK12"/>
  <c r="BY12"/>
  <c r="BE12"/>
  <c r="AN12"/>
  <c r="AR12"/>
  <c r="AJ12"/>
  <c r="Z12"/>
  <c r="F12"/>
  <c r="K12"/>
  <c r="R12"/>
  <c r="L12"/>
  <c r="AF12"/>
  <c r="Y12"/>
  <c r="S12"/>
  <c r="AZ12"/>
  <c r="E12"/>
  <c r="CO8"/>
  <c r="CK8"/>
  <c r="BR8"/>
  <c r="BK8"/>
  <c r="AZ8"/>
  <c r="CR8"/>
  <c r="BY8"/>
  <c r="CG8"/>
  <c r="CC8"/>
  <c r="BS8"/>
  <c r="BL8"/>
  <c r="BD8"/>
  <c r="AR8"/>
  <c r="BE8"/>
  <c r="F8"/>
  <c r="K8"/>
  <c r="S8"/>
  <c r="R8"/>
  <c r="AN8"/>
  <c r="AJ8"/>
  <c r="Z8"/>
  <c r="Y8"/>
  <c r="AV8"/>
  <c r="L8"/>
  <c r="E8"/>
  <c r="AF8"/>
  <c r="CL23"/>
  <c r="CD23"/>
  <c r="AS23"/>
  <c r="BT23"/>
  <c r="BM23"/>
  <c r="BF23"/>
  <c r="AK23"/>
  <c r="M23"/>
  <c r="AA23"/>
  <c r="BA23"/>
  <c r="G23"/>
  <c r="T23"/>
  <c r="J38"/>
  <c r="CF38"/>
  <c r="CN38"/>
  <c r="BC38"/>
  <c r="BQ38"/>
  <c r="BJ38"/>
  <c r="AU38"/>
  <c r="AM38"/>
  <c r="AE38"/>
  <c r="X38"/>
  <c r="Q38"/>
  <c r="BX38"/>
  <c r="CL13"/>
  <c r="CD13"/>
  <c r="M13"/>
  <c r="BT13"/>
  <c r="BM13"/>
  <c r="AS13"/>
  <c r="AA13"/>
  <c r="G13"/>
  <c r="AK13"/>
  <c r="BA13"/>
  <c r="BF13"/>
  <c r="T13"/>
  <c r="CL22"/>
  <c r="BF22"/>
  <c r="BT22"/>
  <c r="BM22"/>
  <c r="BA22"/>
  <c r="AA22"/>
  <c r="G22"/>
  <c r="CD22"/>
  <c r="AS22"/>
  <c r="AK22"/>
  <c r="M22"/>
  <c r="T22"/>
  <c r="GL26"/>
  <c r="GE26"/>
  <c r="FW26"/>
  <c r="FM26"/>
  <c r="FG26"/>
  <c r="EV26"/>
  <c r="EM26"/>
  <c r="GF26"/>
  <c r="FB26"/>
  <c r="EU26"/>
  <c r="FO26"/>
  <c r="FI26"/>
  <c r="DP26"/>
  <c r="EZ26"/>
  <c r="EN26"/>
  <c r="EF26"/>
  <c r="DW26"/>
  <c r="DG26"/>
  <c r="EE26"/>
  <c r="DN26"/>
  <c r="FX26"/>
  <c r="DI26"/>
  <c r="DB26"/>
  <c r="CZ26"/>
  <c r="DU26"/>
  <c r="GE29"/>
  <c r="FW29"/>
  <c r="FM29"/>
  <c r="EV29"/>
  <c r="EM29"/>
  <c r="FI29"/>
  <c r="FB29"/>
  <c r="EU29"/>
  <c r="FO29"/>
  <c r="EN29"/>
  <c r="DW29"/>
  <c r="DG29"/>
  <c r="GF29"/>
  <c r="FX29"/>
  <c r="EF29"/>
  <c r="DN29"/>
  <c r="GL29"/>
  <c r="EE29"/>
  <c r="DU29"/>
  <c r="DI29"/>
  <c r="FG29"/>
  <c r="CZ29"/>
  <c r="DB29"/>
  <c r="EZ29"/>
  <c r="DP29"/>
  <c r="GE35"/>
  <c r="GL35"/>
  <c r="FW35"/>
  <c r="FM35"/>
  <c r="EV35"/>
  <c r="EM35"/>
  <c r="FG35"/>
  <c r="FB35"/>
  <c r="EU35"/>
  <c r="FO35"/>
  <c r="GF35"/>
  <c r="DU35"/>
  <c r="DI35"/>
  <c r="FX35"/>
  <c r="EF35"/>
  <c r="DP35"/>
  <c r="FI35"/>
  <c r="EN35"/>
  <c r="EE35"/>
  <c r="DW35"/>
  <c r="DG35"/>
  <c r="DB35"/>
  <c r="EZ35"/>
  <c r="CZ35"/>
  <c r="DN35"/>
  <c r="CO18"/>
  <c r="CK18"/>
  <c r="CR18"/>
  <c r="CG18"/>
  <c r="AV18"/>
  <c r="CC18"/>
  <c r="BY18"/>
  <c r="BR18"/>
  <c r="BK18"/>
  <c r="AN18"/>
  <c r="AR18"/>
  <c r="Z18"/>
  <c r="L18"/>
  <c r="BE18"/>
  <c r="AZ18"/>
  <c r="R18"/>
  <c r="F18"/>
  <c r="K18"/>
  <c r="BS18"/>
  <c r="BL18"/>
  <c r="BD18"/>
  <c r="AF18"/>
  <c r="Y18"/>
  <c r="E18"/>
  <c r="AJ18"/>
  <c r="S18"/>
  <c r="GL28"/>
  <c r="GE28"/>
  <c r="FW28"/>
  <c r="FM28"/>
  <c r="FI28"/>
  <c r="EV28"/>
  <c r="EM28"/>
  <c r="GF28"/>
  <c r="FB28"/>
  <c r="EU28"/>
  <c r="FO28"/>
  <c r="FG28"/>
  <c r="DN28"/>
  <c r="EZ28"/>
  <c r="EF28"/>
  <c r="DU28"/>
  <c r="DI28"/>
  <c r="EE28"/>
  <c r="DP28"/>
  <c r="EN28"/>
  <c r="DG28"/>
  <c r="DW28"/>
  <c r="FX28"/>
  <c r="CZ28"/>
  <c r="DB28"/>
  <c r="GJ13"/>
  <c r="FH13"/>
  <c r="FA13"/>
  <c r="FT13"/>
  <c r="FN13"/>
  <c r="GB13"/>
  <c r="ER13"/>
  <c r="EB13"/>
  <c r="EJ13"/>
  <c r="DO13"/>
  <c r="DH13"/>
  <c r="DA13"/>
  <c r="DV13"/>
  <c r="GJ9"/>
  <c r="FH9"/>
  <c r="FA9"/>
  <c r="FT9"/>
  <c r="FN9"/>
  <c r="GB9"/>
  <c r="EB9"/>
  <c r="EJ9"/>
  <c r="DO9"/>
  <c r="ER9"/>
  <c r="DH9"/>
  <c r="DA9"/>
  <c r="DV9"/>
  <c r="J28"/>
  <c r="CN28"/>
  <c r="BQ28"/>
  <c r="CF28"/>
  <c r="BX28"/>
  <c r="BC28"/>
  <c r="BJ28"/>
  <c r="AM28"/>
  <c r="AE28"/>
  <c r="X28"/>
  <c r="AU28"/>
  <c r="Q28"/>
  <c r="B8"/>
  <c r="B8" i="43"/>
  <c r="EU18" i="42"/>
  <c r="EO18"/>
  <c r="DU18"/>
  <c r="DO18"/>
  <c r="EJ18"/>
  <c r="EE18"/>
  <c r="DC18"/>
  <c r="CX18"/>
  <c r="DZ18"/>
  <c r="DI18"/>
  <c r="CS18"/>
  <c r="BU18"/>
  <c r="BL18"/>
  <c r="BO18"/>
  <c r="BD18"/>
  <c r="AV18"/>
  <c r="BR18"/>
  <c r="BI18"/>
  <c r="AY18"/>
  <c r="AQ18"/>
  <c r="AK18"/>
  <c r="BA18"/>
  <c r="AH18"/>
  <c r="AB18"/>
  <c r="L18"/>
  <c r="D18"/>
  <c r="V18"/>
  <c r="S18"/>
  <c r="AO18"/>
  <c r="AE18"/>
  <c r="Y18"/>
  <c r="Q18"/>
  <c r="AT18"/>
  <c r="N18"/>
  <c r="G18"/>
  <c r="I18"/>
  <c r="EP10"/>
  <c r="ES10"/>
  <c r="EY10"/>
  <c r="EA10"/>
  <c r="EV10"/>
  <c r="EI10"/>
  <c r="ED10"/>
  <c r="DS10"/>
  <c r="DG10"/>
  <c r="DD10"/>
  <c r="CY10"/>
  <c r="DY10"/>
  <c r="DP10"/>
  <c r="EF10"/>
  <c r="CW10"/>
  <c r="DV10"/>
  <c r="DJ10"/>
  <c r="DM10"/>
  <c r="DB10"/>
  <c r="EK10"/>
  <c r="CR10"/>
  <c r="CT10"/>
  <c r="CA21" i="43"/>
  <c r="CA47" a="1"/>
  <c r="CA47"/>
  <c r="CI21"/>
  <c r="CI47" a="1"/>
  <c r="CI47"/>
  <c r="CQ21"/>
  <c r="CQ47" a="1"/>
  <c r="CQ47"/>
  <c r="AW21"/>
  <c r="AW47" a="1"/>
  <c r="AW47"/>
  <c r="BV21"/>
  <c r="BV47" a="1"/>
  <c r="BV47"/>
  <c r="AO21"/>
  <c r="AO47" a="1"/>
  <c r="AO47"/>
  <c r="U21"/>
  <c r="U47" a="1"/>
  <c r="U47"/>
  <c r="N21"/>
  <c r="N47" a="1"/>
  <c r="N47"/>
  <c r="BO21"/>
  <c r="BO47" a="1"/>
  <c r="BO47"/>
  <c r="AG21"/>
  <c r="AG47" a="1"/>
  <c r="AG47"/>
  <c r="AB21"/>
  <c r="AB47" a="1"/>
  <c r="AB47"/>
  <c r="BH21"/>
  <c r="BH47" a="1"/>
  <c r="BH47"/>
  <c r="G21"/>
  <c r="G47" a="1"/>
  <c r="G47"/>
  <c r="EP9" i="42"/>
  <c r="ES9"/>
  <c r="EV9"/>
  <c r="EY9"/>
  <c r="EK9"/>
  <c r="EA9"/>
  <c r="ED9"/>
  <c r="EF9"/>
  <c r="DS9"/>
  <c r="DD9"/>
  <c r="CY9"/>
  <c r="DP9"/>
  <c r="DJ9"/>
  <c r="DV9"/>
  <c r="DG9"/>
  <c r="DY9"/>
  <c r="DM9"/>
  <c r="DB9"/>
  <c r="CW9"/>
  <c r="EI9"/>
  <c r="CT9"/>
  <c r="CR9"/>
  <c r="EE7" i="40"/>
  <c r="DV7"/>
  <c r="CV7"/>
  <c r="CZ7"/>
  <c r="CC11" i="43"/>
  <c r="CK11"/>
  <c r="BS11"/>
  <c r="BL11"/>
  <c r="BE11"/>
  <c r="AY11"/>
  <c r="AI11"/>
  <c r="Y11"/>
  <c r="K11"/>
  <c r="F11"/>
  <c r="AQ11"/>
  <c r="R11"/>
  <c r="BL19" i="42"/>
  <c r="BO19"/>
  <c r="BD19"/>
  <c r="AV19"/>
  <c r="BI19"/>
  <c r="AY19"/>
  <c r="AQ19"/>
  <c r="AK19"/>
  <c r="BR19"/>
  <c r="AT19"/>
  <c r="AB19"/>
  <c r="Y19"/>
  <c r="V19"/>
  <c r="L19"/>
  <c r="AE19"/>
  <c r="Q19"/>
  <c r="BU19"/>
  <c r="AO19"/>
  <c r="S19"/>
  <c r="AH19"/>
  <c r="BA19"/>
  <c r="N19"/>
  <c r="D19"/>
  <c r="G19"/>
  <c r="I19"/>
  <c r="CC20" i="43"/>
  <c r="BS20"/>
  <c r="BL20"/>
  <c r="CK20"/>
  <c r="BE20"/>
  <c r="AQ20"/>
  <c r="Y20"/>
  <c r="R20"/>
  <c r="K20"/>
  <c r="F20"/>
  <c r="AI20"/>
  <c r="AY20"/>
  <c r="BP20" i="42"/>
  <c r="AP20"/>
  <c r="BV20"/>
  <c r="W20"/>
  <c r="R20"/>
  <c r="AI20"/>
  <c r="AC20"/>
  <c r="M20"/>
  <c r="BJ20"/>
  <c r="AZ20"/>
  <c r="AU20"/>
  <c r="H20"/>
  <c r="BL20"/>
  <c r="BR20"/>
  <c r="BO20"/>
  <c r="BU20"/>
  <c r="BD20"/>
  <c r="AV20"/>
  <c r="BI20"/>
  <c r="AY20"/>
  <c r="AQ20"/>
  <c r="AK20"/>
  <c r="BA20"/>
  <c r="AB20"/>
  <c r="L20"/>
  <c r="V20"/>
  <c r="Q20"/>
  <c r="Y20"/>
  <c r="S20"/>
  <c r="D20"/>
  <c r="AO20"/>
  <c r="AE20"/>
  <c r="N20"/>
  <c r="AT20"/>
  <c r="AH20"/>
  <c r="I20"/>
  <c r="G20"/>
  <c r="EP16"/>
  <c r="ES16"/>
  <c r="EY16"/>
  <c r="EA16"/>
  <c r="EK16"/>
  <c r="ED16"/>
  <c r="EV16"/>
  <c r="DG16"/>
  <c r="DD16"/>
  <c r="CY16"/>
  <c r="DY16"/>
  <c r="DP16"/>
  <c r="DS16"/>
  <c r="CW16"/>
  <c r="DV16"/>
  <c r="DJ16"/>
  <c r="EI16"/>
  <c r="DM16"/>
  <c r="DB16"/>
  <c r="EF16"/>
  <c r="CR16"/>
  <c r="CT16"/>
  <c r="EE17" i="40"/>
  <c r="DV17"/>
  <c r="CZ17"/>
  <c r="CV17"/>
  <c r="AH6" i="37"/>
  <c r="B9" i="44"/>
  <c r="B9" i="43"/>
  <c r="AH7" i="37"/>
  <c r="B10" i="44"/>
  <c r="B10" i="43"/>
  <c r="AH8" i="37"/>
  <c r="B11" i="44"/>
  <c r="B11" i="43"/>
  <c r="AP19" i="40"/>
  <c r="AP47" a="1"/>
  <c r="AP47"/>
  <c r="BH19"/>
  <c r="BH47" a="1"/>
  <c r="BH47"/>
  <c r="BD19"/>
  <c r="BD47" a="1"/>
  <c r="BD47"/>
  <c r="AL19"/>
  <c r="AL47" a="1"/>
  <c r="AL47"/>
  <c r="AY19"/>
  <c r="AY47" a="1"/>
  <c r="AY47"/>
  <c r="AU19"/>
  <c r="AU47" a="1"/>
  <c r="AU47"/>
  <c r="EP8" i="42"/>
  <c r="ES8"/>
  <c r="EY8"/>
  <c r="EA8"/>
  <c r="EK8"/>
  <c r="ED8"/>
  <c r="EV8"/>
  <c r="DS8"/>
  <c r="DG8"/>
  <c r="DD8"/>
  <c r="CY8"/>
  <c r="DY8"/>
  <c r="DP8"/>
  <c r="CW8"/>
  <c r="EI8"/>
  <c r="DJ8"/>
  <c r="DM8"/>
  <c r="DB8"/>
  <c r="EF8"/>
  <c r="DV8"/>
  <c r="CR8"/>
  <c r="CT8"/>
  <c r="EP13"/>
  <c r="ES13"/>
  <c r="EV13"/>
  <c r="EY13"/>
  <c r="EK13"/>
  <c r="EA13"/>
  <c r="ED13"/>
  <c r="EF13"/>
  <c r="DS13"/>
  <c r="DD13"/>
  <c r="CY13"/>
  <c r="EI13"/>
  <c r="DP13"/>
  <c r="DJ13"/>
  <c r="DV13"/>
  <c r="DG13"/>
  <c r="DY13"/>
  <c r="DM13"/>
  <c r="DB13"/>
  <c r="CW13"/>
  <c r="CT13"/>
  <c r="CR13"/>
  <c r="EE11" i="40"/>
  <c r="DV11"/>
  <c r="CZ11"/>
  <c r="CV11"/>
  <c r="BV22" i="42"/>
  <c r="BP22"/>
  <c r="AP22"/>
  <c r="R22"/>
  <c r="BJ22"/>
  <c r="AZ22"/>
  <c r="AU22"/>
  <c r="AI22"/>
  <c r="AC22"/>
  <c r="M22"/>
  <c r="W22"/>
  <c r="H22"/>
  <c r="EU11"/>
  <c r="EJ11"/>
  <c r="DZ11"/>
  <c r="DO11"/>
  <c r="DI11"/>
  <c r="EO11"/>
  <c r="DU11"/>
  <c r="EE11"/>
  <c r="DC11"/>
  <c r="CX11"/>
  <c r="CS11"/>
  <c r="BB22"/>
  <c r="BB47" a="1"/>
  <c r="BB47"/>
  <c r="BQ22"/>
  <c r="BQ47" a="1"/>
  <c r="BQ47"/>
  <c r="AW22"/>
  <c r="AW47" a="1"/>
  <c r="AW47"/>
  <c r="BK22"/>
  <c r="BK47" a="1"/>
  <c r="BK47"/>
  <c r="AR22"/>
  <c r="AR47" a="1"/>
  <c r="AR47"/>
  <c r="F22"/>
  <c r="F47" a="1"/>
  <c r="F47"/>
  <c r="X22"/>
  <c r="X47" a="1"/>
  <c r="X47"/>
  <c r="O22"/>
  <c r="O47" a="1"/>
  <c r="O47"/>
  <c r="AJ22"/>
  <c r="AJ47" a="1"/>
  <c r="AJ47"/>
  <c r="T22"/>
  <c r="T47" a="1"/>
  <c r="T47"/>
  <c r="AD22"/>
  <c r="AD47" a="1"/>
  <c r="AD47"/>
  <c r="J22"/>
  <c r="J47" a="1"/>
  <c r="J47"/>
  <c r="CC19" i="43"/>
  <c r="BS19"/>
  <c r="CK19"/>
  <c r="BE19"/>
  <c r="BL19"/>
  <c r="AY19"/>
  <c r="Y19"/>
  <c r="AQ19"/>
  <c r="AI19"/>
  <c r="F19"/>
  <c r="R19"/>
  <c r="K19"/>
  <c r="EP7" i="42"/>
  <c r="ES7"/>
  <c r="EV7"/>
  <c r="EI7"/>
  <c r="EA7"/>
  <c r="ED7"/>
  <c r="EF7"/>
  <c r="DS7"/>
  <c r="DD7"/>
  <c r="CY7"/>
  <c r="EK7"/>
  <c r="DP7"/>
  <c r="DJ7"/>
  <c r="DV7"/>
  <c r="DM7"/>
  <c r="DB7"/>
  <c r="EY7"/>
  <c r="DY7"/>
  <c r="DG7"/>
  <c r="CW7"/>
  <c r="CT7"/>
  <c r="CR7"/>
  <c r="EU20"/>
  <c r="EO20"/>
  <c r="EJ20"/>
  <c r="DU20"/>
  <c r="DO20"/>
  <c r="EE20"/>
  <c r="DZ20"/>
  <c r="DI20"/>
  <c r="DC20"/>
  <c r="CX20"/>
  <c r="CS20"/>
  <c r="CC13" i="43"/>
  <c r="BS13"/>
  <c r="BL13"/>
  <c r="CK13"/>
  <c r="BE13"/>
  <c r="AQ13"/>
  <c r="AY13"/>
  <c r="K13"/>
  <c r="F13"/>
  <c r="AI13"/>
  <c r="Y13"/>
  <c r="R13"/>
  <c r="AH9" i="37"/>
  <c r="B12" i="44"/>
  <c r="B12" i="43"/>
  <c r="EP12" i="42"/>
  <c r="ES12"/>
  <c r="EY12"/>
  <c r="EA12"/>
  <c r="EK12"/>
  <c r="ED12"/>
  <c r="EI12"/>
  <c r="DS12"/>
  <c r="DG12"/>
  <c r="DD12"/>
  <c r="CY12"/>
  <c r="DY12"/>
  <c r="DP12"/>
  <c r="EV12"/>
  <c r="CW12"/>
  <c r="DJ12"/>
  <c r="DM12"/>
  <c r="DB12"/>
  <c r="EF12"/>
  <c r="DV12"/>
  <c r="CR12"/>
  <c r="CT12"/>
  <c r="EE14" i="40"/>
  <c r="DV14"/>
  <c r="CV14"/>
  <c r="CZ14"/>
  <c r="EP11" i="42"/>
  <c r="ES11"/>
  <c r="EV11"/>
  <c r="EI11"/>
  <c r="EA11"/>
  <c r="ED11"/>
  <c r="EF11"/>
  <c r="DS11"/>
  <c r="DD11"/>
  <c r="CY11"/>
  <c r="EY11"/>
  <c r="DP11"/>
  <c r="DJ11"/>
  <c r="EK11"/>
  <c r="DV11"/>
  <c r="DM11"/>
  <c r="DB11"/>
  <c r="DG11"/>
  <c r="DY11"/>
  <c r="CW11"/>
  <c r="CT11"/>
  <c r="CR11"/>
  <c r="BV18"/>
  <c r="BP18"/>
  <c r="AP18"/>
  <c r="R18"/>
  <c r="BJ18"/>
  <c r="AZ18"/>
  <c r="AU18"/>
  <c r="AI18"/>
  <c r="AC18"/>
  <c r="M18"/>
  <c r="W18"/>
  <c r="H18"/>
  <c r="EP15"/>
  <c r="ES15"/>
  <c r="EV15"/>
  <c r="EI15"/>
  <c r="EA15"/>
  <c r="ED15"/>
  <c r="EF15"/>
  <c r="DV15"/>
  <c r="DD15"/>
  <c r="CY15"/>
  <c r="EK15"/>
  <c r="DP15"/>
  <c r="DJ15"/>
  <c r="EY15"/>
  <c r="DM15"/>
  <c r="DB15"/>
  <c r="DS15"/>
  <c r="DY15"/>
  <c r="DG15"/>
  <c r="CW15"/>
  <c r="CT15"/>
  <c r="CR15"/>
  <c r="EP18"/>
  <c r="ES18"/>
  <c r="EY18"/>
  <c r="EA18"/>
  <c r="EV18"/>
  <c r="EI18"/>
  <c r="ED18"/>
  <c r="DS18"/>
  <c r="DG18"/>
  <c r="DD18"/>
  <c r="CY18"/>
  <c r="DY18"/>
  <c r="DV18"/>
  <c r="DP18"/>
  <c r="EF18"/>
  <c r="CW18"/>
  <c r="EK18"/>
  <c r="DJ18"/>
  <c r="DB18"/>
  <c r="DM18"/>
  <c r="CR18"/>
  <c r="CT18"/>
  <c r="EU7"/>
  <c r="EO7"/>
  <c r="EJ7"/>
  <c r="DZ7"/>
  <c r="DO7"/>
  <c r="DI7"/>
  <c r="DU7"/>
  <c r="EE7"/>
  <c r="CX7"/>
  <c r="DC7"/>
  <c r="CS7"/>
  <c r="CC12" i="43"/>
  <c r="CK12"/>
  <c r="BE12"/>
  <c r="BL12"/>
  <c r="AY12"/>
  <c r="Y12"/>
  <c r="BS12"/>
  <c r="K12"/>
  <c r="AI12"/>
  <c r="F12"/>
  <c r="AQ12"/>
  <c r="R12"/>
  <c r="AD4" i="37"/>
  <c r="AZ22" i="36"/>
  <c r="AZ20"/>
  <c r="AZ24"/>
  <c r="AZ18"/>
  <c r="AB19" i="40"/>
  <c r="AB47" a="1"/>
  <c r="AB47"/>
  <c r="J19"/>
  <c r="J47" a="1"/>
  <c r="J47"/>
  <c r="E19"/>
  <c r="E47" a="1"/>
  <c r="E47"/>
  <c r="AF19"/>
  <c r="AF47" a="1"/>
  <c r="AF47"/>
  <c r="O19"/>
  <c r="O47" a="1"/>
  <c r="O47"/>
  <c r="S19"/>
  <c r="S47" a="1"/>
  <c r="S47"/>
  <c r="W19"/>
  <c r="W47" a="1"/>
  <c r="W47"/>
  <c r="AW4" i="37"/>
  <c r="BA4"/>
  <c r="BA5" i="36"/>
  <c r="BA4"/>
  <c r="AZ19"/>
  <c r="A14" i="40"/>
  <c r="CM14"/>
  <c r="AH14" i="35"/>
  <c r="A16" i="40"/>
  <c r="CM16"/>
  <c r="AH4" i="35"/>
  <c r="A7" i="40"/>
  <c r="G46" a="1"/>
  <c r="G46"/>
  <c r="AH8" i="35"/>
  <c r="A11" i="40"/>
  <c r="CM11"/>
  <c r="AH5" i="35"/>
  <c r="A9" i="40"/>
  <c r="CM9"/>
  <c r="AH6" i="35"/>
  <c r="AH7"/>
  <c r="A10" i="40"/>
  <c r="CM10"/>
  <c r="A13"/>
  <c r="CM13"/>
  <c r="AH10" i="35"/>
  <c r="AH13"/>
  <c r="A15" i="40"/>
  <c r="CM15"/>
  <c r="K4" i="37"/>
  <c r="B7" i="61"/>
  <c r="AH5" i="37"/>
  <c r="A16" i="42"/>
  <c r="A16" i="57"/>
  <c r="X47" i="63" a="1"/>
  <c r="X47"/>
  <c r="N47" a="1"/>
  <c r="N47"/>
  <c r="P47" a="1"/>
  <c r="P47"/>
  <c r="D47" a="1"/>
  <c r="D47"/>
  <c r="R47" a="1"/>
  <c r="R47"/>
  <c r="T47" a="1"/>
  <c r="T47"/>
  <c r="F47" a="1"/>
  <c r="F47"/>
  <c r="V47" a="1"/>
  <c r="V47"/>
  <c r="H47" a="1"/>
  <c r="H47"/>
  <c r="J47" a="1"/>
  <c r="J47"/>
  <c r="Z47" a="1"/>
  <c r="Z47"/>
  <c r="CM47" a="1"/>
  <c r="CM47"/>
  <c r="L47" a="1"/>
  <c r="L47"/>
  <c r="DH49" i="49" a="1"/>
  <c r="DH49"/>
  <c r="GJ46" i="61" a="1"/>
  <c r="GJ46"/>
  <c r="DH46" a="1"/>
  <c r="DH46"/>
  <c r="DA46" a="1"/>
  <c r="DA46"/>
  <c r="FA46" a="1"/>
  <c r="FA46"/>
  <c r="CX47" i="50" a="1"/>
  <c r="CX47"/>
  <c r="CX48" a="1"/>
  <c r="CX48"/>
  <c r="DD47" a="1"/>
  <c r="DD47"/>
  <c r="DD48" a="1"/>
  <c r="DD48"/>
  <c r="CV47" i="63" a="1"/>
  <c r="CV47"/>
  <c r="CV48" a="1"/>
  <c r="CV48"/>
  <c r="DP47" i="50" a="1"/>
  <c r="DP47"/>
  <c r="DP48" a="1"/>
  <c r="DP48"/>
  <c r="DJ47" a="1"/>
  <c r="DJ47"/>
  <c r="DJ48" a="1"/>
  <c r="DJ48"/>
  <c r="CZ47" i="63" a="1"/>
  <c r="CZ47"/>
  <c r="CZ48" a="1"/>
  <c r="CZ48"/>
  <c r="DF47" a="1"/>
  <c r="DF47"/>
  <c r="DF48" a="1"/>
  <c r="DF48"/>
  <c r="B57" i="58"/>
  <c r="F35" i="52"/>
  <c r="DH47" i="51" a="1"/>
  <c r="DH47"/>
  <c r="CW47" i="50" a="1"/>
  <c r="CW47"/>
  <c r="CW48" a="1"/>
  <c r="CW48"/>
  <c r="DA47" a="1"/>
  <c r="DA47"/>
  <c r="DA48" a="1"/>
  <c r="DA48"/>
  <c r="DI47" a="1"/>
  <c r="DI47"/>
  <c r="DI48" a="1"/>
  <c r="DI48"/>
  <c r="DO47" i="63" a="1"/>
  <c r="DO47"/>
  <c r="DO48" a="1"/>
  <c r="DO48"/>
  <c r="DA47" a="1"/>
  <c r="DA47"/>
  <c r="DA48" a="1"/>
  <c r="DA48"/>
  <c r="DE47" a="1"/>
  <c r="DE47"/>
  <c r="DE48" a="1"/>
  <c r="DE48"/>
  <c r="DK47" a="1"/>
  <c r="DK47"/>
  <c r="DK48" a="1"/>
  <c r="DK48"/>
  <c r="BE47" i="61" a="1"/>
  <c r="BE47"/>
  <c r="CR47" a="1"/>
  <c r="CR47"/>
  <c r="CC47" a="1"/>
  <c r="CC47"/>
  <c r="E47" a="1"/>
  <c r="E47"/>
  <c r="AZ47" a="1"/>
  <c r="AZ47"/>
  <c r="CO47" a="1"/>
  <c r="CO47"/>
  <c r="BD47" a="1"/>
  <c r="BD47"/>
  <c r="B51" i="51"/>
  <c r="DJ48" i="48" a="1"/>
  <c r="DJ48"/>
  <c r="DJ47" a="1"/>
  <c r="DJ47"/>
  <c r="DU47" a="1"/>
  <c r="DU47"/>
  <c r="DU48" a="1"/>
  <c r="DU48"/>
  <c r="DY47" a="1"/>
  <c r="DY47"/>
  <c r="DY48" a="1"/>
  <c r="DY48"/>
  <c r="DE46" i="61" a="1"/>
  <c r="DE46"/>
  <c r="DE47" a="1"/>
  <c r="DE47"/>
  <c r="ET46" a="1"/>
  <c r="ET46"/>
  <c r="ET47" a="1"/>
  <c r="ET47"/>
  <c r="GD46" a="1"/>
  <c r="GD46"/>
  <c r="GD47" a="1"/>
  <c r="GD47"/>
  <c r="W47" i="51" a="1"/>
  <c r="W47"/>
  <c r="Q47" a="1"/>
  <c r="Q47"/>
  <c r="K47" a="1"/>
  <c r="K47"/>
  <c r="U47" a="1"/>
  <c r="U47"/>
  <c r="I47" a="1"/>
  <c r="I47"/>
  <c r="AA47" a="1"/>
  <c r="AA47"/>
  <c r="S47" a="1"/>
  <c r="S47"/>
  <c r="O47" a="1"/>
  <c r="O47"/>
  <c r="G47" a="1"/>
  <c r="G47"/>
  <c r="Y47" a="1"/>
  <c r="Y47"/>
  <c r="M47" a="1"/>
  <c r="M47"/>
  <c r="E47" a="1"/>
  <c r="E47"/>
  <c r="EB12" i="58"/>
  <c r="DS12"/>
  <c r="EN12"/>
  <c r="DG12"/>
  <c r="DF12" i="49"/>
  <c r="EA12"/>
  <c r="DR12"/>
  <c r="EM12"/>
  <c r="DP47" i="51" a="1"/>
  <c r="DP47"/>
  <c r="M37" i="49"/>
  <c r="M40"/>
  <c r="M36"/>
  <c r="M32"/>
  <c r="M30"/>
  <c r="M28"/>
  <c r="M39"/>
  <c r="M38"/>
  <c r="M35"/>
  <c r="M33"/>
  <c r="M29"/>
  <c r="M34"/>
  <c r="M31"/>
  <c r="X39"/>
  <c r="X35"/>
  <c r="X33"/>
  <c r="X30"/>
  <c r="X28"/>
  <c r="X29"/>
  <c r="X31"/>
  <c r="X32"/>
  <c r="X34"/>
  <c r="X36"/>
  <c r="X37"/>
  <c r="X38"/>
  <c r="X40"/>
  <c r="X50" a="1"/>
  <c r="X50"/>
  <c r="H23"/>
  <c r="H24"/>
  <c r="H27"/>
  <c r="AT28"/>
  <c r="AT39"/>
  <c r="AT29"/>
  <c r="AT40"/>
  <c r="AT32"/>
  <c r="AT30"/>
  <c r="AT35"/>
  <c r="AT38"/>
  <c r="AT36"/>
  <c r="AT37"/>
  <c r="AT33"/>
  <c r="AT31"/>
  <c r="AT34"/>
  <c r="AL23"/>
  <c r="AL24"/>
  <c r="AL27"/>
  <c r="R23"/>
  <c r="R24"/>
  <c r="R27"/>
  <c r="K27" i="58"/>
  <c r="K23"/>
  <c r="R23"/>
  <c r="R24"/>
  <c r="R27"/>
  <c r="T37"/>
  <c r="T35"/>
  <c r="T28"/>
  <c r="T29"/>
  <c r="T30"/>
  <c r="T31"/>
  <c r="T32"/>
  <c r="T33"/>
  <c r="T34"/>
  <c r="T36"/>
  <c r="T38"/>
  <c r="T39"/>
  <c r="T40"/>
  <c r="T50" a="1"/>
  <c r="T50"/>
  <c r="H27"/>
  <c r="H23"/>
  <c r="H24"/>
  <c r="AI27"/>
  <c r="AI23"/>
  <c r="P35"/>
  <c r="P33"/>
  <c r="P29"/>
  <c r="P38"/>
  <c r="P39"/>
  <c r="P31"/>
  <c r="P30"/>
  <c r="P37"/>
  <c r="P40"/>
  <c r="P36"/>
  <c r="P34"/>
  <c r="P32"/>
  <c r="P28"/>
  <c r="AR33"/>
  <c r="AR34"/>
  <c r="AR30"/>
  <c r="AR39"/>
  <c r="AR37"/>
  <c r="AR40"/>
  <c r="AR36"/>
  <c r="AR28"/>
  <c r="AR35"/>
  <c r="AR29"/>
  <c r="AR32"/>
  <c r="AR31"/>
  <c r="AR38"/>
  <c r="EN47" i="61" a="1"/>
  <c r="EN47"/>
  <c r="CD47" a="1"/>
  <c r="CD47"/>
  <c r="AS47" a="1"/>
  <c r="AS47"/>
  <c r="BT47" a="1"/>
  <c r="BT47"/>
  <c r="EN49" i="49" a="1"/>
  <c r="EN49"/>
  <c r="EN50" a="1"/>
  <c r="EN50"/>
  <c r="DY49" a="1"/>
  <c r="DY49"/>
  <c r="DY50" a="1"/>
  <c r="DY50"/>
  <c r="FA47" i="42" a="1"/>
  <c r="FA47"/>
  <c r="A13"/>
  <c r="A13" i="57"/>
  <c r="A9" i="42"/>
  <c r="A9" i="57"/>
  <c r="A11" i="42"/>
  <c r="A11" i="57"/>
  <c r="A17" i="42"/>
  <c r="A17" i="57"/>
  <c r="DV30" i="61"/>
  <c r="DO30"/>
  <c r="GJ30"/>
  <c r="GB30"/>
  <c r="FT30"/>
  <c r="FA30"/>
  <c r="ER30"/>
  <c r="EB30"/>
  <c r="FN30"/>
  <c r="DH30"/>
  <c r="DA30"/>
  <c r="FH30"/>
  <c r="EJ30"/>
  <c r="FN25"/>
  <c r="ER25"/>
  <c r="EJ25"/>
  <c r="EB25"/>
  <c r="DA25"/>
  <c r="DA26"/>
  <c r="DA27"/>
  <c r="DA28"/>
  <c r="DA32"/>
  <c r="DA47" a="1"/>
  <c r="DA47"/>
  <c r="GJ25"/>
  <c r="GJ26"/>
  <c r="GJ27"/>
  <c r="GJ28"/>
  <c r="GJ32"/>
  <c r="GJ47" a="1"/>
  <c r="GJ47"/>
  <c r="GB25"/>
  <c r="FT25"/>
  <c r="DH25"/>
  <c r="DH26"/>
  <c r="DH27"/>
  <c r="DH28"/>
  <c r="DH32"/>
  <c r="DH47" a="1"/>
  <c r="DH47"/>
  <c r="FH25"/>
  <c r="FA25"/>
  <c r="FA26"/>
  <c r="FA27"/>
  <c r="FA28"/>
  <c r="FA32"/>
  <c r="FA47" a="1"/>
  <c r="FA47"/>
  <c r="DV25"/>
  <c r="DO25"/>
  <c r="DO26"/>
  <c r="DO27"/>
  <c r="DO28"/>
  <c r="DO32"/>
  <c r="DO47" a="1"/>
  <c r="DO47"/>
  <c r="DC47" i="57" a="1"/>
  <c r="DC47"/>
  <c r="AJ50" i="49" a="1"/>
  <c r="AJ50"/>
  <c r="CV47" i="51" a="1"/>
  <c r="CV47"/>
  <c r="Z47" i="50" a="1"/>
  <c r="Z47"/>
  <c r="J47" a="1"/>
  <c r="J47"/>
  <c r="V47" a="1"/>
  <c r="V47"/>
  <c r="T47" a="1"/>
  <c r="T47"/>
  <c r="X47" a="1"/>
  <c r="X47"/>
  <c r="N47" a="1"/>
  <c r="N47"/>
  <c r="CM47" a="1"/>
  <c r="CM47"/>
  <c r="L47" a="1"/>
  <c r="L47"/>
  <c r="P47" a="1"/>
  <c r="P47"/>
  <c r="F47" a="1"/>
  <c r="F47"/>
  <c r="R47" a="1"/>
  <c r="R47"/>
  <c r="H47" a="1"/>
  <c r="H47"/>
  <c r="D47" a="1"/>
  <c r="D47"/>
  <c r="CT47" i="51" a="1"/>
  <c r="CT47"/>
  <c r="ES49" i="49" a="1"/>
  <c r="ES49"/>
  <c r="EB49" a="1"/>
  <c r="EB49"/>
  <c r="EB50" a="1"/>
  <c r="EB50"/>
  <c r="EH49" a="1"/>
  <c r="EH49"/>
  <c r="DO46" i="61" a="1"/>
  <c r="DO46"/>
  <c r="DV46" a="1"/>
  <c r="DV46"/>
  <c r="EJ46" a="1"/>
  <c r="EJ46"/>
  <c r="CZ47" i="50" a="1"/>
  <c r="CZ47"/>
  <c r="CZ48" a="1"/>
  <c r="CZ48"/>
  <c r="DL47" a="1"/>
  <c r="DL47"/>
  <c r="DL48" a="1"/>
  <c r="DL48"/>
  <c r="DL47" i="63" a="1"/>
  <c r="DL47"/>
  <c r="DL48" a="1"/>
  <c r="DL48"/>
  <c r="DN47" i="50" a="1"/>
  <c r="DN47"/>
  <c r="DN48" a="1"/>
  <c r="DN48"/>
  <c r="DH47" i="63" a="1"/>
  <c r="DH47"/>
  <c r="DH48" a="1"/>
  <c r="DH48"/>
  <c r="CT47" a="1"/>
  <c r="CT47"/>
  <c r="CT48" a="1"/>
  <c r="CT48"/>
  <c r="DJ47" a="1"/>
  <c r="DJ47"/>
  <c r="DJ48" a="1"/>
  <c r="DJ48"/>
  <c r="DB47" i="57" a="1"/>
  <c r="DB47"/>
  <c r="B52" i="58"/>
  <c r="EI50" a="1"/>
  <c r="EI50"/>
  <c r="DL50" a="1"/>
  <c r="DL50"/>
  <c r="DF50" a="1"/>
  <c r="DF50"/>
  <c r="B49" i="62"/>
  <c r="CU47" i="50" a="1"/>
  <c r="CU47"/>
  <c r="CU48" a="1"/>
  <c r="CU48"/>
  <c r="DE47" a="1"/>
  <c r="DE47"/>
  <c r="DE48" a="1"/>
  <c r="DE48"/>
  <c r="DI47" i="63" a="1"/>
  <c r="DI47"/>
  <c r="DI48" a="1"/>
  <c r="DI48"/>
  <c r="DK47" i="50" a="1"/>
  <c r="DK47"/>
  <c r="DK48" a="1"/>
  <c r="DK48"/>
  <c r="DQ47" i="63" a="1"/>
  <c r="DQ47"/>
  <c r="DQ48" a="1"/>
  <c r="DQ48"/>
  <c r="DM47" a="1"/>
  <c r="DM47"/>
  <c r="DM48" a="1"/>
  <c r="DM48"/>
  <c r="CK47" i="61" a="1"/>
  <c r="CK47"/>
  <c r="AN47" a="1"/>
  <c r="AN47"/>
  <c r="BK47" a="1"/>
  <c r="BK47"/>
  <c r="K47" a="1"/>
  <c r="K47"/>
  <c r="F47" a="1"/>
  <c r="F47"/>
  <c r="S47" a="1"/>
  <c r="S47"/>
  <c r="CG47" a="1"/>
  <c r="CG47"/>
  <c r="EO48" i="48" a="1"/>
  <c r="EO48"/>
  <c r="EO47" a="1"/>
  <c r="EO47"/>
  <c r="EH48" a="1"/>
  <c r="EH48"/>
  <c r="EH47" a="1"/>
  <c r="EH47"/>
  <c r="EK48" a="1"/>
  <c r="EK48"/>
  <c r="EK47" a="1"/>
  <c r="EK47"/>
  <c r="FE46" i="61" a="1"/>
  <c r="FE46"/>
  <c r="FE47" a="1"/>
  <c r="FE47"/>
  <c r="FR46" a="1"/>
  <c r="FR46"/>
  <c r="FR47" a="1"/>
  <c r="FR47"/>
  <c r="DS46" a="1"/>
  <c r="DS46"/>
  <c r="DS47" a="1"/>
  <c r="DS47"/>
  <c r="S47" i="50" a="1"/>
  <c r="S47"/>
  <c r="I47" a="1"/>
  <c r="I47"/>
  <c r="U47" a="1"/>
  <c r="U47"/>
  <c r="K47" a="1"/>
  <c r="K47"/>
  <c r="W47" a="1"/>
  <c r="W47"/>
  <c r="M47" a="1"/>
  <c r="M47"/>
  <c r="Y47" a="1"/>
  <c r="Y47"/>
  <c r="O47" a="1"/>
  <c r="O47"/>
  <c r="E47" a="1"/>
  <c r="E47"/>
  <c r="AA47" a="1"/>
  <c r="AA47"/>
  <c r="Q47" a="1"/>
  <c r="Q47"/>
  <c r="G47" a="1"/>
  <c r="G47"/>
  <c r="E47" i="63" a="1"/>
  <c r="E47"/>
  <c r="Q47" a="1"/>
  <c r="Q47"/>
  <c r="O47" a="1"/>
  <c r="O47"/>
  <c r="U47" a="1"/>
  <c r="U47"/>
  <c r="S47" a="1"/>
  <c r="S47"/>
  <c r="I47" a="1"/>
  <c r="I47"/>
  <c r="Y47" a="1"/>
  <c r="Y47"/>
  <c r="G47" a="1"/>
  <c r="G47"/>
  <c r="W47" a="1"/>
  <c r="W47"/>
  <c r="M47" a="1"/>
  <c r="M47"/>
  <c r="K47" a="1"/>
  <c r="K47"/>
  <c r="AA47" a="1"/>
  <c r="AA47"/>
  <c r="DO47" i="48" a="1"/>
  <c r="DO47"/>
  <c r="DO48" a="1"/>
  <c r="DO48"/>
  <c r="DS7" i="58"/>
  <c r="DG7"/>
  <c r="EN7"/>
  <c r="EB7"/>
  <c r="DF7" i="49"/>
  <c r="EM7"/>
  <c r="EA7"/>
  <c r="DR7"/>
  <c r="DM47" i="57" a="1"/>
  <c r="DM47"/>
  <c r="EF50" i="58" a="1"/>
  <c r="EF50"/>
  <c r="CZ47" i="51" a="1"/>
  <c r="CZ47"/>
  <c r="C52" i="62"/>
  <c r="B50"/>
  <c r="F29" i="52"/>
  <c r="AH39" i="49"/>
  <c r="AH29"/>
  <c r="AH28"/>
  <c r="AH30"/>
  <c r="AH31"/>
  <c r="AH32"/>
  <c r="AH33"/>
  <c r="AH34"/>
  <c r="AH35"/>
  <c r="AH36"/>
  <c r="AH37"/>
  <c r="AH38"/>
  <c r="AH40"/>
  <c r="AH50" a="1"/>
  <c r="AH50"/>
  <c r="P35"/>
  <c r="P32"/>
  <c r="P31"/>
  <c r="P30"/>
  <c r="P28"/>
  <c r="P39"/>
  <c r="P29"/>
  <c r="P34"/>
  <c r="P37"/>
  <c r="P33"/>
  <c r="P40"/>
  <c r="P38"/>
  <c r="P36"/>
  <c r="T39"/>
  <c r="T31"/>
  <c r="T40"/>
  <c r="T28"/>
  <c r="T29"/>
  <c r="T30"/>
  <c r="T32"/>
  <c r="T33"/>
  <c r="T34"/>
  <c r="T35"/>
  <c r="T36"/>
  <c r="T37"/>
  <c r="T38"/>
  <c r="T50" a="1"/>
  <c r="T50"/>
  <c r="V23"/>
  <c r="V24"/>
  <c r="V27"/>
  <c r="E23"/>
  <c r="E24"/>
  <c r="E27"/>
  <c r="N23"/>
  <c r="N24"/>
  <c r="N27"/>
  <c r="AF23"/>
  <c r="AF24"/>
  <c r="AF27"/>
  <c r="M39" i="58"/>
  <c r="M30"/>
  <c r="M37"/>
  <c r="M38"/>
  <c r="M28"/>
  <c r="M33"/>
  <c r="M31"/>
  <c r="M40"/>
  <c r="M36"/>
  <c r="M34"/>
  <c r="M32"/>
  <c r="M35"/>
  <c r="M29"/>
  <c r="AF23"/>
  <c r="AF27"/>
  <c r="AH31"/>
  <c r="AH29"/>
  <c r="AH34"/>
  <c r="AH32"/>
  <c r="AH35"/>
  <c r="AH30"/>
  <c r="AH39"/>
  <c r="AH37"/>
  <c r="AH40"/>
  <c r="AH36"/>
  <c r="AH28"/>
  <c r="AH33"/>
  <c r="AH38"/>
  <c r="AH50" a="1"/>
  <c r="AH50"/>
  <c r="N23"/>
  <c r="N24"/>
  <c r="N27"/>
  <c r="AP27"/>
  <c r="AP23"/>
  <c r="X37"/>
  <c r="X35"/>
  <c r="X40"/>
  <c r="X38"/>
  <c r="X36"/>
  <c r="X32"/>
  <c r="X28"/>
  <c r="X29"/>
  <c r="X30"/>
  <c r="X31"/>
  <c r="X33"/>
  <c r="X34"/>
  <c r="X39"/>
  <c r="X50" a="1"/>
  <c r="X50"/>
  <c r="FI47" i="61" a="1"/>
  <c r="FI47"/>
  <c r="FO47" a="1"/>
  <c r="FO47"/>
  <c r="DP47" a="1"/>
  <c r="DP47"/>
  <c r="EV47" a="1"/>
  <c r="EV47"/>
  <c r="G47" a="1"/>
  <c r="G47"/>
  <c r="CL47" a="1"/>
  <c r="CL47"/>
  <c r="BA47" a="1"/>
  <c r="BA47"/>
  <c r="EU49" i="49" a="1"/>
  <c r="EU49"/>
  <c r="EU50" a="1"/>
  <c r="EU50"/>
  <c r="DM49" a="1"/>
  <c r="DM49"/>
  <c r="DM50" a="1"/>
  <c r="DM50"/>
  <c r="EK49" a="1"/>
  <c r="EK49"/>
  <c r="FY7" i="61"/>
  <c r="EO7"/>
  <c r="GG7"/>
  <c r="FP7"/>
  <c r="DX7"/>
  <c r="DQ7"/>
  <c r="FJ7"/>
  <c r="FC7"/>
  <c r="DC7"/>
  <c r="EW7"/>
  <c r="EG7"/>
  <c r="DJ7"/>
  <c r="GB26"/>
  <c r="FT26"/>
  <c r="FT27"/>
  <c r="FT28"/>
  <c r="FT32"/>
  <c r="FT47" a="1"/>
  <c r="FT47"/>
  <c r="DV26"/>
  <c r="DV27"/>
  <c r="DV28"/>
  <c r="DV32"/>
  <c r="DV47" a="1"/>
  <c r="DV47"/>
  <c r="FN26"/>
  <c r="ER26"/>
  <c r="EJ26"/>
  <c r="EJ27"/>
  <c r="EJ28"/>
  <c r="EJ32"/>
  <c r="EJ47" a="1"/>
  <c r="EJ47"/>
  <c r="EB26"/>
  <c r="FH26"/>
  <c r="B57" i="49"/>
  <c r="E35" i="52"/>
  <c r="DT50" i="58" a="1"/>
  <c r="DT50"/>
  <c r="CX47" i="51" a="1"/>
  <c r="CX47"/>
  <c r="B54" i="58"/>
  <c r="F33" i="52"/>
  <c r="DV47" i="57" a="1"/>
  <c r="DV47"/>
  <c r="DJ47" i="51" a="1"/>
  <c r="DJ47"/>
  <c r="DN49" i="49" a="1"/>
  <c r="DN49"/>
  <c r="EO49" a="1"/>
  <c r="EO49"/>
  <c r="DE49" a="1"/>
  <c r="DE49"/>
  <c r="DS49" a="1"/>
  <c r="DS49"/>
  <c r="DS50" a="1"/>
  <c r="DS50"/>
  <c r="FT46" i="61" a="1"/>
  <c r="FT46"/>
  <c r="EB46" a="1"/>
  <c r="EB46"/>
  <c r="ER46" a="1"/>
  <c r="ER46"/>
  <c r="CT47" i="50" a="1"/>
  <c r="CT47"/>
  <c r="CT48" a="1"/>
  <c r="CT48"/>
  <c r="DB47" a="1"/>
  <c r="DB47"/>
  <c r="DB48" a="1"/>
  <c r="DB48"/>
  <c r="CV47" a="1"/>
  <c r="CV47"/>
  <c r="CV48" a="1"/>
  <c r="CV48"/>
  <c r="DF47" a="1"/>
  <c r="DF47"/>
  <c r="DF48" a="1"/>
  <c r="DF48"/>
  <c r="DD47" i="63" a="1"/>
  <c r="DD47"/>
  <c r="DD48" a="1"/>
  <c r="DD48"/>
  <c r="DP47" a="1"/>
  <c r="DP47"/>
  <c r="DP48" a="1"/>
  <c r="DP48"/>
  <c r="CX47" a="1"/>
  <c r="CX47"/>
  <c r="CX48" a="1"/>
  <c r="CX48"/>
  <c r="DN47" a="1"/>
  <c r="DN47"/>
  <c r="DN48" a="1"/>
  <c r="DN48"/>
  <c r="P50" i="49" a="1"/>
  <c r="P50"/>
  <c r="M50" a="1"/>
  <c r="M50"/>
  <c r="EO47" i="57" a="1"/>
  <c r="EO47"/>
  <c r="CX47" a="1"/>
  <c r="CX47"/>
  <c r="EY50" i="58" a="1"/>
  <c r="EY50"/>
  <c r="CR47" i="51" a="1"/>
  <c r="CR47"/>
  <c r="DC47" i="50" a="1"/>
  <c r="DC47"/>
  <c r="DC48" a="1"/>
  <c r="DC48"/>
  <c r="DO47" a="1"/>
  <c r="DO47"/>
  <c r="DO48" a="1"/>
  <c r="DO48"/>
  <c r="DG47" a="1"/>
  <c r="DG47"/>
  <c r="DG48" a="1"/>
  <c r="DG48"/>
  <c r="DQ47" a="1"/>
  <c r="DQ47"/>
  <c r="DQ48" a="1"/>
  <c r="DQ48"/>
  <c r="DG47" i="63" a="1"/>
  <c r="DG47"/>
  <c r="DG48" a="1"/>
  <c r="DG48"/>
  <c r="CU47" a="1"/>
  <c r="CU47"/>
  <c r="CU48" a="1"/>
  <c r="CU48"/>
  <c r="AF47" i="61" a="1"/>
  <c r="AF47"/>
  <c r="BS47" a="1"/>
  <c r="BS47"/>
  <c r="BR47" a="1"/>
  <c r="BR47"/>
  <c r="R47" a="1"/>
  <c r="R47"/>
  <c r="L47" a="1"/>
  <c r="L47"/>
  <c r="Y47" a="1"/>
  <c r="Y47"/>
  <c r="EE47" i="48" a="1"/>
  <c r="EE47"/>
  <c r="EE48" a="1"/>
  <c r="EE48"/>
  <c r="DM47" a="1"/>
  <c r="DM47"/>
  <c r="DM48" a="1"/>
  <c r="DM48"/>
  <c r="EB47" a="1"/>
  <c r="EB47"/>
  <c r="EB48" a="1"/>
  <c r="EB48"/>
  <c r="DZ46" i="61" a="1"/>
  <c r="DZ46"/>
  <c r="DZ47" a="1"/>
  <c r="DZ47"/>
  <c r="DL46" a="1"/>
  <c r="DL46"/>
  <c r="DL47" a="1"/>
  <c r="DL47"/>
  <c r="ED46" a="1"/>
  <c r="ED46"/>
  <c r="ED47" a="1"/>
  <c r="ED47"/>
  <c r="DS48" i="48" a="1"/>
  <c r="DS48"/>
  <c r="DS47" a="1"/>
  <c r="DS47"/>
  <c r="DS47" i="57" a="1"/>
  <c r="DS47"/>
  <c r="EU47" a="1"/>
  <c r="EU47"/>
  <c r="DY47" a="1"/>
  <c r="DY47"/>
  <c r="CW47" i="51" a="1"/>
  <c r="CW47"/>
  <c r="EP50" i="58" a="1"/>
  <c r="EP50"/>
  <c r="F18" i="52"/>
  <c r="AK37" i="49"/>
  <c r="AK35"/>
  <c r="AK34"/>
  <c r="AK32"/>
  <c r="AK28"/>
  <c r="AK29"/>
  <c r="AK30"/>
  <c r="AK31"/>
  <c r="AK33"/>
  <c r="AK36"/>
  <c r="AK38"/>
  <c r="AK39"/>
  <c r="AK40"/>
  <c r="AK50" a="1"/>
  <c r="AK50"/>
  <c r="AR37"/>
  <c r="AR36"/>
  <c r="AR35"/>
  <c r="AR31"/>
  <c r="AR40"/>
  <c r="AR34"/>
  <c r="AR32"/>
  <c r="AR30"/>
  <c r="AR28"/>
  <c r="AR39"/>
  <c r="AR33"/>
  <c r="AR29"/>
  <c r="AR38"/>
  <c r="G29"/>
  <c r="G38"/>
  <c r="G36"/>
  <c r="G39"/>
  <c r="G35"/>
  <c r="G31"/>
  <c r="G40"/>
  <c r="G34"/>
  <c r="G32"/>
  <c r="G28"/>
  <c r="G30"/>
  <c r="G33"/>
  <c r="G37"/>
  <c r="G50" a="1"/>
  <c r="G50"/>
  <c r="AI23"/>
  <c r="AI27"/>
  <c r="K23"/>
  <c r="K24"/>
  <c r="K27"/>
  <c r="AC23"/>
  <c r="AC24"/>
  <c r="AC27"/>
  <c r="Z27" i="58"/>
  <c r="Z23"/>
  <c r="AB33"/>
  <c r="AB40"/>
  <c r="AB34"/>
  <c r="AB39"/>
  <c r="AB37"/>
  <c r="AB36"/>
  <c r="AB28"/>
  <c r="AB35"/>
  <c r="AB31"/>
  <c r="AB29"/>
  <c r="AB38"/>
  <c r="AB32"/>
  <c r="AB30"/>
  <c r="AT35"/>
  <c r="AT36"/>
  <c r="AT28"/>
  <c r="AT29"/>
  <c r="AT30"/>
  <c r="AT31"/>
  <c r="AT32"/>
  <c r="AT33"/>
  <c r="AT34"/>
  <c r="AT37"/>
  <c r="AT38"/>
  <c r="AT39"/>
  <c r="AT40"/>
  <c r="AT50" a="1"/>
  <c r="AT50"/>
  <c r="V27"/>
  <c r="V23"/>
  <c r="E23"/>
  <c r="E24"/>
  <c r="E27"/>
  <c r="AE39"/>
  <c r="AE40"/>
  <c r="AE36"/>
  <c r="AE34"/>
  <c r="AE37"/>
  <c r="AE35"/>
  <c r="AE29"/>
  <c r="AE32"/>
  <c r="AE28"/>
  <c r="AE30"/>
  <c r="AE31"/>
  <c r="AE33"/>
  <c r="AE38"/>
  <c r="AE50" a="1"/>
  <c r="AE50"/>
  <c r="DB47" i="61" a="1"/>
  <c r="DB47"/>
  <c r="FX47" a="1"/>
  <c r="FX47"/>
  <c r="DW47" a="1"/>
  <c r="DW47"/>
  <c r="BF47" a="1"/>
  <c r="BF47"/>
  <c r="T47" a="1"/>
  <c r="T47"/>
  <c r="M47" a="1"/>
  <c r="M47"/>
  <c r="DJ49" i="49" a="1"/>
  <c r="DJ49"/>
  <c r="DU49" a="1"/>
  <c r="ED49" a="1"/>
  <c r="EG49" a="1"/>
  <c r="EJ49" a="1"/>
  <c r="B54"/>
  <c r="E33" i="52"/>
  <c r="DJ50" i="49" a="1"/>
  <c r="DJ50"/>
  <c r="EG49"/>
  <c r="EG50" a="1"/>
  <c r="EG50"/>
  <c r="A10" i="42"/>
  <c r="A10" i="57"/>
  <c r="GB28" i="61"/>
  <c r="ER28"/>
  <c r="FH28"/>
  <c r="FN28"/>
  <c r="FN27"/>
  <c r="FN32"/>
  <c r="FN47" a="1"/>
  <c r="FN47"/>
  <c r="EB28"/>
  <c r="A8" i="42"/>
  <c r="A8" i="57"/>
  <c r="A7" i="42"/>
  <c r="EN46" a="1"/>
  <c r="EN46"/>
  <c r="A7" i="57"/>
  <c r="DB46" a="1"/>
  <c r="DB46"/>
  <c r="FH27" i="61"/>
  <c r="GB27"/>
  <c r="ER27"/>
  <c r="ER32"/>
  <c r="ER47" a="1"/>
  <c r="ER47"/>
  <c r="EB27"/>
  <c r="EB32"/>
  <c r="EB47" a="1"/>
  <c r="EB47"/>
  <c r="GB32"/>
  <c r="FH32"/>
  <c r="V47" i="51" a="1"/>
  <c r="V47"/>
  <c r="F47" a="1"/>
  <c r="F47"/>
  <c r="J47" a="1"/>
  <c r="J47"/>
  <c r="AB47" a="1"/>
  <c r="AB47"/>
  <c r="T47" a="1"/>
  <c r="T47"/>
  <c r="R47" a="1"/>
  <c r="R47"/>
  <c r="P47" a="1"/>
  <c r="P47"/>
  <c r="H47" a="1"/>
  <c r="H47"/>
  <c r="Z47" a="1"/>
  <c r="Z47"/>
  <c r="N47" a="1"/>
  <c r="N47"/>
  <c r="X47" a="1"/>
  <c r="X47"/>
  <c r="D47" a="1"/>
  <c r="D47"/>
  <c r="L47" a="1"/>
  <c r="L47"/>
  <c r="DN47" a="1"/>
  <c r="DN47"/>
  <c r="CW46" i="57" a="1"/>
  <c r="CW46"/>
  <c r="FA46" a="1"/>
  <c r="FA46"/>
  <c r="CR46" a="1"/>
  <c r="CR46"/>
  <c r="EI46" a="1"/>
  <c r="EI46"/>
  <c r="CT46" a="1"/>
  <c r="CT46"/>
  <c r="DP46" a="1"/>
  <c r="DP46"/>
  <c r="EK46" a="1"/>
  <c r="EK46"/>
  <c r="EY46" a="1"/>
  <c r="EY46"/>
  <c r="EY49" i="49" a="1"/>
  <c r="EY49"/>
  <c r="EY50" a="1"/>
  <c r="EY50"/>
  <c r="EE49" a="1"/>
  <c r="EE49"/>
  <c r="EX49" a="1"/>
  <c r="B52"/>
  <c r="E34" i="52"/>
  <c r="EE50" i="49" a="1"/>
  <c r="EE50"/>
  <c r="EX49"/>
  <c r="EX50" a="1"/>
  <c r="EX50"/>
  <c r="DI46" i="57" a="1"/>
  <c r="DI46"/>
  <c r="CS46" a="1"/>
  <c r="CS46"/>
  <c r="EJ46" a="1"/>
  <c r="EJ46"/>
  <c r="GB46" i="61" a="1"/>
  <c r="GB46"/>
  <c r="GB47" a="1"/>
  <c r="GB47"/>
  <c r="FN46" a="1"/>
  <c r="FN46"/>
  <c r="FH46" a="1"/>
  <c r="FH46"/>
  <c r="FH47" a="1"/>
  <c r="FH47"/>
  <c r="DH47" i="50" a="1"/>
  <c r="DH47"/>
  <c r="DH48" a="1"/>
  <c r="DH48"/>
  <c r="DB47" i="63" a="1"/>
  <c r="DB47"/>
  <c r="DB48" a="1"/>
  <c r="DB48"/>
  <c r="AT50" i="49" a="1"/>
  <c r="AT50"/>
  <c r="DZ47" i="57" a="1"/>
  <c r="EJ47" a="1"/>
  <c r="B55"/>
  <c r="F15" i="52"/>
  <c r="CN47" i="57" a="1"/>
  <c r="CN47"/>
  <c r="DJ47" a="1"/>
  <c r="B50"/>
  <c r="F13" i="52"/>
  <c r="F16"/>
  <c r="DC50" i="58" a="1"/>
  <c r="DC50"/>
  <c r="DI50" a="1"/>
  <c r="DI50"/>
  <c r="EL50" a="1"/>
  <c r="EL50"/>
  <c r="DF47" i="51" a="1"/>
  <c r="DF47"/>
  <c r="EN47" i="42" a="1"/>
  <c r="EN47"/>
  <c r="CS47" i="50" a="1"/>
  <c r="CS47"/>
  <c r="CS48" a="1"/>
  <c r="CS48"/>
  <c r="CY47" a="1"/>
  <c r="CY47"/>
  <c r="CY48" a="1"/>
  <c r="CY48"/>
  <c r="CY47" i="63" a="1"/>
  <c r="CY47"/>
  <c r="CY48" a="1"/>
  <c r="CY48"/>
  <c r="DM47" i="50" a="1"/>
  <c r="DM47"/>
  <c r="DM48" a="1"/>
  <c r="DM48"/>
  <c r="CS47" i="63" a="1"/>
  <c r="CS47"/>
  <c r="CS48" a="1"/>
  <c r="CS48"/>
  <c r="CW47" a="1"/>
  <c r="CW47"/>
  <c r="CW48" a="1"/>
  <c r="CW48"/>
  <c r="DC47" a="1"/>
  <c r="DC47"/>
  <c r="DC48" a="1"/>
  <c r="DC48"/>
  <c r="BL47" i="61" a="1"/>
  <c r="BL47"/>
  <c r="AV47" a="1"/>
  <c r="AV47"/>
  <c r="BY47" a="1"/>
  <c r="BY47"/>
  <c r="Z47" a="1"/>
  <c r="Z47"/>
  <c r="AJ47" a="1"/>
  <c r="AJ47"/>
  <c r="AR47" a="1"/>
  <c r="AR47"/>
  <c r="DG48" i="48" a="1"/>
  <c r="DG48"/>
  <c r="DG47" a="1"/>
  <c r="DG47"/>
  <c r="DQ48" a="1"/>
  <c r="DQ48"/>
  <c r="DQ47" a="1"/>
  <c r="DQ47"/>
  <c r="ED47" i="44" a="1"/>
  <c r="ED47"/>
  <c r="EL46" i="61" a="1"/>
  <c r="EL46"/>
  <c r="EL47" a="1"/>
  <c r="EL47"/>
  <c r="FV46" a="1"/>
  <c r="FV46"/>
  <c r="FV47" a="1"/>
  <c r="FV47"/>
  <c r="GK46" a="1"/>
  <c r="GK46"/>
  <c r="GK47" a="1"/>
  <c r="GK47"/>
  <c r="DZ47" i="57"/>
  <c r="EJ47"/>
  <c r="CS47" i="51" a="1"/>
  <c r="CS47"/>
  <c r="EC50" i="58" a="1"/>
  <c r="EC50"/>
  <c r="AE40" i="49"/>
  <c r="AE36"/>
  <c r="AE34"/>
  <c r="AE37"/>
  <c r="AE33"/>
  <c r="AE31"/>
  <c r="AE38"/>
  <c r="AE35"/>
  <c r="AE32"/>
  <c r="AE30"/>
  <c r="AE39"/>
  <c r="AE29"/>
  <c r="AE28"/>
  <c r="AE50" a="1"/>
  <c r="AE50"/>
  <c r="J31"/>
  <c r="J38"/>
  <c r="J30"/>
  <c r="J39"/>
  <c r="J35"/>
  <c r="J34"/>
  <c r="J32"/>
  <c r="J37"/>
  <c r="J33"/>
  <c r="J29"/>
  <c r="J28"/>
  <c r="J36"/>
  <c r="J40"/>
  <c r="J50" a="1"/>
  <c r="J50"/>
  <c r="AB33"/>
  <c r="AB31"/>
  <c r="AB29"/>
  <c r="AB34"/>
  <c r="AB39"/>
  <c r="AB30"/>
  <c r="AB37"/>
  <c r="AB40"/>
  <c r="AB38"/>
  <c r="AB36"/>
  <c r="AB32"/>
  <c r="AB35"/>
  <c r="AB28"/>
  <c r="AB50" a="1"/>
  <c r="AB50"/>
  <c r="AN33"/>
  <c r="AN38"/>
  <c r="AN35"/>
  <c r="AN40"/>
  <c r="AN36"/>
  <c r="AN32"/>
  <c r="AN39"/>
  <c r="AN37"/>
  <c r="AN31"/>
  <c r="AN30"/>
  <c r="AN28"/>
  <c r="AN29"/>
  <c r="AN34"/>
  <c r="AN50" a="1"/>
  <c r="AN50"/>
  <c r="D40"/>
  <c r="D35"/>
  <c r="D33"/>
  <c r="D31"/>
  <c r="D29"/>
  <c r="D34"/>
  <c r="D39"/>
  <c r="D37"/>
  <c r="D38"/>
  <c r="D36"/>
  <c r="D30"/>
  <c r="D32"/>
  <c r="D28"/>
  <c r="D50" a="1"/>
  <c r="D50"/>
  <c r="Z23"/>
  <c r="Z24"/>
  <c r="Z27"/>
  <c r="AP23"/>
  <c r="AP24"/>
  <c r="AP27"/>
  <c r="AL27" i="58"/>
  <c r="AL23"/>
  <c r="AN35"/>
  <c r="AN33"/>
  <c r="AN31"/>
  <c r="AN38"/>
  <c r="AN39"/>
  <c r="AN29"/>
  <c r="AN34"/>
  <c r="AN32"/>
  <c r="AN30"/>
  <c r="AN37"/>
  <c r="AN40"/>
  <c r="AN36"/>
  <c r="AN28"/>
  <c r="AN50" a="1"/>
  <c r="AN50"/>
  <c r="G39"/>
  <c r="G40"/>
  <c r="G36"/>
  <c r="G35"/>
  <c r="G30"/>
  <c r="G33"/>
  <c r="G31"/>
  <c r="G38"/>
  <c r="G32"/>
  <c r="G37"/>
  <c r="G29"/>
  <c r="G34"/>
  <c r="G28"/>
  <c r="D29"/>
  <c r="D40"/>
  <c r="D38"/>
  <c r="D36"/>
  <c r="D30"/>
  <c r="D33"/>
  <c r="D34"/>
  <c r="D39"/>
  <c r="D37"/>
  <c r="D31"/>
  <c r="D32"/>
  <c r="D28"/>
  <c r="D35"/>
  <c r="D50" a="1"/>
  <c r="D50"/>
  <c r="AC27"/>
  <c r="AC23"/>
  <c r="J33"/>
  <c r="J34"/>
  <c r="J32"/>
  <c r="J35"/>
  <c r="J29"/>
  <c r="J40"/>
  <c r="J39"/>
  <c r="J37"/>
  <c r="J31"/>
  <c r="J38"/>
  <c r="J36"/>
  <c r="J30"/>
  <c r="J28"/>
  <c r="AK37"/>
  <c r="AK38"/>
  <c r="AK30"/>
  <c r="AK33"/>
  <c r="AK36"/>
  <c r="AK34"/>
  <c r="AK32"/>
  <c r="AK28"/>
  <c r="AK29"/>
  <c r="AK31"/>
  <c r="AK35"/>
  <c r="AK39"/>
  <c r="AK40"/>
  <c r="AK50" a="1"/>
  <c r="AK50"/>
  <c r="FB47" i="61" a="1"/>
  <c r="FB47"/>
  <c r="GF47" a="1"/>
  <c r="GF47"/>
  <c r="EF47" a="1"/>
  <c r="EF47"/>
  <c r="DI47" a="1"/>
  <c r="DI47"/>
  <c r="BM47" a="1"/>
  <c r="BM47"/>
  <c r="AA47" a="1"/>
  <c r="AA47"/>
  <c r="AK47" a="1"/>
  <c r="AK47"/>
  <c r="EJ49" i="49"/>
  <c r="ED49"/>
  <c r="ED50" a="1"/>
  <c r="ED50"/>
  <c r="DU49"/>
  <c r="DU50" a="1"/>
  <c r="DU50"/>
  <c r="DJ47" i="57"/>
  <c r="C52" i="46"/>
  <c r="B53"/>
  <c r="E30" i="52"/>
  <c r="C52" i="44"/>
  <c r="E20" i="52"/>
  <c r="C54" i="44"/>
  <c r="E21" i="52"/>
  <c r="C52" i="45"/>
  <c r="B53"/>
  <c r="D30" i="52"/>
  <c r="C53" i="43"/>
  <c r="D25" i="52"/>
  <c r="F47" i="43" a="1"/>
  <c r="F47"/>
  <c r="C52"/>
  <c r="D20" i="52"/>
  <c r="C54" i="43"/>
  <c r="D21" i="52"/>
  <c r="C50" i="43"/>
  <c r="D24" i="52"/>
  <c r="AU47" i="42" a="1"/>
  <c r="AU47"/>
  <c r="FA46" a="1"/>
  <c r="FA46"/>
  <c r="BF46" a="1"/>
  <c r="BF46"/>
  <c r="BJ47" a="1"/>
  <c r="BJ47"/>
  <c r="DX46" a="1"/>
  <c r="DX46"/>
  <c r="CO46" a="1"/>
  <c r="CO46"/>
  <c r="H47" a="1"/>
  <c r="H47"/>
  <c r="CN46" a="1"/>
  <c r="CN46"/>
  <c r="R47" a="1"/>
  <c r="R47"/>
  <c r="DE46" i="40" a="1"/>
  <c r="DE46"/>
  <c r="EK46" a="1"/>
  <c r="EK46"/>
  <c r="EM46" a="1"/>
  <c r="EM46"/>
  <c r="EI46" a="1"/>
  <c r="EI46"/>
  <c r="EO46" a="1"/>
  <c r="EO46"/>
  <c r="EQ46" a="1"/>
  <c r="EQ46"/>
  <c r="DI46" a="1"/>
  <c r="DI46"/>
  <c r="DG46" a="1"/>
  <c r="DG46"/>
  <c r="DO46" a="1"/>
  <c r="DO46"/>
  <c r="DM46" a="1"/>
  <c r="DM46"/>
  <c r="DK46" a="1"/>
  <c r="DK46"/>
  <c r="N46" a="1"/>
  <c r="N46"/>
  <c r="CU46" a="1"/>
  <c r="CU46"/>
  <c r="CP46" a="1"/>
  <c r="CP46"/>
  <c r="N47" i="42" a="1"/>
  <c r="N47"/>
  <c r="DC47" a="1"/>
  <c r="DC47"/>
  <c r="BR47" a="1"/>
  <c r="BR47"/>
  <c r="M47" a="1"/>
  <c r="M47"/>
  <c r="L47" a="1"/>
  <c r="L47"/>
  <c r="BO47" a="1"/>
  <c r="BO47"/>
  <c r="Q47" a="1"/>
  <c r="Q47"/>
  <c r="AP47" a="1"/>
  <c r="AP47"/>
  <c r="AV47" a="1"/>
  <c r="AV47"/>
  <c r="D47" a="1"/>
  <c r="D47"/>
  <c r="AH47" a="1"/>
  <c r="AH47"/>
  <c r="BD47" a="1"/>
  <c r="BD47"/>
  <c r="DI47" a="1"/>
  <c r="DI47"/>
  <c r="BI47" a="1"/>
  <c r="BI47"/>
  <c r="EP46" i="40" a="1"/>
  <c r="EP46"/>
  <c r="AK46" a="1"/>
  <c r="AK46"/>
  <c r="CT46" a="1"/>
  <c r="CT46"/>
  <c r="DT46" a="1"/>
  <c r="DT46"/>
  <c r="DP46" a="1"/>
  <c r="DP46"/>
  <c r="CK47" i="43" a="1"/>
  <c r="CK47"/>
  <c r="AE47" i="42" a="1"/>
  <c r="AE47"/>
  <c r="FW47" i="44" a="1"/>
  <c r="FW47"/>
  <c r="CF47" a="1"/>
  <c r="CF47"/>
  <c r="BQ47" a="1"/>
  <c r="BQ47"/>
  <c r="Q47" a="1"/>
  <c r="Q47"/>
  <c r="DN47" i="43" a="1"/>
  <c r="DN47"/>
  <c r="CC47" a="1"/>
  <c r="CC47"/>
  <c r="AT47" i="42" a="1"/>
  <c r="AT47"/>
  <c r="GE47" i="44" a="1"/>
  <c r="GE47"/>
  <c r="EA47" i="43" a="1"/>
  <c r="EA47"/>
  <c r="DC46" i="40" a="1"/>
  <c r="DC46"/>
  <c r="AZ47" i="42" a="1"/>
  <c r="AZ47"/>
  <c r="R47" i="43" a="1"/>
  <c r="R47"/>
  <c r="Y47" a="1"/>
  <c r="Y47"/>
  <c r="I47" i="42" a="1"/>
  <c r="I47"/>
  <c r="S47" a="1"/>
  <c r="S47"/>
  <c r="AK47" a="1"/>
  <c r="AK47"/>
  <c r="DN47" i="44" a="1"/>
  <c r="DN47"/>
  <c r="AY47" i="43" a="1"/>
  <c r="AY47"/>
  <c r="AY47" i="42" a="1"/>
  <c r="AY47"/>
  <c r="DG47" i="44" a="1"/>
  <c r="DG47"/>
  <c r="AM47" a="1"/>
  <c r="AM47"/>
  <c r="EJ47" i="43" a="1"/>
  <c r="EJ47"/>
  <c r="W47" i="42" a="1"/>
  <c r="W47"/>
  <c r="BE47" i="43" a="1"/>
  <c r="BE47"/>
  <c r="AO47" i="42" a="1"/>
  <c r="AO47"/>
  <c r="BA47" a="1"/>
  <c r="BA47"/>
  <c r="DU47" i="44" a="1"/>
  <c r="DU47"/>
  <c r="EM47" a="1"/>
  <c r="EM47"/>
  <c r="CN47" a="1"/>
  <c r="CN47"/>
  <c r="FY47" i="43" a="1"/>
  <c r="FY47"/>
  <c r="EH46" i="40" a="1"/>
  <c r="EH46"/>
  <c r="K47" i="43" a="1"/>
  <c r="K47"/>
  <c r="CS47" i="42" a="1"/>
  <c r="CS47"/>
  <c r="DU47" a="1"/>
  <c r="DU47"/>
  <c r="EJ47" a="1"/>
  <c r="EJ47"/>
  <c r="AC47" a="1"/>
  <c r="AC47"/>
  <c r="BV47" a="1"/>
  <c r="BV47"/>
  <c r="DS47" a="1"/>
  <c r="DS47"/>
  <c r="AI47" a="1"/>
  <c r="AI47"/>
  <c r="BL47" a="1"/>
  <c r="BL47"/>
  <c r="BP47" a="1"/>
  <c r="BP47"/>
  <c r="AQ47" i="43" a="1"/>
  <c r="AQ47"/>
  <c r="AI47" a="1"/>
  <c r="AI47"/>
  <c r="BS47" a="1"/>
  <c r="BS47"/>
  <c r="G47" i="42" a="1"/>
  <c r="G47"/>
  <c r="Y47" a="1"/>
  <c r="Y47"/>
  <c r="V47" a="1"/>
  <c r="V47"/>
  <c r="AB47" a="1"/>
  <c r="AB47"/>
  <c r="AQ47" a="1"/>
  <c r="AQ47"/>
  <c r="BU47" a="1"/>
  <c r="BU47"/>
  <c r="X47" i="44" a="1"/>
  <c r="X47"/>
  <c r="FG47" a="1"/>
  <c r="FG47"/>
  <c r="EU47" a="1"/>
  <c r="EU47"/>
  <c r="AV47" a="1"/>
  <c r="AV47"/>
  <c r="AN47" a="1"/>
  <c r="AN47"/>
  <c r="F47" a="1"/>
  <c r="F47"/>
  <c r="BL47" a="1"/>
  <c r="BL47"/>
  <c r="BR47" a="1"/>
  <c r="BR47"/>
  <c r="CZ47" a="1"/>
  <c r="CZ47"/>
  <c r="EZ47" a="1"/>
  <c r="EZ47"/>
  <c r="EF47" a="1"/>
  <c r="EF47"/>
  <c r="FX47" a="1"/>
  <c r="FX47"/>
  <c r="FM47" a="1"/>
  <c r="FM47"/>
  <c r="BX47" a="1"/>
  <c r="BX47"/>
  <c r="J47" a="1"/>
  <c r="J47"/>
  <c r="FH47" i="43" a="1"/>
  <c r="FH47"/>
  <c r="FO47" a="1"/>
  <c r="FO47"/>
  <c r="AE47" i="44" a="1"/>
  <c r="AE47"/>
  <c r="BJ47" a="1"/>
  <c r="BJ47"/>
  <c r="BC47" a="1"/>
  <c r="BC47"/>
  <c r="GG47" i="43" a="1"/>
  <c r="GG47"/>
  <c r="AU47" i="44" a="1"/>
  <c r="AU47"/>
  <c r="DG47" i="43" a="1"/>
  <c r="DG47"/>
  <c r="DU47" a="1"/>
  <c r="FA47" a="1"/>
  <c r="C55"/>
  <c r="D26" i="52"/>
  <c r="DU47" i="43"/>
  <c r="FA47"/>
  <c r="EE47" i="44" a="1"/>
  <c r="EE47"/>
  <c r="B50" i="40"/>
  <c r="D13" i="52"/>
  <c r="CW47" i="42" a="1"/>
  <c r="CW47"/>
  <c r="DP47" a="1"/>
  <c r="DP47"/>
  <c r="EI47" a="1"/>
  <c r="EI47"/>
  <c r="FI47" i="44" a="1"/>
  <c r="FI47"/>
  <c r="BF47" a="1"/>
  <c r="BF47"/>
  <c r="BA47" a="1"/>
  <c r="BA47"/>
  <c r="DE47" a="1"/>
  <c r="DE47"/>
  <c r="GD47" a="1"/>
  <c r="GD47"/>
  <c r="DG47" i="42" a="1"/>
  <c r="DG47"/>
  <c r="EK47" a="1"/>
  <c r="EK47"/>
  <c r="EV47" a="1"/>
  <c r="EV47"/>
  <c r="EE46" i="40" a="1"/>
  <c r="EE46"/>
  <c r="EE47" a="1"/>
  <c r="EE47"/>
  <c r="Y47" i="44" a="1"/>
  <c r="Y47"/>
  <c r="BE47" a="1"/>
  <c r="BE47"/>
  <c r="CK47" a="1"/>
  <c r="CK47"/>
  <c r="DI47" a="1"/>
  <c r="DI47"/>
  <c r="FO47" a="1"/>
  <c r="FO47"/>
  <c r="EI47" i="48" a="1"/>
  <c r="EI47"/>
  <c r="EI48" a="1"/>
  <c r="EI48"/>
  <c r="DB47" a="1"/>
  <c r="DB47"/>
  <c r="DB48" a="1"/>
  <c r="DB48"/>
  <c r="EC47" a="1"/>
  <c r="EC47"/>
  <c r="EC48" a="1"/>
  <c r="EC48"/>
  <c r="FV47" i="44" a="1"/>
  <c r="FV47"/>
  <c r="DN47" i="48" a="1"/>
  <c r="DN47"/>
  <c r="DN48" a="1"/>
  <c r="DN48"/>
  <c r="DO47" i="42" a="1"/>
  <c r="DO47"/>
  <c r="CR47" a="1"/>
  <c r="CR47"/>
  <c r="DV47" a="1"/>
  <c r="DV47"/>
  <c r="ED47" a="1"/>
  <c r="ED47"/>
  <c r="ES47" a="1"/>
  <c r="ES47"/>
  <c r="E47" i="44" a="1"/>
  <c r="E47"/>
  <c r="Z47" a="1"/>
  <c r="Z47"/>
  <c r="S47" a="1"/>
  <c r="S47"/>
  <c r="AR47" a="1"/>
  <c r="AR47"/>
  <c r="CC47" a="1"/>
  <c r="CC47"/>
  <c r="AZ47" a="1"/>
  <c r="AZ47"/>
  <c r="CO47" a="1"/>
  <c r="CO47"/>
  <c r="DB47" a="1"/>
  <c r="DB47"/>
  <c r="GF47" a="1"/>
  <c r="GF47"/>
  <c r="DW47" a="1"/>
  <c r="DW47"/>
  <c r="DE47" i="48" a="1"/>
  <c r="DE47"/>
  <c r="DE48" a="1"/>
  <c r="DE48"/>
  <c r="DD47" a="1"/>
  <c r="DD47"/>
  <c r="B52"/>
  <c r="D33" i="52"/>
  <c r="DD48" i="48" a="1"/>
  <c r="DD48"/>
  <c r="EM47" a="1"/>
  <c r="EM47"/>
  <c r="EM48" a="1"/>
  <c r="EM48"/>
  <c r="DH47" a="1"/>
  <c r="DH47"/>
  <c r="DH48" a="1"/>
  <c r="DH48"/>
  <c r="AS47" i="44" a="1"/>
  <c r="AS47"/>
  <c r="AK47" a="1"/>
  <c r="AK47"/>
  <c r="BT47" a="1"/>
  <c r="BT47"/>
  <c r="CL47" a="1"/>
  <c r="CL47"/>
  <c r="DS47" a="1"/>
  <c r="DS47"/>
  <c r="FE47" a="1"/>
  <c r="FE47"/>
  <c r="GK47" a="1"/>
  <c r="GK47"/>
  <c r="EG47" i="48" a="1"/>
  <c r="EG47"/>
  <c r="EG48" a="1"/>
  <c r="EG48"/>
  <c r="EL46" i="40" a="1"/>
  <c r="EL46"/>
  <c r="CY46" a="1"/>
  <c r="CY46"/>
  <c r="C49" i="43"/>
  <c r="D18" i="52"/>
  <c r="B49" i="45"/>
  <c r="DH46" i="40" a="1"/>
  <c r="DH46"/>
  <c r="DY46" a="1"/>
  <c r="DY46"/>
  <c r="B50" i="46"/>
  <c r="E29" i="52"/>
  <c r="ED46" i="40" a="1"/>
  <c r="ED46"/>
  <c r="DB47" i="42" a="1"/>
  <c r="DB47"/>
  <c r="EP47" a="1"/>
  <c r="EP47"/>
  <c r="CV46" i="40" a="1"/>
  <c r="CV46"/>
  <c r="CV47" a="1"/>
  <c r="CV47"/>
  <c r="EA46" a="1"/>
  <c r="EA46"/>
  <c r="EA47" a="1"/>
  <c r="EA47"/>
  <c r="BY47" i="44" a="1"/>
  <c r="BY47"/>
  <c r="EP47" i="48" a="1"/>
  <c r="EP47"/>
  <c r="EP48" a="1"/>
  <c r="EP48"/>
  <c r="EF47" a="1"/>
  <c r="EF47"/>
  <c r="EF48" a="1"/>
  <c r="EF48"/>
  <c r="M47" i="44" a="1"/>
  <c r="M47"/>
  <c r="EL47" a="1"/>
  <c r="EL47"/>
  <c r="DV47" i="48" a="1"/>
  <c r="DV47"/>
  <c r="DV48" a="1"/>
  <c r="DV48"/>
  <c r="EO47" i="42" a="1"/>
  <c r="EO47"/>
  <c r="DM47" a="1"/>
  <c r="DM47"/>
  <c r="EF47" a="1"/>
  <c r="EF47"/>
  <c r="DR46" i="40" a="1"/>
  <c r="DR46"/>
  <c r="DR47" a="1"/>
  <c r="DR47"/>
  <c r="AF47" i="44" a="1"/>
  <c r="AF47"/>
  <c r="R47" a="1"/>
  <c r="R47"/>
  <c r="BS47" a="1"/>
  <c r="BS47"/>
  <c r="CR47" a="1"/>
  <c r="CR47"/>
  <c r="GL47" a="1"/>
  <c r="GL47"/>
  <c r="AA47" a="1"/>
  <c r="AA47"/>
  <c r="BM47" a="1"/>
  <c r="BM47"/>
  <c r="DL47" a="1"/>
  <c r="DL47"/>
  <c r="FR47" a="1"/>
  <c r="FR47"/>
  <c r="CM7" i="40"/>
  <c r="E46" a="1"/>
  <c r="E46"/>
  <c r="L46" a="1"/>
  <c r="L46"/>
  <c r="R46" a="1"/>
  <c r="R46"/>
  <c r="U46" a="1"/>
  <c r="U46"/>
  <c r="X46" a="1"/>
  <c r="X46"/>
  <c r="AC46" a="1"/>
  <c r="AC46"/>
  <c r="AJ46" a="1"/>
  <c r="AJ46"/>
  <c r="AN46" a="1"/>
  <c r="AN46"/>
  <c r="AP46" a="1"/>
  <c r="AP46"/>
  <c r="AT46" a="1"/>
  <c r="AT46"/>
  <c r="AW46" a="1"/>
  <c r="AW46"/>
  <c r="BA46" a="1"/>
  <c r="BA46"/>
  <c r="BC46" a="1"/>
  <c r="BC46"/>
  <c r="BE46" a="1"/>
  <c r="BE46"/>
  <c r="O46" a="1"/>
  <c r="O46"/>
  <c r="S46" a="1"/>
  <c r="S46"/>
  <c r="W46" a="1"/>
  <c r="W46"/>
  <c r="AL46" a="1"/>
  <c r="AL46"/>
  <c r="AS46" a="1"/>
  <c r="AS46"/>
  <c r="AX46" a="1"/>
  <c r="AX46"/>
  <c r="BD46" a="1"/>
  <c r="BD46"/>
  <c r="BH46" a="1"/>
  <c r="BH46"/>
  <c r="D46" a="1"/>
  <c r="D46"/>
  <c r="I46" a="1"/>
  <c r="I46"/>
  <c r="Q46" a="1"/>
  <c r="Q46"/>
  <c r="AF46" a="1"/>
  <c r="AF46"/>
  <c r="BI46" a="1"/>
  <c r="BI46"/>
  <c r="AB46" a="1"/>
  <c r="AB46"/>
  <c r="AE46" a="1"/>
  <c r="AE46"/>
  <c r="AU46" a="1"/>
  <c r="AU46"/>
  <c r="M46" a="1"/>
  <c r="M46"/>
  <c r="AY46" a="1"/>
  <c r="AY46"/>
  <c r="AG46" a="1"/>
  <c r="AG46"/>
  <c r="J46" a="1"/>
  <c r="J46"/>
  <c r="AO46" a="1"/>
  <c r="AO46"/>
  <c r="AR46" a="1"/>
  <c r="AR46"/>
  <c r="V46" a="1"/>
  <c r="V46"/>
  <c r="AI46" a="1"/>
  <c r="AI46"/>
  <c r="AA46" a="1"/>
  <c r="AA46"/>
  <c r="BG46" a="1"/>
  <c r="BG46"/>
  <c r="DZ46" a="1"/>
  <c r="DZ46"/>
  <c r="DQ46" a="1"/>
  <c r="DQ46"/>
  <c r="EF46" a="1"/>
  <c r="EF46"/>
  <c r="DW46" a="1"/>
  <c r="DW46"/>
  <c r="DA46" a="1"/>
  <c r="DA46"/>
  <c r="CR46" a="1"/>
  <c r="CR46"/>
  <c r="DU46" a="1"/>
  <c r="DU46"/>
  <c r="CW46" a="1"/>
  <c r="CW46"/>
  <c r="EB46" a="1"/>
  <c r="EB46"/>
  <c r="CX47" i="42" a="1"/>
  <c r="CX47"/>
  <c r="EU47" a="1"/>
  <c r="EU47"/>
  <c r="DY47" a="1"/>
  <c r="DY47"/>
  <c r="CY47" a="1"/>
  <c r="CY47"/>
  <c r="EE47" a="1"/>
  <c r="EE47"/>
  <c r="DZ47" a="1"/>
  <c r="DZ47"/>
  <c r="CT47" a="1"/>
  <c r="CT47"/>
  <c r="EY47" a="1"/>
  <c r="EY47"/>
  <c r="DJ47" a="1"/>
  <c r="DJ47"/>
  <c r="DD47" a="1"/>
  <c r="DD47"/>
  <c r="EA47" a="1"/>
  <c r="EA47"/>
  <c r="BL47" i="43" a="1"/>
  <c r="BL47"/>
  <c r="CZ46" i="40" a="1"/>
  <c r="CZ46"/>
  <c r="CZ47" a="1"/>
  <c r="CZ47"/>
  <c r="DV46" a="1"/>
  <c r="DV46"/>
  <c r="DV47" a="1"/>
  <c r="DV47"/>
  <c r="L47" i="44" a="1"/>
  <c r="L47"/>
  <c r="AJ47" a="1"/>
  <c r="AJ47"/>
  <c r="K47" a="1"/>
  <c r="K47"/>
  <c r="BD47" a="1"/>
  <c r="BD47"/>
  <c r="CG47" a="1"/>
  <c r="CG47"/>
  <c r="BK47" a="1"/>
  <c r="BK47"/>
  <c r="DP47" a="1"/>
  <c r="DP47"/>
  <c r="EN47" a="1"/>
  <c r="EN47"/>
  <c r="FB47" a="1"/>
  <c r="FB47"/>
  <c r="EV47" a="1"/>
  <c r="EV47"/>
  <c r="DZ47" i="48" a="1"/>
  <c r="DZ47"/>
  <c r="DZ48" a="1"/>
  <c r="DZ48"/>
  <c r="DW47" a="1"/>
  <c r="DW47"/>
  <c r="DW48" a="1"/>
  <c r="DW48"/>
  <c r="DK47" a="1"/>
  <c r="DK47"/>
  <c r="DK48" a="1"/>
  <c r="DK48"/>
  <c r="CZ47" a="1"/>
  <c r="CZ47"/>
  <c r="CZ48" a="1"/>
  <c r="CZ48"/>
  <c r="T47" i="44" a="1"/>
  <c r="T47"/>
  <c r="G47" a="1"/>
  <c r="G47"/>
  <c r="CD47" a="1"/>
  <c r="CD47"/>
  <c r="ET47" a="1"/>
  <c r="ET47"/>
  <c r="DZ47" a="1"/>
  <c r="DZ47"/>
  <c r="DC47" i="48" a="1"/>
  <c r="DC47"/>
  <c r="DC48" a="1"/>
  <c r="DC48"/>
  <c r="B50" i="45"/>
  <c r="D29" i="52"/>
  <c r="B49" i="46"/>
  <c r="C49" i="44"/>
  <c r="E18" i="52"/>
  <c r="DL46" i="40" a="1"/>
  <c r="DL46"/>
  <c r="CQ46" i="42" a="1"/>
  <c r="CQ46"/>
  <c r="EC46" a="1"/>
  <c r="EC46"/>
  <c r="DC46" a="1"/>
  <c r="DC46"/>
  <c r="DI46" a="1"/>
  <c r="DI46"/>
  <c r="EO46" a="1"/>
  <c r="EO46"/>
  <c r="DG46" a="1"/>
  <c r="DG46"/>
  <c r="DM46" a="1"/>
  <c r="DM46"/>
  <c r="EK46" a="1"/>
  <c r="EK46"/>
  <c r="EF46" a="1"/>
  <c r="EF46"/>
  <c r="EV46" a="1"/>
  <c r="EV46"/>
  <c r="DQ46" a="1"/>
  <c r="DQ46"/>
  <c r="CS46" a="1"/>
  <c r="CS46"/>
  <c r="CX46" a="1"/>
  <c r="CX46"/>
  <c r="DO46" a="1"/>
  <c r="DO46"/>
  <c r="EU46" a="1"/>
  <c r="EU46"/>
  <c r="CR46" a="1"/>
  <c r="CR46"/>
  <c r="DY46" a="1"/>
  <c r="DY46"/>
  <c r="DV46" a="1"/>
  <c r="DV46"/>
  <c r="CY46" a="1"/>
  <c r="CY46"/>
  <c r="ED46" a="1"/>
  <c r="ED46"/>
  <c r="ES46" a="1"/>
  <c r="ES46"/>
  <c r="EW46" a="1"/>
  <c r="EW46"/>
  <c r="J46" a="1"/>
  <c r="J46"/>
  <c r="L46" a="1"/>
  <c r="L46"/>
  <c r="Q46" a="1"/>
  <c r="Q46"/>
  <c r="V46" a="1"/>
  <c r="V46"/>
  <c r="AB46" a="1"/>
  <c r="AB46"/>
  <c r="AP46" a="1"/>
  <c r="AP46"/>
  <c r="AU46" a="1"/>
  <c r="AU46"/>
  <c r="BA46" a="1"/>
  <c r="BA46"/>
  <c r="BJ46" a="1"/>
  <c r="BJ46"/>
  <c r="BV46" a="1"/>
  <c r="BV46"/>
  <c r="D46" a="1"/>
  <c r="D46"/>
  <c r="H46" a="1"/>
  <c r="H46"/>
  <c r="X46" a="1"/>
  <c r="X46"/>
  <c r="AD46" a="1"/>
  <c r="AD46"/>
  <c r="BU46" a="1"/>
  <c r="BU46"/>
  <c r="G46" a="1"/>
  <c r="G46"/>
  <c r="M46" a="1"/>
  <c r="M46"/>
  <c r="R46" a="1"/>
  <c r="R46"/>
  <c r="W46" a="1"/>
  <c r="W46"/>
  <c r="Y46" a="1"/>
  <c r="Y46"/>
  <c r="AC46" a="1"/>
  <c r="AC46"/>
  <c r="AE46" a="1"/>
  <c r="AE46"/>
  <c r="AH46" a="1"/>
  <c r="AH46"/>
  <c r="AK46" a="1"/>
  <c r="AK46"/>
  <c r="AQ46" a="1"/>
  <c r="AQ46"/>
  <c r="AV46" a="1"/>
  <c r="AV46"/>
  <c r="AY46" a="1"/>
  <c r="AY46"/>
  <c r="BB46" a="1"/>
  <c r="BB46"/>
  <c r="BK46" a="1"/>
  <c r="BK46"/>
  <c r="BQ46" a="1"/>
  <c r="BQ46"/>
  <c r="F46" a="1"/>
  <c r="F46"/>
  <c r="N46" a="1"/>
  <c r="N46"/>
  <c r="S46" a="1"/>
  <c r="S46"/>
  <c r="AI46" a="1"/>
  <c r="AI46"/>
  <c r="AW46" a="1"/>
  <c r="AW46"/>
  <c r="BI46" a="1"/>
  <c r="BI46"/>
  <c r="BO46" a="1"/>
  <c r="BO46"/>
  <c r="I46" a="1"/>
  <c r="I46"/>
  <c r="O46" a="1"/>
  <c r="O46"/>
  <c r="BL46" a="1"/>
  <c r="BL46"/>
  <c r="AJ46" a="1"/>
  <c r="AJ46"/>
  <c r="AO46" a="1"/>
  <c r="AO46"/>
  <c r="AZ46" a="1"/>
  <c r="AZ46"/>
  <c r="BP46" a="1"/>
  <c r="BP46"/>
  <c r="T46" a="1"/>
  <c r="T46"/>
  <c r="AR46" a="1"/>
  <c r="AR46"/>
  <c r="BD46" a="1"/>
  <c r="BD46"/>
  <c r="BR46" a="1"/>
  <c r="BR46"/>
  <c r="AT46" a="1"/>
  <c r="AT46"/>
  <c r="EE46" a="1"/>
  <c r="EE46"/>
  <c r="DZ46" a="1"/>
  <c r="DZ46"/>
  <c r="CT46" a="1"/>
  <c r="CT46"/>
  <c r="EY46" a="1"/>
  <c r="EY46"/>
  <c r="DJ46" a="1"/>
  <c r="DJ46"/>
  <c r="DD46" a="1"/>
  <c r="DD46"/>
  <c r="EA46" a="1"/>
  <c r="EA46"/>
  <c r="DE46" a="1"/>
  <c r="DE46"/>
  <c r="EH46" a="1"/>
  <c r="EH46"/>
  <c r="CV46" a="1"/>
  <c r="CV46"/>
  <c r="DU46" a="1"/>
  <c r="DU46"/>
  <c r="EJ46" a="1"/>
  <c r="EJ46"/>
  <c r="CW46" a="1"/>
  <c r="CW46"/>
  <c r="DB46" a="1"/>
  <c r="DB46"/>
  <c r="DP46" a="1"/>
  <c r="DP46"/>
  <c r="DS46" a="1"/>
  <c r="DS46"/>
  <c r="EI46" a="1"/>
  <c r="EI46"/>
  <c r="EP46" a="1"/>
  <c r="EP46"/>
  <c r="DK46" a="1"/>
  <c r="DK46"/>
  <c r="DA46" a="1"/>
  <c r="DA46"/>
  <c r="EQ46" a="1"/>
  <c r="EQ46"/>
  <c r="EW7" i="44"/>
  <c r="EW46" a="1"/>
  <c r="EW46"/>
  <c r="FY7"/>
  <c r="FY46" a="1"/>
  <c r="FY46"/>
  <c r="FJ7"/>
  <c r="FJ46" a="1"/>
  <c r="FJ46"/>
  <c r="FC7"/>
  <c r="FC46" a="1"/>
  <c r="FC46"/>
  <c r="GG7"/>
  <c r="GG46" a="1"/>
  <c r="GG46"/>
  <c r="FP7"/>
  <c r="FP46" a="1"/>
  <c r="FP46"/>
  <c r="DQ7"/>
  <c r="DQ46" a="1"/>
  <c r="DQ46"/>
  <c r="EG7"/>
  <c r="EG46" a="1"/>
  <c r="EG46"/>
  <c r="DX7"/>
  <c r="DX46" a="1"/>
  <c r="DX46"/>
  <c r="EO7"/>
  <c r="EO46" a="1"/>
  <c r="EO46"/>
  <c r="DC7"/>
  <c r="DC46" a="1"/>
  <c r="DC46"/>
  <c r="DJ7"/>
  <c r="DJ46" a="1"/>
  <c r="DJ46"/>
  <c r="GJ26"/>
  <c r="GB26"/>
  <c r="FT26"/>
  <c r="FA26"/>
  <c r="EB26"/>
  <c r="DH26"/>
  <c r="FH26"/>
  <c r="ER26"/>
  <c r="DO26"/>
  <c r="DV26"/>
  <c r="EJ26"/>
  <c r="DA26"/>
  <c r="FN26"/>
  <c r="FP7" i="43"/>
  <c r="FP46" a="1"/>
  <c r="FP46"/>
  <c r="FB7"/>
  <c r="FB46" a="1"/>
  <c r="FB46"/>
  <c r="GB7"/>
  <c r="GB46" a="1"/>
  <c r="GB46"/>
  <c r="FI7"/>
  <c r="FI46" a="1"/>
  <c r="FI46"/>
  <c r="GJ7"/>
  <c r="GJ46" a="1"/>
  <c r="GJ46"/>
  <c r="EU7"/>
  <c r="EU46" a="1"/>
  <c r="EU46"/>
  <c r="EE7"/>
  <c r="EE46" a="1"/>
  <c r="EE46"/>
  <c r="FT7"/>
  <c r="FT46" a="1"/>
  <c r="FT46"/>
  <c r="EM7"/>
  <c r="EM46" a="1"/>
  <c r="EM46"/>
  <c r="DV7"/>
  <c r="DV46" a="1"/>
  <c r="DV46"/>
  <c r="DO7"/>
  <c r="DO46" a="1"/>
  <c r="DO46"/>
  <c r="DA7"/>
  <c r="DA46" a="1"/>
  <c r="DA46"/>
  <c r="DH7"/>
  <c r="DH46" a="1"/>
  <c r="DH46"/>
  <c r="GB25" i="44"/>
  <c r="GJ25"/>
  <c r="FT25"/>
  <c r="FH25"/>
  <c r="FA25"/>
  <c r="FN25"/>
  <c r="EB25"/>
  <c r="DO25"/>
  <c r="DV25"/>
  <c r="EJ25"/>
  <c r="DH25"/>
  <c r="ER25"/>
  <c r="DA25"/>
  <c r="GB27"/>
  <c r="GJ27"/>
  <c r="FH27"/>
  <c r="FT27"/>
  <c r="FA27"/>
  <c r="EJ27"/>
  <c r="EB27"/>
  <c r="FN27"/>
  <c r="DH27"/>
  <c r="DO27"/>
  <c r="ER27"/>
  <c r="DA27"/>
  <c r="DV27"/>
  <c r="GJ32"/>
  <c r="GB32"/>
  <c r="FT32"/>
  <c r="FH32"/>
  <c r="FA32"/>
  <c r="EB32"/>
  <c r="DV32"/>
  <c r="ER32"/>
  <c r="EJ32"/>
  <c r="DH32"/>
  <c r="DA32"/>
  <c r="DO32"/>
  <c r="FN32"/>
  <c r="GJ28"/>
  <c r="GB28"/>
  <c r="FT28"/>
  <c r="FH28"/>
  <c r="FA28"/>
  <c r="EB28"/>
  <c r="DV28"/>
  <c r="ER28"/>
  <c r="EJ28"/>
  <c r="DH28"/>
  <c r="FN28"/>
  <c r="DO28"/>
  <c r="DA28"/>
  <c r="GJ30"/>
  <c r="GB30"/>
  <c r="FT30"/>
  <c r="FA30"/>
  <c r="EB30"/>
  <c r="DH30"/>
  <c r="ER30"/>
  <c r="DO30"/>
  <c r="FH30"/>
  <c r="DV30"/>
  <c r="FN30"/>
  <c r="EJ30"/>
  <c r="DA30"/>
  <c r="AH4" i="37"/>
  <c r="B7" i="44"/>
  <c r="B7" i="43"/>
  <c r="C51"/>
  <c r="D19" i="52"/>
  <c r="C55" i="61"/>
  <c r="F26" i="52"/>
  <c r="E36"/>
  <c r="D31"/>
  <c r="D45"/>
  <c r="AC24" i="58"/>
  <c r="E32"/>
  <c r="E30"/>
  <c r="E37"/>
  <c r="E38"/>
  <c r="E36"/>
  <c r="E28"/>
  <c r="E35"/>
  <c r="E31"/>
  <c r="E40"/>
  <c r="E34"/>
  <c r="E39"/>
  <c r="E33"/>
  <c r="E29"/>
  <c r="AC33" i="49"/>
  <c r="AC38"/>
  <c r="AC34"/>
  <c r="AC28"/>
  <c r="AC29"/>
  <c r="AC30"/>
  <c r="AC31"/>
  <c r="AC32"/>
  <c r="AC35"/>
  <c r="AC36"/>
  <c r="AC37"/>
  <c r="AC39"/>
  <c r="AC40"/>
  <c r="AC50" a="1"/>
  <c r="AC50"/>
  <c r="AI37"/>
  <c r="AI39"/>
  <c r="AI33"/>
  <c r="AI38"/>
  <c r="AI36"/>
  <c r="AI30"/>
  <c r="AI35"/>
  <c r="AI31"/>
  <c r="AI29"/>
  <c r="AI40"/>
  <c r="AI34"/>
  <c r="AI32"/>
  <c r="AI28"/>
  <c r="ES46" i="57" a="1"/>
  <c r="ES46"/>
  <c r="DY46" a="1"/>
  <c r="DY46"/>
  <c r="DJ46" i="61" a="1"/>
  <c r="DJ46"/>
  <c r="DJ47" a="1"/>
  <c r="DJ47"/>
  <c r="FC46" a="1"/>
  <c r="FC46"/>
  <c r="FC47" a="1"/>
  <c r="FC47"/>
  <c r="FP46" a="1"/>
  <c r="FP46"/>
  <c r="FP47" a="1"/>
  <c r="FP47"/>
  <c r="DV46" i="57" a="1"/>
  <c r="DV46"/>
  <c r="AP24" i="58"/>
  <c r="AP28"/>
  <c r="AP29"/>
  <c r="AP30"/>
  <c r="AP31"/>
  <c r="AP32"/>
  <c r="AP33"/>
  <c r="AP34"/>
  <c r="AP35"/>
  <c r="AP36"/>
  <c r="AP37"/>
  <c r="AP38"/>
  <c r="AP39"/>
  <c r="AP40"/>
  <c r="AP50" a="1"/>
  <c r="AP50"/>
  <c r="AF37" i="49"/>
  <c r="AF31"/>
  <c r="AF29"/>
  <c r="AF33"/>
  <c r="AF38"/>
  <c r="AF30"/>
  <c r="AF28"/>
  <c r="AF39"/>
  <c r="AF35"/>
  <c r="AF34"/>
  <c r="AF32"/>
  <c r="AF40"/>
  <c r="AF36"/>
  <c r="E33"/>
  <c r="E29"/>
  <c r="E38"/>
  <c r="E31"/>
  <c r="E40"/>
  <c r="E36"/>
  <c r="E39"/>
  <c r="E37"/>
  <c r="E35"/>
  <c r="E34"/>
  <c r="E32"/>
  <c r="E30"/>
  <c r="E28"/>
  <c r="DR49" a="1"/>
  <c r="DR49"/>
  <c r="EB49" i="58" a="1"/>
  <c r="EB49"/>
  <c r="EB50" a="1"/>
  <c r="EB50"/>
  <c r="C53" i="61"/>
  <c r="F25" i="52"/>
  <c r="DO46" i="57" a="1"/>
  <c r="DO46"/>
  <c r="DM46" a="1"/>
  <c r="DM46"/>
  <c r="B54" i="50"/>
  <c r="E5" i="52"/>
  <c r="AI24" i="58"/>
  <c r="AI28"/>
  <c r="AI29"/>
  <c r="AI30"/>
  <c r="AI31"/>
  <c r="AI32"/>
  <c r="AI33"/>
  <c r="AI34"/>
  <c r="AI35"/>
  <c r="AI36"/>
  <c r="AI37"/>
  <c r="AI38"/>
  <c r="AI39"/>
  <c r="AI40"/>
  <c r="AI50" a="1"/>
  <c r="AI50"/>
  <c r="K31"/>
  <c r="K35"/>
  <c r="K40"/>
  <c r="K38"/>
  <c r="K30"/>
  <c r="K39"/>
  <c r="K37"/>
  <c r="K36"/>
  <c r="K34"/>
  <c r="K28"/>
  <c r="K33"/>
  <c r="K29"/>
  <c r="K32"/>
  <c r="B50" i="51"/>
  <c r="C50" i="61"/>
  <c r="D27" i="52"/>
  <c r="AC32" i="58"/>
  <c r="AC35"/>
  <c r="AC31"/>
  <c r="AC38"/>
  <c r="AC30"/>
  <c r="AC39"/>
  <c r="AC33"/>
  <c r="AC40"/>
  <c r="AC36"/>
  <c r="AC34"/>
  <c r="AC28"/>
  <c r="AC29"/>
  <c r="AC37"/>
  <c r="AC50" a="1"/>
  <c r="AC50"/>
  <c r="AL24"/>
  <c r="Z30" i="49"/>
  <c r="Z39"/>
  <c r="Z35"/>
  <c r="Z31"/>
  <c r="Z36"/>
  <c r="Z37"/>
  <c r="Z33"/>
  <c r="Z29"/>
  <c r="Z28"/>
  <c r="Z32"/>
  <c r="Z34"/>
  <c r="Z38"/>
  <c r="Z40"/>
  <c r="Z50" a="1"/>
  <c r="Z50"/>
  <c r="AI24"/>
  <c r="AI50" a="1"/>
  <c r="AI50"/>
  <c r="B51" i="50"/>
  <c r="DZ46" i="57" a="1"/>
  <c r="DZ46"/>
  <c r="EF46" a="1"/>
  <c r="EF46"/>
  <c r="EP46" a="1"/>
  <c r="EP46"/>
  <c r="EG46" i="61" a="1"/>
  <c r="EG46"/>
  <c r="EG47" a="1"/>
  <c r="EG47"/>
  <c r="FJ46" a="1"/>
  <c r="FJ46"/>
  <c r="FJ47" a="1"/>
  <c r="FJ47"/>
  <c r="GG46" a="1"/>
  <c r="GG46"/>
  <c r="GG47" a="1"/>
  <c r="GG47"/>
  <c r="DU46" i="57" a="1"/>
  <c r="DU46"/>
  <c r="CY46" a="1"/>
  <c r="CY46"/>
  <c r="AF37" i="58"/>
  <c r="AF31"/>
  <c r="AF34"/>
  <c r="AF28"/>
  <c r="AF39"/>
  <c r="AF29"/>
  <c r="AF32"/>
  <c r="AF33"/>
  <c r="AF30"/>
  <c r="AF35"/>
  <c r="AF40"/>
  <c r="AF38"/>
  <c r="AF36"/>
  <c r="EA49" i="49" a="1"/>
  <c r="EA49"/>
  <c r="EA50" a="1"/>
  <c r="EA50"/>
  <c r="EN49" i="58" a="1"/>
  <c r="EN49"/>
  <c r="EN50" a="1"/>
  <c r="EN50"/>
  <c r="B50" i="50"/>
  <c r="B56" i="62"/>
  <c r="F34" i="52"/>
  <c r="EE46" i="57" a="1"/>
  <c r="EE46"/>
  <c r="EN46" a="1"/>
  <c r="EN46"/>
  <c r="CN46" a="1"/>
  <c r="CN46"/>
  <c r="R35" i="58"/>
  <c r="R38"/>
  <c r="R37"/>
  <c r="R31"/>
  <c r="R34"/>
  <c r="R39"/>
  <c r="R33"/>
  <c r="R29"/>
  <c r="R40"/>
  <c r="R32"/>
  <c r="R36"/>
  <c r="R30"/>
  <c r="R28"/>
  <c r="R50" a="1"/>
  <c r="R50"/>
  <c r="R29" i="49"/>
  <c r="R37"/>
  <c r="R40"/>
  <c r="R36"/>
  <c r="R32"/>
  <c r="R35"/>
  <c r="R38"/>
  <c r="R34"/>
  <c r="R30"/>
  <c r="R28"/>
  <c r="R39"/>
  <c r="R33"/>
  <c r="R31"/>
  <c r="R50" a="1"/>
  <c r="R50"/>
  <c r="C51" i="61"/>
  <c r="F19" i="52"/>
  <c r="C54" i="61"/>
  <c r="F21" i="52"/>
  <c r="F22"/>
  <c r="D44"/>
  <c r="D22"/>
  <c r="E31"/>
  <c r="AL39" i="58"/>
  <c r="AL37"/>
  <c r="AL31"/>
  <c r="AL33"/>
  <c r="AL40"/>
  <c r="AL38"/>
  <c r="AL30"/>
  <c r="AL28"/>
  <c r="AL35"/>
  <c r="AL29"/>
  <c r="AL32"/>
  <c r="AL34"/>
  <c r="AL36"/>
  <c r="AL50" a="1"/>
  <c r="AL50"/>
  <c r="BQ46" i="57" a="1"/>
  <c r="BQ46"/>
  <c r="F46" a="1"/>
  <c r="F46"/>
  <c r="V46" a="1"/>
  <c r="V46"/>
  <c r="BB46" a="1"/>
  <c r="BB46"/>
  <c r="BR46" a="1"/>
  <c r="BR46"/>
  <c r="I46" a="1"/>
  <c r="I46"/>
  <c r="Y46" a="1"/>
  <c r="Y46"/>
  <c r="AO46" a="1"/>
  <c r="AO46"/>
  <c r="BU46" a="1"/>
  <c r="BU46"/>
  <c r="O46" a="1"/>
  <c r="O46"/>
  <c r="AE46" a="1"/>
  <c r="AE46"/>
  <c r="AU46" a="1"/>
  <c r="AU46"/>
  <c r="BK46" a="1"/>
  <c r="BK46"/>
  <c r="H46" a="1"/>
  <c r="H46"/>
  <c r="X46" a="1"/>
  <c r="X46"/>
  <c r="BD46" a="1"/>
  <c r="BD46"/>
  <c r="AQ46" a="1"/>
  <c r="AQ46"/>
  <c r="L46" a="1"/>
  <c r="L46"/>
  <c r="AB46" a="1"/>
  <c r="AB46"/>
  <c r="AR46" a="1"/>
  <c r="AR46"/>
  <c r="R46" a="1"/>
  <c r="R46"/>
  <c r="AH46" a="1"/>
  <c r="AH46"/>
  <c r="M46" a="1"/>
  <c r="M46"/>
  <c r="AC46" a="1"/>
  <c r="AC46"/>
  <c r="BI46" a="1"/>
  <c r="BI46"/>
  <c r="N46" a="1"/>
  <c r="N46"/>
  <c r="AD46" a="1"/>
  <c r="AD46"/>
  <c r="AT46" a="1"/>
  <c r="AT46"/>
  <c r="BJ46" a="1"/>
  <c r="BJ46"/>
  <c r="Q46" a="1"/>
  <c r="Q46"/>
  <c r="AW46" a="1"/>
  <c r="AW46"/>
  <c r="G46" a="1"/>
  <c r="G46"/>
  <c r="W46" a="1"/>
  <c r="W46"/>
  <c r="AV46" a="1"/>
  <c r="AV46"/>
  <c r="BL46" a="1"/>
  <c r="BL46"/>
  <c r="S46" a="1"/>
  <c r="S46"/>
  <c r="AI46" a="1"/>
  <c r="AI46"/>
  <c r="AY46" a="1"/>
  <c r="AY46"/>
  <c r="BO46" a="1"/>
  <c r="BO46"/>
  <c r="D46" a="1"/>
  <c r="D46"/>
  <c r="T46" a="1"/>
  <c r="T46"/>
  <c r="AJ46" a="1"/>
  <c r="AJ46"/>
  <c r="AZ46" a="1"/>
  <c r="AZ46"/>
  <c r="BP46" a="1"/>
  <c r="BP46"/>
  <c r="J46" a="1"/>
  <c r="J46"/>
  <c r="AP46" a="1"/>
  <c r="AP46"/>
  <c r="BF46" a="1"/>
  <c r="BF46"/>
  <c r="BV46" a="1"/>
  <c r="BV46"/>
  <c r="AK46" a="1"/>
  <c r="AK46"/>
  <c r="BA46" a="1"/>
  <c r="BA46"/>
  <c r="EQ46" a="1"/>
  <c r="EQ46"/>
  <c r="EC46" a="1"/>
  <c r="EC46"/>
  <c r="EH46" a="1"/>
  <c r="EH46"/>
  <c r="CV46" a="1"/>
  <c r="CV46"/>
  <c r="DA46" a="1"/>
  <c r="DA46"/>
  <c r="DQ46" a="1"/>
  <c r="DQ46"/>
  <c r="DX46" a="1"/>
  <c r="DX46"/>
  <c r="EW46" a="1"/>
  <c r="EW46"/>
  <c r="CQ46" a="1"/>
  <c r="CQ46"/>
  <c r="DE46" a="1"/>
  <c r="DE46"/>
  <c r="DK46" a="1"/>
  <c r="DK46"/>
  <c r="V24" i="58"/>
  <c r="Z24"/>
  <c r="K37" i="49"/>
  <c r="K39"/>
  <c r="K31"/>
  <c r="K40"/>
  <c r="K34"/>
  <c r="K30"/>
  <c r="K33"/>
  <c r="K36"/>
  <c r="K32"/>
  <c r="K29"/>
  <c r="K28"/>
  <c r="K35"/>
  <c r="K38"/>
  <c r="EU46" i="57" a="1"/>
  <c r="EU46"/>
  <c r="DJ46" a="1"/>
  <c r="DJ46"/>
  <c r="ED46" a="1"/>
  <c r="ED46"/>
  <c r="F36" i="52"/>
  <c r="EW46" i="61" a="1"/>
  <c r="EW46"/>
  <c r="EW47" a="1"/>
  <c r="EW47"/>
  <c r="DQ46" a="1"/>
  <c r="DQ46"/>
  <c r="DQ47" a="1"/>
  <c r="DQ47"/>
  <c r="EO46" a="1"/>
  <c r="EO46"/>
  <c r="EO47" a="1"/>
  <c r="EO47"/>
  <c r="EV46" i="57" a="1"/>
  <c r="EV46"/>
  <c r="N33" i="58"/>
  <c r="N29"/>
  <c r="N40"/>
  <c r="N36"/>
  <c r="N35"/>
  <c r="N38"/>
  <c r="N30"/>
  <c r="N37"/>
  <c r="N34"/>
  <c r="N32"/>
  <c r="N28"/>
  <c r="N31"/>
  <c r="N39"/>
  <c r="N50" a="1"/>
  <c r="N50"/>
  <c r="AF24"/>
  <c r="AF50" a="1"/>
  <c r="AF50"/>
  <c r="N31" i="49"/>
  <c r="N32"/>
  <c r="N39"/>
  <c r="N38"/>
  <c r="N36"/>
  <c r="N35"/>
  <c r="N33"/>
  <c r="N40"/>
  <c r="N37"/>
  <c r="N29"/>
  <c r="N34"/>
  <c r="N30"/>
  <c r="N28"/>
  <c r="N50" a="1"/>
  <c r="N50"/>
  <c r="V31"/>
  <c r="V39"/>
  <c r="V37"/>
  <c r="V40"/>
  <c r="V34"/>
  <c r="V32"/>
  <c r="V35"/>
  <c r="V28"/>
  <c r="V29"/>
  <c r="V30"/>
  <c r="V33"/>
  <c r="V36"/>
  <c r="V38"/>
  <c r="V50" a="1"/>
  <c r="V50"/>
  <c r="EM49" a="1"/>
  <c r="EM49"/>
  <c r="EM50" a="1"/>
  <c r="EM50"/>
  <c r="DG49" i="58" a="1"/>
  <c r="DG49"/>
  <c r="DG50" a="1"/>
  <c r="DG50"/>
  <c r="B50" i="63"/>
  <c r="F4" i="52"/>
  <c r="B51" i="63"/>
  <c r="EO46" i="57" a="1"/>
  <c r="EO46"/>
  <c r="EA46" a="1"/>
  <c r="EA46"/>
  <c r="DS46" a="1"/>
  <c r="DS46"/>
  <c r="H33" i="49"/>
  <c r="H38"/>
  <c r="H39"/>
  <c r="H31"/>
  <c r="H34"/>
  <c r="H30"/>
  <c r="H29"/>
  <c r="H40"/>
  <c r="H36"/>
  <c r="H37"/>
  <c r="H35"/>
  <c r="H32"/>
  <c r="H28"/>
  <c r="DC46" i="57" a="1"/>
  <c r="DC46"/>
  <c r="B54" i="63"/>
  <c r="F5" i="52"/>
  <c r="E50" i="58" a="1"/>
  <c r="E50"/>
  <c r="B51" i="40"/>
  <c r="D9" i="52"/>
  <c r="J50" i="58" a="1"/>
  <c r="J50"/>
  <c r="G50" a="1"/>
  <c r="G50"/>
  <c r="M50" a="1"/>
  <c r="P50" a="1"/>
  <c r="AB50" a="1"/>
  <c r="AR50" a="1"/>
  <c r="B53"/>
  <c r="AP33" i="49"/>
  <c r="AP35"/>
  <c r="AP29"/>
  <c r="AP40"/>
  <c r="AP39"/>
  <c r="AP36"/>
  <c r="AP32"/>
  <c r="AP28"/>
  <c r="AP30"/>
  <c r="AP31"/>
  <c r="AP34"/>
  <c r="AP37"/>
  <c r="AP38"/>
  <c r="AP50" a="1"/>
  <c r="AP50"/>
  <c r="B53" i="51"/>
  <c r="D5" i="52"/>
  <c r="D49"/>
  <c r="V39" i="58"/>
  <c r="V30"/>
  <c r="V37"/>
  <c r="V40"/>
  <c r="V36"/>
  <c r="V28"/>
  <c r="V29"/>
  <c r="V31"/>
  <c r="V32"/>
  <c r="V33"/>
  <c r="V34"/>
  <c r="V35"/>
  <c r="V38"/>
  <c r="V50" a="1"/>
  <c r="V50"/>
  <c r="AB50"/>
  <c r="Z33"/>
  <c r="Z29"/>
  <c r="Z38"/>
  <c r="Z32"/>
  <c r="Z28"/>
  <c r="Z30"/>
  <c r="Z31"/>
  <c r="Z34"/>
  <c r="Z35"/>
  <c r="Z36"/>
  <c r="Z37"/>
  <c r="Z39"/>
  <c r="Z40"/>
  <c r="Z50" a="1"/>
  <c r="Z50"/>
  <c r="AR50" i="49" a="1"/>
  <c r="AR50"/>
  <c r="CX46" i="57" a="1"/>
  <c r="CX46"/>
  <c r="CO46" a="1"/>
  <c r="CO46"/>
  <c r="DC46" i="61" a="1"/>
  <c r="DC46"/>
  <c r="DC47" a="1"/>
  <c r="DC47"/>
  <c r="DX46" a="1"/>
  <c r="DX46"/>
  <c r="DX47" a="1"/>
  <c r="DX47"/>
  <c r="FY46" a="1"/>
  <c r="FY46"/>
  <c r="FY47" a="1"/>
  <c r="FY47"/>
  <c r="DG46" i="57" a="1"/>
  <c r="DG46"/>
  <c r="M50" i="58"/>
  <c r="F31" i="52"/>
  <c r="F45"/>
  <c r="DF49" i="49" a="1"/>
  <c r="DF49"/>
  <c r="DF50" a="1"/>
  <c r="DF50"/>
  <c r="DS49" i="58" a="1"/>
  <c r="DS49"/>
  <c r="DS50" a="1"/>
  <c r="DS50"/>
  <c r="DD46" i="57" a="1"/>
  <c r="DD46"/>
  <c r="AR50" i="58"/>
  <c r="P50"/>
  <c r="H37"/>
  <c r="H32"/>
  <c r="H28"/>
  <c r="H33"/>
  <c r="H31"/>
  <c r="H29"/>
  <c r="H38"/>
  <c r="H35"/>
  <c r="H34"/>
  <c r="H39"/>
  <c r="H40"/>
  <c r="H36"/>
  <c r="H30"/>
  <c r="H50" a="1"/>
  <c r="H50"/>
  <c r="K24"/>
  <c r="K50" a="1"/>
  <c r="K50"/>
  <c r="AL29" i="49"/>
  <c r="AL33"/>
  <c r="AL36"/>
  <c r="AL32"/>
  <c r="AL30"/>
  <c r="AL28"/>
  <c r="AL31"/>
  <c r="AL34"/>
  <c r="AL35"/>
  <c r="AL37"/>
  <c r="AL38"/>
  <c r="AL39"/>
  <c r="AL40"/>
  <c r="AL50" a="1"/>
  <c r="AL50"/>
  <c r="B56" i="46"/>
  <c r="C53" i="44"/>
  <c r="E25" i="52"/>
  <c r="B56" i="45"/>
  <c r="B55" i="42"/>
  <c r="E15" i="52"/>
  <c r="B54" i="42"/>
  <c r="E10" i="52"/>
  <c r="B55" i="40"/>
  <c r="D15" i="52"/>
  <c r="D16"/>
  <c r="B54" i="40"/>
  <c r="D10" i="52"/>
  <c r="D50"/>
  <c r="GB47" i="44" a="1"/>
  <c r="GB47"/>
  <c r="EJ47" a="1"/>
  <c r="EJ47"/>
  <c r="GJ47" a="1"/>
  <c r="GJ47"/>
  <c r="ER47" a="1"/>
  <c r="ER47"/>
  <c r="FH47" a="1"/>
  <c r="FH47"/>
  <c r="DH47" a="1"/>
  <c r="DH47"/>
  <c r="FT47" a="1"/>
  <c r="FT47"/>
  <c r="B50" i="42"/>
  <c r="E13" i="52"/>
  <c r="C51" i="44"/>
  <c r="E19" i="52"/>
  <c r="E22"/>
  <c r="DA47" i="44" a="1"/>
  <c r="DA47"/>
  <c r="FA47" a="1"/>
  <c r="FA47"/>
  <c r="EB47" a="1"/>
  <c r="EB47"/>
  <c r="DO47" a="1"/>
  <c r="DO47"/>
  <c r="DV47" a="1"/>
  <c r="DV47"/>
  <c r="FN47" a="1"/>
  <c r="FN47"/>
  <c r="B51" i="48"/>
  <c r="DO47" i="43" a="1"/>
  <c r="DO47"/>
  <c r="EE47" a="1"/>
  <c r="EE47"/>
  <c r="GB47" a="1"/>
  <c r="GB47"/>
  <c r="DJ47" i="44" a="1"/>
  <c r="DJ47"/>
  <c r="EG47" a="1"/>
  <c r="EG47"/>
  <c r="FC47" a="1"/>
  <c r="FC47"/>
  <c r="B50" i="48"/>
  <c r="D34" i="52"/>
  <c r="D46"/>
  <c r="B49" i="40"/>
  <c r="D8" i="52"/>
  <c r="C56" i="43"/>
  <c r="C50" i="44"/>
  <c r="E24" i="52"/>
  <c r="DH47" i="43" a="1"/>
  <c r="DH47"/>
  <c r="EM47" a="1"/>
  <c r="EM47"/>
  <c r="GJ47" a="1"/>
  <c r="GJ47"/>
  <c r="FP47" a="1"/>
  <c r="FP47"/>
  <c r="EO47" i="44" a="1"/>
  <c r="EO47"/>
  <c r="FP47" a="1"/>
  <c r="FP47"/>
  <c r="FY47" a="1"/>
  <c r="FY47"/>
  <c r="DA47" i="43" a="1"/>
  <c r="DA47"/>
  <c r="FT47" a="1"/>
  <c r="FT47"/>
  <c r="FI47" a="1"/>
  <c r="FI47"/>
  <c r="DX47" i="44" a="1"/>
  <c r="DX47"/>
  <c r="GG47" a="1"/>
  <c r="GG47"/>
  <c r="EW47" a="1"/>
  <c r="EW47"/>
  <c r="DV47" i="43" a="1"/>
  <c r="DV47"/>
  <c r="EU47" a="1"/>
  <c r="EU47"/>
  <c r="FB47" a="1"/>
  <c r="FB47"/>
  <c r="DC47" i="44" a="1"/>
  <c r="DC47"/>
  <c r="DQ47" a="1"/>
  <c r="DQ47"/>
  <c r="FJ47" a="1"/>
  <c r="FJ47"/>
  <c r="B49" i="42"/>
  <c r="E8" i="52"/>
  <c r="DR27" i="49"/>
  <c r="DR50" a="1"/>
  <c r="DR50"/>
  <c r="F38" i="52"/>
  <c r="H50" i="49" a="1"/>
  <c r="H50"/>
  <c r="B57" i="63"/>
  <c r="K50" i="49" a="1"/>
  <c r="K50"/>
  <c r="B49" i="57"/>
  <c r="E45" i="52"/>
  <c r="E16"/>
  <c r="D51"/>
  <c r="D36"/>
  <c r="B56" i="58"/>
  <c r="F39" i="52"/>
  <c r="F49"/>
  <c r="B54" i="57"/>
  <c r="F10" i="52"/>
  <c r="F50"/>
  <c r="F51"/>
  <c r="F42"/>
  <c r="F6"/>
  <c r="F46"/>
  <c r="F24"/>
  <c r="C56" i="61"/>
  <c r="AF50" i="49" a="1"/>
  <c r="AF50"/>
  <c r="D11" i="52"/>
  <c r="D43"/>
  <c r="E44"/>
  <c r="D4"/>
  <c r="B57" i="51"/>
  <c r="E50" i="49" a="1"/>
  <c r="E50"/>
  <c r="E43" i="52"/>
  <c r="E11"/>
  <c r="E4"/>
  <c r="B57" i="50"/>
  <c r="C55" i="44"/>
  <c r="E26" i="52"/>
  <c r="E50"/>
  <c r="B56" i="42"/>
  <c r="B57" i="48"/>
  <c r="B56" i="40"/>
  <c r="C56" i="44"/>
  <c r="D42" i="52"/>
  <c r="D47"/>
  <c r="D53"/>
  <c r="D6"/>
  <c r="F27"/>
  <c r="F44"/>
  <c r="E27"/>
  <c r="B56" i="57"/>
  <c r="F8" i="52"/>
  <c r="B59" i="58"/>
  <c r="E6" i="52"/>
  <c r="E42"/>
  <c r="F40"/>
  <c r="DK40" i="49"/>
  <c r="DK36"/>
  <c r="ET38"/>
  <c r="EH28"/>
  <c r="EL40"/>
  <c r="EL33"/>
  <c r="EJ40"/>
  <c r="EJ39"/>
  <c r="ES35"/>
  <c r="ES27"/>
  <c r="EO40"/>
  <c r="EO28"/>
  <c r="DI40"/>
  <c r="DI28"/>
  <c r="DN40"/>
  <c r="DN33"/>
  <c r="DH40"/>
  <c r="DH34"/>
  <c r="DL40"/>
  <c r="DL37"/>
  <c r="DW28"/>
  <c r="DE32"/>
  <c r="EK40"/>
  <c r="EK31"/>
  <c r="DG40"/>
  <c r="DG33"/>
  <c r="DC50" a="1"/>
  <c r="DC50"/>
  <c r="F43" i="52"/>
  <c r="F47"/>
  <c r="F53"/>
  <c r="F11"/>
  <c r="DL27" i="49"/>
  <c r="DN27"/>
  <c r="EO27"/>
  <c r="EJ27"/>
  <c r="DH27"/>
  <c r="DI27"/>
  <c r="ET27"/>
  <c r="DK27"/>
  <c r="EK27"/>
  <c r="EL27"/>
  <c r="EH27"/>
  <c r="EK33"/>
  <c r="EK37"/>
  <c r="EK38"/>
  <c r="DI33"/>
  <c r="DI30"/>
  <c r="DI36"/>
  <c r="EH38"/>
  <c r="EH30"/>
  <c r="EH32"/>
  <c r="DW34"/>
  <c r="DW29"/>
  <c r="DW37"/>
  <c r="DN36"/>
  <c r="DN35"/>
  <c r="DN37"/>
  <c r="ES28"/>
  <c r="ES29"/>
  <c r="ES30"/>
  <c r="ES31"/>
  <c r="ES32"/>
  <c r="ES33"/>
  <c r="ES34"/>
  <c r="ES36"/>
  <c r="ES37"/>
  <c r="ES38"/>
  <c r="ES39"/>
  <c r="ES50" a="1"/>
  <c r="ES50"/>
  <c r="DH33"/>
  <c r="DH37"/>
  <c r="DH31"/>
  <c r="DG37"/>
  <c r="DG28"/>
  <c r="DG31"/>
  <c r="EO39"/>
  <c r="EO34"/>
  <c r="EO29"/>
  <c r="DL34"/>
  <c r="DL31"/>
  <c r="DL28"/>
  <c r="EJ33"/>
  <c r="EJ35"/>
  <c r="EJ34"/>
  <c r="DE33"/>
  <c r="DE39"/>
  <c r="DE31"/>
  <c r="DK32"/>
  <c r="DK33"/>
  <c r="DK31"/>
  <c r="EL35"/>
  <c r="EL28"/>
  <c r="EL37"/>
  <c r="ET35"/>
  <c r="ET31"/>
  <c r="ET28"/>
  <c r="DG27"/>
  <c r="DW27"/>
  <c r="EK29"/>
  <c r="EK28"/>
  <c r="EK36"/>
  <c r="DI38"/>
  <c r="DI35"/>
  <c r="DI39"/>
  <c r="EH29"/>
  <c r="EH31"/>
  <c r="EH33"/>
  <c r="DW39"/>
  <c r="DW32"/>
  <c r="DW38"/>
  <c r="DN28"/>
  <c r="DN39"/>
  <c r="DN29"/>
  <c r="DH35"/>
  <c r="DH38"/>
  <c r="DH30"/>
  <c r="DG34"/>
  <c r="DG36"/>
  <c r="DG29"/>
  <c r="EO31"/>
  <c r="EO38"/>
  <c r="EO36"/>
  <c r="DL35"/>
  <c r="DL29"/>
  <c r="DL36"/>
  <c r="EJ29"/>
  <c r="EJ28"/>
  <c r="EJ31"/>
  <c r="DE37"/>
  <c r="DE29"/>
  <c r="DE34"/>
  <c r="DK28"/>
  <c r="DK34"/>
  <c r="DK30"/>
  <c r="EL30"/>
  <c r="EL31"/>
  <c r="EL29"/>
  <c r="ET30"/>
  <c r="ET33"/>
  <c r="ET29"/>
  <c r="DE27"/>
  <c r="EK39"/>
  <c r="EK32"/>
  <c r="EK34"/>
  <c r="DI29"/>
  <c r="DI37"/>
  <c r="DI32"/>
  <c r="EH34"/>
  <c r="EH36"/>
  <c r="EH37"/>
  <c r="DW31"/>
  <c r="DW36"/>
  <c r="DW33"/>
  <c r="DN32"/>
  <c r="DN31"/>
  <c r="DN34"/>
  <c r="DH36"/>
  <c r="DH28"/>
  <c r="DH39"/>
  <c r="DG39"/>
  <c r="DG35"/>
  <c r="DG38"/>
  <c r="EO32"/>
  <c r="EO35"/>
  <c r="EO37"/>
  <c r="DL33"/>
  <c r="DL30"/>
  <c r="DL38"/>
  <c r="EJ38"/>
  <c r="EJ37"/>
  <c r="EJ36"/>
  <c r="DE28"/>
  <c r="DE30"/>
  <c r="DE38"/>
  <c r="DK29"/>
  <c r="DK37"/>
  <c r="DK39"/>
  <c r="EL36"/>
  <c r="EL32"/>
  <c r="EL38"/>
  <c r="ET36"/>
  <c r="ET34"/>
  <c r="ET39"/>
  <c r="EK30"/>
  <c r="EK35"/>
  <c r="DI31"/>
  <c r="DI34"/>
  <c r="EH35"/>
  <c r="EH39"/>
  <c r="DW30"/>
  <c r="DW35"/>
  <c r="DN30"/>
  <c r="DN38"/>
  <c r="DH29"/>
  <c r="DH32"/>
  <c r="DG30"/>
  <c r="DG32"/>
  <c r="EO33"/>
  <c r="EO30"/>
  <c r="DL32"/>
  <c r="DL39"/>
  <c r="EJ32"/>
  <c r="EJ30"/>
  <c r="DE36"/>
  <c r="DE35"/>
  <c r="DK35"/>
  <c r="DK38"/>
  <c r="EL39"/>
  <c r="EL34"/>
  <c r="ET37"/>
  <c r="ET32"/>
  <c r="EH50" a="1"/>
  <c r="EH50"/>
  <c r="DE50" a="1"/>
  <c r="DE50"/>
  <c r="DK50" a="1"/>
  <c r="DK50"/>
  <c r="EJ50" a="1"/>
  <c r="EJ50"/>
  <c r="EO50" a="1"/>
  <c r="EO50"/>
  <c r="DW50" a="1"/>
  <c r="DW50"/>
  <c r="EL50" a="1"/>
  <c r="EL50"/>
  <c r="DI50" a="1"/>
  <c r="DI50"/>
  <c r="DN50" a="1"/>
  <c r="DN50"/>
  <c r="ET50" a="1"/>
  <c r="ET50"/>
  <c r="DG50" a="1"/>
  <c r="DG50"/>
  <c r="DL50" a="1"/>
  <c r="B56"/>
  <c r="EK50" a="1"/>
  <c r="EK50"/>
  <c r="DH50" a="1"/>
  <c r="DH50"/>
  <c r="DL50"/>
  <c r="B53"/>
  <c r="E38" i="52"/>
  <c r="E46"/>
  <c r="E47"/>
  <c r="E39"/>
  <c r="E49"/>
  <c r="E51"/>
  <c r="E53"/>
  <c r="B59" i="49"/>
  <c r="E40" i="52"/>
</calcChain>
</file>

<file path=xl/sharedStrings.xml><?xml version="1.0" encoding="utf-8"?>
<sst xmlns="http://schemas.openxmlformats.org/spreadsheetml/2006/main" count="9895" uniqueCount="456">
  <si>
    <t>-</t>
  </si>
  <si>
    <t>Wągrowiec / Gołańcz</t>
  </si>
  <si>
    <t>Nr linii</t>
  </si>
  <si>
    <t>Nr PKM</t>
  </si>
  <si>
    <t>S1</t>
  </si>
  <si>
    <t>PKM</t>
  </si>
  <si>
    <t>Typ pociągu</t>
  </si>
  <si>
    <t>Regio</t>
  </si>
  <si>
    <t>Wolsztyn</t>
  </si>
  <si>
    <t>Gniezno</t>
  </si>
  <si>
    <t>S2</t>
  </si>
  <si>
    <t>Szybki</t>
  </si>
  <si>
    <t>Leszno</t>
  </si>
  <si>
    <t>Września</t>
  </si>
  <si>
    <t>Konin</t>
  </si>
  <si>
    <t>S3</t>
  </si>
  <si>
    <t>Nowy Tomyśl</t>
  </si>
  <si>
    <t>Berlin / Zielona Góra</t>
  </si>
  <si>
    <t>Września p. Franowo</t>
  </si>
  <si>
    <t>S4</t>
  </si>
  <si>
    <t>S6</t>
  </si>
  <si>
    <t>Wronki</t>
  </si>
  <si>
    <t>Krzyż</t>
  </si>
  <si>
    <t>S5</t>
  </si>
  <si>
    <t>Jarocin</t>
  </si>
  <si>
    <t>Rogoźno Wlkp.</t>
  </si>
  <si>
    <t>1/3</t>
  </si>
  <si>
    <t>1/2</t>
  </si>
  <si>
    <t>1</t>
  </si>
  <si>
    <t>1,5</t>
  </si>
  <si>
    <t>1/4</t>
  </si>
  <si>
    <t>przyjęta liczba pociągów w godzinie:</t>
  </si>
  <si>
    <t>3</t>
  </si>
  <si>
    <t>2</t>
  </si>
  <si>
    <t>3,5</t>
  </si>
  <si>
    <t>2,5</t>
  </si>
  <si>
    <t>4</t>
  </si>
  <si>
    <t>5</t>
  </si>
  <si>
    <t>szczyt</t>
  </si>
  <si>
    <t>poza szczytem</t>
  </si>
  <si>
    <t>wieczór</t>
  </si>
  <si>
    <t>Relacje i liczba pociągów w poszczególnych latach</t>
  </si>
  <si>
    <t>Relacja 
(ze st. Poznań Główny do stacji...)</t>
  </si>
  <si>
    <t>Warszawa / Łódź p. Franowo</t>
  </si>
  <si>
    <t>6</t>
  </si>
  <si>
    <t>Poznań Główny</t>
  </si>
  <si>
    <t>Wągrowiec</t>
  </si>
  <si>
    <t>szybki</t>
  </si>
  <si>
    <t>3/4</t>
  </si>
  <si>
    <t>Nr linii wg PLK</t>
  </si>
  <si>
    <t>Prędkości (w przypadku dużych zmian, np. modernizacji)</t>
  </si>
  <si>
    <t>Stacje i przystanki RJ 2015/2016</t>
  </si>
  <si>
    <t>Czas jazdy RJ 15/16</t>
  </si>
  <si>
    <t>Stacje i przystanki 2025</t>
  </si>
  <si>
    <t>Czas jazdy 2025</t>
  </si>
  <si>
    <t>Prędkości od RJ 2015/2016</t>
  </si>
  <si>
    <t>Prędkości 2025</t>
  </si>
  <si>
    <t>Km</t>
  </si>
  <si>
    <t>Odl. od Poz. Gł.</t>
  </si>
  <si>
    <t>Nazwa</t>
  </si>
  <si>
    <t>Postój</t>
  </si>
  <si>
    <t>POW ↑</t>
  </si>
  <si>
    <t>Od km</t>
  </si>
  <si>
    <t>Do km</t>
  </si>
  <si>
    <t>v</t>
  </si>
  <si>
    <t>R/PKM</t>
  </si>
  <si>
    <t>TLK</t>
  </si>
  <si>
    <t>EIC</t>
  </si>
  <si>
    <t>Przysieczyn</t>
  </si>
  <si>
    <t>Roszkowo Wągrowieckie</t>
  </si>
  <si>
    <t>Skoki</t>
  </si>
  <si>
    <t>Sława Wlkp.</t>
  </si>
  <si>
    <t>Łopuchowo Osiedle</t>
  </si>
  <si>
    <t>Łopuchowo</t>
  </si>
  <si>
    <t>Przebędowo</t>
  </si>
  <si>
    <t>Murowana Goślina</t>
  </si>
  <si>
    <t>Zielone Wzgórza</t>
  </si>
  <si>
    <t>Bolechowo</t>
  </si>
  <si>
    <t>Owińska</t>
  </si>
  <si>
    <t>Czerwonak Osiedle</t>
  </si>
  <si>
    <t>Czerwonak</t>
  </si>
  <si>
    <t>Poznań Karolin</t>
  </si>
  <si>
    <t>Poznań Wschód</t>
  </si>
  <si>
    <t>Poznań Garbary</t>
  </si>
  <si>
    <t>Poznań Zawady</t>
  </si>
  <si>
    <t>Poznań Nowowiejskiego</t>
  </si>
  <si>
    <t>Wiry</t>
  </si>
  <si>
    <t>Szreniawa</t>
  </si>
  <si>
    <t>Trzebaw Rosnówko</t>
  </si>
  <si>
    <t>Stęszew</t>
  </si>
  <si>
    <t>Strykowo Poznańskie</t>
  </si>
  <si>
    <t>Granowo Nowotomyskie</t>
  </si>
  <si>
    <t>Kotowo</t>
  </si>
  <si>
    <t>Ptaszkowo Wlkp.</t>
  </si>
  <si>
    <t>Grąblewo</t>
  </si>
  <si>
    <t>Grodzisk Wlkp.</t>
  </si>
  <si>
    <t>Prędkości po modernizacji linii 271</t>
  </si>
  <si>
    <t>Czas jazdy na RJ 2015/2016</t>
  </si>
  <si>
    <t>Postoje</t>
  </si>
  <si>
    <t>Kierunek TAM ↓</t>
  </si>
  <si>
    <t>Kierunek POWRÓT ↑</t>
  </si>
  <si>
    <t>Pierzyska</t>
  </si>
  <si>
    <t>Fałkowo</t>
  </si>
  <si>
    <t>Lednogóra</t>
  </si>
  <si>
    <t>Pobiedziska</t>
  </si>
  <si>
    <t>Pobiedziska Let.</t>
  </si>
  <si>
    <t>Promno</t>
  </si>
  <si>
    <t>Biskupice Wlkp.</t>
  </si>
  <si>
    <t>Kobylnica</t>
  </si>
  <si>
    <t>Uzarzewo</t>
  </si>
  <si>
    <t>Ligowiec</t>
  </si>
  <si>
    <t>Poznań Dębiec</t>
  </si>
  <si>
    <t>Luboń</t>
  </si>
  <si>
    <t>Puszczykowo</t>
  </si>
  <si>
    <t>Puszczykówko</t>
  </si>
  <si>
    <t>Mosina</t>
  </si>
  <si>
    <t>Drużyna Poznańska</t>
  </si>
  <si>
    <t>Iłowiec</t>
  </si>
  <si>
    <t>Czempiń</t>
  </si>
  <si>
    <t>Oborzyska Stare</t>
  </si>
  <si>
    <t>Kościan</t>
  </si>
  <si>
    <t>Przysieka Stara</t>
  </si>
  <si>
    <t>Stare Bojanowo</t>
  </si>
  <si>
    <t>Górka Duchowna</t>
  </si>
  <si>
    <t>Lipno Nowe</t>
  </si>
  <si>
    <t>Podstolice</t>
  </si>
  <si>
    <t>Nekla</t>
  </si>
  <si>
    <t>Gułtowy</t>
  </si>
  <si>
    <t>Kostrzyn Wlkp.</t>
  </si>
  <si>
    <t>Paczkowo</t>
  </si>
  <si>
    <t>Swarzędz</t>
  </si>
  <si>
    <t>Poznań Antoninek</t>
  </si>
  <si>
    <t>Poznań Górczyn</t>
  </si>
  <si>
    <t>Poznań Junikowo</t>
  </si>
  <si>
    <t>Palędzie</t>
  </si>
  <si>
    <t>Dopiewo</t>
  </si>
  <si>
    <t>Otusz</t>
  </si>
  <si>
    <t>Buk</t>
  </si>
  <si>
    <t>Dopiewiec</t>
  </si>
  <si>
    <t>Wojnowice Wlkp.</t>
  </si>
  <si>
    <t>Opalenica</t>
  </si>
  <si>
    <t>Porażyn</t>
  </si>
  <si>
    <t>Sątopy</t>
  </si>
  <si>
    <t>Zbąszynek</t>
  </si>
  <si>
    <t>Nowa Wieś Poznańska</t>
  </si>
  <si>
    <t>Poznań Starołęka</t>
  </si>
  <si>
    <t>Poznań Franowo</t>
  </si>
  <si>
    <t>Poznań Dębina</t>
  </si>
  <si>
    <t>Poznań Wola</t>
  </si>
  <si>
    <t>Kiekrz</t>
  </si>
  <si>
    <t>Rokietnica</t>
  </si>
  <si>
    <t>Pamiątkowo</t>
  </si>
  <si>
    <t>Baborówko</t>
  </si>
  <si>
    <t>Krzyszkowo</t>
  </si>
  <si>
    <t>Szamotuły</t>
  </si>
  <si>
    <t>Pęckowo</t>
  </si>
  <si>
    <t>Uwagi:
1. Pociągi w relacji Września - Poznań przez Franowo są możliwe do uruchomienia po zakończeniu modernizacji mostu na Warcie na l. 272, co nastąpi w trakcie obowiązywania RJ 2015/2016.
2. Do czasu zakończenia modernizacji l. 352, pociągi w kier. Wrześni jadą l. 806 i 824 prze grupę PFD, gdyż stan tej trasy jest lepszy niż l.352.
3. Przystanek Poznań Franowo będzie wybudowany w ramach modernizacji l. 352. Do czasu zakończenia modernizacji nie przewiduję się postojów na Franowie, gdyż znajdujące się tam obecnie perony służbowe nie poisadają zgodnego z przepisami dojścia, a także są niekorzystnie zlokalizowane. Ponadto, z powodu wymienionego w pkt. 2, w jednym kierunku będą pomijane.</t>
  </si>
  <si>
    <t>Mieszków</t>
  </si>
  <si>
    <t>Chocicza</t>
  </si>
  <si>
    <t>Solec Wlkp.</t>
  </si>
  <si>
    <t>Sulęcinek</t>
  </si>
  <si>
    <t>Środa Wlkp.</t>
  </si>
  <si>
    <t>Pierzchno</t>
  </si>
  <si>
    <t>Kórnik</t>
  </si>
  <si>
    <t>Gądki</t>
  </si>
  <si>
    <t>Poznań Krzesiny</t>
  </si>
  <si>
    <t>Koninko</t>
  </si>
  <si>
    <t>Poznań Garaszewo</t>
  </si>
  <si>
    <t>Poznań Strzeszyn</t>
  </si>
  <si>
    <t>Złotniki</t>
  </si>
  <si>
    <t>Golęczewo</t>
  </si>
  <si>
    <t>Chludowo</t>
  </si>
  <si>
    <t>Wargowo</t>
  </si>
  <si>
    <t>Oborniki Wlkp. Miasto</t>
  </si>
  <si>
    <t>Oborniki Wlkp.</t>
  </si>
  <si>
    <t>Rożnowo</t>
  </si>
  <si>
    <t>Parkowo</t>
  </si>
  <si>
    <t>PKM S1</t>
  </si>
  <si>
    <t>typ pociągu</t>
  </si>
  <si>
    <t>Poznań Główny odjazd</t>
  </si>
  <si>
    <t>relacja</t>
  </si>
  <si>
    <t>Gniezno - Leszno</t>
  </si>
  <si>
    <t>Trójmiasto - Wrocław</t>
  </si>
  <si>
    <t>Gniezno -&gt; Poznań Gł. -&gt; Leszno</t>
  </si>
  <si>
    <t>Rozkład jazdy pociągów w relacji Gniezno -&gt; Poznań Główny -&gt; Leszno</t>
  </si>
  <si>
    <t>rok 2015</t>
  </si>
  <si>
    <t>↓Skumulowany</t>
  </si>
  <si>
    <t>↑Skumulowany</t>
  </si>
  <si>
    <t>|</t>
  </si>
  <si>
    <t>TAM↓</t>
  </si>
  <si>
    <t>POW↑</t>
  </si>
  <si>
    <t>Poznań Podolany</t>
  </si>
  <si>
    <t>Os. Grzybowe</t>
  </si>
  <si>
    <t>Złotkowo</t>
  </si>
  <si>
    <t>Lokalizację nowych przystanków na l. 354 przyjęto zgodnie ze Studium Wykonalności Modernizacji linii kolejowej nr 354 Poznań Gł. - Piła Gł., wykonanego przez SENER na zlecenie PKP PLK S.A. W związku z planowanym finansowaniem modernizacji z WRPO, UMWW uczestniczył w tworzeniu i opiniowaniu rozwiązań zaprojektowanych w ramach SW.</t>
  </si>
  <si>
    <t>Prędkości na l. 351 po modernizacji (do RJ 2025)</t>
  </si>
  <si>
    <t>Prędkości na l. 272 i 354 po modernizacji</t>
  </si>
  <si>
    <t>UWAGA! Prace na jednym torze na odc. Poznań Starołęka - Poznań  Gł. (wraz z mostem) zakończą się w trakcie obowiązywania RJ 2015/16 - dopiero wówczas będzie możliwe osiągnięcie wskazanych parametrów na tym odcinku</t>
  </si>
  <si>
    <t>Wrocław</t>
  </si>
  <si>
    <t>S2 Gniezno</t>
  </si>
  <si>
    <t>S2 Leszno</t>
  </si>
  <si>
    <t>S3 Września</t>
  </si>
  <si>
    <t>S3 Nowy Tomyśl</t>
  </si>
  <si>
    <t>Starołęka</t>
  </si>
  <si>
    <t>S4  Września</t>
  </si>
  <si>
    <t>PoD</t>
  </si>
  <si>
    <t>Szczecin</t>
  </si>
  <si>
    <t>Bydgoszcz - Wrocław</t>
  </si>
  <si>
    <t>Szczecin - Wrocław</t>
  </si>
  <si>
    <t>Leszno -&gt; Poznań Gł. -&gt; Gniezno</t>
  </si>
  <si>
    <t>Leszno - Gniezno</t>
  </si>
  <si>
    <t>Wrocław - Trójmiasto</t>
  </si>
  <si>
    <t>Wrocław - Bydgoszcz</t>
  </si>
  <si>
    <t>Wrocław - Poznań Gł.</t>
  </si>
  <si>
    <t>Wrocław - Szczecin</t>
  </si>
  <si>
    <t>rok 2025</t>
  </si>
  <si>
    <t>&gt;</t>
  </si>
  <si>
    <t>EIC Warszawa - Berlin</t>
  </si>
  <si>
    <t>TLK Warszawa / Łódź - Szczecin</t>
  </si>
  <si>
    <t>PKM S3</t>
  </si>
  <si>
    <t>PKM S4</t>
  </si>
  <si>
    <t>Konin - Zbąszynek</t>
  </si>
  <si>
    <t>Września - Nowy Tomyśl</t>
  </si>
  <si>
    <t>S3   S4</t>
  </si>
  <si>
    <t>S3     S4</t>
  </si>
  <si>
    <t>Wronki - Września</t>
  </si>
  <si>
    <t>Szczecin - Warszawa / Łódź</t>
  </si>
  <si>
    <t>Krzyż - Poznań</t>
  </si>
  <si>
    <t>Warszawa / Łódź - Szczecin</t>
  </si>
  <si>
    <t>Poznań - Krzyż</t>
  </si>
  <si>
    <t>2014 (obecnie)</t>
  </si>
  <si>
    <t>Bydgoszcz - Poznań</t>
  </si>
  <si>
    <t>Poznań - Wrocław</t>
  </si>
  <si>
    <t>Poznań - Leszno</t>
  </si>
  <si>
    <t>Gniezno - Poznań</t>
  </si>
  <si>
    <t>Leszno - Poznań</t>
  </si>
  <si>
    <t>Poznań - Gniezno</t>
  </si>
  <si>
    <t>Pusty slot</t>
  </si>
  <si>
    <t>Jarocin - Poznań</t>
  </si>
  <si>
    <t>PKM S5</t>
  </si>
  <si>
    <t>Ostrów Wlkp - Poznań</t>
  </si>
  <si>
    <t>Poznań - Jarocin</t>
  </si>
  <si>
    <t>Poznań - Ostrów Wlkp.</t>
  </si>
  <si>
    <t>Rozkład jazdy pociągów w relacji Jarocin -&gt; Poznań Główny</t>
  </si>
  <si>
    <t>Jarocin -&gt; Poznań Gł.</t>
  </si>
  <si>
    <t>Rozkład jazdy pociągów w relacji Poznań Główny -&gt; Jarocin</t>
  </si>
  <si>
    <t>Poznań Gł. -&gt; Jarocin</t>
  </si>
  <si>
    <t>Rozkład jazdy pociągów w relacji Leszno -&gt; Poznań Główny -&gt; Gniezno</t>
  </si>
  <si>
    <t>Rozkład jazdy pociągów w relacji Jarocin -&gt; Poznań Główny -&gt;Rogoźno Wlkp.</t>
  </si>
  <si>
    <t>Jarocin -&gt; Poznań Gł. -&gt; Rogoźno Wlkp.</t>
  </si>
  <si>
    <t>Rogoźno Wlkp. -&gt; Poznań Gł. -&gt; Jarocin</t>
  </si>
  <si>
    <t>Rozkład jazdy pociągów w relacji Rogoźno Wlkp. -&gt; Poznań Główny -&gt; Jarocin</t>
  </si>
  <si>
    <t>Uwaga! Na 2015 r. nie jest możliwe wskazanie cyklu pociągów osobowych do Piły, poniewać infrastruktura nie pozwala na osiągnięcie częstotliwości będącej wielokrotnością 60 min. (zbyt długie i nierównomierne czasy jazdy pomiędzy mijankami).</t>
  </si>
  <si>
    <t>Konin -      Poznań Gł.</t>
  </si>
  <si>
    <t>Poznań Gł. - Zbąszynek</t>
  </si>
  <si>
    <t>Zbąszynek - Poznań Gł.</t>
  </si>
  <si>
    <t>Poznań Gł. - Konin</t>
  </si>
  <si>
    <t>EIC Berlin - Warszawa</t>
  </si>
  <si>
    <t>TLK Szczecin - Warszawa / Łódź</t>
  </si>
  <si>
    <t>Zbąszynek - Konin</t>
  </si>
  <si>
    <t>Nowy Tomyśl - Września</t>
  </si>
  <si>
    <t>EIC Poznań - Warszawa</t>
  </si>
  <si>
    <t>Konin -     Poznań Gł.</t>
  </si>
  <si>
    <t>EIC Warszawa - Poznań</t>
  </si>
  <si>
    <t>TLK Szczecin - Łódź / Warszawa</t>
  </si>
  <si>
    <t>Poznań - Konin</t>
  </si>
  <si>
    <t>Zbąszynek - Poznań</t>
  </si>
  <si>
    <t>Piła</t>
  </si>
  <si>
    <t>REx</t>
  </si>
  <si>
    <t>Gdynia / Olsztyn</t>
  </si>
  <si>
    <t>Ostrów Wlkp.</t>
  </si>
  <si>
    <t>Katowice p. Ostrów</t>
  </si>
  <si>
    <t>Warszawa p. Garbary</t>
  </si>
  <si>
    <t>Kołobrzeg / Słupsk</t>
  </si>
  <si>
    <t>Inowrocław / Toruń / Bydgoszcz</t>
  </si>
  <si>
    <t>REx Konin</t>
  </si>
  <si>
    <t>REx Gniezno</t>
  </si>
  <si>
    <t>R Konin</t>
  </si>
  <si>
    <t>TLK Gdynia</t>
  </si>
  <si>
    <t>EIC Warszawa</t>
  </si>
  <si>
    <t>S5 Rogoźno Wlkp.</t>
  </si>
  <si>
    <t>R Krzyż</t>
  </si>
  <si>
    <t>R Piła</t>
  </si>
  <si>
    <t>TLK Kołobrzeg/Słupsk</t>
  </si>
  <si>
    <t>TLK/EIC Szczecin</t>
  </si>
  <si>
    <t>TLK Warszawa / Łódź</t>
  </si>
  <si>
    <t>S5 Jarocin</t>
  </si>
  <si>
    <t>Leszno (-&gt; Rawicz / Wrocław)</t>
  </si>
  <si>
    <t>REx Ostrów / TLK Katowice</t>
  </si>
  <si>
    <t>REx Leszno</t>
  </si>
  <si>
    <t>TLK Wrocław</t>
  </si>
  <si>
    <t>REx Zbąszynek</t>
  </si>
  <si>
    <t>Berlin / Z.Góra</t>
  </si>
  <si>
    <t>Górczyn</t>
  </si>
  <si>
    <t>P.Wsch</t>
  </si>
  <si>
    <t>Zaznaczenie relacji powiązanych z dwiema trasami wylotowymi</t>
  </si>
  <si>
    <t>Zestawienie końcówek minutowych przyjazdów i odjazdów pociągów w godzinie szczytowej - 
pogrupowane według kierunku wyjazdowego z Poznania Głównego</t>
  </si>
  <si>
    <t>Katowice - Kołobrzeg / Słupsk</t>
  </si>
  <si>
    <t>Kołobrzeg / Słupsk - Katowice</t>
  </si>
  <si>
    <t>Jarocin -Rogoźno</t>
  </si>
  <si>
    <t>Poznań - Piła</t>
  </si>
  <si>
    <t>Poznań - Kołobrzeg / Słupsk</t>
  </si>
  <si>
    <t>Rogoźno - Jarocin</t>
  </si>
  <si>
    <t>Piła - Poznań</t>
  </si>
  <si>
    <t>Rozkład jazdy pociągów w relacji Wolsztyn - Poznań Główny - Wągrowiec (Murowana Goślina)</t>
  </si>
  <si>
    <t>PKM S2</t>
  </si>
  <si>
    <t>OGÓŁEM</t>
  </si>
  <si>
    <t>Praca przewozowa dobowo [pockm]</t>
  </si>
  <si>
    <t>rok</t>
  </si>
  <si>
    <t>REx (przyspieszony)</t>
  </si>
  <si>
    <t>suma</t>
  </si>
  <si>
    <t>suma PKM</t>
  </si>
  <si>
    <t>suma Regio</t>
  </si>
  <si>
    <t>suma Rex</t>
  </si>
  <si>
    <t>suma Regio + Rex</t>
  </si>
  <si>
    <t>Dobowa praca przewozowa dla założonego rozkładu jazdy [pociągo-kilometry]</t>
  </si>
  <si>
    <t>A</t>
  </si>
  <si>
    <t>B</t>
  </si>
  <si>
    <t>D</t>
  </si>
  <si>
    <t>G</t>
  </si>
  <si>
    <t>uwagi</t>
  </si>
  <si>
    <t>skład</t>
  </si>
  <si>
    <t>Liczba niezbędnych składów</t>
  </si>
  <si>
    <t>Liczba składów nocujących w Gnieźnie</t>
  </si>
  <si>
    <t>Liczba składów nocujących w Lesznie</t>
  </si>
  <si>
    <t>Obiegi składów</t>
  </si>
  <si>
    <t>Linia</t>
  </si>
  <si>
    <t>Rok</t>
  </si>
  <si>
    <t>podsumowanie:</t>
  </si>
  <si>
    <t>Uwagi:</t>
  </si>
  <si>
    <t>- Litera oznacza obieg składu. Jeżeli przy literze znajduje się cyfra, oznacza to kolejny dzień obiegu danego składu, np. 1 - piewszy dzień, 2 - następny dzień. Jeżeli litera nie ma cyfry oznacza to, że skład codziennie obsługuje te same kursy.</t>
  </si>
  <si>
    <t>- Założono, że wszystkie składy mają dokonywane przeglądy w Gnieźnie. W przypadku składów rozpoczynających i kończących w Lesznie w celu dokonania przeglądów niezbędne będą podmiany składów pomiędzy obiegami.</t>
  </si>
  <si>
    <t>Relacja</t>
  </si>
  <si>
    <t>- W celu chronologicznego przedstawienia obiegów należy posortować komórki według godziny odjazdu ze stacji początkowej</t>
  </si>
  <si>
    <t>Gniezno odj. -&gt;</t>
  </si>
  <si>
    <t>-&gt; Leszno przyj.</t>
  </si>
  <si>
    <t>Leszno odj. -&gt;</t>
  </si>
  <si>
    <t>-&gt; Gniezno przyj.</t>
  </si>
  <si>
    <r>
      <rPr>
        <u/>
        <sz val="9"/>
        <rFont val="Calibri"/>
        <family val="2"/>
        <charset val="238"/>
      </rPr>
      <t>Legenda:</t>
    </r>
    <r>
      <rPr>
        <sz val="9"/>
        <rFont val="Calibri"/>
        <family val="2"/>
        <charset val="238"/>
      </rPr>
      <t xml:space="preserve">
- Liczby określają liczbę pociągów w godzinie szczytu, godzinie poza szczytem lub wieczorem. Ułamki oznaczają, że dana relacja jest obsługiwana co drugą godzinę (1/2), co trzecią godzinę (1/3) itp.
- Relacje są uszeregowane od najbliższej stacji od Poznania do najdalszej. 
- PKM: Poznańska Kolej Metropolitalna.
- Regio: pociągi osobowe regionalne (Przewozy Regionalne, Koleje Wielkopolskie).
- REx: Regionalne ekspresy - pociągi przyspieszone Kolei Wielkopolskich i Przewozów Regionalnych
- Szybki: pociągi międzyregionalne i międzywojwódzkie (TLK, EIC, InterRegio) 
</t>
    </r>
    <r>
      <rPr>
        <b/>
        <u/>
        <sz val="9"/>
        <color indexed="10"/>
        <rFont val="Calibri"/>
        <family val="2"/>
        <charset val="238"/>
      </rPr>
      <t xml:space="preserve">Uwaga: </t>
    </r>
    <r>
      <rPr>
        <sz val="9"/>
        <color indexed="10"/>
        <rFont val="Calibri"/>
        <family val="2"/>
        <charset val="238"/>
      </rPr>
      <t>Obecne pociągi osobowe, kursujące w przyszłych relacjach PKM, zakwalifikowano do kategorii PKM.</t>
    </r>
  </si>
  <si>
    <r>
      <t>Gniezno</t>
    </r>
    <r>
      <rPr>
        <sz val="7"/>
        <color indexed="8"/>
        <rFont val="Calibri"/>
        <family val="2"/>
        <charset val="238"/>
      </rPr>
      <t xml:space="preserve"> (możliwość wydłużenia relacji poza Gniezno)</t>
    </r>
  </si>
  <si>
    <t>2040</t>
  </si>
  <si>
    <t>Rawicz / Wrocław</t>
  </si>
  <si>
    <t>Opalenica / Nowy Tomyśl</t>
  </si>
  <si>
    <t>S1 Środa Wlkp.</t>
  </si>
  <si>
    <t>S1 Murowana Goślina</t>
  </si>
  <si>
    <t>R Wągrowiec</t>
  </si>
  <si>
    <t>S4 Szamotuły</t>
  </si>
  <si>
    <t>Pusty slot (do Czempinia)</t>
  </si>
  <si>
    <t>R Wolsztyn</t>
  </si>
  <si>
    <t>R Zbąszynek</t>
  </si>
  <si>
    <t>linia</t>
  </si>
  <si>
    <t>356 Poznań - Murowana Goślina / Wągrowiec</t>
  </si>
  <si>
    <t>353 Poznań - Gniezno</t>
  </si>
  <si>
    <t>3 Poznań - Poznań Garbary / Poznań Franowo - Września</t>
  </si>
  <si>
    <t>3 Poznań - Opalenica / Nowy Tomyśl / Zbąszynek</t>
  </si>
  <si>
    <t>351 Poznań - Szamotuły / Wronki</t>
  </si>
  <si>
    <t>272 Poznań - Środa Wlkp / Jarocin</t>
  </si>
  <si>
    <t>272 Poznań - Rogoźno Wlkp.</t>
  </si>
  <si>
    <t>suma S1</t>
  </si>
  <si>
    <t>suma S2</t>
  </si>
  <si>
    <t>suma S3</t>
  </si>
  <si>
    <t>suma S4</t>
  </si>
  <si>
    <t>suma S5</t>
  </si>
  <si>
    <t>Rozkład jazdy pociągów w relacji Wągrowiec / Murowana Goślina - Poznań Główny - (Środa Wlkp.)</t>
  </si>
  <si>
    <t>Wągrowiec - Poznań Gł. - (Środa Wlkp.)</t>
  </si>
  <si>
    <t>(tab. S5)</t>
  </si>
  <si>
    <t>Murowana Goślina - Środa Wlkp.</t>
  </si>
  <si>
    <t>Mur. Gośl. odj. -&gt;</t>
  </si>
  <si>
    <t>-&gt; Środa Wlkp. przyj.</t>
  </si>
  <si>
    <t>Środa Wlkp. odj. -&gt;</t>
  </si>
  <si>
    <t>-&gt; Mur. Gośl. przyj.</t>
  </si>
  <si>
    <t>C</t>
  </si>
  <si>
    <t>- Założono, że wszystkie składy mają dokonywane przeglądy w Wągrowcu. W celu ich realizacji realizowane będą przejazdy techniczne na odcinku Wągrowiec - Murowana Goślina w godzinach pozaszczytowych.</t>
  </si>
  <si>
    <t>- Obiegi charakteryzują się długimi czasami postoju na stacjach zwrotnych: Murowana Goślina 62 minuty, Środa Wlkp. 36 minut. Wynikają one z konieczności zachownia cykliczności ruchu i zarówno na liniach w kierunku Wągrowca i Jarocina, jak i w węźle poznańskim. Dzięki temu możliwe są jednak krótkie postoje na st. Poznań Gł. (poniżej 10 minut) co umożliwia obsługę pasażerów poruszających się nie tylko w relacjach z/do Poznania, lecz również w relacjach przelotowych.</t>
  </si>
  <si>
    <t>- Obiegi A i B są niezbędne do zachowania całodzinnej częstotliwości ruchu wynoszącej 120 minut. Obiegi C i D stanową wzmocnienie pozwalające w godzinach szczytu osiągnąć częstotliwość ruchu wynoszącą 60 minut.</t>
  </si>
  <si>
    <t>Liczba składów nocujących w Murowanej Goślinie / Wągrowcu</t>
  </si>
  <si>
    <t>Liczba składów nocujących w Środzie Wlkp.</t>
  </si>
  <si>
    <t>0,0</t>
  </si>
  <si>
    <t>(Środa Wlkp.) - Poznań Gł. - Wągrowiec</t>
  </si>
  <si>
    <t>Wagrowiec - Poznań Gł.</t>
  </si>
  <si>
    <t>relacja pociągu</t>
  </si>
  <si>
    <t>symbol obiegu pociągu</t>
  </si>
  <si>
    <t>Poznań Gł - Wągrowiec</t>
  </si>
  <si>
    <t>Środa Wlkp. - Murowana Goślina</t>
  </si>
  <si>
    <t>Środa Wlkp - Murowana Goślina</t>
  </si>
  <si>
    <t>(tab S1)</t>
  </si>
  <si>
    <t>Jarocin - Poznań Gł.</t>
  </si>
  <si>
    <t>Liczba składów nocujących w Jarocinie</t>
  </si>
  <si>
    <t>Liczba składów nocujących w Poznaniu</t>
  </si>
  <si>
    <t>Jarocin odj. -&gt;</t>
  </si>
  <si>
    <t>-&gt; Poznań przyj.</t>
  </si>
  <si>
    <t>Poznań odj. -&gt;</t>
  </si>
  <si>
    <t>-&gt; Jarocin przyj.</t>
  </si>
  <si>
    <t>Poznań Główny przyjazd</t>
  </si>
  <si>
    <t>Jarocin - Poznań Gł. - Rogoźno Wlkp.</t>
  </si>
  <si>
    <t>-&gt; Rogoźno Wlkp. przyj.</t>
  </si>
  <si>
    <t>Rogoźno Wlkp. odj. -&gt;</t>
  </si>
  <si>
    <t>Liczba składów nocujących w Rogoźnie Wlkp.</t>
  </si>
  <si>
    <t>0:11 Pń</t>
  </si>
  <si>
    <t>5:18 Pń</t>
  </si>
  <si>
    <t>B1</t>
  </si>
  <si>
    <t>B2</t>
  </si>
  <si>
    <t>kurs skrócony (od Poznania)</t>
  </si>
  <si>
    <t>kurs skrócony (do Poznania)</t>
  </si>
  <si>
    <t>Wrocław - Poznań</t>
  </si>
  <si>
    <t>D2</t>
  </si>
  <si>
    <t>D1</t>
  </si>
  <si>
    <t>obieg</t>
  </si>
  <si>
    <t>E</t>
  </si>
  <si>
    <t>F</t>
  </si>
  <si>
    <t>H</t>
  </si>
  <si>
    <t>I</t>
  </si>
  <si>
    <t>J</t>
  </si>
  <si>
    <t>- czas na zmianę czoła pociągu na st. Leszno dla większości pociągów wynosi 12 minut (jest relatywnie krótki)</t>
  </si>
  <si>
    <t>rok 2040</t>
  </si>
  <si>
    <t>- W celu dokonania przeglądu składów należy dokonać podmiany składu na stacji Poznań Główny (dojazd do/z zaplecza technicznego jako przejazd technologiczny poza godzinami szczytu)</t>
  </si>
  <si>
    <t>Września - Opalenica</t>
  </si>
  <si>
    <t>Września odj. -&gt;</t>
  </si>
  <si>
    <t>-&gt; Opalenica przyj.</t>
  </si>
  <si>
    <t>Opalenica odj. -&gt;</t>
  </si>
  <si>
    <t>-&gt; Września przyj.</t>
  </si>
  <si>
    <t>Konin - Poznań</t>
  </si>
  <si>
    <t>Liczba składów nocujących w Opalenicy</t>
  </si>
  <si>
    <t>Liczba składów nocujących we Wrześni</t>
  </si>
  <si>
    <t>- W celu dokonania przegląów techniczynch taboru niebędne są podmiany składu na stacjach zwrotnych lub na stacji Poznań Gł. Możliwa jest również relizacja przejazdów technicznych poza godzinami szczytu.</t>
  </si>
  <si>
    <t>Liczba składów nocujących w Nowym Tomyślu</t>
  </si>
  <si>
    <t>-&gt; N. Tomyśl przyj.</t>
  </si>
  <si>
    <t>N. Tomyśl odj. -&gt;</t>
  </si>
  <si>
    <t>- czas na zmianę czoła na st. Nowy Tomyśl dla niektórych pociągów wynosi 13 minut (jest relatywnie krótki)</t>
  </si>
  <si>
    <t>Września - Szamotuły</t>
  </si>
  <si>
    <t>Liczba składów nocujących w Szamotułach</t>
  </si>
  <si>
    <t>-&gt; Szamotuły przyj.</t>
  </si>
  <si>
    <t>Poznań Gł. -&gt; Szamotuły</t>
  </si>
  <si>
    <t>Rozkład jazdy pociągów w relacji Poznań Gł. -&gt; Szamotuły</t>
  </si>
  <si>
    <t>Szamotuły -&gt; Poznań Gł.</t>
  </si>
  <si>
    <t>Rozkład jazdy pociągów w relacji Szamotuły -&gt; Poznań Główny</t>
  </si>
  <si>
    <t>Szamotuły odj. -&gt;</t>
  </si>
  <si>
    <t>Września -&gt; Poznań Gł. -&gt; Nowy Tomyśl</t>
  </si>
  <si>
    <t>Rozkład jazdy pociągów w relacji Września -&gt; Poznań Garbary / Poznań Franowo -&gt; Poznań Główny -&gt; Nowy Tomyśl</t>
  </si>
  <si>
    <t>Września -&gt; Poznań Gł. -&gt; Opalenica</t>
  </si>
  <si>
    <t>Rozkład jazdy pociągów w relacji Września -&gt; Poznań Garbary / Poznań Franowo -&gt; Poznań Główny -&gt; Opalenica</t>
  </si>
  <si>
    <t>Opalenica -&gt; Poznań Gł. -&gt; Września</t>
  </si>
  <si>
    <t>Rozkład jazdy pociągów w relacji Opalenica -&gt; Poznań Gł. -&gt; Poznań Franowo / Poznań Garbary -&gt; Września</t>
  </si>
  <si>
    <t>Nowy Tomyśl -&gt; Poznań Gł. -&gt; Września</t>
  </si>
  <si>
    <t>Rozkład jazdy pociągów w relacji Nowy Tomyśl -&gt; Poznań Gł. -&gt; Poznań Franowo / Poznań Garbary -&gt; Września</t>
  </si>
  <si>
    <t>Opalenica - Września</t>
  </si>
  <si>
    <t>Szamotuły - Września</t>
  </si>
  <si>
    <t>suma PKM + Regio + Rex</t>
  </si>
  <si>
    <t>Podsumowanie liczby jednostek taboru niezbędnej do obsługi poszczególnych linii kolejowych</t>
  </si>
  <si>
    <t>S1 Murowana Goślina - Środa Wlkp.</t>
  </si>
  <si>
    <t>S3 Września - Opalenica / Nowy Tomyśl</t>
  </si>
  <si>
    <t>S4 Września - Szamotuły</t>
  </si>
  <si>
    <t>S5 Jarocin - Poznań Gł. / Rogoźno Wlkp.</t>
  </si>
  <si>
    <t>271 Poznań - Kościan</t>
  </si>
  <si>
    <t>S2 Kościan - Gniezno</t>
  </si>
  <si>
    <t>S6 Lotnisko Ławica</t>
  </si>
</sst>
</file>

<file path=xl/styles.xml><?xml version="1.0" encoding="utf-8"?>
<styleSheet xmlns="http://schemas.openxmlformats.org/spreadsheetml/2006/main">
  <numFmts count="7">
    <numFmt numFmtId="164" formatCode="[$-F400]h:mm:ss\ AM/PM"/>
    <numFmt numFmtId="165" formatCode="0.0"/>
    <numFmt numFmtId="166" formatCode="[m]:ss"/>
    <numFmt numFmtId="167" formatCode="[mm]:ss"/>
    <numFmt numFmtId="168" formatCode="mm:ss;@"/>
    <numFmt numFmtId="169" formatCode="h:mm;@"/>
    <numFmt numFmtId="170" formatCode="[h]:mm"/>
  </numFmts>
  <fonts count="74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9"/>
      <name val="Calibri"/>
      <family val="2"/>
      <charset val="238"/>
    </font>
    <font>
      <u/>
      <sz val="9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3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name val="Calibri"/>
      <family val="2"/>
      <charset val="238"/>
    </font>
    <font>
      <sz val="10"/>
      <color indexed="30"/>
      <name val="Calibri"/>
      <family val="2"/>
      <charset val="238"/>
    </font>
    <font>
      <sz val="10"/>
      <color indexed="17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17"/>
      <name val="Calibri"/>
      <family val="2"/>
      <charset val="238"/>
    </font>
    <font>
      <b/>
      <sz val="10"/>
      <color indexed="10"/>
      <name val="Calibri"/>
      <family val="2"/>
      <charset val="238"/>
    </font>
    <font>
      <b/>
      <sz val="8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3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17"/>
      <name val="Calibri"/>
      <family val="2"/>
      <charset val="238"/>
    </font>
    <font>
      <sz val="10"/>
      <color indexed="9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17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i/>
      <sz val="11"/>
      <color indexed="10"/>
      <name val="Calibri"/>
      <family val="2"/>
      <charset val="238"/>
    </font>
    <font>
      <sz val="11"/>
      <color indexed="60"/>
      <name val="Calibri"/>
      <family val="2"/>
      <charset val="238"/>
    </font>
    <font>
      <i/>
      <sz val="11"/>
      <color indexed="6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0"/>
      <name val="Calibri"/>
      <family val="2"/>
      <charset val="238"/>
    </font>
    <font>
      <i/>
      <sz val="11"/>
      <color indexed="60"/>
      <name val="Calibri"/>
      <family val="2"/>
      <charset val="238"/>
    </font>
    <font>
      <i/>
      <sz val="11"/>
      <color indexed="8"/>
      <name val="Calibri"/>
      <family val="2"/>
      <charset val="238"/>
    </font>
    <font>
      <i/>
      <sz val="11"/>
      <color indexed="30"/>
      <name val="Calibri"/>
      <family val="2"/>
      <charset val="238"/>
    </font>
    <font>
      <i/>
      <sz val="11"/>
      <color indexed="17"/>
      <name val="Calibri"/>
      <family val="2"/>
      <charset val="238"/>
    </font>
    <font>
      <i/>
      <sz val="11"/>
      <name val="Calibri"/>
      <family val="2"/>
      <charset val="238"/>
    </font>
    <font>
      <sz val="10"/>
      <color indexed="60"/>
      <name val="Calibri"/>
      <family val="2"/>
      <charset val="238"/>
    </font>
    <font>
      <b/>
      <sz val="10"/>
      <color indexed="60"/>
      <name val="Calibri"/>
      <family val="2"/>
      <charset val="238"/>
    </font>
    <font>
      <b/>
      <sz val="11"/>
      <color indexed="60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9"/>
      <color indexed="10"/>
      <name val="Calibri"/>
      <family val="2"/>
      <charset val="238"/>
    </font>
    <font>
      <b/>
      <u/>
      <sz val="9"/>
      <color indexed="10"/>
      <name val="Calibri"/>
      <family val="2"/>
      <charset val="238"/>
    </font>
    <font>
      <b/>
      <i/>
      <sz val="11"/>
      <color indexed="6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55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b/>
      <i/>
      <sz val="11"/>
      <color indexed="62"/>
      <name val="Calibri"/>
      <family val="2"/>
      <charset val="238"/>
    </font>
    <font>
      <i/>
      <sz val="11"/>
      <color indexed="62"/>
      <name val="Calibri"/>
      <family val="2"/>
      <charset val="238"/>
    </font>
    <font>
      <b/>
      <i/>
      <sz val="11"/>
      <color indexed="3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62"/>
      <name val="Calibri"/>
      <family val="2"/>
      <charset val="238"/>
    </font>
    <font>
      <b/>
      <sz val="11"/>
      <color indexed="43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26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u/>
      <sz val="16"/>
      <color indexed="8"/>
      <name val="Calibri"/>
      <family val="2"/>
      <charset val="238"/>
    </font>
    <font>
      <b/>
      <sz val="36"/>
      <color indexed="8"/>
      <name val="Calibri"/>
      <family val="2"/>
      <charset val="238"/>
    </font>
    <font>
      <b/>
      <sz val="36"/>
      <color indexed="9"/>
      <name val="Calibri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</fills>
  <borders count="4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810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2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0" borderId="0" xfId="0" applyNumberFormat="1" applyFont="1" applyFill="1"/>
    <xf numFmtId="49" fontId="0" fillId="0" borderId="0" xfId="0" applyNumberFormat="1"/>
    <xf numFmtId="49" fontId="0" fillId="0" borderId="2" xfId="0" applyNumberFormat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49" fontId="1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Border="1"/>
    <xf numFmtId="2" fontId="1" fillId="0" borderId="2" xfId="0" applyNumberFormat="1" applyFont="1" applyBorder="1" applyAlignment="1">
      <alignment horizontal="center" vertical="center"/>
    </xf>
    <xf numFmtId="2" fontId="1" fillId="0" borderId="0" xfId="0" applyNumberFormat="1" applyFont="1"/>
    <xf numFmtId="49" fontId="0" fillId="4" borderId="2" xfId="0" applyNumberForma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12" fillId="0" borderId="0" xfId="0" applyFont="1" applyFill="1" applyBorder="1" applyAlignment="1">
      <alignment vertical="top" textRotation="90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164" fontId="15" fillId="0" borderId="5" xfId="0" applyNumberFormat="1" applyFont="1" applyBorder="1" applyAlignment="1">
      <alignment horizontal="center" vertical="center" wrapText="1"/>
    </xf>
    <xf numFmtId="164" fontId="16" fillId="0" borderId="5" xfId="0" applyNumberFormat="1" applyFont="1" applyBorder="1" applyAlignment="1">
      <alignment horizontal="center" vertical="center" wrapText="1"/>
    </xf>
    <xf numFmtId="164" fontId="17" fillId="0" borderId="5" xfId="0" applyNumberFormat="1" applyFont="1" applyBorder="1" applyAlignment="1">
      <alignment horizontal="center" vertical="center" wrapText="1"/>
    </xf>
    <xf numFmtId="0" fontId="13" fillId="0" borderId="0" xfId="0" applyFont="1" applyFill="1"/>
    <xf numFmtId="0" fontId="13" fillId="0" borderId="0" xfId="0" applyFont="1"/>
    <xf numFmtId="165" fontId="13" fillId="0" borderId="0" xfId="0" applyNumberFormat="1" applyFont="1"/>
    <xf numFmtId="0" fontId="18" fillId="0" borderId="0" xfId="0" applyFont="1"/>
    <xf numFmtId="166" fontId="15" fillId="0" borderId="0" xfId="0" applyNumberFormat="1" applyFont="1"/>
    <xf numFmtId="166" fontId="13" fillId="0" borderId="0" xfId="0" applyNumberFormat="1" applyFont="1"/>
    <xf numFmtId="166" fontId="16" fillId="0" borderId="0" xfId="0" applyNumberFormat="1" applyFont="1"/>
    <xf numFmtId="166" fontId="14" fillId="0" borderId="0" xfId="0" applyNumberFormat="1" applyFont="1"/>
    <xf numFmtId="166" fontId="17" fillId="0" borderId="0" xfId="0" applyNumberFormat="1" applyFont="1"/>
    <xf numFmtId="0" fontId="14" fillId="0" borderId="0" xfId="0" applyFont="1"/>
    <xf numFmtId="165" fontId="14" fillId="0" borderId="0" xfId="0" applyNumberFormat="1" applyFont="1"/>
    <xf numFmtId="0" fontId="13" fillId="0" borderId="0" xfId="0" applyFont="1" applyBorder="1"/>
    <xf numFmtId="0" fontId="15" fillId="0" borderId="0" xfId="0" applyFont="1"/>
    <xf numFmtId="0" fontId="19" fillId="0" borderId="0" xfId="0" applyFont="1" applyFill="1" applyBorder="1" applyAlignment="1">
      <alignment horizontal="right" wrapText="1"/>
    </xf>
    <xf numFmtId="0" fontId="19" fillId="0" borderId="1" xfId="0" applyFont="1" applyFill="1" applyBorder="1" applyAlignment="1">
      <alignment horizontal="right" wrapText="1"/>
    </xf>
    <xf numFmtId="0" fontId="13" fillId="0" borderId="1" xfId="0" applyFont="1" applyFill="1" applyBorder="1"/>
    <xf numFmtId="0" fontId="19" fillId="0" borderId="6" xfId="0" applyFont="1" applyFill="1" applyBorder="1" applyAlignment="1">
      <alignment horizontal="right" wrapText="1"/>
    </xf>
    <xf numFmtId="0" fontId="13" fillId="0" borderId="0" xfId="0" applyFont="1" applyFill="1" applyBorder="1"/>
    <xf numFmtId="167" fontId="15" fillId="0" borderId="0" xfId="0" applyNumberFormat="1" applyFont="1"/>
    <xf numFmtId="167" fontId="13" fillId="0" borderId="0" xfId="0" applyNumberFormat="1" applyFont="1"/>
    <xf numFmtId="167" fontId="16" fillId="0" borderId="0" xfId="0" applyNumberFormat="1" applyFont="1"/>
    <xf numFmtId="167" fontId="14" fillId="0" borderId="0" xfId="0" applyNumberFormat="1" applyFont="1"/>
    <xf numFmtId="167" fontId="17" fillId="0" borderId="0" xfId="0" applyNumberFormat="1" applyFont="1"/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164" fontId="15" fillId="0" borderId="0" xfId="0" applyNumberFormat="1" applyFont="1"/>
    <xf numFmtId="164" fontId="13" fillId="0" borderId="0" xfId="0" applyNumberFormat="1" applyFont="1"/>
    <xf numFmtId="164" fontId="16" fillId="0" borderId="0" xfId="0" applyNumberFormat="1" applyFont="1"/>
    <xf numFmtId="164" fontId="14" fillId="0" borderId="0" xfId="0" applyNumberFormat="1" applyFont="1"/>
    <xf numFmtId="164" fontId="17" fillId="0" borderId="0" xfId="0" applyNumberFormat="1" applyFont="1"/>
    <xf numFmtId="20" fontId="13" fillId="0" borderId="0" xfId="0" applyNumberFormat="1" applyFont="1" applyBorder="1"/>
    <xf numFmtId="0" fontId="21" fillId="0" borderId="0" xfId="0" applyFont="1"/>
    <xf numFmtId="0" fontId="13" fillId="0" borderId="0" xfId="0" applyFont="1" applyAlignment="1">
      <alignment horizontal="center" vertical="center" wrapText="1"/>
    </xf>
    <xf numFmtId="0" fontId="22" fillId="0" borderId="0" xfId="0" applyFont="1"/>
    <xf numFmtId="2" fontId="23" fillId="0" borderId="0" xfId="0" applyNumberFormat="1" applyFont="1" applyFill="1" applyBorder="1" applyAlignment="1">
      <alignment vertical="top" wrapText="1"/>
    </xf>
    <xf numFmtId="165" fontId="17" fillId="0" borderId="0" xfId="0" applyNumberFormat="1" applyFont="1"/>
    <xf numFmtId="168" fontId="15" fillId="0" borderId="0" xfId="0" applyNumberFormat="1" applyFont="1"/>
    <xf numFmtId="168" fontId="13" fillId="0" borderId="0" xfId="0" applyNumberFormat="1" applyFont="1"/>
    <xf numFmtId="168" fontId="16" fillId="0" borderId="0" xfId="0" applyNumberFormat="1" applyFont="1"/>
    <xf numFmtId="168" fontId="14" fillId="0" borderId="0" xfId="0" applyNumberFormat="1" applyFont="1"/>
    <xf numFmtId="168" fontId="17" fillId="0" borderId="0" xfId="0" applyNumberFormat="1" applyFont="1"/>
    <xf numFmtId="0" fontId="11" fillId="0" borderId="7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3" fillId="0" borderId="0" xfId="0" applyFont="1" applyAlignment="1"/>
    <xf numFmtId="169" fontId="0" fillId="0" borderId="0" xfId="0" applyNumberFormat="1"/>
    <xf numFmtId="169" fontId="0" fillId="0" borderId="0" xfId="0" applyNumberFormat="1" applyAlignment="1">
      <alignment horizontal="center"/>
    </xf>
    <xf numFmtId="169" fontId="24" fillId="0" borderId="9" xfId="0" applyNumberFormat="1" applyFont="1" applyBorder="1" applyAlignment="1">
      <alignment horizontal="center"/>
    </xf>
    <xf numFmtId="169" fontId="10" fillId="0" borderId="9" xfId="0" applyNumberFormat="1" applyFont="1" applyBorder="1" applyAlignment="1">
      <alignment horizontal="center"/>
    </xf>
    <xf numFmtId="169" fontId="30" fillId="0" borderId="9" xfId="0" applyNumberFormat="1" applyFont="1" applyBorder="1" applyAlignment="1">
      <alignment horizontal="center"/>
    </xf>
    <xf numFmtId="169" fontId="31" fillId="0" borderId="9" xfId="0" applyNumberFormat="1" applyFont="1" applyBorder="1" applyAlignment="1">
      <alignment horizontal="center"/>
    </xf>
    <xf numFmtId="169" fontId="32" fillId="0" borderId="9" xfId="0" applyNumberFormat="1" applyFont="1" applyBorder="1" applyAlignment="1">
      <alignment horizontal="center"/>
    </xf>
    <xf numFmtId="169" fontId="26" fillId="0" borderId="9" xfId="0" applyNumberFormat="1" applyFont="1" applyBorder="1" applyAlignment="1">
      <alignment horizontal="center" vertical="center"/>
    </xf>
    <xf numFmtId="169" fontId="25" fillId="0" borderId="9" xfId="0" applyNumberFormat="1" applyFont="1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169" fontId="10" fillId="0" borderId="2" xfId="0" applyNumberFormat="1" applyFont="1" applyBorder="1" applyAlignment="1">
      <alignment horizontal="center" textRotation="90" wrapText="1"/>
    </xf>
    <xf numFmtId="169" fontId="9" fillId="0" borderId="2" xfId="0" applyNumberFormat="1" applyFont="1" applyBorder="1" applyAlignment="1">
      <alignment horizontal="center" textRotation="90" wrapText="1"/>
    </xf>
    <xf numFmtId="169" fontId="24" fillId="0" borderId="2" xfId="0" applyNumberFormat="1" applyFont="1" applyBorder="1" applyAlignment="1">
      <alignment horizontal="center" textRotation="90" wrapText="1"/>
    </xf>
    <xf numFmtId="169" fontId="10" fillId="0" borderId="2" xfId="0" applyNumberFormat="1" applyFont="1" applyBorder="1" applyAlignment="1">
      <alignment horizontal="center" vertical="center"/>
    </xf>
    <xf numFmtId="169" fontId="9" fillId="0" borderId="2" xfId="0" applyNumberFormat="1" applyFont="1" applyBorder="1" applyAlignment="1">
      <alignment horizontal="center"/>
    </xf>
    <xf numFmtId="169" fontId="24" fillId="0" borderId="2" xfId="0" applyNumberFormat="1" applyFont="1" applyBorder="1" applyAlignment="1">
      <alignment horizontal="center"/>
    </xf>
    <xf numFmtId="0" fontId="0" fillId="0" borderId="11" xfId="0" applyBorder="1"/>
    <xf numFmtId="0" fontId="29" fillId="0" borderId="0" xfId="0" applyFont="1" applyBorder="1"/>
    <xf numFmtId="0" fontId="27" fillId="0" borderId="0" xfId="0" applyFont="1" applyBorder="1"/>
    <xf numFmtId="0" fontId="1" fillId="0" borderId="12" xfId="0" applyFont="1" applyBorder="1"/>
    <xf numFmtId="169" fontId="32" fillId="0" borderId="10" xfId="0" applyNumberFormat="1" applyFont="1" applyBorder="1" applyAlignment="1">
      <alignment horizontal="center"/>
    </xf>
    <xf numFmtId="166" fontId="33" fillId="0" borderId="0" xfId="0" applyNumberFormat="1" applyFont="1"/>
    <xf numFmtId="166" fontId="15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horizontal="center"/>
    </xf>
    <xf numFmtId="166" fontId="17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4" fillId="0" borderId="13" xfId="0" applyNumberFormat="1" applyFont="1" applyBorder="1" applyAlignment="1">
      <alignment horizontal="center" vertical="center" wrapText="1"/>
    </xf>
    <xf numFmtId="164" fontId="15" fillId="0" borderId="14" xfId="0" applyNumberFormat="1" applyFont="1" applyBorder="1" applyAlignment="1">
      <alignment horizontal="center" vertical="center" wrapText="1"/>
    </xf>
    <xf numFmtId="166" fontId="14" fillId="0" borderId="4" xfId="0" applyNumberFormat="1" applyFont="1" applyBorder="1"/>
    <xf numFmtId="0" fontId="13" fillId="0" borderId="0" xfId="0" applyFont="1" applyAlignment="1">
      <alignment vertical="top" wrapText="1"/>
    </xf>
    <xf numFmtId="165" fontId="13" fillId="0" borderId="0" xfId="0" applyNumberFormat="1" applyFont="1" applyBorder="1"/>
    <xf numFmtId="0" fontId="15" fillId="0" borderId="0" xfId="0" applyFont="1" applyBorder="1"/>
    <xf numFmtId="166" fontId="15" fillId="0" borderId="0" xfId="0" applyNumberFormat="1" applyFont="1" applyBorder="1"/>
    <xf numFmtId="166" fontId="13" fillId="0" borderId="0" xfId="0" applyNumberFormat="1" applyFont="1" applyBorder="1"/>
    <xf numFmtId="166" fontId="14" fillId="0" borderId="0" xfId="0" applyNumberFormat="1" applyFont="1" applyBorder="1"/>
    <xf numFmtId="166" fontId="17" fillId="0" borderId="0" xfId="0" applyNumberFormat="1" applyFont="1" applyBorder="1"/>
    <xf numFmtId="166" fontId="15" fillId="0" borderId="0" xfId="0" applyNumberFormat="1" applyFont="1" applyBorder="1" applyAlignment="1">
      <alignment horizontal="center"/>
    </xf>
    <xf numFmtId="166" fontId="16" fillId="0" borderId="0" xfId="0" applyNumberFormat="1" applyFont="1" applyBorder="1" applyAlignment="1">
      <alignment horizontal="center"/>
    </xf>
    <xf numFmtId="166" fontId="17" fillId="0" borderId="0" xfId="0" applyNumberFormat="1" applyFont="1" applyBorder="1" applyAlignment="1">
      <alignment horizontal="center"/>
    </xf>
    <xf numFmtId="0" fontId="14" fillId="0" borderId="0" xfId="0" applyFont="1" applyAlignment="1">
      <alignment vertical="top" wrapText="1"/>
    </xf>
    <xf numFmtId="166" fontId="16" fillId="0" borderId="0" xfId="0" applyNumberFormat="1" applyFont="1" applyBorder="1"/>
    <xf numFmtId="0" fontId="14" fillId="0" borderId="0" xfId="0" applyFont="1" applyBorder="1"/>
    <xf numFmtId="165" fontId="14" fillId="0" borderId="0" xfId="0" applyNumberFormat="1" applyFont="1" applyBorder="1"/>
    <xf numFmtId="0" fontId="18" fillId="0" borderId="0" xfId="0" applyFont="1" applyBorder="1"/>
    <xf numFmtId="0" fontId="21" fillId="0" borderId="0" xfId="0" applyFont="1" applyBorder="1"/>
    <xf numFmtId="0" fontId="16" fillId="0" borderId="0" xfId="0" applyFont="1" applyBorder="1"/>
    <xf numFmtId="0" fontId="15" fillId="5" borderId="0" xfId="0" applyFont="1" applyFill="1" applyBorder="1"/>
    <xf numFmtId="0" fontId="22" fillId="0" borderId="0" xfId="0" applyFont="1" applyBorder="1"/>
    <xf numFmtId="166" fontId="33" fillId="0" borderId="0" xfId="0" applyNumberFormat="1" applyFont="1" applyBorder="1"/>
    <xf numFmtId="164" fontId="13" fillId="0" borderId="0" xfId="0" applyNumberFormat="1" applyFont="1" applyBorder="1"/>
    <xf numFmtId="164" fontId="14" fillId="0" borderId="0" xfId="0" applyNumberFormat="1" applyFont="1" applyBorder="1"/>
    <xf numFmtId="164" fontId="16" fillId="0" borderId="0" xfId="0" applyNumberFormat="1" applyFont="1" applyBorder="1"/>
    <xf numFmtId="164" fontId="17" fillId="0" borderId="0" xfId="0" applyNumberFormat="1" applyFont="1" applyBorder="1"/>
    <xf numFmtId="0" fontId="16" fillId="0" borderId="0" xfId="0" applyFont="1" applyBorder="1" applyAlignment="1">
      <alignment horizontal="center" vertical="center" wrapText="1"/>
    </xf>
    <xf numFmtId="166" fontId="16" fillId="6" borderId="0" xfId="0" applyNumberFormat="1" applyFont="1" applyFill="1" applyBorder="1" applyAlignment="1">
      <alignment horizontal="center"/>
    </xf>
    <xf numFmtId="166" fontId="16" fillId="6" borderId="0" xfId="0" applyNumberFormat="1" applyFont="1" applyFill="1" applyAlignment="1">
      <alignment horizontal="center"/>
    </xf>
    <xf numFmtId="166" fontId="13" fillId="6" borderId="0" xfId="0" applyNumberFormat="1" applyFont="1" applyFill="1" applyBorder="1"/>
    <xf numFmtId="166" fontId="13" fillId="6" borderId="0" xfId="0" applyNumberFormat="1" applyFont="1" applyFill="1"/>
    <xf numFmtId="166" fontId="16" fillId="6" borderId="0" xfId="0" applyNumberFormat="1" applyFont="1" applyFill="1" applyBorder="1"/>
    <xf numFmtId="165" fontId="1" fillId="0" borderId="9" xfId="0" applyNumberFormat="1" applyFont="1" applyBorder="1"/>
    <xf numFmtId="165" fontId="0" fillId="0" borderId="9" xfId="0" applyNumberFormat="1" applyBorder="1"/>
    <xf numFmtId="165" fontId="1" fillId="0" borderId="10" xfId="0" applyNumberFormat="1" applyFont="1" applyBorder="1"/>
    <xf numFmtId="165" fontId="0" fillId="0" borderId="0" xfId="0" applyNumberFormat="1"/>
    <xf numFmtId="165" fontId="1" fillId="0" borderId="11" xfId="0" applyNumberFormat="1" applyFont="1" applyBorder="1"/>
    <xf numFmtId="0" fontId="1" fillId="0" borderId="11" xfId="0" applyFont="1" applyBorder="1"/>
    <xf numFmtId="0" fontId="30" fillId="0" borderId="9" xfId="0" applyFont="1" applyBorder="1"/>
    <xf numFmtId="0" fontId="10" fillId="0" borderId="9" xfId="0" applyFont="1" applyBorder="1"/>
    <xf numFmtId="0" fontId="32" fillId="0" borderId="9" xfId="0" applyFont="1" applyBorder="1"/>
    <xf numFmtId="0" fontId="24" fillId="0" borderId="9" xfId="0" applyFont="1" applyBorder="1"/>
    <xf numFmtId="20" fontId="13" fillId="0" borderId="0" xfId="0" applyNumberFormat="1" applyFont="1"/>
    <xf numFmtId="0" fontId="13" fillId="0" borderId="5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166" fontId="16" fillId="6" borderId="0" xfId="0" applyNumberFormat="1" applyFont="1" applyFill="1"/>
    <xf numFmtId="0" fontId="13" fillId="0" borderId="0" xfId="0" applyFont="1" applyBorder="1" applyAlignment="1">
      <alignment wrapText="1"/>
    </xf>
    <xf numFmtId="0" fontId="13" fillId="0" borderId="0" xfId="0" applyFont="1" applyBorder="1" applyAlignment="1"/>
    <xf numFmtId="0" fontId="13" fillId="0" borderId="13" xfId="0" applyFont="1" applyBorder="1" applyAlignment="1">
      <alignment horizontal="center" vertical="center" wrapText="1"/>
    </xf>
    <xf numFmtId="0" fontId="16" fillId="0" borderId="0" xfId="0" applyNumberFormat="1" applyFont="1" applyBorder="1" applyAlignment="1">
      <alignment horizontal="center"/>
    </xf>
    <xf numFmtId="20" fontId="0" fillId="0" borderId="0" xfId="0" applyNumberFormat="1"/>
    <xf numFmtId="166" fontId="0" fillId="0" borderId="0" xfId="0" applyNumberFormat="1"/>
    <xf numFmtId="169" fontId="30" fillId="0" borderId="10" xfId="0" applyNumberFormat="1" applyFont="1" applyBorder="1" applyAlignment="1">
      <alignment horizontal="center"/>
    </xf>
    <xf numFmtId="169" fontId="34" fillId="0" borderId="10" xfId="0" applyNumberFormat="1" applyFont="1" applyBorder="1" applyAlignment="1">
      <alignment horizontal="center" vertical="center"/>
    </xf>
    <xf numFmtId="169" fontId="34" fillId="0" borderId="9" xfId="0" applyNumberFormat="1" applyFont="1" applyBorder="1" applyAlignment="1">
      <alignment horizontal="center" vertical="center"/>
    </xf>
    <xf numFmtId="169" fontId="35" fillId="0" borderId="9" xfId="0" applyNumberFormat="1" applyFont="1" applyBorder="1" applyAlignment="1">
      <alignment horizontal="center" vertical="center"/>
    </xf>
    <xf numFmtId="0" fontId="28" fillId="0" borderId="15" xfId="0" applyFont="1" applyBorder="1" applyAlignment="1">
      <alignment vertical="center"/>
    </xf>
    <xf numFmtId="0" fontId="28" fillId="0" borderId="12" xfId="0" applyFont="1" applyBorder="1" applyAlignment="1">
      <alignment vertical="center"/>
    </xf>
    <xf numFmtId="0" fontId="28" fillId="0" borderId="16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169" fontId="10" fillId="0" borderId="0" xfId="0" applyNumberFormat="1" applyFont="1" applyBorder="1" applyAlignment="1">
      <alignment horizontal="center"/>
    </xf>
    <xf numFmtId="169" fontId="10" fillId="0" borderId="11" xfId="0" applyNumberFormat="1" applyFont="1" applyBorder="1" applyAlignment="1">
      <alignment horizontal="center"/>
    </xf>
    <xf numFmtId="0" fontId="10" fillId="0" borderId="0" xfId="0" applyFont="1" applyBorder="1"/>
    <xf numFmtId="0" fontId="1" fillId="0" borderId="9" xfId="0" applyFont="1" applyBorder="1"/>
    <xf numFmtId="0" fontId="29" fillId="0" borderId="9" xfId="0" applyFont="1" applyBorder="1"/>
    <xf numFmtId="0" fontId="27" fillId="0" borderId="9" xfId="0" applyFont="1" applyBorder="1"/>
    <xf numFmtId="0" fontId="1" fillId="0" borderId="10" xfId="0" applyFont="1" applyBorder="1"/>
    <xf numFmtId="0" fontId="27" fillId="0" borderId="11" xfId="0" applyFont="1" applyBorder="1"/>
    <xf numFmtId="0" fontId="31" fillId="0" borderId="10" xfId="0" applyFont="1" applyBorder="1"/>
    <xf numFmtId="0" fontId="30" fillId="0" borderId="0" xfId="0" applyFont="1" applyBorder="1"/>
    <xf numFmtId="165" fontId="0" fillId="0" borderId="9" xfId="0" applyNumberFormat="1" applyFont="1" applyBorder="1"/>
    <xf numFmtId="165" fontId="0" fillId="0" borderId="10" xfId="0" applyNumberFormat="1" applyFont="1" applyBorder="1"/>
    <xf numFmtId="165" fontId="0" fillId="0" borderId="16" xfId="0" applyNumberFormat="1" applyFont="1" applyBorder="1"/>
    <xf numFmtId="169" fontId="30" fillId="0" borderId="11" xfId="0" applyNumberFormat="1" applyFont="1" applyBorder="1" applyAlignment="1">
      <alignment horizontal="center"/>
    </xf>
    <xf numFmtId="0" fontId="29" fillId="0" borderId="10" xfId="0" applyFont="1" applyBorder="1"/>
    <xf numFmtId="169" fontId="9" fillId="0" borderId="9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169" fontId="39" fillId="0" borderId="2" xfId="0" applyNumberFormat="1" applyFont="1" applyBorder="1" applyAlignment="1">
      <alignment horizontal="center" textRotation="90" wrapText="1"/>
    </xf>
    <xf numFmtId="169" fontId="39" fillId="0" borderId="2" xfId="0" applyNumberFormat="1" applyFont="1" applyBorder="1" applyAlignment="1">
      <alignment horizontal="center"/>
    </xf>
    <xf numFmtId="0" fontId="39" fillId="0" borderId="9" xfId="0" applyFont="1" applyBorder="1" applyAlignment="1">
      <alignment horizontal="center"/>
    </xf>
    <xf numFmtId="169" fontId="40" fillId="0" borderId="9" xfId="0" applyNumberFormat="1" applyFont="1" applyBorder="1" applyAlignment="1">
      <alignment horizontal="center"/>
    </xf>
    <xf numFmtId="169" fontId="39" fillId="0" borderId="9" xfId="0" applyNumberFormat="1" applyFont="1" applyBorder="1" applyAlignment="1">
      <alignment horizontal="center"/>
    </xf>
    <xf numFmtId="169" fontId="42" fillId="0" borderId="11" xfId="0" applyNumberFormat="1" applyFont="1" applyBorder="1" applyAlignment="1">
      <alignment horizontal="center" vertical="center"/>
    </xf>
    <xf numFmtId="169" fontId="41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2" xfId="0" applyFont="1" applyBorder="1" applyAlignment="1">
      <alignment horizontal="center" textRotation="90" wrapText="1"/>
    </xf>
    <xf numFmtId="0" fontId="10" fillId="0" borderId="2" xfId="0" applyFont="1" applyBorder="1" applyAlignment="1">
      <alignment horizontal="center"/>
    </xf>
    <xf numFmtId="0" fontId="10" fillId="0" borderId="2" xfId="0" applyFont="1" applyBorder="1"/>
    <xf numFmtId="169" fontId="24" fillId="0" borderId="2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textRotation="90" wrapText="1"/>
    </xf>
    <xf numFmtId="169" fontId="3" fillId="0" borderId="2" xfId="0" applyNumberFormat="1" applyFont="1" applyBorder="1" applyAlignment="1">
      <alignment horizontal="center" vertical="center"/>
    </xf>
    <xf numFmtId="169" fontId="4" fillId="0" borderId="9" xfId="0" applyNumberFormat="1" applyFont="1" applyBorder="1" applyAlignment="1">
      <alignment horizontal="center"/>
    </xf>
    <xf numFmtId="169" fontId="3" fillId="0" borderId="9" xfId="0" applyNumberFormat="1" applyFont="1" applyBorder="1" applyAlignment="1">
      <alignment horizontal="center"/>
    </xf>
    <xf numFmtId="169" fontId="3" fillId="0" borderId="11" xfId="0" applyNumberFormat="1" applyFont="1" applyBorder="1" applyAlignment="1">
      <alignment horizontal="center"/>
    </xf>
    <xf numFmtId="169" fontId="4" fillId="0" borderId="11" xfId="0" applyNumberFormat="1" applyFont="1" applyBorder="1" applyAlignment="1">
      <alignment horizontal="center"/>
    </xf>
    <xf numFmtId="0" fontId="9" fillId="0" borderId="2" xfId="0" applyFont="1" applyBorder="1" applyAlignment="1">
      <alignment textRotation="90" wrapText="1"/>
    </xf>
    <xf numFmtId="0" fontId="9" fillId="0" borderId="2" xfId="0" applyFont="1" applyBorder="1" applyAlignment="1">
      <alignment horizontal="center"/>
    </xf>
    <xf numFmtId="0" fontId="9" fillId="0" borderId="2" xfId="0" applyFont="1" applyBorder="1"/>
    <xf numFmtId="169" fontId="10" fillId="0" borderId="17" xfId="0" applyNumberFormat="1" applyFont="1" applyBorder="1" applyAlignment="1">
      <alignment horizontal="center"/>
    </xf>
    <xf numFmtId="169" fontId="31" fillId="0" borderId="11" xfId="0" applyNumberFormat="1" applyFont="1" applyBorder="1" applyAlignment="1">
      <alignment horizontal="center"/>
    </xf>
    <xf numFmtId="169" fontId="9" fillId="0" borderId="11" xfId="0" applyNumberFormat="1" applyFont="1" applyBorder="1" applyAlignment="1">
      <alignment horizontal="center"/>
    </xf>
    <xf numFmtId="169" fontId="39" fillId="0" borderId="11" xfId="0" applyNumberFormat="1" applyFont="1" applyBorder="1" applyAlignment="1">
      <alignment horizontal="center"/>
    </xf>
    <xf numFmtId="0" fontId="44" fillId="0" borderId="0" xfId="0" applyFont="1"/>
    <xf numFmtId="165" fontId="44" fillId="0" borderId="2" xfId="0" applyNumberFormat="1" applyFont="1" applyBorder="1"/>
    <xf numFmtId="0" fontId="44" fillId="0" borderId="2" xfId="0" applyFont="1" applyBorder="1"/>
    <xf numFmtId="169" fontId="45" fillId="0" borderId="2" xfId="0" applyNumberFormat="1" applyFont="1" applyBorder="1" applyAlignment="1">
      <alignment horizontal="center"/>
    </xf>
    <xf numFmtId="169" fontId="43" fillId="0" borderId="2" xfId="0" applyNumberFormat="1" applyFont="1" applyBorder="1" applyAlignment="1">
      <alignment horizontal="center" vertical="center"/>
    </xf>
    <xf numFmtId="169" fontId="38" fillId="0" borderId="2" xfId="0" applyNumberFormat="1" applyFont="1" applyBorder="1" applyAlignment="1">
      <alignment horizontal="center"/>
    </xf>
    <xf numFmtId="169" fontId="46" fillId="0" borderId="2" xfId="0" applyNumberFormat="1" applyFont="1" applyBorder="1" applyAlignment="1">
      <alignment horizontal="center"/>
    </xf>
    <xf numFmtId="169" fontId="47" fillId="0" borderId="2" xfId="0" applyNumberFormat="1" applyFont="1" applyBorder="1" applyAlignment="1">
      <alignment horizontal="center"/>
    </xf>
    <xf numFmtId="165" fontId="0" fillId="0" borderId="16" xfId="0" applyNumberFormat="1" applyFont="1" applyBorder="1" applyAlignment="1">
      <alignment horizontal="right"/>
    </xf>
    <xf numFmtId="165" fontId="0" fillId="0" borderId="9" xfId="0" applyNumberFormat="1" applyBorder="1" applyAlignment="1">
      <alignment horizontal="right"/>
    </xf>
    <xf numFmtId="169" fontId="36" fillId="0" borderId="9" xfId="0" applyNumberFormat="1" applyFont="1" applyBorder="1" applyAlignment="1">
      <alignment horizontal="right" vertical="center"/>
    </xf>
    <xf numFmtId="165" fontId="1" fillId="0" borderId="15" xfId="0" applyNumberFormat="1" applyFont="1" applyBorder="1" applyAlignment="1">
      <alignment horizontal="right"/>
    </xf>
    <xf numFmtId="169" fontId="37" fillId="0" borderId="9" xfId="0" applyNumberFormat="1" applyFont="1" applyBorder="1" applyAlignment="1">
      <alignment horizontal="right" vertical="center"/>
    </xf>
    <xf numFmtId="165" fontId="0" fillId="0" borderId="11" xfId="0" applyNumberFormat="1" applyBorder="1" applyAlignment="1">
      <alignment horizontal="right"/>
    </xf>
    <xf numFmtId="165" fontId="1" fillId="0" borderId="9" xfId="0" applyNumberFormat="1" applyFont="1" applyBorder="1" applyAlignment="1">
      <alignment horizontal="right"/>
    </xf>
    <xf numFmtId="165" fontId="1" fillId="0" borderId="11" xfId="0" applyNumberFormat="1" applyFont="1" applyBorder="1" applyAlignment="1">
      <alignment horizontal="right"/>
    </xf>
    <xf numFmtId="170" fontId="0" fillId="0" borderId="0" xfId="0" applyNumberFormat="1" applyFill="1" applyAlignment="1">
      <alignment horizontal="right"/>
    </xf>
    <xf numFmtId="169" fontId="39" fillId="0" borderId="18" xfId="0" applyNumberFormat="1" applyFont="1" applyBorder="1" applyAlignment="1">
      <alignment horizontal="center"/>
    </xf>
    <xf numFmtId="169" fontId="39" fillId="0" borderId="16" xfId="0" applyNumberFormat="1" applyFont="1" applyBorder="1" applyAlignment="1">
      <alignment horizontal="center"/>
    </xf>
    <xf numFmtId="169" fontId="41" fillId="0" borderId="2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/>
    </xf>
    <xf numFmtId="0" fontId="31" fillId="0" borderId="11" xfId="0" applyFont="1" applyBorder="1"/>
    <xf numFmtId="164" fontId="48" fillId="0" borderId="13" xfId="0" applyNumberFormat="1" applyFont="1" applyBorder="1" applyAlignment="1">
      <alignment horizontal="center" vertical="center" wrapText="1"/>
    </xf>
    <xf numFmtId="166" fontId="48" fillId="0" borderId="0" xfId="0" applyNumberFormat="1" applyFont="1" applyAlignment="1">
      <alignment horizontal="center"/>
    </xf>
    <xf numFmtId="166" fontId="48" fillId="0" borderId="0" xfId="0" applyNumberFormat="1" applyFont="1" applyBorder="1" applyAlignment="1">
      <alignment horizontal="center"/>
    </xf>
    <xf numFmtId="167" fontId="48" fillId="0" borderId="0" xfId="0" applyNumberFormat="1" applyFont="1" applyAlignment="1">
      <alignment horizontal="center"/>
    </xf>
    <xf numFmtId="164" fontId="48" fillId="0" borderId="0" xfId="0" applyNumberFormat="1" applyFont="1" applyAlignment="1">
      <alignment horizontal="center"/>
    </xf>
    <xf numFmtId="164" fontId="48" fillId="0" borderId="5" xfId="0" applyNumberFormat="1" applyFont="1" applyBorder="1" applyAlignment="1">
      <alignment horizontal="center" vertical="center" wrapText="1"/>
    </xf>
    <xf numFmtId="166" fontId="48" fillId="0" borderId="0" xfId="0" applyNumberFormat="1" applyFont="1"/>
    <xf numFmtId="166" fontId="48" fillId="0" borderId="0" xfId="0" applyNumberFormat="1" applyFont="1" applyBorder="1"/>
    <xf numFmtId="168" fontId="48" fillId="0" borderId="0" xfId="0" applyNumberFormat="1" applyFont="1"/>
    <xf numFmtId="164" fontId="48" fillId="0" borderId="0" xfId="0" applyNumberFormat="1" applyFont="1"/>
    <xf numFmtId="167" fontId="48" fillId="0" borderId="0" xfId="0" applyNumberFormat="1" applyFont="1"/>
    <xf numFmtId="0" fontId="48" fillId="0" borderId="0" xfId="0" applyFont="1"/>
    <xf numFmtId="0" fontId="48" fillId="0" borderId="0" xfId="0" applyFont="1" applyBorder="1"/>
    <xf numFmtId="164" fontId="48" fillId="0" borderId="0" xfId="0" applyNumberFormat="1" applyFont="1" applyBorder="1"/>
    <xf numFmtId="0" fontId="48" fillId="0" borderId="0" xfId="0" applyFont="1" applyAlignment="1">
      <alignment vertical="top" wrapText="1"/>
    </xf>
    <xf numFmtId="0" fontId="17" fillId="0" borderId="0" xfId="0" applyNumberFormat="1" applyFont="1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vertical="top" wrapText="1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Border="1"/>
    <xf numFmtId="0" fontId="49" fillId="0" borderId="0" xfId="0" applyFont="1"/>
    <xf numFmtId="0" fontId="49" fillId="0" borderId="0" xfId="0" applyFont="1" applyBorder="1"/>
    <xf numFmtId="0" fontId="31" fillId="0" borderId="9" xfId="0" applyFont="1" applyBorder="1"/>
    <xf numFmtId="0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169" fontId="9" fillId="0" borderId="2" xfId="0" applyNumberFormat="1" applyFont="1" applyBorder="1" applyAlignment="1">
      <alignment horizontal="center" vertical="center"/>
    </xf>
    <xf numFmtId="169" fontId="31" fillId="0" borderId="10" xfId="0" applyNumberFormat="1" applyFont="1" applyBorder="1" applyAlignment="1">
      <alignment horizontal="center"/>
    </xf>
    <xf numFmtId="169" fontId="30" fillId="0" borderId="16" xfId="0" applyNumberFormat="1" applyFont="1" applyBorder="1" applyAlignment="1">
      <alignment horizontal="center"/>
    </xf>
    <xf numFmtId="169" fontId="10" fillId="0" borderId="16" xfId="0" applyNumberFormat="1" applyFont="1" applyBorder="1" applyAlignment="1">
      <alignment horizontal="center"/>
    </xf>
    <xf numFmtId="169" fontId="30" fillId="0" borderId="15" xfId="0" applyNumberFormat="1" applyFont="1" applyBorder="1" applyAlignment="1">
      <alignment horizontal="center"/>
    </xf>
    <xf numFmtId="169" fontId="30" fillId="0" borderId="17" xfId="0" applyNumberFormat="1" applyFont="1" applyBorder="1" applyAlignment="1">
      <alignment horizontal="center"/>
    </xf>
    <xf numFmtId="0" fontId="0" fillId="0" borderId="19" xfId="0" applyBorder="1"/>
    <xf numFmtId="0" fontId="0" fillId="0" borderId="0" xfId="0" applyBorder="1" applyAlignment="1">
      <alignment vertical="center"/>
    </xf>
    <xf numFmtId="0" fontId="28" fillId="0" borderId="19" xfId="0" applyFont="1" applyBorder="1" applyAlignment="1">
      <alignment vertical="center"/>
    </xf>
    <xf numFmtId="0" fontId="0" fillId="0" borderId="20" xfId="0" applyBorder="1"/>
    <xf numFmtId="0" fontId="0" fillId="0" borderId="17" xfId="0" applyBorder="1"/>
    <xf numFmtId="169" fontId="40" fillId="0" borderId="2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 textRotation="90" wrapText="1"/>
    </xf>
    <xf numFmtId="169" fontId="24" fillId="0" borderId="0" xfId="0" applyNumberFormat="1" applyFont="1" applyBorder="1" applyAlignment="1">
      <alignment horizontal="center" vertical="center"/>
    </xf>
    <xf numFmtId="169" fontId="32" fillId="0" borderId="0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1" fillId="0" borderId="20" xfId="0" applyFont="1" applyBorder="1"/>
    <xf numFmtId="165" fontId="1" fillId="0" borderId="16" xfId="0" applyNumberFormat="1" applyFont="1" applyBorder="1"/>
    <xf numFmtId="165" fontId="1" fillId="0" borderId="18" xfId="0" applyNumberFormat="1" applyFont="1" applyBorder="1"/>
    <xf numFmtId="165" fontId="0" fillId="0" borderId="16" xfId="0" applyNumberFormat="1" applyBorder="1"/>
    <xf numFmtId="165" fontId="1" fillId="0" borderId="15" xfId="0" applyNumberFormat="1" applyFont="1" applyBorder="1"/>
    <xf numFmtId="0" fontId="10" fillId="5" borderId="9" xfId="0" applyFont="1" applyFill="1" applyBorder="1"/>
    <xf numFmtId="0" fontId="50" fillId="0" borderId="10" xfId="0" applyFont="1" applyBorder="1"/>
    <xf numFmtId="0" fontId="50" fillId="0" borderId="11" xfId="0" applyFont="1" applyBorder="1"/>
    <xf numFmtId="0" fontId="0" fillId="0" borderId="2" xfId="0" applyBorder="1" applyAlignment="1">
      <alignment horizontal="center" vertical="center" wrapText="1"/>
    </xf>
    <xf numFmtId="2" fontId="1" fillId="0" borderId="9" xfId="0" applyNumberFormat="1" applyFont="1" applyBorder="1"/>
    <xf numFmtId="0" fontId="0" fillId="0" borderId="0" xfId="0" applyFill="1"/>
    <xf numFmtId="20" fontId="0" fillId="0" borderId="0" xfId="0" applyNumberFormat="1" applyFill="1"/>
    <xf numFmtId="0" fontId="0" fillId="0" borderId="0" xfId="0" applyFill="1" applyAlignment="1">
      <alignment horizontal="right"/>
    </xf>
    <xf numFmtId="0" fontId="54" fillId="0" borderId="2" xfId="0" applyFont="1" applyBorder="1"/>
    <xf numFmtId="0" fontId="10" fillId="0" borderId="11" xfId="0" applyFont="1" applyBorder="1"/>
    <xf numFmtId="165" fontId="44" fillId="0" borderId="2" xfId="0" applyNumberFormat="1" applyFont="1" applyBorder="1" applyAlignment="1">
      <alignment horizontal="right"/>
    </xf>
    <xf numFmtId="0" fontId="1" fillId="0" borderId="19" xfId="0" applyFont="1" applyBorder="1"/>
    <xf numFmtId="0" fontId="1" fillId="0" borderId="21" xfId="0" applyFont="1" applyBorder="1" applyAlignment="1">
      <alignment horizontal="right"/>
    </xf>
    <xf numFmtId="0" fontId="1" fillId="0" borderId="21" xfId="0" applyFont="1" applyBorder="1"/>
    <xf numFmtId="0" fontId="1" fillId="0" borderId="21" xfId="0" applyFont="1" applyBorder="1" applyAlignment="1">
      <alignment horizontal="left"/>
    </xf>
    <xf numFmtId="0" fontId="56" fillId="0" borderId="21" xfId="0" applyFont="1" applyBorder="1" applyAlignment="1">
      <alignment horizontal="right"/>
    </xf>
    <xf numFmtId="170" fontId="1" fillId="0" borderId="21" xfId="0" applyNumberFormat="1" applyFont="1" applyBorder="1"/>
    <xf numFmtId="170" fontId="1" fillId="0" borderId="21" xfId="0" applyNumberFormat="1" applyFont="1" applyFill="1" applyBorder="1" applyAlignment="1">
      <alignment horizontal="left"/>
    </xf>
    <xf numFmtId="170" fontId="1" fillId="0" borderId="21" xfId="0" applyNumberFormat="1" applyFont="1" applyBorder="1" applyAlignment="1">
      <alignment horizontal="left"/>
    </xf>
    <xf numFmtId="0" fontId="57" fillId="0" borderId="21" xfId="0" applyFont="1" applyBorder="1" applyAlignment="1">
      <alignment horizontal="right"/>
    </xf>
    <xf numFmtId="0" fontId="57" fillId="0" borderId="21" xfId="0" applyFont="1" applyBorder="1" applyAlignment="1">
      <alignment horizontal="left"/>
    </xf>
    <xf numFmtId="0" fontId="1" fillId="0" borderId="21" xfId="0" applyFont="1" applyFill="1" applyBorder="1" applyAlignment="1">
      <alignment horizontal="left"/>
    </xf>
    <xf numFmtId="0" fontId="32" fillId="0" borderId="21" xfId="0" applyFont="1" applyBorder="1" applyAlignment="1">
      <alignment horizontal="right"/>
    </xf>
    <xf numFmtId="0" fontId="56" fillId="0" borderId="21" xfId="0" applyFont="1" applyBorder="1" applyAlignment="1">
      <alignment horizontal="left"/>
    </xf>
    <xf numFmtId="0" fontId="32" fillId="0" borderId="21" xfId="0" applyFont="1" applyBorder="1" applyAlignment="1">
      <alignment horizontal="left"/>
    </xf>
    <xf numFmtId="170" fontId="1" fillId="7" borderId="21" xfId="0" applyNumberFormat="1" applyFont="1" applyFill="1" applyBorder="1" applyAlignment="1">
      <alignment horizontal="right"/>
    </xf>
    <xf numFmtId="170" fontId="1" fillId="7" borderId="21" xfId="0" applyNumberFormat="1" applyFont="1" applyFill="1" applyBorder="1" applyAlignment="1">
      <alignment horizontal="left"/>
    </xf>
    <xf numFmtId="170" fontId="1" fillId="8" borderId="21" xfId="0" applyNumberFormat="1" applyFont="1" applyFill="1" applyBorder="1" applyAlignment="1">
      <alignment horizontal="right"/>
    </xf>
    <xf numFmtId="170" fontId="1" fillId="8" borderId="21" xfId="0" applyNumberFormat="1" applyFont="1" applyFill="1" applyBorder="1" applyAlignment="1">
      <alignment horizontal="left"/>
    </xf>
    <xf numFmtId="170" fontId="1" fillId="9" borderId="21" xfId="0" applyNumberFormat="1" applyFont="1" applyFill="1" applyBorder="1" applyAlignment="1">
      <alignment horizontal="right"/>
    </xf>
    <xf numFmtId="170" fontId="1" fillId="9" borderId="21" xfId="0" applyNumberFormat="1" applyFont="1" applyFill="1" applyBorder="1" applyAlignment="1">
      <alignment horizontal="left"/>
    </xf>
    <xf numFmtId="170" fontId="1" fillId="0" borderId="21" xfId="0" applyNumberFormat="1" applyFont="1" applyFill="1" applyBorder="1" applyAlignment="1">
      <alignment horizontal="right"/>
    </xf>
    <xf numFmtId="170" fontId="1" fillId="10" borderId="21" xfId="0" applyNumberFormat="1" applyFont="1" applyFill="1" applyBorder="1" applyAlignment="1">
      <alignment horizontal="right"/>
    </xf>
    <xf numFmtId="170" fontId="1" fillId="10" borderId="21" xfId="0" applyNumberFormat="1" applyFont="1" applyFill="1" applyBorder="1" applyAlignment="1">
      <alignment horizontal="left"/>
    </xf>
    <xf numFmtId="0" fontId="31" fillId="0" borderId="21" xfId="0" applyFont="1" applyBorder="1" applyAlignment="1">
      <alignment horizontal="right"/>
    </xf>
    <xf numFmtId="0" fontId="31" fillId="0" borderId="21" xfId="0" applyFont="1" applyBorder="1" applyAlignment="1">
      <alignment horizontal="left"/>
    </xf>
    <xf numFmtId="0" fontId="1" fillId="0" borderId="22" xfId="0" applyFont="1" applyBorder="1" applyAlignment="1">
      <alignment horizontal="right"/>
    </xf>
    <xf numFmtId="20" fontId="1" fillId="0" borderId="23" xfId="0" applyNumberFormat="1" applyFont="1" applyBorder="1" applyAlignment="1">
      <alignment horizontal="left"/>
    </xf>
    <xf numFmtId="0" fontId="1" fillId="0" borderId="23" xfId="0" applyFont="1" applyBorder="1" applyAlignment="1">
      <alignment horizontal="left"/>
    </xf>
    <xf numFmtId="0" fontId="56" fillId="0" borderId="22" xfId="0" applyFont="1" applyBorder="1" applyAlignment="1">
      <alignment horizontal="right"/>
    </xf>
    <xf numFmtId="0" fontId="32" fillId="0" borderId="22" xfId="0" applyFont="1" applyBorder="1" applyAlignment="1">
      <alignment horizontal="right"/>
    </xf>
    <xf numFmtId="0" fontId="32" fillId="0" borderId="23" xfId="0" applyFont="1" applyBorder="1" applyAlignment="1">
      <alignment horizontal="left"/>
    </xf>
    <xf numFmtId="0" fontId="56" fillId="0" borderId="23" xfId="0" applyFont="1" applyBorder="1" applyAlignment="1">
      <alignment horizontal="left"/>
    </xf>
    <xf numFmtId="0" fontId="50" fillId="0" borderId="21" xfId="0" applyFont="1" applyBorder="1" applyAlignment="1">
      <alignment horizontal="left"/>
    </xf>
    <xf numFmtId="0" fontId="50" fillId="0" borderId="21" xfId="0" applyFont="1" applyBorder="1" applyAlignment="1">
      <alignment horizontal="right"/>
    </xf>
    <xf numFmtId="0" fontId="50" fillId="0" borderId="23" xfId="0" applyFont="1" applyBorder="1" applyAlignment="1">
      <alignment horizontal="left"/>
    </xf>
    <xf numFmtId="0" fontId="50" fillId="0" borderId="22" xfId="0" applyFont="1" applyBorder="1" applyAlignment="1">
      <alignment horizontal="right"/>
    </xf>
    <xf numFmtId="170" fontId="1" fillId="11" borderId="21" xfId="0" applyNumberFormat="1" applyFont="1" applyFill="1" applyBorder="1" applyAlignment="1">
      <alignment horizontal="right"/>
    </xf>
    <xf numFmtId="170" fontId="1" fillId="11" borderId="21" xfId="0" applyNumberFormat="1" applyFont="1" applyFill="1" applyBorder="1" applyAlignment="1">
      <alignment horizontal="left"/>
    </xf>
    <xf numFmtId="0" fontId="30" fillId="0" borderId="10" xfId="0" applyFont="1" applyBorder="1"/>
    <xf numFmtId="169" fontId="30" fillId="0" borderId="0" xfId="0" applyNumberFormat="1" applyFont="1" applyBorder="1" applyAlignment="1">
      <alignment horizontal="center"/>
    </xf>
    <xf numFmtId="169" fontId="32" fillId="0" borderId="11" xfId="0" applyNumberFormat="1" applyFont="1" applyBorder="1" applyAlignment="1">
      <alignment horizontal="center"/>
    </xf>
    <xf numFmtId="0" fontId="50" fillId="0" borderId="9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169" fontId="50" fillId="0" borderId="9" xfId="0" applyNumberFormat="1" applyFont="1" applyBorder="1" applyAlignment="1">
      <alignment horizontal="center"/>
    </xf>
    <xf numFmtId="169" fontId="4" fillId="0" borderId="10" xfId="0" applyNumberFormat="1" applyFont="1" applyBorder="1" applyAlignment="1">
      <alignment horizontal="center"/>
    </xf>
    <xf numFmtId="169" fontId="50" fillId="0" borderId="10" xfId="0" applyNumberFormat="1" applyFont="1" applyBorder="1" applyAlignment="1">
      <alignment horizontal="center"/>
    </xf>
    <xf numFmtId="169" fontId="42" fillId="0" borderId="9" xfId="0" applyNumberFormat="1" applyFont="1" applyBorder="1" applyAlignment="1">
      <alignment horizontal="center" vertical="center"/>
    </xf>
    <xf numFmtId="169" fontId="42" fillId="0" borderId="10" xfId="0" applyNumberFormat="1" applyFont="1" applyBorder="1" applyAlignment="1">
      <alignment horizontal="center" vertical="center"/>
    </xf>
    <xf numFmtId="0" fontId="1" fillId="0" borderId="24" xfId="0" applyFont="1" applyBorder="1"/>
    <xf numFmtId="169" fontId="35" fillId="0" borderId="10" xfId="0" applyNumberFormat="1" applyFont="1" applyBorder="1" applyAlignment="1">
      <alignment horizontal="center" vertical="center"/>
    </xf>
    <xf numFmtId="169" fontId="50" fillId="0" borderId="15" xfId="0" applyNumberFormat="1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169" fontId="34" fillId="0" borderId="11" xfId="0" applyNumberFormat="1" applyFont="1" applyBorder="1" applyAlignment="1">
      <alignment horizontal="center" vertical="center"/>
    </xf>
    <xf numFmtId="169" fontId="35" fillId="0" borderId="11" xfId="0" applyNumberFormat="1" applyFont="1" applyBorder="1" applyAlignment="1">
      <alignment horizontal="center" vertical="center"/>
    </xf>
    <xf numFmtId="0" fontId="31" fillId="0" borderId="16" xfId="0" applyFont="1" applyBorder="1"/>
    <xf numFmtId="169" fontId="32" fillId="0" borderId="2" xfId="0" applyNumberFormat="1" applyFont="1" applyBorder="1" applyAlignment="1">
      <alignment horizontal="center"/>
    </xf>
    <xf numFmtId="169" fontId="30" fillId="0" borderId="2" xfId="0" applyNumberFormat="1" applyFont="1" applyBorder="1" applyAlignment="1">
      <alignment horizontal="center"/>
    </xf>
    <xf numFmtId="165" fontId="14" fillId="0" borderId="16" xfId="0" applyNumberFormat="1" applyFont="1" applyBorder="1"/>
    <xf numFmtId="165" fontId="14" fillId="0" borderId="18" xfId="0" applyNumberFormat="1" applyFont="1" applyBorder="1"/>
    <xf numFmtId="0" fontId="1" fillId="10" borderId="7" xfId="0" applyFont="1" applyFill="1" applyBorder="1" applyAlignment="1">
      <alignment horizontal="right"/>
    </xf>
    <xf numFmtId="0" fontId="1" fillId="9" borderId="8" xfId="0" applyFont="1" applyFill="1" applyBorder="1" applyAlignment="1">
      <alignment horizontal="right"/>
    </xf>
    <xf numFmtId="0" fontId="51" fillId="8" borderId="8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right"/>
    </xf>
    <xf numFmtId="0" fontId="1" fillId="11" borderId="8" xfId="0" applyFont="1" applyFill="1" applyBorder="1" applyAlignment="1">
      <alignment horizontal="right"/>
    </xf>
    <xf numFmtId="0" fontId="1" fillId="0" borderId="8" xfId="0" applyFont="1" applyFill="1" applyBorder="1" applyAlignment="1">
      <alignment horizontal="right"/>
    </xf>
    <xf numFmtId="0" fontId="1" fillId="0" borderId="8" xfId="0" applyFont="1" applyFill="1" applyBorder="1"/>
    <xf numFmtId="0" fontId="1" fillId="0" borderId="8" xfId="0" applyFont="1" applyFill="1" applyBorder="1" applyAlignment="1">
      <alignment horizontal="left"/>
    </xf>
    <xf numFmtId="0" fontId="1" fillId="11" borderId="8" xfId="0" applyFont="1" applyFill="1" applyBorder="1" applyAlignment="1">
      <alignment horizontal="left"/>
    </xf>
    <xf numFmtId="0" fontId="1" fillId="7" borderId="8" xfId="0" applyFont="1" applyFill="1" applyBorder="1" applyAlignment="1">
      <alignment horizontal="left"/>
    </xf>
    <xf numFmtId="0" fontId="1" fillId="9" borderId="8" xfId="0" applyFont="1" applyFill="1" applyBorder="1" applyAlignment="1">
      <alignment horizontal="left"/>
    </xf>
    <xf numFmtId="0" fontId="1" fillId="10" borderId="25" xfId="0" applyFont="1" applyFill="1" applyBorder="1" applyAlignment="1">
      <alignment horizontal="left"/>
    </xf>
    <xf numFmtId="169" fontId="56" fillId="0" borderId="9" xfId="0" applyNumberFormat="1" applyFont="1" applyBorder="1" applyAlignment="1">
      <alignment horizontal="center"/>
    </xf>
    <xf numFmtId="169" fontId="55" fillId="0" borderId="9" xfId="0" applyNumberFormat="1" applyFont="1" applyBorder="1" applyAlignment="1">
      <alignment horizontal="center"/>
    </xf>
    <xf numFmtId="169" fontId="55" fillId="0" borderId="2" xfId="0" applyNumberFormat="1" applyFont="1" applyBorder="1" applyAlignment="1">
      <alignment horizontal="center" vertical="center"/>
    </xf>
    <xf numFmtId="169" fontId="55" fillId="0" borderId="2" xfId="0" applyNumberFormat="1" applyFont="1" applyBorder="1" applyAlignment="1">
      <alignment horizontal="center"/>
    </xf>
    <xf numFmtId="169" fontId="55" fillId="0" borderId="16" xfId="0" applyNumberFormat="1" applyFont="1" applyBorder="1" applyAlignment="1">
      <alignment horizontal="center"/>
    </xf>
    <xf numFmtId="169" fontId="56" fillId="0" borderId="16" xfId="0" applyNumberFormat="1" applyFont="1" applyBorder="1" applyAlignment="1">
      <alignment horizontal="center"/>
    </xf>
    <xf numFmtId="0" fontId="59" fillId="0" borderId="0" xfId="0" applyFont="1"/>
    <xf numFmtId="169" fontId="56" fillId="0" borderId="0" xfId="0" applyNumberFormat="1" applyFont="1" applyBorder="1" applyAlignment="1">
      <alignment horizontal="center"/>
    </xf>
    <xf numFmtId="169" fontId="56" fillId="0" borderId="15" xfId="0" applyNumberFormat="1" applyFont="1" applyBorder="1" applyAlignment="1">
      <alignment horizontal="center"/>
    </xf>
    <xf numFmtId="169" fontId="56" fillId="0" borderId="10" xfId="0" applyNumberFormat="1" applyFont="1" applyBorder="1" applyAlignment="1">
      <alignment horizontal="center"/>
    </xf>
    <xf numFmtId="0" fontId="30" fillId="0" borderId="11" xfId="0" applyFont="1" applyBorder="1"/>
    <xf numFmtId="165" fontId="3" fillId="0" borderId="16" xfId="0" applyNumberFormat="1" applyFont="1" applyBorder="1"/>
    <xf numFmtId="169" fontId="10" fillId="0" borderId="0" xfId="0" applyNumberFormat="1" applyFont="1" applyBorder="1" applyAlignment="1">
      <alignment horizontal="center" textRotation="90" wrapText="1"/>
    </xf>
    <xf numFmtId="169" fontId="10" fillId="0" borderId="0" xfId="0" applyNumberFormat="1" applyFont="1" applyBorder="1" applyAlignment="1">
      <alignment horizontal="center" vertical="center"/>
    </xf>
    <xf numFmtId="169" fontId="55" fillId="0" borderId="0" xfId="0" applyNumberFormat="1" applyFont="1" applyBorder="1" applyAlignment="1">
      <alignment horizontal="center"/>
    </xf>
    <xf numFmtId="169" fontId="61" fillId="0" borderId="0" xfId="0" applyNumberFormat="1" applyFont="1" applyBorder="1" applyAlignment="1">
      <alignment horizontal="center"/>
    </xf>
    <xf numFmtId="165" fontId="1" fillId="0" borderId="18" xfId="0" applyNumberFormat="1" applyFont="1" applyBorder="1" applyAlignment="1">
      <alignment horizontal="right"/>
    </xf>
    <xf numFmtId="165" fontId="0" fillId="0" borderId="16" xfId="0" applyNumberFormat="1" applyBorder="1" applyAlignment="1">
      <alignment horizontal="right"/>
    </xf>
    <xf numFmtId="0" fontId="50" fillId="0" borderId="9" xfId="0" applyFont="1" applyBorder="1"/>
    <xf numFmtId="0" fontId="54" fillId="0" borderId="10" xfId="0" applyFont="1" applyBorder="1"/>
    <xf numFmtId="0" fontId="0" fillId="0" borderId="0" xfId="0" applyNumberFormat="1"/>
    <xf numFmtId="2" fontId="0" fillId="0" borderId="0" xfId="0" applyNumberFormat="1"/>
    <xf numFmtId="1" fontId="0" fillId="0" borderId="0" xfId="0" applyNumberFormat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0" fillId="0" borderId="2" xfId="0" applyBorder="1"/>
    <xf numFmtId="1" fontId="0" fillId="0" borderId="2" xfId="0" applyNumberFormat="1" applyBorder="1" applyAlignment="1">
      <alignment horizontal="center" vertical="center"/>
    </xf>
    <xf numFmtId="49" fontId="0" fillId="0" borderId="2" xfId="0" applyNumberFormat="1" applyBorder="1"/>
    <xf numFmtId="0" fontId="4" fillId="12" borderId="2" xfId="0" applyFont="1" applyFill="1" applyBorder="1"/>
    <xf numFmtId="1" fontId="4" fillId="12" borderId="2" xfId="0" applyNumberFormat="1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right"/>
    </xf>
    <xf numFmtId="49" fontId="4" fillId="12" borderId="2" xfId="0" applyNumberFormat="1" applyFont="1" applyFill="1" applyBorder="1" applyAlignment="1">
      <alignment horizontal="right"/>
    </xf>
    <xf numFmtId="0" fontId="0" fillId="0" borderId="0" xfId="0" applyFill="1" applyBorder="1"/>
    <xf numFmtId="20" fontId="0" fillId="13" borderId="0" xfId="0" applyNumberFormat="1" applyFill="1" applyBorder="1"/>
    <xf numFmtId="20" fontId="0" fillId="14" borderId="0" xfId="0" applyNumberFormat="1" applyFill="1" applyBorder="1"/>
    <xf numFmtId="20" fontId="0" fillId="11" borderId="0" xfId="0" applyNumberFormat="1" applyFill="1" applyBorder="1"/>
    <xf numFmtId="20" fontId="0" fillId="15" borderId="0" xfId="0" applyNumberFormat="1" applyFill="1" applyBorder="1"/>
    <xf numFmtId="20" fontId="0" fillId="16" borderId="0" xfId="0" applyNumberFormat="1" applyFill="1" applyBorder="1"/>
    <xf numFmtId="20" fontId="0" fillId="7" borderId="0" xfId="0" applyNumberFormat="1" applyFill="1" applyBorder="1"/>
    <xf numFmtId="20" fontId="0" fillId="12" borderId="0" xfId="0" applyNumberFormat="1" applyFill="1" applyBorder="1"/>
    <xf numFmtId="20" fontId="0" fillId="17" borderId="0" xfId="0" applyNumberFormat="1" applyFill="1" applyBorder="1"/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17" xfId="0" applyFill="1" applyBorder="1" applyAlignment="1">
      <alignment horizontal="left"/>
    </xf>
    <xf numFmtId="0" fontId="0" fillId="0" borderId="12" xfId="0" applyFill="1" applyBorder="1"/>
    <xf numFmtId="0" fontId="0" fillId="0" borderId="24" xfId="0" applyFill="1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Fill="1" applyBorder="1"/>
    <xf numFmtId="0" fontId="0" fillId="0" borderId="0" xfId="0" applyFill="1" applyBorder="1" applyAlignment="1">
      <alignment horizontal="left"/>
    </xf>
    <xf numFmtId="0" fontId="1" fillId="0" borderId="16" xfId="0" applyFont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20" fontId="0" fillId="12" borderId="17" xfId="0" applyNumberFormat="1" applyFill="1" applyBorder="1"/>
    <xf numFmtId="20" fontId="0" fillId="13" borderId="17" xfId="0" applyNumberFormat="1" applyFill="1" applyBorder="1"/>
    <xf numFmtId="20" fontId="0" fillId="14" borderId="17" xfId="0" applyNumberFormat="1" applyFill="1" applyBorder="1"/>
    <xf numFmtId="20" fontId="0" fillId="17" borderId="17" xfId="0" applyNumberFormat="1" applyFill="1" applyBorder="1"/>
    <xf numFmtId="20" fontId="0" fillId="11" borderId="17" xfId="0" applyNumberFormat="1" applyFill="1" applyBorder="1"/>
    <xf numFmtId="20" fontId="0" fillId="16" borderId="17" xfId="0" applyNumberFormat="1" applyFill="1" applyBorder="1"/>
    <xf numFmtId="20" fontId="0" fillId="7" borderId="17" xfId="0" applyNumberFormat="1" applyFill="1" applyBorder="1"/>
    <xf numFmtId="0" fontId="0" fillId="0" borderId="16" xfId="0" applyBorder="1" applyAlignment="1">
      <alignment horizontal="center"/>
    </xf>
    <xf numFmtId="0" fontId="1" fillId="0" borderId="17" xfId="0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horizontal="center"/>
    </xf>
    <xf numFmtId="49" fontId="13" fillId="0" borderId="0" xfId="0" applyNumberFormat="1" applyFont="1" applyBorder="1" applyAlignment="1">
      <alignment horizontal="center" wrapText="1"/>
    </xf>
    <xf numFmtId="20" fontId="0" fillId="12" borderId="0" xfId="0" applyNumberFormat="1" applyFill="1" applyBorder="1" applyAlignment="1">
      <alignment horizontal="center"/>
    </xf>
    <xf numFmtId="20" fontId="0" fillId="13" borderId="0" xfId="0" applyNumberFormat="1" applyFill="1" applyBorder="1" applyAlignment="1">
      <alignment horizontal="center"/>
    </xf>
    <xf numFmtId="20" fontId="0" fillId="14" borderId="0" xfId="0" applyNumberFormat="1" applyFill="1" applyBorder="1" applyAlignment="1">
      <alignment horizontal="center"/>
    </xf>
    <xf numFmtId="20" fontId="0" fillId="17" borderId="0" xfId="0" applyNumberFormat="1" applyFill="1" applyBorder="1" applyAlignment="1">
      <alignment horizontal="center"/>
    </xf>
    <xf numFmtId="20" fontId="0" fillId="11" borderId="0" xfId="0" applyNumberFormat="1" applyFill="1" applyBorder="1" applyAlignment="1">
      <alignment horizontal="center"/>
    </xf>
    <xf numFmtId="20" fontId="0" fillId="16" borderId="0" xfId="0" applyNumberFormat="1" applyFill="1" applyBorder="1" applyAlignment="1">
      <alignment horizontal="center"/>
    </xf>
    <xf numFmtId="20" fontId="0" fillId="7" borderId="0" xfId="0" applyNumberFormat="1" applyFill="1" applyBorder="1" applyAlignment="1">
      <alignment horizontal="center"/>
    </xf>
    <xf numFmtId="20" fontId="0" fillId="15" borderId="0" xfId="0" applyNumberFormat="1" applyFill="1" applyBorder="1" applyAlignment="1">
      <alignment horizontal="center"/>
    </xf>
    <xf numFmtId="49" fontId="13" fillId="0" borderId="16" xfId="0" applyNumberFormat="1" applyFont="1" applyBorder="1" applyAlignment="1">
      <alignment horizontal="center" wrapText="1"/>
    </xf>
    <xf numFmtId="0" fontId="0" fillId="12" borderId="16" xfId="0" applyFill="1" applyBorder="1" applyAlignment="1">
      <alignment horizontal="center"/>
    </xf>
    <xf numFmtId="0" fontId="0" fillId="13" borderId="16" xfId="0" applyFill="1" applyBorder="1" applyAlignment="1">
      <alignment horizontal="center"/>
    </xf>
    <xf numFmtId="0" fontId="0" fillId="14" borderId="16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15" borderId="16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0" fillId="17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1" fillId="0" borderId="16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2" xfId="0" applyFill="1" applyBorder="1" applyAlignment="1">
      <alignment horizontal="left"/>
    </xf>
    <xf numFmtId="0" fontId="0" fillId="0" borderId="2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right"/>
    </xf>
    <xf numFmtId="0" fontId="4" fillId="0" borderId="21" xfId="0" applyFont="1" applyBorder="1" applyAlignment="1">
      <alignment horizontal="left"/>
    </xf>
    <xf numFmtId="165" fontId="58" fillId="0" borderId="0" xfId="0" applyNumberFormat="1" applyFont="1" applyBorder="1"/>
    <xf numFmtId="0" fontId="62" fillId="0" borderId="0" xfId="0" applyFont="1" applyBorder="1"/>
    <xf numFmtId="0" fontId="59" fillId="0" borderId="0" xfId="0" applyFont="1" applyBorder="1"/>
    <xf numFmtId="169" fontId="60" fillId="0" borderId="0" xfId="0" applyNumberFormat="1" applyFont="1" applyBorder="1" applyAlignment="1">
      <alignment horizontal="center"/>
    </xf>
    <xf numFmtId="0" fontId="27" fillId="0" borderId="12" xfId="0" applyFont="1" applyBorder="1"/>
    <xf numFmtId="0" fontId="8" fillId="19" borderId="0" xfId="0" applyFont="1" applyFill="1" applyBorder="1" applyAlignment="1">
      <alignment horizontal="center" vertical="center"/>
    </xf>
    <xf numFmtId="0" fontId="0" fillId="11" borderId="2" xfId="0" applyFill="1" applyBorder="1"/>
    <xf numFmtId="0" fontId="1" fillId="11" borderId="2" xfId="0" applyFont="1" applyFill="1" applyBorder="1" applyAlignment="1">
      <alignment horizontal="right"/>
    </xf>
    <xf numFmtId="49" fontId="2" fillId="19" borderId="10" xfId="0" applyNumberFormat="1" applyFont="1" applyFill="1" applyBorder="1" applyAlignment="1">
      <alignment horizontal="center"/>
    </xf>
    <xf numFmtId="49" fontId="13" fillId="0" borderId="0" xfId="0" applyNumberFormat="1" applyFont="1" applyBorder="1" applyAlignment="1">
      <alignment horizontal="left" wrapText="1"/>
    </xf>
    <xf numFmtId="49" fontId="13" fillId="0" borderId="17" xfId="0" applyNumberFormat="1" applyFont="1" applyBorder="1" applyAlignment="1">
      <alignment horizontal="left" wrapText="1"/>
    </xf>
    <xf numFmtId="0" fontId="45" fillId="0" borderId="0" xfId="0" applyFont="1" applyBorder="1"/>
    <xf numFmtId="0" fontId="44" fillId="0" borderId="0" xfId="0" applyFont="1" applyBorder="1"/>
    <xf numFmtId="169" fontId="3" fillId="0" borderId="16" xfId="0" applyNumberFormat="1" applyFont="1" applyBorder="1" applyAlignment="1">
      <alignment horizontal="center"/>
    </xf>
    <xf numFmtId="0" fontId="5" fillId="19" borderId="21" xfId="0" applyFont="1" applyFill="1" applyBorder="1" applyAlignment="1">
      <alignment horizontal="center" vertical="center"/>
    </xf>
    <xf numFmtId="0" fontId="5" fillId="19" borderId="24" xfId="0" applyFont="1" applyFill="1" applyBorder="1" applyAlignment="1">
      <alignment horizontal="center" vertical="center"/>
    </xf>
    <xf numFmtId="0" fontId="1" fillId="12" borderId="12" xfId="0" applyFont="1" applyFill="1" applyBorder="1" applyAlignment="1">
      <alignment horizontal="right" vertical="center"/>
    </xf>
    <xf numFmtId="0" fontId="1" fillId="12" borderId="21" xfId="0" applyFont="1" applyFill="1" applyBorder="1" applyAlignment="1">
      <alignment horizontal="center" vertical="center"/>
    </xf>
    <xf numFmtId="0" fontId="1" fillId="12" borderId="26" xfId="0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horizontal="right" vertical="center"/>
    </xf>
    <xf numFmtId="20" fontId="0" fillId="0" borderId="0" xfId="0" applyNumberFormat="1" applyFill="1" applyBorder="1" applyAlignment="1">
      <alignment horizontal="center"/>
    </xf>
    <xf numFmtId="20" fontId="0" fillId="0" borderId="0" xfId="0" applyNumberFormat="1" applyFill="1" applyBorder="1"/>
    <xf numFmtId="20" fontId="0" fillId="0" borderId="17" xfId="0" applyNumberFormat="1" applyFill="1" applyBorder="1"/>
    <xf numFmtId="20" fontId="0" fillId="0" borderId="24" xfId="0" applyNumberFormat="1" applyFill="1" applyBorder="1"/>
    <xf numFmtId="0" fontId="0" fillId="20" borderId="0" xfId="0" applyFill="1" applyBorder="1" applyAlignment="1">
      <alignment horizontal="center"/>
    </xf>
    <xf numFmtId="20" fontId="0" fillId="20" borderId="0" xfId="0" applyNumberFormat="1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20" fontId="0" fillId="10" borderId="0" xfId="0" applyNumberFormat="1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20" fontId="0" fillId="9" borderId="0" xfId="0" applyNumberFormat="1" applyFill="1" applyBorder="1" applyAlignment="1">
      <alignment horizontal="center"/>
    </xf>
    <xf numFmtId="0" fontId="0" fillId="20" borderId="16" xfId="0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20" fontId="0" fillId="0" borderId="12" xfId="0" applyNumberFormat="1" applyFill="1" applyBorder="1"/>
    <xf numFmtId="0" fontId="0" fillId="10" borderId="15" xfId="0" applyFill="1" applyBorder="1" applyAlignment="1">
      <alignment horizontal="center"/>
    </xf>
    <xf numFmtId="20" fontId="0" fillId="10" borderId="12" xfId="0" applyNumberFormat="1" applyFill="1" applyBorder="1" applyAlignment="1">
      <alignment horizontal="center"/>
    </xf>
    <xf numFmtId="0" fontId="0" fillId="20" borderId="12" xfId="0" applyFill="1" applyBorder="1" applyAlignment="1">
      <alignment horizontal="center"/>
    </xf>
    <xf numFmtId="20" fontId="0" fillId="20" borderId="12" xfId="0" applyNumberFormat="1" applyFill="1" applyBorder="1" applyAlignment="1">
      <alignment horizontal="center"/>
    </xf>
    <xf numFmtId="0" fontId="44" fillId="0" borderId="21" xfId="0" applyFont="1" applyBorder="1"/>
    <xf numFmtId="169" fontId="61" fillId="0" borderId="21" xfId="0" applyNumberFormat="1" applyFont="1" applyBorder="1" applyAlignment="1">
      <alignment horizontal="center"/>
    </xf>
    <xf numFmtId="0" fontId="44" fillId="0" borderId="27" xfId="0" applyFont="1" applyBorder="1"/>
    <xf numFmtId="169" fontId="3" fillId="0" borderId="0" xfId="0" applyNumberFormat="1" applyFont="1" applyBorder="1" applyAlignment="1">
      <alignment horizontal="center"/>
    </xf>
    <xf numFmtId="0" fontId="30" fillId="0" borderId="12" xfId="0" applyFont="1" applyBorder="1"/>
    <xf numFmtId="169" fontId="4" fillId="0" borderId="12" xfId="0" applyNumberFormat="1" applyFont="1" applyBorder="1" applyAlignment="1">
      <alignment horizontal="center"/>
    </xf>
    <xf numFmtId="169" fontId="56" fillId="0" borderId="12" xfId="0" applyNumberFormat="1" applyFont="1" applyBorder="1" applyAlignment="1">
      <alignment horizontal="center"/>
    </xf>
    <xf numFmtId="169" fontId="4" fillId="0" borderId="24" xfId="0" applyNumberFormat="1" applyFont="1" applyBorder="1" applyAlignment="1">
      <alignment horizontal="center"/>
    </xf>
    <xf numFmtId="49" fontId="14" fillId="0" borderId="15" xfId="0" applyNumberFormat="1" applyFont="1" applyBorder="1"/>
    <xf numFmtId="49" fontId="65" fillId="0" borderId="2" xfId="0" applyNumberFormat="1" applyFont="1" applyBorder="1" applyAlignment="1">
      <alignment horizontal="right"/>
    </xf>
    <xf numFmtId="0" fontId="45" fillId="0" borderId="2" xfId="0" applyFont="1" applyBorder="1"/>
    <xf numFmtId="165" fontId="58" fillId="0" borderId="2" xfId="0" applyNumberFormat="1" applyFont="1" applyBorder="1"/>
    <xf numFmtId="169" fontId="4" fillId="0" borderId="0" xfId="0" applyNumberFormat="1" applyFont="1" applyBorder="1" applyAlignment="1">
      <alignment horizontal="center"/>
    </xf>
    <xf numFmtId="169" fontId="61" fillId="0" borderId="27" xfId="0" applyNumberFormat="1" applyFont="1" applyBorder="1" applyAlignment="1">
      <alignment horizontal="center"/>
    </xf>
    <xf numFmtId="169" fontId="44" fillId="0" borderId="21" xfId="0" applyNumberFormat="1" applyFont="1" applyBorder="1" applyAlignment="1">
      <alignment horizontal="center"/>
    </xf>
    <xf numFmtId="169" fontId="44" fillId="0" borderId="27" xfId="0" applyNumberFormat="1" applyFont="1" applyBorder="1" applyAlignment="1">
      <alignment horizontal="center"/>
    </xf>
    <xf numFmtId="0" fontId="28" fillId="0" borderId="20" xfId="0" applyFont="1" applyBorder="1" applyAlignment="1">
      <alignment vertical="center"/>
    </xf>
    <xf numFmtId="0" fontId="28" fillId="0" borderId="17" xfId="0" applyFont="1" applyBorder="1" applyAlignment="1">
      <alignment vertical="center"/>
    </xf>
    <xf numFmtId="0" fontId="28" fillId="0" borderId="24" xfId="0" applyFont="1" applyBorder="1" applyAlignment="1">
      <alignment vertical="center"/>
    </xf>
    <xf numFmtId="169" fontId="3" fillId="0" borderId="17" xfId="0" applyNumberFormat="1" applyFont="1" applyBorder="1" applyAlignment="1">
      <alignment horizontal="center"/>
    </xf>
    <xf numFmtId="169" fontId="15" fillId="0" borderId="2" xfId="0" applyNumberFormat="1" applyFont="1" applyBorder="1" applyAlignment="1">
      <alignment horizontal="center" textRotation="90" wrapText="1"/>
    </xf>
    <xf numFmtId="169" fontId="66" fillId="0" borderId="2" xfId="0" applyNumberFormat="1" applyFont="1" applyBorder="1" applyAlignment="1">
      <alignment horizontal="center" textRotation="90" wrapText="1"/>
    </xf>
    <xf numFmtId="165" fontId="0" fillId="0" borderId="0" xfId="0" applyNumberFormat="1" applyFont="1" applyBorder="1"/>
    <xf numFmtId="165" fontId="44" fillId="0" borderId="0" xfId="0" applyNumberFormat="1" applyFont="1" applyBorder="1"/>
    <xf numFmtId="165" fontId="0" fillId="0" borderId="0" xfId="0" applyNumberFormat="1" applyBorder="1"/>
    <xf numFmtId="169" fontId="0" fillId="0" borderId="0" xfId="0" applyNumberFormat="1" applyBorder="1" applyAlignment="1">
      <alignment horizontal="center"/>
    </xf>
    <xf numFmtId="165" fontId="4" fillId="0" borderId="16" xfId="0" applyNumberFormat="1" applyFont="1" applyBorder="1"/>
    <xf numFmtId="49" fontId="12" fillId="0" borderId="15" xfId="0" applyNumberFormat="1" applyFont="1" applyBorder="1" applyAlignment="1">
      <alignment horizontal="right"/>
    </xf>
    <xf numFmtId="0" fontId="29" fillId="0" borderId="12" xfId="0" applyFont="1" applyBorder="1"/>
    <xf numFmtId="165" fontId="12" fillId="0" borderId="16" xfId="0" applyNumberFormat="1" applyFont="1" applyBorder="1"/>
    <xf numFmtId="169" fontId="4" fillId="0" borderId="16" xfId="0" applyNumberFormat="1" applyFont="1" applyBorder="1" applyAlignment="1">
      <alignment horizontal="center"/>
    </xf>
    <xf numFmtId="165" fontId="4" fillId="0" borderId="18" xfId="0" applyNumberFormat="1" applyFont="1" applyBorder="1"/>
    <xf numFmtId="49" fontId="12" fillId="0" borderId="16" xfId="0" applyNumberFormat="1" applyFont="1" applyBorder="1" applyAlignment="1">
      <alignment horizontal="right"/>
    </xf>
    <xf numFmtId="0" fontId="30" fillId="0" borderId="2" xfId="0" applyFont="1" applyBorder="1"/>
    <xf numFmtId="0" fontId="29" fillId="0" borderId="21" xfId="0" applyFont="1" applyBorder="1"/>
    <xf numFmtId="169" fontId="56" fillId="0" borderId="21" xfId="0" applyNumberFormat="1" applyFont="1" applyBorder="1" applyAlignment="1">
      <alignment horizontal="center"/>
    </xf>
    <xf numFmtId="169" fontId="55" fillId="0" borderId="21" xfId="0" applyNumberFormat="1" applyFont="1" applyBorder="1" applyAlignment="1">
      <alignment horizontal="center"/>
    </xf>
    <xf numFmtId="0" fontId="0" fillId="0" borderId="21" xfId="0" applyFont="1" applyBorder="1"/>
    <xf numFmtId="0" fontId="0" fillId="0" borderId="2" xfId="0" applyFont="1" applyBorder="1"/>
    <xf numFmtId="0" fontId="0" fillId="0" borderId="21" xfId="0" applyBorder="1"/>
    <xf numFmtId="169" fontId="3" fillId="0" borderId="21" xfId="0" applyNumberFormat="1" applyFont="1" applyBorder="1" applyAlignment="1">
      <alignment horizontal="center"/>
    </xf>
    <xf numFmtId="0" fontId="30" fillId="0" borderId="21" xfId="0" applyFont="1" applyBorder="1"/>
    <xf numFmtId="169" fontId="4" fillId="0" borderId="21" xfId="0" applyNumberFormat="1" applyFont="1" applyBorder="1" applyAlignment="1">
      <alignment horizontal="center"/>
    </xf>
    <xf numFmtId="49" fontId="14" fillId="0" borderId="2" xfId="0" applyNumberFormat="1" applyFont="1" applyBorder="1"/>
    <xf numFmtId="169" fontId="67" fillId="0" borderId="9" xfId="0" applyNumberFormat="1" applyFont="1" applyBorder="1" applyAlignment="1">
      <alignment horizontal="center"/>
    </xf>
    <xf numFmtId="0" fontId="0" fillId="0" borderId="16" xfId="0" applyFill="1" applyBorder="1" applyAlignment="1">
      <alignment horizontal="center"/>
    </xf>
    <xf numFmtId="169" fontId="10" fillId="0" borderId="9" xfId="0" applyNumberFormat="1" applyFont="1" applyBorder="1" applyAlignment="1">
      <alignment horizontal="center" vertical="center"/>
    </xf>
    <xf numFmtId="169" fontId="30" fillId="0" borderId="10" xfId="0" applyNumberFormat="1" applyFont="1" applyBorder="1" applyAlignment="1">
      <alignment horizontal="center" vertical="center"/>
    </xf>
    <xf numFmtId="20" fontId="0" fillId="13" borderId="0" xfId="0" applyNumberFormat="1" applyFill="1" applyBorder="1" applyAlignment="1">
      <alignment horizontal="center" vertical="center"/>
    </xf>
    <xf numFmtId="20" fontId="0" fillId="15" borderId="0" xfId="0" applyNumberFormat="1" applyFill="1" applyBorder="1" applyAlignment="1">
      <alignment horizontal="center" vertical="center"/>
    </xf>
    <xf numFmtId="0" fontId="0" fillId="15" borderId="0" xfId="0" applyFill="1" applyBorder="1" applyAlignment="1">
      <alignment horizontal="center"/>
    </xf>
    <xf numFmtId="20" fontId="0" fillId="15" borderId="17" xfId="0" applyNumberFormat="1" applyFill="1" applyBorder="1"/>
    <xf numFmtId="20" fontId="0" fillId="7" borderId="0" xfId="0" applyNumberFormat="1" applyFill="1" applyBorder="1" applyAlignment="1">
      <alignment horizontal="center" vertical="center"/>
    </xf>
    <xf numFmtId="0" fontId="0" fillId="13" borderId="0" xfId="0" applyFill="1" applyBorder="1"/>
    <xf numFmtId="165" fontId="0" fillId="0" borderId="9" xfId="0" applyNumberFormat="1" applyFont="1" applyBorder="1" applyAlignment="1">
      <alignment horizontal="right"/>
    </xf>
    <xf numFmtId="49" fontId="0" fillId="0" borderId="10" xfId="0" applyNumberFormat="1" applyFont="1" applyBorder="1" applyAlignment="1">
      <alignment horizontal="right"/>
    </xf>
    <xf numFmtId="49" fontId="0" fillId="0" borderId="9" xfId="0" applyNumberFormat="1" applyFont="1" applyBorder="1" applyAlignment="1">
      <alignment horizontal="right"/>
    </xf>
    <xf numFmtId="165" fontId="0" fillId="0" borderId="26" xfId="0" applyNumberFormat="1" applyFont="1" applyBorder="1" applyAlignment="1">
      <alignment horizontal="right"/>
    </xf>
    <xf numFmtId="0" fontId="31" fillId="0" borderId="21" xfId="0" applyFont="1" applyBorder="1"/>
    <xf numFmtId="169" fontId="30" fillId="0" borderId="21" xfId="0" applyNumberFormat="1" applyFont="1" applyBorder="1" applyAlignment="1">
      <alignment horizontal="center"/>
    </xf>
    <xf numFmtId="169" fontId="32" fillId="0" borderId="21" xfId="0" applyNumberFormat="1" applyFont="1" applyBorder="1" applyAlignment="1">
      <alignment horizontal="center"/>
    </xf>
    <xf numFmtId="169" fontId="31" fillId="0" borderId="21" xfId="0" applyNumberFormat="1" applyFont="1" applyBorder="1" applyAlignment="1">
      <alignment horizontal="center"/>
    </xf>
    <xf numFmtId="169" fontId="30" fillId="0" borderId="27" xfId="0" applyNumberFormat="1" applyFont="1" applyBorder="1" applyAlignment="1">
      <alignment horizontal="center"/>
    </xf>
    <xf numFmtId="49" fontId="44" fillId="0" borderId="2" xfId="0" applyNumberFormat="1" applyFont="1" applyBorder="1" applyAlignment="1">
      <alignment horizontal="right"/>
    </xf>
    <xf numFmtId="169" fontId="45" fillId="0" borderId="21" xfId="0" applyNumberFormat="1" applyFont="1" applyBorder="1" applyAlignment="1">
      <alignment horizontal="center"/>
    </xf>
    <xf numFmtId="169" fontId="44" fillId="0" borderId="21" xfId="0" applyNumberFormat="1" applyFont="1" applyBorder="1"/>
    <xf numFmtId="169" fontId="44" fillId="0" borderId="0" xfId="0" applyNumberFormat="1" applyFont="1"/>
    <xf numFmtId="165" fontId="44" fillId="0" borderId="0" xfId="0" applyNumberFormat="1" applyFont="1"/>
    <xf numFmtId="169" fontId="44" fillId="0" borderId="0" xfId="0" applyNumberFormat="1" applyFont="1" applyAlignment="1">
      <alignment horizontal="center"/>
    </xf>
    <xf numFmtId="169" fontId="45" fillId="0" borderId="0" xfId="0" applyNumberFormat="1" applyFont="1" applyAlignment="1">
      <alignment horizontal="center"/>
    </xf>
    <xf numFmtId="169" fontId="30" fillId="0" borderId="21" xfId="0" applyNumberFormat="1" applyFont="1" applyBorder="1" applyAlignment="1">
      <alignment horizontal="center" vertical="center"/>
    </xf>
    <xf numFmtId="49" fontId="44" fillId="0" borderId="26" xfId="0" applyNumberFormat="1" applyFont="1" applyBorder="1" applyAlignment="1">
      <alignment horizontal="right"/>
    </xf>
    <xf numFmtId="20" fontId="45" fillId="0" borderId="21" xfId="0" applyNumberFormat="1" applyFont="1" applyBorder="1" applyAlignment="1">
      <alignment horizontal="center" vertical="center"/>
    </xf>
    <xf numFmtId="165" fontId="44" fillId="0" borderId="26" xfId="0" applyNumberFormat="1" applyFont="1" applyBorder="1" applyAlignment="1">
      <alignment horizontal="right"/>
    </xf>
    <xf numFmtId="0" fontId="0" fillId="0" borderId="2" xfId="0" applyBorder="1" applyAlignment="1">
      <alignment vertical="center"/>
    </xf>
    <xf numFmtId="169" fontId="3" fillId="0" borderId="10" xfId="0" applyNumberFormat="1" applyFont="1" applyBorder="1" applyAlignment="1">
      <alignment horizontal="center" textRotation="90" wrapText="1"/>
    </xf>
    <xf numFmtId="169" fontId="10" fillId="0" borderId="10" xfId="0" applyNumberFormat="1" applyFont="1" applyBorder="1" applyAlignment="1">
      <alignment horizontal="center" textRotation="90" wrapText="1"/>
    </xf>
    <xf numFmtId="169" fontId="9" fillId="0" borderId="10" xfId="0" applyNumberFormat="1" applyFont="1" applyBorder="1" applyAlignment="1">
      <alignment horizontal="center" textRotation="90" wrapText="1"/>
    </xf>
    <xf numFmtId="49" fontId="0" fillId="0" borderId="2" xfId="0" applyNumberFormat="1" applyFont="1" applyBorder="1" applyAlignment="1">
      <alignment horizontal="right"/>
    </xf>
    <xf numFmtId="0" fontId="31" fillId="0" borderId="2" xfId="0" applyFont="1" applyBorder="1"/>
    <xf numFmtId="169" fontId="10" fillId="0" borderId="2" xfId="0" applyNumberFormat="1" applyFont="1" applyBorder="1" applyAlignment="1">
      <alignment horizontal="center"/>
    </xf>
    <xf numFmtId="169" fontId="31" fillId="0" borderId="2" xfId="0" applyNumberFormat="1" applyFont="1" applyBorder="1" applyAlignment="1">
      <alignment horizontal="center"/>
    </xf>
    <xf numFmtId="169" fontId="30" fillId="0" borderId="26" xfId="0" applyNumberFormat="1" applyFont="1" applyBorder="1" applyAlignment="1">
      <alignment horizontal="center"/>
    </xf>
    <xf numFmtId="49" fontId="1" fillId="0" borderId="9" xfId="0" applyNumberFormat="1" applyFont="1" applyBorder="1" applyAlignment="1">
      <alignment horizontal="right"/>
    </xf>
    <xf numFmtId="0" fontId="0" fillId="0" borderId="10" xfId="0" applyBorder="1" applyAlignment="1">
      <alignment horizontal="center" vertical="center"/>
    </xf>
    <xf numFmtId="49" fontId="13" fillId="0" borderId="16" xfId="0" applyNumberFormat="1" applyFont="1" applyBorder="1" applyAlignment="1">
      <alignment horizontal="left" wrapText="1"/>
    </xf>
    <xf numFmtId="20" fontId="0" fillId="16" borderId="0" xfId="0" applyNumberFormat="1" applyFill="1" applyBorder="1" applyAlignment="1">
      <alignment horizontal="center" vertical="center"/>
    </xf>
    <xf numFmtId="0" fontId="0" fillId="11" borderId="17" xfId="0" applyFill="1" applyBorder="1"/>
    <xf numFmtId="20" fontId="0" fillId="17" borderId="0" xfId="0" applyNumberFormat="1" applyFill="1" applyBorder="1" applyAlignment="1">
      <alignment horizontal="center" vertical="center"/>
    </xf>
    <xf numFmtId="20" fontId="0" fillId="14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13" borderId="15" xfId="0" applyFill="1" applyBorder="1" applyAlignment="1">
      <alignment horizontal="center"/>
    </xf>
    <xf numFmtId="20" fontId="0" fillId="13" borderId="12" xfId="0" applyNumberFormat="1" applyFill="1" applyBorder="1" applyAlignment="1">
      <alignment horizontal="center" vertical="center"/>
    </xf>
    <xf numFmtId="20" fontId="0" fillId="13" borderId="12" xfId="0" applyNumberFormat="1" applyFill="1" applyBorder="1"/>
    <xf numFmtId="0" fontId="0" fillId="0" borderId="12" xfId="0" applyBorder="1" applyAlignment="1">
      <alignment horizontal="center"/>
    </xf>
    <xf numFmtId="0" fontId="0" fillId="13" borderId="12" xfId="0" applyFill="1" applyBorder="1" applyAlignment="1">
      <alignment horizontal="center"/>
    </xf>
    <xf numFmtId="20" fontId="0" fillId="13" borderId="12" xfId="0" applyNumberFormat="1" applyFill="1" applyBorder="1" applyAlignment="1">
      <alignment horizontal="center"/>
    </xf>
    <xf numFmtId="0" fontId="0" fillId="13" borderId="24" xfId="0" applyFill="1" applyBorder="1"/>
    <xf numFmtId="169" fontId="36" fillId="0" borderId="9" xfId="0" applyNumberFormat="1" applyFont="1" applyBorder="1" applyAlignment="1">
      <alignment horizontal="center" vertical="center"/>
    </xf>
    <xf numFmtId="169" fontId="37" fillId="0" borderId="10" xfId="0" applyNumberFormat="1" applyFont="1" applyBorder="1" applyAlignment="1">
      <alignment horizontal="center" vertical="center"/>
    </xf>
    <xf numFmtId="0" fontId="3" fillId="0" borderId="0" xfId="0" applyFont="1" applyFill="1" applyBorder="1"/>
    <xf numFmtId="0" fontId="0" fillId="17" borderId="15" xfId="0" applyFill="1" applyBorder="1" applyAlignment="1">
      <alignment horizontal="center"/>
    </xf>
    <xf numFmtId="20" fontId="0" fillId="17" borderId="12" xfId="0" applyNumberFormat="1" applyFill="1" applyBorder="1" applyAlignment="1">
      <alignment horizontal="center"/>
    </xf>
    <xf numFmtId="20" fontId="0" fillId="17" borderId="12" xfId="0" applyNumberFormat="1" applyFill="1" applyBorder="1"/>
    <xf numFmtId="0" fontId="0" fillId="16" borderId="12" xfId="0" applyFill="1" applyBorder="1" applyAlignment="1">
      <alignment horizontal="center"/>
    </xf>
    <xf numFmtId="20" fontId="0" fillId="16" borderId="12" xfId="0" applyNumberFormat="1" applyFill="1" applyBorder="1" applyAlignment="1">
      <alignment horizontal="center"/>
    </xf>
    <xf numFmtId="20" fontId="0" fillId="16" borderId="24" xfId="0" applyNumberFormat="1" applyFill="1" applyBorder="1"/>
    <xf numFmtId="169" fontId="0" fillId="0" borderId="0" xfId="0" applyNumberFormat="1" applyBorder="1"/>
    <xf numFmtId="165" fontId="1" fillId="0" borderId="0" xfId="0" applyNumberFormat="1" applyFont="1" applyBorder="1"/>
    <xf numFmtId="169" fontId="1" fillId="0" borderId="0" xfId="0" applyNumberFormat="1" applyFont="1" applyBorder="1" applyAlignment="1">
      <alignment horizontal="center"/>
    </xf>
    <xf numFmtId="169" fontId="1" fillId="0" borderId="0" xfId="0" applyNumberFormat="1" applyFont="1" applyBorder="1"/>
    <xf numFmtId="0" fontId="10" fillId="0" borderId="0" xfId="0" applyFont="1" applyFill="1" applyBorder="1"/>
    <xf numFmtId="0" fontId="30" fillId="0" borderId="0" xfId="0" applyFont="1" applyFill="1" applyBorder="1"/>
    <xf numFmtId="0" fontId="1" fillId="0" borderId="0" xfId="0" applyFont="1" applyFill="1" applyBorder="1"/>
    <xf numFmtId="0" fontId="0" fillId="4" borderId="0" xfId="0" applyFill="1" applyBorder="1" applyAlignment="1">
      <alignment horizontal="center"/>
    </xf>
    <xf numFmtId="20" fontId="0" fillId="4" borderId="0" xfId="0" applyNumberFormat="1" applyFill="1" applyBorder="1" applyAlignment="1">
      <alignment horizontal="center"/>
    </xf>
    <xf numFmtId="0" fontId="0" fillId="22" borderId="0" xfId="0" applyFill="1" applyBorder="1" applyAlignment="1">
      <alignment horizontal="center"/>
    </xf>
    <xf numFmtId="20" fontId="0" fillId="22" borderId="0" xfId="0" applyNumberFormat="1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22" borderId="16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20" fontId="0" fillId="4" borderId="12" xfId="0" applyNumberFormat="1" applyFill="1" applyBorder="1" applyAlignment="1">
      <alignment horizontal="center"/>
    </xf>
    <xf numFmtId="0" fontId="68" fillId="0" borderId="16" xfId="0" applyFont="1" applyBorder="1" applyAlignment="1">
      <alignment vertical="center"/>
    </xf>
    <xf numFmtId="0" fontId="71" fillId="0" borderId="16" xfId="0" applyFont="1" applyBorder="1" applyAlignment="1">
      <alignment vertical="center"/>
    </xf>
    <xf numFmtId="0" fontId="68" fillId="0" borderId="18" xfId="0" applyFont="1" applyBorder="1" applyAlignment="1">
      <alignment vertical="center"/>
    </xf>
    <xf numFmtId="0" fontId="0" fillId="7" borderId="16" xfId="0" applyFill="1" applyBorder="1" applyAlignment="1">
      <alignment horizontal="center" vertical="center"/>
    </xf>
    <xf numFmtId="20" fontId="0" fillId="7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13" borderId="0" xfId="0" applyFill="1" applyBorder="1" applyAlignment="1">
      <alignment horizontal="center" vertical="center"/>
    </xf>
    <xf numFmtId="20" fontId="0" fillId="13" borderId="17" xfId="0" applyNumberFormat="1" applyFill="1" applyBorder="1" applyAlignment="1">
      <alignment vertical="center"/>
    </xf>
    <xf numFmtId="0" fontId="0" fillId="13" borderId="17" xfId="0" applyFill="1" applyBorder="1"/>
    <xf numFmtId="0" fontId="0" fillId="13" borderId="12" xfId="0" applyFill="1" applyBorder="1"/>
    <xf numFmtId="0" fontId="0" fillId="0" borderId="12" xfId="0" applyBorder="1"/>
    <xf numFmtId="49" fontId="13" fillId="0" borderId="16" xfId="0" applyNumberFormat="1" applyFont="1" applyFill="1" applyBorder="1" applyAlignment="1">
      <alignment horizontal="center" wrapText="1"/>
    </xf>
    <xf numFmtId="49" fontId="13" fillId="0" borderId="0" xfId="0" applyNumberFormat="1" applyFont="1" applyFill="1" applyBorder="1" applyAlignment="1">
      <alignment horizontal="center" wrapText="1"/>
    </xf>
    <xf numFmtId="49" fontId="13" fillId="0" borderId="0" xfId="0" applyNumberFormat="1" applyFont="1" applyFill="1" applyBorder="1" applyAlignment="1">
      <alignment horizontal="left" wrapText="1"/>
    </xf>
    <xf numFmtId="49" fontId="13" fillId="0" borderId="17" xfId="0" applyNumberFormat="1" applyFont="1" applyFill="1" applyBorder="1" applyAlignment="1">
      <alignment horizontal="left" wrapText="1"/>
    </xf>
    <xf numFmtId="0" fontId="0" fillId="16" borderId="16" xfId="0" applyFill="1" applyBorder="1" applyAlignment="1">
      <alignment horizontal="center" vertical="center"/>
    </xf>
    <xf numFmtId="0" fontId="0" fillId="16" borderId="0" xfId="0" applyFill="1" applyBorder="1" applyAlignment="1">
      <alignment horizontal="center" vertical="center"/>
    </xf>
    <xf numFmtId="0" fontId="0" fillId="16" borderId="0" xfId="0" applyFill="1" applyBorder="1" applyAlignment="1">
      <alignment horizontal="center" vertical="center" wrapText="1"/>
    </xf>
    <xf numFmtId="0" fontId="0" fillId="16" borderId="17" xfId="0" applyFill="1" applyBorder="1" applyAlignment="1">
      <alignment vertical="center"/>
    </xf>
    <xf numFmtId="170" fontId="1" fillId="11" borderId="21" xfId="0" applyNumberFormat="1" applyFont="1" applyFill="1" applyBorder="1" applyAlignment="1">
      <alignment horizontal="center"/>
    </xf>
    <xf numFmtId="170" fontId="1" fillId="7" borderId="21" xfId="0" applyNumberFormat="1" applyFont="1" applyFill="1" applyBorder="1" applyAlignment="1">
      <alignment horizontal="center"/>
    </xf>
    <xf numFmtId="170" fontId="1" fillId="10" borderId="21" xfId="0" applyNumberFormat="1" applyFont="1" applyFill="1" applyBorder="1" applyAlignment="1">
      <alignment horizontal="center"/>
    </xf>
    <xf numFmtId="170" fontId="1" fillId="8" borderId="21" xfId="0" applyNumberFormat="1" applyFont="1" applyFill="1" applyBorder="1" applyAlignment="1">
      <alignment horizontal="center"/>
    </xf>
    <xf numFmtId="170" fontId="1" fillId="9" borderId="21" xfId="0" applyNumberFormat="1" applyFont="1" applyFill="1" applyBorder="1" applyAlignment="1">
      <alignment horizontal="center"/>
    </xf>
    <xf numFmtId="0" fontId="1" fillId="0" borderId="17" xfId="0" applyFont="1" applyBorder="1"/>
    <xf numFmtId="0" fontId="3" fillId="0" borderId="12" xfId="0" applyFont="1" applyFill="1" applyBorder="1"/>
    <xf numFmtId="20" fontId="0" fillId="13" borderId="24" xfId="0" applyNumberFormat="1" applyFill="1" applyBorder="1"/>
    <xf numFmtId="0" fontId="0" fillId="14" borderId="15" xfId="0" applyFill="1" applyBorder="1" applyAlignment="1">
      <alignment horizontal="center"/>
    </xf>
    <xf numFmtId="20" fontId="0" fillId="14" borderId="12" xfId="0" applyNumberFormat="1" applyFill="1" applyBorder="1" applyAlignment="1">
      <alignment horizontal="center"/>
    </xf>
    <xf numFmtId="20" fontId="0" fillId="14" borderId="12" xfId="0" applyNumberFormat="1" applyFill="1" applyBorder="1"/>
    <xf numFmtId="0" fontId="9" fillId="0" borderId="10" xfId="0" applyFont="1" applyBorder="1"/>
    <xf numFmtId="0" fontId="27" fillId="0" borderId="10" xfId="0" applyFont="1" applyBorder="1"/>
    <xf numFmtId="169" fontId="10" fillId="0" borderId="10" xfId="0" applyNumberFormat="1" applyFont="1" applyBorder="1" applyAlignment="1">
      <alignment horizontal="center"/>
    </xf>
    <xf numFmtId="169" fontId="3" fillId="0" borderId="10" xfId="0" applyNumberFormat="1" applyFont="1" applyBorder="1" applyAlignment="1">
      <alignment horizontal="center"/>
    </xf>
    <xf numFmtId="169" fontId="9" fillId="0" borderId="10" xfId="0" applyNumberFormat="1" applyFont="1" applyBorder="1" applyAlignment="1">
      <alignment horizontal="center"/>
    </xf>
    <xf numFmtId="0" fontId="0" fillId="0" borderId="0" xfId="0" applyFont="1"/>
    <xf numFmtId="0" fontId="0" fillId="16" borderId="15" xfId="0" applyFill="1" applyBorder="1" applyAlignment="1">
      <alignment horizontal="center"/>
    </xf>
    <xf numFmtId="20" fontId="0" fillId="16" borderId="12" xfId="0" applyNumberFormat="1" applyFill="1" applyBorder="1"/>
    <xf numFmtId="169" fontId="45" fillId="0" borderId="0" xfId="0" applyNumberFormat="1" applyFont="1" applyBorder="1" applyAlignment="1">
      <alignment horizontal="center"/>
    </xf>
    <xf numFmtId="0" fontId="0" fillId="7" borderId="15" xfId="0" applyFill="1" applyBorder="1" applyAlignment="1">
      <alignment horizontal="center"/>
    </xf>
    <xf numFmtId="20" fontId="0" fillId="7" borderId="12" xfId="0" applyNumberFormat="1" applyFill="1" applyBorder="1" applyAlignment="1">
      <alignment horizontal="center"/>
    </xf>
    <xf numFmtId="20" fontId="0" fillId="7" borderId="12" xfId="0" applyNumberFormat="1" applyFill="1" applyBorder="1"/>
    <xf numFmtId="0" fontId="0" fillId="11" borderId="12" xfId="0" applyFill="1" applyBorder="1" applyAlignment="1">
      <alignment horizontal="center"/>
    </xf>
    <xf numFmtId="20" fontId="0" fillId="11" borderId="12" xfId="0" applyNumberFormat="1" applyFill="1" applyBorder="1" applyAlignment="1">
      <alignment horizontal="center"/>
    </xf>
    <xf numFmtId="20" fontId="0" fillId="11" borderId="24" xfId="0" applyNumberFormat="1" applyFill="1" applyBorder="1"/>
    <xf numFmtId="0" fontId="0" fillId="0" borderId="9" xfId="0" applyBorder="1" applyAlignment="1">
      <alignment horizontal="center"/>
    </xf>
    <xf numFmtId="0" fontId="0" fillId="0" borderId="0" xfId="0" applyFont="1" applyBorder="1"/>
    <xf numFmtId="169" fontId="56" fillId="0" borderId="27" xfId="0" applyNumberFormat="1" applyFont="1" applyBorder="1" applyAlignment="1">
      <alignment horizontal="center"/>
    </xf>
    <xf numFmtId="169" fontId="55" fillId="0" borderId="27" xfId="0" applyNumberFormat="1" applyFont="1" applyBorder="1" applyAlignment="1">
      <alignment horizontal="center"/>
    </xf>
    <xf numFmtId="49" fontId="14" fillId="0" borderId="26" xfId="0" applyNumberFormat="1" applyFont="1" applyBorder="1"/>
    <xf numFmtId="1" fontId="0" fillId="0" borderId="2" xfId="0" applyNumberFormat="1" applyFill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Border="1" applyAlignment="1">
      <alignment horizontal="left"/>
    </xf>
    <xf numFmtId="1" fontId="0" fillId="0" borderId="2" xfId="0" applyNumberFormat="1" applyFont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left"/>
    </xf>
    <xf numFmtId="1" fontId="0" fillId="0" borderId="2" xfId="0" applyNumberFormat="1" applyFont="1" applyFill="1" applyBorder="1" applyAlignment="1">
      <alignment horizontal="center" vertical="center"/>
    </xf>
    <xf numFmtId="0" fontId="0" fillId="12" borderId="2" xfId="0" applyFill="1" applyBorder="1" applyAlignment="1">
      <alignment horizontal="center"/>
    </xf>
    <xf numFmtId="1" fontId="0" fillId="11" borderId="2" xfId="0" applyNumberFormat="1" applyFill="1" applyBorder="1" applyAlignment="1">
      <alignment horizontal="center" vertical="center"/>
    </xf>
    <xf numFmtId="0" fontId="4" fillId="20" borderId="2" xfId="0" applyFont="1" applyFill="1" applyBorder="1"/>
    <xf numFmtId="49" fontId="4" fillId="20" borderId="2" xfId="0" applyNumberFormat="1" applyFont="1" applyFill="1" applyBorder="1" applyAlignment="1">
      <alignment horizontal="right"/>
    </xf>
    <xf numFmtId="1" fontId="4" fillId="20" borderId="2" xfId="0" applyNumberFormat="1" applyFont="1" applyFill="1" applyBorder="1" applyAlignment="1">
      <alignment horizontal="center" vertical="center"/>
    </xf>
    <xf numFmtId="1" fontId="3" fillId="12" borderId="2" xfId="0" applyNumberFormat="1" applyFont="1" applyFill="1" applyBorder="1" applyAlignment="1">
      <alignment horizontal="center" vertical="center"/>
    </xf>
    <xf numFmtId="1" fontId="1" fillId="11" borderId="2" xfId="0" applyNumberFormat="1" applyFont="1" applyFill="1" applyBorder="1" applyAlignment="1">
      <alignment horizontal="center" vertical="center"/>
    </xf>
    <xf numFmtId="0" fontId="0" fillId="12" borderId="27" xfId="0" applyFill="1" applyBorder="1" applyAlignment="1">
      <alignment horizontal="right"/>
    </xf>
    <xf numFmtId="0" fontId="6" fillId="12" borderId="0" xfId="0" applyFont="1" applyFill="1" applyBorder="1" applyAlignment="1">
      <alignment horizontal="left" vertical="center" wrapText="1"/>
    </xf>
    <xf numFmtId="49" fontId="33" fillId="2" borderId="20" xfId="0" applyNumberFormat="1" applyFont="1" applyFill="1" applyBorder="1" applyAlignment="1">
      <alignment horizontal="center" vertical="center" wrapText="1"/>
    </xf>
    <xf numFmtId="49" fontId="33" fillId="2" borderId="17" xfId="0" applyNumberFormat="1" applyFont="1" applyFill="1" applyBorder="1" applyAlignment="1">
      <alignment horizontal="center" vertical="center" wrapText="1"/>
    </xf>
    <xf numFmtId="49" fontId="33" fillId="2" borderId="9" xfId="0" applyNumberFormat="1" applyFont="1" applyFill="1" applyBorder="1" applyAlignment="1">
      <alignment horizontal="center" vertical="center" wrapText="1"/>
    </xf>
    <xf numFmtId="49" fontId="33" fillId="2" borderId="10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5" fillId="19" borderId="10" xfId="0" applyNumberFormat="1" applyFont="1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8" fillId="19" borderId="0" xfId="0" applyFont="1" applyFill="1" applyBorder="1" applyAlignment="1">
      <alignment horizontal="center" vertical="center"/>
    </xf>
    <xf numFmtId="0" fontId="0" fillId="0" borderId="38" xfId="0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0" fillId="12" borderId="2" xfId="0" applyFill="1" applyBorder="1" applyAlignment="1">
      <alignment horizontal="center" vertical="center" wrapText="1"/>
    </xf>
    <xf numFmtId="0" fontId="1" fillId="12" borderId="2" xfId="0" applyFont="1" applyFill="1" applyBorder="1" applyAlignment="1">
      <alignment horizontal="left"/>
    </xf>
    <xf numFmtId="49" fontId="1" fillId="12" borderId="2" xfId="0" applyNumberFormat="1" applyFont="1" applyFill="1" applyBorder="1" applyAlignment="1">
      <alignment horizontal="left"/>
    </xf>
    <xf numFmtId="0" fontId="4" fillId="12" borderId="2" xfId="0" applyFont="1" applyFill="1" applyBorder="1" applyAlignment="1">
      <alignment horizontal="left"/>
    </xf>
    <xf numFmtId="0" fontId="0" fillId="12" borderId="2" xfId="0" applyFill="1" applyBorder="1" applyAlignment="1">
      <alignment horizontal="right"/>
    </xf>
    <xf numFmtId="0" fontId="8" fillId="19" borderId="2" xfId="0" applyFont="1" applyFill="1" applyBorder="1" applyAlignment="1">
      <alignment horizontal="center" vertical="center"/>
    </xf>
    <xf numFmtId="0" fontId="0" fillId="12" borderId="2" xfId="0" applyFill="1" applyBorder="1" applyAlignment="1">
      <alignment horizontal="center" wrapText="1"/>
    </xf>
    <xf numFmtId="0" fontId="1" fillId="0" borderId="2" xfId="0" applyFont="1" applyBorder="1" applyAlignment="1">
      <alignment horizontal="right"/>
    </xf>
    <xf numFmtId="0" fontId="8" fillId="19" borderId="26" xfId="0" applyFont="1" applyFill="1" applyBorder="1" applyAlignment="1">
      <alignment horizontal="center" vertical="center"/>
    </xf>
    <xf numFmtId="0" fontId="8" fillId="19" borderId="21" xfId="0" applyFont="1" applyFill="1" applyBorder="1" applyAlignment="1">
      <alignment horizontal="center" vertical="center"/>
    </xf>
    <xf numFmtId="0" fontId="8" fillId="19" borderId="27" xfId="0" applyFont="1" applyFill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164" fontId="13" fillId="0" borderId="28" xfId="0" applyNumberFormat="1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165" fontId="13" fillId="0" borderId="2" xfId="0" applyNumberFormat="1" applyFont="1" applyBorder="1" applyAlignment="1">
      <alignment horizontal="center" vertical="center" wrapText="1"/>
    </xf>
    <xf numFmtId="165" fontId="13" fillId="0" borderId="5" xfId="0" applyNumberFormat="1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164" fontId="13" fillId="0" borderId="37" xfId="0" applyNumberFormat="1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4" fontId="11" fillId="0" borderId="8" xfId="0" applyNumberFormat="1" applyFont="1" applyBorder="1" applyAlignment="1">
      <alignment horizontal="center" vertical="center" wrapText="1"/>
    </xf>
    <xf numFmtId="164" fontId="11" fillId="0" borderId="25" xfId="0" applyNumberFormat="1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0" fillId="0" borderId="26" xfId="0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165" fontId="63" fillId="0" borderId="0" xfId="0" applyNumberFormat="1" applyFont="1" applyAlignment="1">
      <alignment horizont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right"/>
    </xf>
    <xf numFmtId="0" fontId="73" fillId="21" borderId="2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/>
    </xf>
    <xf numFmtId="0" fontId="0" fillId="0" borderId="2" xfId="0" applyFont="1" applyBorder="1" applyAlignment="1">
      <alignment horizontal="right"/>
    </xf>
    <xf numFmtId="0" fontId="0" fillId="0" borderId="2" xfId="0" applyFont="1" applyBorder="1" applyAlignment="1">
      <alignment horizontal="right" vertical="center"/>
    </xf>
    <xf numFmtId="49" fontId="13" fillId="18" borderId="16" xfId="0" applyNumberFormat="1" applyFont="1" applyFill="1" applyBorder="1" applyAlignment="1">
      <alignment horizontal="left" vertical="center" wrapText="1"/>
    </xf>
    <xf numFmtId="49" fontId="13" fillId="18" borderId="0" xfId="0" applyNumberFormat="1" applyFont="1" applyFill="1" applyBorder="1" applyAlignment="1">
      <alignment horizontal="left" vertical="center" wrapText="1"/>
    </xf>
    <xf numFmtId="49" fontId="13" fillId="18" borderId="17" xfId="0" applyNumberFormat="1" applyFont="1" applyFill="1" applyBorder="1" applyAlignment="1">
      <alignment horizontal="left" vertical="center" wrapText="1"/>
    </xf>
    <xf numFmtId="0" fontId="1" fillId="12" borderId="26" xfId="0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horizontal="center" vertical="center"/>
    </xf>
    <xf numFmtId="0" fontId="1" fillId="12" borderId="27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49" fontId="13" fillId="0" borderId="16" xfId="0" applyNumberFormat="1" applyFont="1" applyBorder="1" applyAlignment="1">
      <alignment horizontal="left" wrapText="1"/>
    </xf>
    <xf numFmtId="49" fontId="13" fillId="0" borderId="0" xfId="0" applyNumberFormat="1" applyFont="1" applyBorder="1" applyAlignment="1">
      <alignment horizontal="left" wrapText="1"/>
    </xf>
    <xf numFmtId="49" fontId="13" fillId="0" borderId="17" xfId="0" applyNumberFormat="1" applyFont="1" applyBorder="1" applyAlignment="1">
      <alignment horizontal="left" wrapText="1"/>
    </xf>
    <xf numFmtId="49" fontId="13" fillId="18" borderId="16" xfId="0" applyNumberFormat="1" applyFont="1" applyFill="1" applyBorder="1" applyAlignment="1">
      <alignment horizontal="left" wrapText="1"/>
    </xf>
    <xf numFmtId="49" fontId="13" fillId="18" borderId="0" xfId="0" applyNumberFormat="1" applyFont="1" applyFill="1" applyBorder="1" applyAlignment="1">
      <alignment horizontal="left" wrapText="1"/>
    </xf>
    <xf numFmtId="49" fontId="13" fillId="18" borderId="17" xfId="0" applyNumberFormat="1" applyFont="1" applyFill="1" applyBorder="1" applyAlignment="1">
      <alignment horizontal="left" wrapText="1"/>
    </xf>
    <xf numFmtId="0" fontId="19" fillId="0" borderId="28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69" fillId="5" borderId="2" xfId="0" applyFont="1" applyFill="1" applyBorder="1" applyAlignment="1">
      <alignment horizontal="center" vertical="center"/>
    </xf>
    <xf numFmtId="0" fontId="70" fillId="5" borderId="2" xfId="0" applyFont="1" applyFill="1" applyBorder="1" applyAlignment="1">
      <alignment horizontal="center"/>
    </xf>
    <xf numFmtId="0" fontId="69" fillId="5" borderId="18" xfId="0" applyFont="1" applyFill="1" applyBorder="1" applyAlignment="1">
      <alignment horizontal="center" vertical="center"/>
    </xf>
    <xf numFmtId="0" fontId="69" fillId="5" borderId="20" xfId="0" applyFont="1" applyFill="1" applyBorder="1" applyAlignment="1">
      <alignment horizontal="center" vertical="center"/>
    </xf>
    <xf numFmtId="0" fontId="69" fillId="5" borderId="15" xfId="0" applyFont="1" applyFill="1" applyBorder="1" applyAlignment="1">
      <alignment horizontal="center" vertical="center"/>
    </xf>
    <xf numFmtId="0" fontId="69" fillId="5" borderId="24" xfId="0" applyFont="1" applyFill="1" applyBorder="1" applyAlignment="1">
      <alignment horizontal="center" vertical="center"/>
    </xf>
    <xf numFmtId="0" fontId="70" fillId="5" borderId="26" xfId="0" applyFont="1" applyFill="1" applyBorder="1" applyAlignment="1">
      <alignment horizontal="center"/>
    </xf>
    <xf numFmtId="0" fontId="70" fillId="5" borderId="27" xfId="0" applyFont="1" applyFill="1" applyBorder="1" applyAlignment="1">
      <alignment horizontal="center"/>
    </xf>
    <xf numFmtId="0" fontId="6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6" xfId="0" applyBorder="1" applyAlignment="1">
      <alignment horizontal="right"/>
    </xf>
    <xf numFmtId="0" fontId="0" fillId="0" borderId="21" xfId="0" applyBorder="1" applyAlignment="1">
      <alignment horizontal="right"/>
    </xf>
    <xf numFmtId="0" fontId="0" fillId="0" borderId="27" xfId="0" applyBorder="1" applyAlignment="1">
      <alignment horizontal="right"/>
    </xf>
    <xf numFmtId="0" fontId="72" fillId="23" borderId="2" xfId="0" applyFont="1" applyFill="1" applyBorder="1" applyAlignment="1">
      <alignment horizontal="center" vertical="center"/>
    </xf>
    <xf numFmtId="0" fontId="70" fillId="23" borderId="1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1" xfId="0" applyBorder="1" applyAlignment="1">
      <alignment horizontal="center"/>
    </xf>
    <xf numFmtId="49" fontId="13" fillId="0" borderId="16" xfId="0" applyNumberFormat="1" applyFont="1" applyFill="1" applyBorder="1" applyAlignment="1">
      <alignment horizontal="left" wrapText="1"/>
    </xf>
    <xf numFmtId="49" fontId="13" fillId="0" borderId="0" xfId="0" applyNumberFormat="1" applyFont="1" applyFill="1" applyBorder="1" applyAlignment="1">
      <alignment horizontal="left" wrapText="1"/>
    </xf>
    <xf numFmtId="49" fontId="13" fillId="0" borderId="17" xfId="0" applyNumberFormat="1" applyFont="1" applyFill="1" applyBorder="1" applyAlignment="1">
      <alignment horizontal="left" wrapText="1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73" fillId="22" borderId="2" xfId="0" applyFont="1" applyFill="1" applyBorder="1" applyAlignment="1">
      <alignment horizontal="center" vertical="center"/>
    </xf>
    <xf numFmtId="0" fontId="8" fillId="22" borderId="11" xfId="0" applyFont="1" applyFill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72" fillId="24" borderId="2" xfId="0" applyFont="1" applyFill="1" applyBorder="1" applyAlignment="1">
      <alignment horizontal="center" vertical="center"/>
    </xf>
    <xf numFmtId="0" fontId="1" fillId="24" borderId="2" xfId="0" applyFont="1" applyFill="1" applyBorder="1" applyAlignment="1">
      <alignment horizontal="center"/>
    </xf>
    <xf numFmtId="165" fontId="1" fillId="0" borderId="0" xfId="0" applyNumberFormat="1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19050</xdr:colOff>
      <xdr:row>24</xdr:row>
      <xdr:rowOff>38100</xdr:rowOff>
    </xdr:from>
    <xdr:to>
      <xdr:col>19</xdr:col>
      <xdr:colOff>552450</xdr:colOff>
      <xdr:row>48</xdr:row>
      <xdr:rowOff>85724</xdr:rowOff>
    </xdr:to>
    <xdr:sp macro="" textlink="">
      <xdr:nvSpPr>
        <xdr:cNvPr id="2" name="Strzałka zakrzywiona w lewo 1"/>
        <xdr:cNvSpPr/>
      </xdr:nvSpPr>
      <xdr:spPr>
        <a:xfrm>
          <a:off x="11239500" y="5676900"/>
          <a:ext cx="533400" cy="3514724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l-PL"/>
        </a:p>
      </xdr:txBody>
    </xdr:sp>
    <xdr:clientData/>
  </xdr:twoCellAnchor>
  <xdr:twoCellAnchor>
    <xdr:from>
      <xdr:col>19</xdr:col>
      <xdr:colOff>19050</xdr:colOff>
      <xdr:row>28</xdr:row>
      <xdr:rowOff>28575</xdr:rowOff>
    </xdr:from>
    <xdr:to>
      <xdr:col>19</xdr:col>
      <xdr:colOff>552450</xdr:colOff>
      <xdr:row>50</xdr:row>
      <xdr:rowOff>47625</xdr:rowOff>
    </xdr:to>
    <xdr:sp macro="" textlink="">
      <xdr:nvSpPr>
        <xdr:cNvPr id="3" name="Strzałka zakrzywiona w lewo 2"/>
        <xdr:cNvSpPr/>
      </xdr:nvSpPr>
      <xdr:spPr>
        <a:xfrm>
          <a:off x="11239500" y="6429375"/>
          <a:ext cx="533400" cy="3105150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l-PL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6</xdr:row>
      <xdr:rowOff>114300</xdr:rowOff>
    </xdr:from>
    <xdr:to>
      <xdr:col>3</xdr:col>
      <xdr:colOff>104775</xdr:colOff>
      <xdr:row>18</xdr:row>
      <xdr:rowOff>85725</xdr:rowOff>
    </xdr:to>
    <xdr:cxnSp macro="">
      <xdr:nvCxnSpPr>
        <xdr:cNvPr id="2" name="Łącznik prosty ze strzałką 1"/>
        <xdr:cNvCxnSpPr/>
      </xdr:nvCxnSpPr>
      <xdr:spPr>
        <a:xfrm>
          <a:off x="2962275" y="2238375"/>
          <a:ext cx="0" cy="22574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100853</xdr:colOff>
      <xdr:row>24</xdr:row>
      <xdr:rowOff>123825</xdr:rowOff>
    </xdr:from>
    <xdr:to>
      <xdr:col>3</xdr:col>
      <xdr:colOff>100853</xdr:colOff>
      <xdr:row>37</xdr:row>
      <xdr:rowOff>0</xdr:rowOff>
    </xdr:to>
    <xdr:cxnSp macro="">
      <xdr:nvCxnSpPr>
        <xdr:cNvPr id="3" name="Łącznik prosty ze strzałką 2"/>
        <xdr:cNvCxnSpPr/>
      </xdr:nvCxnSpPr>
      <xdr:spPr>
        <a:xfrm>
          <a:off x="2958353" y="5676900"/>
          <a:ext cx="0" cy="235267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114300</xdr:colOff>
      <xdr:row>19</xdr:row>
      <xdr:rowOff>66675</xdr:rowOff>
    </xdr:from>
    <xdr:to>
      <xdr:col>3</xdr:col>
      <xdr:colOff>114300</xdr:colOff>
      <xdr:row>23</xdr:row>
      <xdr:rowOff>114300</xdr:rowOff>
    </xdr:to>
    <xdr:cxnSp macro="">
      <xdr:nvCxnSpPr>
        <xdr:cNvPr id="4" name="Łącznik prosty ze strzałką 3"/>
        <xdr:cNvCxnSpPr/>
      </xdr:nvCxnSpPr>
      <xdr:spPr>
        <a:xfrm>
          <a:off x="2971800" y="4667250"/>
          <a:ext cx="0" cy="8096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112059</xdr:colOff>
      <xdr:row>19</xdr:row>
      <xdr:rowOff>112059</xdr:rowOff>
    </xdr:from>
    <xdr:to>
      <xdr:col>102</xdr:col>
      <xdr:colOff>112060</xdr:colOff>
      <xdr:row>23</xdr:row>
      <xdr:rowOff>123265</xdr:rowOff>
    </xdr:to>
    <xdr:cxnSp macro="">
      <xdr:nvCxnSpPr>
        <xdr:cNvPr id="5" name="Łącznik prosty ze strzałką 4"/>
        <xdr:cNvCxnSpPr/>
      </xdr:nvCxnSpPr>
      <xdr:spPr>
        <a:xfrm flipV="1">
          <a:off x="64034334" y="4712634"/>
          <a:ext cx="1" cy="77320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112060</xdr:colOff>
      <xdr:row>24</xdr:row>
      <xdr:rowOff>78441</xdr:rowOff>
    </xdr:from>
    <xdr:to>
      <xdr:col>102</xdr:col>
      <xdr:colOff>112060</xdr:colOff>
      <xdr:row>36</xdr:row>
      <xdr:rowOff>100853</xdr:rowOff>
    </xdr:to>
    <xdr:cxnSp macro="">
      <xdr:nvCxnSpPr>
        <xdr:cNvPr id="6" name="Łącznik prosty ze strzałką 5"/>
        <xdr:cNvCxnSpPr/>
      </xdr:nvCxnSpPr>
      <xdr:spPr>
        <a:xfrm flipV="1">
          <a:off x="64034335" y="5631516"/>
          <a:ext cx="0" cy="2308412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123265</xdr:colOff>
      <xdr:row>6</xdr:row>
      <xdr:rowOff>89647</xdr:rowOff>
    </xdr:from>
    <xdr:to>
      <xdr:col>102</xdr:col>
      <xdr:colOff>123265</xdr:colOff>
      <xdr:row>18</xdr:row>
      <xdr:rowOff>145677</xdr:rowOff>
    </xdr:to>
    <xdr:cxnSp macro="">
      <xdr:nvCxnSpPr>
        <xdr:cNvPr id="7" name="Łącznik prosty ze strzałką 6"/>
        <xdr:cNvCxnSpPr/>
      </xdr:nvCxnSpPr>
      <xdr:spPr>
        <a:xfrm flipV="1">
          <a:off x="64045540" y="2213722"/>
          <a:ext cx="0" cy="234203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6</xdr:row>
      <xdr:rowOff>104775</xdr:rowOff>
    </xdr:from>
    <xdr:to>
      <xdr:col>2</xdr:col>
      <xdr:colOff>123825</xdr:colOff>
      <xdr:row>14</xdr:row>
      <xdr:rowOff>104775</xdr:rowOff>
    </xdr:to>
    <xdr:cxnSp macro="">
      <xdr:nvCxnSpPr>
        <xdr:cNvPr id="2" name="Łącznik prosty ze strzałką 1"/>
        <xdr:cNvCxnSpPr/>
      </xdr:nvCxnSpPr>
      <xdr:spPr>
        <a:xfrm>
          <a:off x="2343150" y="2133600"/>
          <a:ext cx="0" cy="15240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133350</xdr:colOff>
      <xdr:row>6</xdr:row>
      <xdr:rowOff>104776</xdr:rowOff>
    </xdr:from>
    <xdr:to>
      <xdr:col>99</xdr:col>
      <xdr:colOff>133350</xdr:colOff>
      <xdr:row>14</xdr:row>
      <xdr:rowOff>66675</xdr:rowOff>
    </xdr:to>
    <xdr:cxnSp macro="">
      <xdr:nvCxnSpPr>
        <xdr:cNvPr id="7" name="Łącznik prosty ze strzałką 6"/>
        <xdr:cNvCxnSpPr/>
      </xdr:nvCxnSpPr>
      <xdr:spPr>
        <a:xfrm flipV="1">
          <a:off x="24041100" y="2124076"/>
          <a:ext cx="0" cy="148589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6</xdr:row>
      <xdr:rowOff>104775</xdr:rowOff>
    </xdr:from>
    <xdr:to>
      <xdr:col>2</xdr:col>
      <xdr:colOff>123825</xdr:colOff>
      <xdr:row>15</xdr:row>
      <xdr:rowOff>104775</xdr:rowOff>
    </xdr:to>
    <xdr:cxnSp macro="">
      <xdr:nvCxnSpPr>
        <xdr:cNvPr id="2" name="Łącznik prosty ze strzałką 1"/>
        <xdr:cNvCxnSpPr/>
      </xdr:nvCxnSpPr>
      <xdr:spPr>
        <a:xfrm>
          <a:off x="2343150" y="2171700"/>
          <a:ext cx="0" cy="15240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133350</xdr:colOff>
      <xdr:row>6</xdr:row>
      <xdr:rowOff>104776</xdr:rowOff>
    </xdr:from>
    <xdr:to>
      <xdr:col>100</xdr:col>
      <xdr:colOff>133350</xdr:colOff>
      <xdr:row>15</xdr:row>
      <xdr:rowOff>66675</xdr:rowOff>
    </xdr:to>
    <xdr:cxnSp macro="">
      <xdr:nvCxnSpPr>
        <xdr:cNvPr id="3" name="Łącznik prosty ze strzałką 2"/>
        <xdr:cNvCxnSpPr/>
      </xdr:nvCxnSpPr>
      <xdr:spPr>
        <a:xfrm flipV="1">
          <a:off x="24041100" y="2171701"/>
          <a:ext cx="0" cy="148589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6</xdr:row>
      <xdr:rowOff>104775</xdr:rowOff>
    </xdr:from>
    <xdr:to>
      <xdr:col>2</xdr:col>
      <xdr:colOff>123825</xdr:colOff>
      <xdr:row>15</xdr:row>
      <xdr:rowOff>104775</xdr:rowOff>
    </xdr:to>
    <xdr:cxnSp macro="">
      <xdr:nvCxnSpPr>
        <xdr:cNvPr id="2" name="Łącznik prosty ze strzałką 1"/>
        <xdr:cNvCxnSpPr/>
      </xdr:nvCxnSpPr>
      <xdr:spPr>
        <a:xfrm>
          <a:off x="2343150" y="2238375"/>
          <a:ext cx="0" cy="17145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133350</xdr:colOff>
      <xdr:row>6</xdr:row>
      <xdr:rowOff>104776</xdr:rowOff>
    </xdr:from>
    <xdr:to>
      <xdr:col>100</xdr:col>
      <xdr:colOff>133350</xdr:colOff>
      <xdr:row>15</xdr:row>
      <xdr:rowOff>66675</xdr:rowOff>
    </xdr:to>
    <xdr:cxnSp macro="">
      <xdr:nvCxnSpPr>
        <xdr:cNvPr id="3" name="Łącznik prosty ze strzałką 2"/>
        <xdr:cNvCxnSpPr/>
      </xdr:nvCxnSpPr>
      <xdr:spPr>
        <a:xfrm flipV="1">
          <a:off x="27089100" y="2238376"/>
          <a:ext cx="0" cy="167639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6</xdr:row>
      <xdr:rowOff>114300</xdr:rowOff>
    </xdr:from>
    <xdr:to>
      <xdr:col>2</xdr:col>
      <xdr:colOff>104775</xdr:colOff>
      <xdr:row>18</xdr:row>
      <xdr:rowOff>123825</xdr:rowOff>
    </xdr:to>
    <xdr:cxnSp macro="">
      <xdr:nvCxnSpPr>
        <xdr:cNvPr id="2" name="Łącznik prosty ze strzałką 1"/>
        <xdr:cNvCxnSpPr/>
      </xdr:nvCxnSpPr>
      <xdr:spPr>
        <a:xfrm>
          <a:off x="2247900" y="2257425"/>
          <a:ext cx="0" cy="2295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104775</xdr:colOff>
      <xdr:row>6</xdr:row>
      <xdr:rowOff>95250</xdr:rowOff>
    </xdr:from>
    <xdr:to>
      <xdr:col>102</xdr:col>
      <xdr:colOff>104775</xdr:colOff>
      <xdr:row>18</xdr:row>
      <xdr:rowOff>114300</xdr:rowOff>
    </xdr:to>
    <xdr:cxnSp macro="">
      <xdr:nvCxnSpPr>
        <xdr:cNvPr id="3" name="Łącznik prosty ze strzałką 2"/>
        <xdr:cNvCxnSpPr/>
      </xdr:nvCxnSpPr>
      <xdr:spPr>
        <a:xfrm flipV="1">
          <a:off x="47348775" y="2238375"/>
          <a:ext cx="0" cy="23050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6</xdr:row>
      <xdr:rowOff>114300</xdr:rowOff>
    </xdr:from>
    <xdr:to>
      <xdr:col>2</xdr:col>
      <xdr:colOff>104775</xdr:colOff>
      <xdr:row>20</xdr:row>
      <xdr:rowOff>123825</xdr:rowOff>
    </xdr:to>
    <xdr:cxnSp macro="">
      <xdr:nvCxnSpPr>
        <xdr:cNvPr id="2" name="Łącznik prosty ze strzałką 1"/>
        <xdr:cNvCxnSpPr/>
      </xdr:nvCxnSpPr>
      <xdr:spPr>
        <a:xfrm>
          <a:off x="2549525" y="2257425"/>
          <a:ext cx="0" cy="2676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105</xdr:col>
      <xdr:colOff>104775</xdr:colOff>
      <xdr:row>6</xdr:row>
      <xdr:rowOff>95250</xdr:rowOff>
    </xdr:from>
    <xdr:to>
      <xdr:col>105</xdr:col>
      <xdr:colOff>104775</xdr:colOff>
      <xdr:row>20</xdr:row>
      <xdr:rowOff>114300</xdr:rowOff>
    </xdr:to>
    <xdr:cxnSp macro="">
      <xdr:nvCxnSpPr>
        <xdr:cNvPr id="3" name="Łącznik prosty ze strzałką 2"/>
        <xdr:cNvCxnSpPr/>
      </xdr:nvCxnSpPr>
      <xdr:spPr>
        <a:xfrm flipV="1">
          <a:off x="30279975" y="2238375"/>
          <a:ext cx="0" cy="23050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105</xdr:col>
      <xdr:colOff>81643</xdr:colOff>
      <xdr:row>26</xdr:row>
      <xdr:rowOff>122464</xdr:rowOff>
    </xdr:from>
    <xdr:to>
      <xdr:col>105</xdr:col>
      <xdr:colOff>81643</xdr:colOff>
      <xdr:row>40</xdr:row>
      <xdr:rowOff>0</xdr:rowOff>
    </xdr:to>
    <xdr:cxnSp macro="">
      <xdr:nvCxnSpPr>
        <xdr:cNvPr id="4" name="Łącznik prosty ze strzałką 3"/>
        <xdr:cNvCxnSpPr/>
      </xdr:nvCxnSpPr>
      <xdr:spPr>
        <a:xfrm flipV="1">
          <a:off x="30256843" y="4742089"/>
          <a:ext cx="0" cy="283028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100853</xdr:colOff>
      <xdr:row>26</xdr:row>
      <xdr:rowOff>78441</xdr:rowOff>
    </xdr:from>
    <xdr:to>
      <xdr:col>2</xdr:col>
      <xdr:colOff>100853</xdr:colOff>
      <xdr:row>40</xdr:row>
      <xdr:rowOff>0</xdr:rowOff>
    </xdr:to>
    <xdr:cxnSp macro="">
      <xdr:nvCxnSpPr>
        <xdr:cNvPr id="5" name="Łącznik prosty ze strzałką 4"/>
        <xdr:cNvCxnSpPr/>
      </xdr:nvCxnSpPr>
      <xdr:spPr>
        <a:xfrm>
          <a:off x="2243978" y="4698066"/>
          <a:ext cx="0" cy="291352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6</xdr:row>
      <xdr:rowOff>114300</xdr:rowOff>
    </xdr:from>
    <xdr:to>
      <xdr:col>2</xdr:col>
      <xdr:colOff>104775</xdr:colOff>
      <xdr:row>20</xdr:row>
      <xdr:rowOff>123825</xdr:rowOff>
    </xdr:to>
    <xdr:cxnSp macro="">
      <xdr:nvCxnSpPr>
        <xdr:cNvPr id="2" name="Łącznik prosty ze strzałką 1"/>
        <xdr:cNvCxnSpPr/>
      </xdr:nvCxnSpPr>
      <xdr:spPr>
        <a:xfrm>
          <a:off x="2552700" y="2209800"/>
          <a:ext cx="0" cy="2676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105</xdr:col>
      <xdr:colOff>104775</xdr:colOff>
      <xdr:row>6</xdr:row>
      <xdr:rowOff>95250</xdr:rowOff>
    </xdr:from>
    <xdr:to>
      <xdr:col>105</xdr:col>
      <xdr:colOff>104775</xdr:colOff>
      <xdr:row>20</xdr:row>
      <xdr:rowOff>114300</xdr:rowOff>
    </xdr:to>
    <xdr:cxnSp macro="">
      <xdr:nvCxnSpPr>
        <xdr:cNvPr id="3" name="Łącznik prosty ze strzałką 2"/>
        <xdr:cNvCxnSpPr/>
      </xdr:nvCxnSpPr>
      <xdr:spPr>
        <a:xfrm flipV="1">
          <a:off x="34461450" y="2190750"/>
          <a:ext cx="0" cy="26860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105</xdr:col>
      <xdr:colOff>81643</xdr:colOff>
      <xdr:row>26</xdr:row>
      <xdr:rowOff>122464</xdr:rowOff>
    </xdr:from>
    <xdr:to>
      <xdr:col>105</xdr:col>
      <xdr:colOff>81643</xdr:colOff>
      <xdr:row>40</xdr:row>
      <xdr:rowOff>0</xdr:rowOff>
    </xdr:to>
    <xdr:cxnSp macro="">
      <xdr:nvCxnSpPr>
        <xdr:cNvPr id="4" name="Łącznik prosty ze strzałką 3"/>
        <xdr:cNvCxnSpPr/>
      </xdr:nvCxnSpPr>
      <xdr:spPr>
        <a:xfrm flipV="1">
          <a:off x="34438318" y="6456589"/>
          <a:ext cx="0" cy="254453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100853</xdr:colOff>
      <xdr:row>26</xdr:row>
      <xdr:rowOff>78441</xdr:rowOff>
    </xdr:from>
    <xdr:to>
      <xdr:col>2</xdr:col>
      <xdr:colOff>100853</xdr:colOff>
      <xdr:row>40</xdr:row>
      <xdr:rowOff>0</xdr:rowOff>
    </xdr:to>
    <xdr:cxnSp macro="">
      <xdr:nvCxnSpPr>
        <xdr:cNvPr id="5" name="Łącznik prosty ze strzałką 4"/>
        <xdr:cNvCxnSpPr/>
      </xdr:nvCxnSpPr>
      <xdr:spPr>
        <a:xfrm>
          <a:off x="2548778" y="6412566"/>
          <a:ext cx="0" cy="25885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6</xdr:row>
      <xdr:rowOff>114300</xdr:rowOff>
    </xdr:from>
    <xdr:to>
      <xdr:col>2</xdr:col>
      <xdr:colOff>104775</xdr:colOff>
      <xdr:row>24</xdr:row>
      <xdr:rowOff>0</xdr:rowOff>
    </xdr:to>
    <xdr:cxnSp macro="">
      <xdr:nvCxnSpPr>
        <xdr:cNvPr id="2" name="Łącznik prosty ze strzałką 1"/>
        <xdr:cNvCxnSpPr/>
      </xdr:nvCxnSpPr>
      <xdr:spPr>
        <a:xfrm>
          <a:off x="2552700" y="2209800"/>
          <a:ext cx="0" cy="36957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94</xdr:col>
      <xdr:colOff>104775</xdr:colOff>
      <xdr:row>6</xdr:row>
      <xdr:rowOff>95250</xdr:rowOff>
    </xdr:from>
    <xdr:to>
      <xdr:col>94</xdr:col>
      <xdr:colOff>104775</xdr:colOff>
      <xdr:row>24</xdr:row>
      <xdr:rowOff>0</xdr:rowOff>
    </xdr:to>
    <xdr:cxnSp macro="">
      <xdr:nvCxnSpPr>
        <xdr:cNvPr id="3" name="Łącznik prosty ze strzałką 2"/>
        <xdr:cNvCxnSpPr/>
      </xdr:nvCxnSpPr>
      <xdr:spPr>
        <a:xfrm flipV="1">
          <a:off x="24707850" y="2190750"/>
          <a:ext cx="0" cy="37147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94</xdr:col>
      <xdr:colOff>89647</xdr:colOff>
      <xdr:row>25</xdr:row>
      <xdr:rowOff>33617</xdr:rowOff>
    </xdr:from>
    <xdr:to>
      <xdr:col>94</xdr:col>
      <xdr:colOff>89647</xdr:colOff>
      <xdr:row>26</xdr:row>
      <xdr:rowOff>123264</xdr:rowOff>
    </xdr:to>
    <xdr:cxnSp macro="">
      <xdr:nvCxnSpPr>
        <xdr:cNvPr id="4" name="Łącznik prosty ze strzałką 3"/>
        <xdr:cNvCxnSpPr/>
      </xdr:nvCxnSpPr>
      <xdr:spPr>
        <a:xfrm flipV="1">
          <a:off x="20910176" y="5591735"/>
          <a:ext cx="0" cy="28014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112059</xdr:colOff>
      <xdr:row>25</xdr:row>
      <xdr:rowOff>89648</xdr:rowOff>
    </xdr:from>
    <xdr:to>
      <xdr:col>2</xdr:col>
      <xdr:colOff>112059</xdr:colOff>
      <xdr:row>26</xdr:row>
      <xdr:rowOff>156882</xdr:rowOff>
    </xdr:to>
    <xdr:cxnSp macro="">
      <xdr:nvCxnSpPr>
        <xdr:cNvPr id="6" name="Łącznik prosty ze strzałką 5"/>
        <xdr:cNvCxnSpPr/>
      </xdr:nvCxnSpPr>
      <xdr:spPr>
        <a:xfrm>
          <a:off x="2554941" y="5647766"/>
          <a:ext cx="0" cy="257734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6</xdr:row>
      <xdr:rowOff>114300</xdr:rowOff>
    </xdr:from>
    <xdr:to>
      <xdr:col>2</xdr:col>
      <xdr:colOff>104775</xdr:colOff>
      <xdr:row>26</xdr:row>
      <xdr:rowOff>0</xdr:rowOff>
    </xdr:to>
    <xdr:cxnSp macro="">
      <xdr:nvCxnSpPr>
        <xdr:cNvPr id="2" name="Łącznik prosty ze strzałką 1"/>
        <xdr:cNvCxnSpPr/>
      </xdr:nvCxnSpPr>
      <xdr:spPr>
        <a:xfrm>
          <a:off x="2549525" y="2209800"/>
          <a:ext cx="0" cy="36957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104775</xdr:colOff>
      <xdr:row>6</xdr:row>
      <xdr:rowOff>95250</xdr:rowOff>
    </xdr:from>
    <xdr:to>
      <xdr:col>95</xdr:col>
      <xdr:colOff>104775</xdr:colOff>
      <xdr:row>26</xdr:row>
      <xdr:rowOff>0</xdr:rowOff>
    </xdr:to>
    <xdr:cxnSp macro="">
      <xdr:nvCxnSpPr>
        <xdr:cNvPr id="3" name="Łącznik prosty ze strzałką 2"/>
        <xdr:cNvCxnSpPr/>
      </xdr:nvCxnSpPr>
      <xdr:spPr>
        <a:xfrm flipV="1">
          <a:off x="31413450" y="2190750"/>
          <a:ext cx="0" cy="26860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89647</xdr:colOff>
      <xdr:row>27</xdr:row>
      <xdr:rowOff>77641</xdr:rowOff>
    </xdr:from>
    <xdr:to>
      <xdr:col>95</xdr:col>
      <xdr:colOff>104055</xdr:colOff>
      <xdr:row>29</xdr:row>
      <xdr:rowOff>22412</xdr:rowOff>
    </xdr:to>
    <xdr:cxnSp macro="">
      <xdr:nvCxnSpPr>
        <xdr:cNvPr id="4" name="Łącznik prosty ze strzałką 3"/>
        <xdr:cNvCxnSpPr/>
      </xdr:nvCxnSpPr>
      <xdr:spPr>
        <a:xfrm flipV="1">
          <a:off x="24540882" y="5983141"/>
          <a:ext cx="14408" cy="32577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100853</xdr:colOff>
      <xdr:row>27</xdr:row>
      <xdr:rowOff>78441</xdr:rowOff>
    </xdr:from>
    <xdr:to>
      <xdr:col>2</xdr:col>
      <xdr:colOff>100853</xdr:colOff>
      <xdr:row>28</xdr:row>
      <xdr:rowOff>168088</xdr:rowOff>
    </xdr:to>
    <xdr:cxnSp macro="">
      <xdr:nvCxnSpPr>
        <xdr:cNvPr id="5" name="Łącznik prosty ze strzałką 4"/>
        <xdr:cNvCxnSpPr/>
      </xdr:nvCxnSpPr>
      <xdr:spPr>
        <a:xfrm>
          <a:off x="2543735" y="6028765"/>
          <a:ext cx="0" cy="28014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6</xdr:row>
      <xdr:rowOff>114300</xdr:rowOff>
    </xdr:from>
    <xdr:to>
      <xdr:col>2</xdr:col>
      <xdr:colOff>104775</xdr:colOff>
      <xdr:row>26</xdr:row>
      <xdr:rowOff>0</xdr:rowOff>
    </xdr:to>
    <xdr:cxnSp macro="">
      <xdr:nvCxnSpPr>
        <xdr:cNvPr id="2" name="Łącznik prosty ze strzałką 1"/>
        <xdr:cNvCxnSpPr/>
      </xdr:nvCxnSpPr>
      <xdr:spPr>
        <a:xfrm>
          <a:off x="2552700" y="2209800"/>
          <a:ext cx="0" cy="36957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104775</xdr:colOff>
      <xdr:row>6</xdr:row>
      <xdr:rowOff>95250</xdr:rowOff>
    </xdr:from>
    <xdr:to>
      <xdr:col>95</xdr:col>
      <xdr:colOff>104775</xdr:colOff>
      <xdr:row>26</xdr:row>
      <xdr:rowOff>0</xdr:rowOff>
    </xdr:to>
    <xdr:cxnSp macro="">
      <xdr:nvCxnSpPr>
        <xdr:cNvPr id="3" name="Łącznik prosty ze strzałką 2"/>
        <xdr:cNvCxnSpPr/>
      </xdr:nvCxnSpPr>
      <xdr:spPr>
        <a:xfrm flipV="1">
          <a:off x="21659850" y="2190750"/>
          <a:ext cx="0" cy="37147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89647</xdr:colOff>
      <xdr:row>27</xdr:row>
      <xdr:rowOff>77641</xdr:rowOff>
    </xdr:from>
    <xdr:to>
      <xdr:col>95</xdr:col>
      <xdr:colOff>104055</xdr:colOff>
      <xdr:row>29</xdr:row>
      <xdr:rowOff>22412</xdr:rowOff>
    </xdr:to>
    <xdr:cxnSp macro="">
      <xdr:nvCxnSpPr>
        <xdr:cNvPr id="4" name="Łącznik prosty ze strzałką 3"/>
        <xdr:cNvCxnSpPr/>
      </xdr:nvCxnSpPr>
      <xdr:spPr>
        <a:xfrm flipV="1">
          <a:off x="21644722" y="6030766"/>
          <a:ext cx="14408" cy="32577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100853</xdr:colOff>
      <xdr:row>27</xdr:row>
      <xdr:rowOff>78441</xdr:rowOff>
    </xdr:from>
    <xdr:to>
      <xdr:col>2</xdr:col>
      <xdr:colOff>100853</xdr:colOff>
      <xdr:row>28</xdr:row>
      <xdr:rowOff>168088</xdr:rowOff>
    </xdr:to>
    <xdr:cxnSp macro="">
      <xdr:nvCxnSpPr>
        <xdr:cNvPr id="5" name="Łącznik prosty ze strzałką 4"/>
        <xdr:cNvCxnSpPr/>
      </xdr:nvCxnSpPr>
      <xdr:spPr>
        <a:xfrm>
          <a:off x="2548778" y="6031566"/>
          <a:ext cx="0" cy="28014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6</xdr:row>
      <xdr:rowOff>114300</xdr:rowOff>
    </xdr:from>
    <xdr:to>
      <xdr:col>2</xdr:col>
      <xdr:colOff>104775</xdr:colOff>
      <xdr:row>18</xdr:row>
      <xdr:rowOff>123825</xdr:rowOff>
    </xdr:to>
    <xdr:cxnSp macro="">
      <xdr:nvCxnSpPr>
        <xdr:cNvPr id="4" name="Łącznik prosty ze strzałką 3"/>
        <xdr:cNvCxnSpPr/>
      </xdr:nvCxnSpPr>
      <xdr:spPr>
        <a:xfrm>
          <a:off x="4076700" y="2200275"/>
          <a:ext cx="0" cy="2295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104775</xdr:colOff>
      <xdr:row>6</xdr:row>
      <xdr:rowOff>95250</xdr:rowOff>
    </xdr:from>
    <xdr:to>
      <xdr:col>92</xdr:col>
      <xdr:colOff>104775</xdr:colOff>
      <xdr:row>18</xdr:row>
      <xdr:rowOff>114300</xdr:rowOff>
    </xdr:to>
    <xdr:cxnSp macro="">
      <xdr:nvCxnSpPr>
        <xdr:cNvPr id="5" name="Łącznik prosty ze strzałką 4"/>
        <xdr:cNvCxnSpPr/>
      </xdr:nvCxnSpPr>
      <xdr:spPr>
        <a:xfrm flipV="1">
          <a:off x="47552882" y="2013857"/>
          <a:ext cx="0" cy="23050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81643</xdr:colOff>
      <xdr:row>19</xdr:row>
      <xdr:rowOff>122464</xdr:rowOff>
    </xdr:from>
    <xdr:to>
      <xdr:col>92</xdr:col>
      <xdr:colOff>81643</xdr:colOff>
      <xdr:row>34</xdr:row>
      <xdr:rowOff>95250</xdr:rowOff>
    </xdr:to>
    <xdr:cxnSp macro="">
      <xdr:nvCxnSpPr>
        <xdr:cNvPr id="7" name="Łącznik prosty ze strzałką 6"/>
        <xdr:cNvCxnSpPr/>
      </xdr:nvCxnSpPr>
      <xdr:spPr>
        <a:xfrm flipV="1">
          <a:off x="47529750" y="4517571"/>
          <a:ext cx="0" cy="283028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100853</xdr:colOff>
      <xdr:row>19</xdr:row>
      <xdr:rowOff>78441</xdr:rowOff>
    </xdr:from>
    <xdr:to>
      <xdr:col>2</xdr:col>
      <xdr:colOff>100853</xdr:colOff>
      <xdr:row>34</xdr:row>
      <xdr:rowOff>134470</xdr:rowOff>
    </xdr:to>
    <xdr:cxnSp macro="">
      <xdr:nvCxnSpPr>
        <xdr:cNvPr id="6" name="Łącznik prosty ze strzałką 5"/>
        <xdr:cNvCxnSpPr/>
      </xdr:nvCxnSpPr>
      <xdr:spPr>
        <a:xfrm>
          <a:off x="2241177" y="4695265"/>
          <a:ext cx="0" cy="291352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6</xdr:row>
      <xdr:rowOff>114300</xdr:rowOff>
    </xdr:from>
    <xdr:to>
      <xdr:col>2</xdr:col>
      <xdr:colOff>104775</xdr:colOff>
      <xdr:row>21</xdr:row>
      <xdr:rowOff>123825</xdr:rowOff>
    </xdr:to>
    <xdr:cxnSp macro="">
      <xdr:nvCxnSpPr>
        <xdr:cNvPr id="2" name="Łącznik prosty ze strzałką 1"/>
        <xdr:cNvCxnSpPr/>
      </xdr:nvCxnSpPr>
      <xdr:spPr>
        <a:xfrm>
          <a:off x="2247900" y="2028825"/>
          <a:ext cx="0" cy="2295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104775</xdr:colOff>
      <xdr:row>6</xdr:row>
      <xdr:rowOff>95250</xdr:rowOff>
    </xdr:from>
    <xdr:to>
      <xdr:col>90</xdr:col>
      <xdr:colOff>104775</xdr:colOff>
      <xdr:row>21</xdr:row>
      <xdr:rowOff>114300</xdr:rowOff>
    </xdr:to>
    <xdr:cxnSp macro="">
      <xdr:nvCxnSpPr>
        <xdr:cNvPr id="3" name="Łącznik prosty ze strzałką 2"/>
        <xdr:cNvCxnSpPr/>
      </xdr:nvCxnSpPr>
      <xdr:spPr>
        <a:xfrm flipV="1">
          <a:off x="47348775" y="2009775"/>
          <a:ext cx="0" cy="23050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81643</xdr:colOff>
      <xdr:row>22</xdr:row>
      <xdr:rowOff>122464</xdr:rowOff>
    </xdr:from>
    <xdr:to>
      <xdr:col>90</xdr:col>
      <xdr:colOff>81643</xdr:colOff>
      <xdr:row>37</xdr:row>
      <xdr:rowOff>95250</xdr:rowOff>
    </xdr:to>
    <xdr:cxnSp macro="">
      <xdr:nvCxnSpPr>
        <xdr:cNvPr id="4" name="Łącznik prosty ze strzałką 3"/>
        <xdr:cNvCxnSpPr/>
      </xdr:nvCxnSpPr>
      <xdr:spPr>
        <a:xfrm flipV="1">
          <a:off x="47325643" y="4513489"/>
          <a:ext cx="0" cy="283028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104775</xdr:colOff>
      <xdr:row>6</xdr:row>
      <xdr:rowOff>114300</xdr:rowOff>
    </xdr:from>
    <xdr:to>
      <xdr:col>2</xdr:col>
      <xdr:colOff>104775</xdr:colOff>
      <xdr:row>21</xdr:row>
      <xdr:rowOff>123825</xdr:rowOff>
    </xdr:to>
    <xdr:cxnSp macro="">
      <xdr:nvCxnSpPr>
        <xdr:cNvPr id="5" name="Łącznik prosty ze strzałką 4"/>
        <xdr:cNvCxnSpPr/>
      </xdr:nvCxnSpPr>
      <xdr:spPr>
        <a:xfrm>
          <a:off x="2247900" y="2028825"/>
          <a:ext cx="0" cy="2295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104775</xdr:colOff>
      <xdr:row>6</xdr:row>
      <xdr:rowOff>95250</xdr:rowOff>
    </xdr:from>
    <xdr:to>
      <xdr:col>90</xdr:col>
      <xdr:colOff>104775</xdr:colOff>
      <xdr:row>21</xdr:row>
      <xdr:rowOff>114300</xdr:rowOff>
    </xdr:to>
    <xdr:cxnSp macro="">
      <xdr:nvCxnSpPr>
        <xdr:cNvPr id="6" name="Łącznik prosty ze strzałką 5"/>
        <xdr:cNvCxnSpPr/>
      </xdr:nvCxnSpPr>
      <xdr:spPr>
        <a:xfrm flipV="1">
          <a:off x="47348775" y="2009775"/>
          <a:ext cx="0" cy="23050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81643</xdr:colOff>
      <xdr:row>22</xdr:row>
      <xdr:rowOff>122464</xdr:rowOff>
    </xdr:from>
    <xdr:to>
      <xdr:col>90</xdr:col>
      <xdr:colOff>81643</xdr:colOff>
      <xdr:row>37</xdr:row>
      <xdr:rowOff>95250</xdr:rowOff>
    </xdr:to>
    <xdr:cxnSp macro="">
      <xdr:nvCxnSpPr>
        <xdr:cNvPr id="7" name="Łącznik prosty ze strzałką 6"/>
        <xdr:cNvCxnSpPr/>
      </xdr:nvCxnSpPr>
      <xdr:spPr>
        <a:xfrm flipV="1">
          <a:off x="47325643" y="4513489"/>
          <a:ext cx="0" cy="283028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104775</xdr:colOff>
      <xdr:row>6</xdr:row>
      <xdr:rowOff>114300</xdr:rowOff>
    </xdr:from>
    <xdr:to>
      <xdr:col>2</xdr:col>
      <xdr:colOff>104775</xdr:colOff>
      <xdr:row>21</xdr:row>
      <xdr:rowOff>123825</xdr:rowOff>
    </xdr:to>
    <xdr:cxnSp macro="">
      <xdr:nvCxnSpPr>
        <xdr:cNvPr id="8" name="Łącznik prosty ze strzałką 7"/>
        <xdr:cNvCxnSpPr/>
      </xdr:nvCxnSpPr>
      <xdr:spPr>
        <a:xfrm>
          <a:off x="2247900" y="2028825"/>
          <a:ext cx="0" cy="2295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104775</xdr:colOff>
      <xdr:row>6</xdr:row>
      <xdr:rowOff>95250</xdr:rowOff>
    </xdr:from>
    <xdr:to>
      <xdr:col>90</xdr:col>
      <xdr:colOff>104775</xdr:colOff>
      <xdr:row>21</xdr:row>
      <xdr:rowOff>114300</xdr:rowOff>
    </xdr:to>
    <xdr:cxnSp macro="">
      <xdr:nvCxnSpPr>
        <xdr:cNvPr id="9" name="Łącznik prosty ze strzałką 8"/>
        <xdr:cNvCxnSpPr/>
      </xdr:nvCxnSpPr>
      <xdr:spPr>
        <a:xfrm flipV="1">
          <a:off x="47348775" y="2009775"/>
          <a:ext cx="0" cy="23050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81643</xdr:colOff>
      <xdr:row>22</xdr:row>
      <xdr:rowOff>122464</xdr:rowOff>
    </xdr:from>
    <xdr:to>
      <xdr:col>90</xdr:col>
      <xdr:colOff>81643</xdr:colOff>
      <xdr:row>37</xdr:row>
      <xdr:rowOff>95250</xdr:rowOff>
    </xdr:to>
    <xdr:cxnSp macro="">
      <xdr:nvCxnSpPr>
        <xdr:cNvPr id="10" name="Łącznik prosty ze strzałką 9"/>
        <xdr:cNvCxnSpPr/>
      </xdr:nvCxnSpPr>
      <xdr:spPr>
        <a:xfrm flipV="1">
          <a:off x="47325643" y="4513489"/>
          <a:ext cx="0" cy="283028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89647</xdr:colOff>
      <xdr:row>22</xdr:row>
      <xdr:rowOff>78441</xdr:rowOff>
    </xdr:from>
    <xdr:to>
      <xdr:col>2</xdr:col>
      <xdr:colOff>89647</xdr:colOff>
      <xdr:row>37</xdr:row>
      <xdr:rowOff>87966</xdr:rowOff>
    </xdr:to>
    <xdr:cxnSp macro="">
      <xdr:nvCxnSpPr>
        <xdr:cNvPr id="14" name="Łącznik prosty ze strzałką 13"/>
        <xdr:cNvCxnSpPr/>
      </xdr:nvCxnSpPr>
      <xdr:spPr>
        <a:xfrm>
          <a:off x="2229971" y="4919382"/>
          <a:ext cx="0" cy="28670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6</xdr:row>
      <xdr:rowOff>114300</xdr:rowOff>
    </xdr:from>
    <xdr:to>
      <xdr:col>2</xdr:col>
      <xdr:colOff>104775</xdr:colOff>
      <xdr:row>21</xdr:row>
      <xdr:rowOff>123825</xdr:rowOff>
    </xdr:to>
    <xdr:cxnSp macro="">
      <xdr:nvCxnSpPr>
        <xdr:cNvPr id="2" name="Łącznik prosty ze strzałką 1"/>
        <xdr:cNvCxnSpPr/>
      </xdr:nvCxnSpPr>
      <xdr:spPr>
        <a:xfrm>
          <a:off x="2524125" y="2505075"/>
          <a:ext cx="0" cy="28670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104775</xdr:colOff>
      <xdr:row>6</xdr:row>
      <xdr:rowOff>95250</xdr:rowOff>
    </xdr:from>
    <xdr:to>
      <xdr:col>90</xdr:col>
      <xdr:colOff>104775</xdr:colOff>
      <xdr:row>21</xdr:row>
      <xdr:rowOff>114300</xdr:rowOff>
    </xdr:to>
    <xdr:cxnSp macro="">
      <xdr:nvCxnSpPr>
        <xdr:cNvPr id="3" name="Łącznik prosty ze strzałką 2"/>
        <xdr:cNvCxnSpPr/>
      </xdr:nvCxnSpPr>
      <xdr:spPr>
        <a:xfrm flipV="1">
          <a:off x="50377725" y="2486025"/>
          <a:ext cx="0" cy="28765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81643</xdr:colOff>
      <xdr:row>22</xdr:row>
      <xdr:rowOff>122464</xdr:rowOff>
    </xdr:from>
    <xdr:to>
      <xdr:col>90</xdr:col>
      <xdr:colOff>81643</xdr:colOff>
      <xdr:row>37</xdr:row>
      <xdr:rowOff>95250</xdr:rowOff>
    </xdr:to>
    <xdr:cxnSp macro="">
      <xdr:nvCxnSpPr>
        <xdr:cNvPr id="4" name="Łącznik prosty ze strzałką 3"/>
        <xdr:cNvCxnSpPr/>
      </xdr:nvCxnSpPr>
      <xdr:spPr>
        <a:xfrm flipV="1">
          <a:off x="50354593" y="5561239"/>
          <a:ext cx="0" cy="283028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104775</xdr:colOff>
      <xdr:row>6</xdr:row>
      <xdr:rowOff>114300</xdr:rowOff>
    </xdr:from>
    <xdr:to>
      <xdr:col>2</xdr:col>
      <xdr:colOff>104775</xdr:colOff>
      <xdr:row>21</xdr:row>
      <xdr:rowOff>123825</xdr:rowOff>
    </xdr:to>
    <xdr:cxnSp macro="">
      <xdr:nvCxnSpPr>
        <xdr:cNvPr id="5" name="Łącznik prosty ze strzałką 4"/>
        <xdr:cNvCxnSpPr/>
      </xdr:nvCxnSpPr>
      <xdr:spPr>
        <a:xfrm>
          <a:off x="2524125" y="2505075"/>
          <a:ext cx="0" cy="28670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104775</xdr:colOff>
      <xdr:row>6</xdr:row>
      <xdr:rowOff>95250</xdr:rowOff>
    </xdr:from>
    <xdr:to>
      <xdr:col>90</xdr:col>
      <xdr:colOff>104775</xdr:colOff>
      <xdr:row>21</xdr:row>
      <xdr:rowOff>114300</xdr:rowOff>
    </xdr:to>
    <xdr:cxnSp macro="">
      <xdr:nvCxnSpPr>
        <xdr:cNvPr id="6" name="Łącznik prosty ze strzałką 5"/>
        <xdr:cNvCxnSpPr/>
      </xdr:nvCxnSpPr>
      <xdr:spPr>
        <a:xfrm flipV="1">
          <a:off x="50377725" y="2486025"/>
          <a:ext cx="0" cy="28765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81643</xdr:colOff>
      <xdr:row>22</xdr:row>
      <xdr:rowOff>122464</xdr:rowOff>
    </xdr:from>
    <xdr:to>
      <xdr:col>90</xdr:col>
      <xdr:colOff>81643</xdr:colOff>
      <xdr:row>37</xdr:row>
      <xdr:rowOff>95250</xdr:rowOff>
    </xdr:to>
    <xdr:cxnSp macro="">
      <xdr:nvCxnSpPr>
        <xdr:cNvPr id="7" name="Łącznik prosty ze strzałką 6"/>
        <xdr:cNvCxnSpPr/>
      </xdr:nvCxnSpPr>
      <xdr:spPr>
        <a:xfrm flipV="1">
          <a:off x="50354593" y="5561239"/>
          <a:ext cx="0" cy="283028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104775</xdr:colOff>
      <xdr:row>6</xdr:row>
      <xdr:rowOff>114300</xdr:rowOff>
    </xdr:from>
    <xdr:to>
      <xdr:col>2</xdr:col>
      <xdr:colOff>104775</xdr:colOff>
      <xdr:row>21</xdr:row>
      <xdr:rowOff>123825</xdr:rowOff>
    </xdr:to>
    <xdr:cxnSp macro="">
      <xdr:nvCxnSpPr>
        <xdr:cNvPr id="8" name="Łącznik prosty ze strzałką 7"/>
        <xdr:cNvCxnSpPr/>
      </xdr:nvCxnSpPr>
      <xdr:spPr>
        <a:xfrm>
          <a:off x="2524125" y="2505075"/>
          <a:ext cx="0" cy="28670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104775</xdr:colOff>
      <xdr:row>6</xdr:row>
      <xdr:rowOff>95250</xdr:rowOff>
    </xdr:from>
    <xdr:to>
      <xdr:col>90</xdr:col>
      <xdr:colOff>104775</xdr:colOff>
      <xdr:row>21</xdr:row>
      <xdr:rowOff>114300</xdr:rowOff>
    </xdr:to>
    <xdr:cxnSp macro="">
      <xdr:nvCxnSpPr>
        <xdr:cNvPr id="9" name="Łącznik prosty ze strzałką 8"/>
        <xdr:cNvCxnSpPr/>
      </xdr:nvCxnSpPr>
      <xdr:spPr>
        <a:xfrm flipV="1">
          <a:off x="50377725" y="2486025"/>
          <a:ext cx="0" cy="28765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81643</xdr:colOff>
      <xdr:row>22</xdr:row>
      <xdr:rowOff>122464</xdr:rowOff>
    </xdr:from>
    <xdr:to>
      <xdr:col>90</xdr:col>
      <xdr:colOff>81643</xdr:colOff>
      <xdr:row>37</xdr:row>
      <xdr:rowOff>95250</xdr:rowOff>
    </xdr:to>
    <xdr:cxnSp macro="">
      <xdr:nvCxnSpPr>
        <xdr:cNvPr id="10" name="Łącznik prosty ze strzałką 9"/>
        <xdr:cNvCxnSpPr/>
      </xdr:nvCxnSpPr>
      <xdr:spPr>
        <a:xfrm flipV="1">
          <a:off x="50354593" y="5561239"/>
          <a:ext cx="0" cy="283028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89647</xdr:colOff>
      <xdr:row>22</xdr:row>
      <xdr:rowOff>78441</xdr:rowOff>
    </xdr:from>
    <xdr:to>
      <xdr:col>2</xdr:col>
      <xdr:colOff>89647</xdr:colOff>
      <xdr:row>37</xdr:row>
      <xdr:rowOff>87966</xdr:rowOff>
    </xdr:to>
    <xdr:cxnSp macro="">
      <xdr:nvCxnSpPr>
        <xdr:cNvPr id="11" name="Łącznik prosty ze strzałką 10"/>
        <xdr:cNvCxnSpPr/>
      </xdr:nvCxnSpPr>
      <xdr:spPr>
        <a:xfrm>
          <a:off x="2508997" y="5517216"/>
          <a:ext cx="0" cy="28670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6</xdr:row>
      <xdr:rowOff>114300</xdr:rowOff>
    </xdr:from>
    <xdr:to>
      <xdr:col>3</xdr:col>
      <xdr:colOff>104775</xdr:colOff>
      <xdr:row>16</xdr:row>
      <xdr:rowOff>85725</xdr:rowOff>
    </xdr:to>
    <xdr:cxnSp macro="">
      <xdr:nvCxnSpPr>
        <xdr:cNvPr id="4" name="Łącznik prosty ze strzałką 3"/>
        <xdr:cNvCxnSpPr/>
      </xdr:nvCxnSpPr>
      <xdr:spPr>
        <a:xfrm>
          <a:off x="2647950" y="2028825"/>
          <a:ext cx="0" cy="18764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100853</xdr:colOff>
      <xdr:row>21</xdr:row>
      <xdr:rowOff>123825</xdr:rowOff>
    </xdr:from>
    <xdr:to>
      <xdr:col>3</xdr:col>
      <xdr:colOff>100853</xdr:colOff>
      <xdr:row>33</xdr:row>
      <xdr:rowOff>0</xdr:rowOff>
    </xdr:to>
    <xdr:cxnSp macro="">
      <xdr:nvCxnSpPr>
        <xdr:cNvPr id="5" name="Łącznik prosty ze strzałką 4"/>
        <xdr:cNvCxnSpPr/>
      </xdr:nvCxnSpPr>
      <xdr:spPr>
        <a:xfrm>
          <a:off x="2644028" y="4895850"/>
          <a:ext cx="0" cy="22574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114300</xdr:colOff>
      <xdr:row>17</xdr:row>
      <xdr:rowOff>66675</xdr:rowOff>
    </xdr:from>
    <xdr:to>
      <xdr:col>3</xdr:col>
      <xdr:colOff>114300</xdr:colOff>
      <xdr:row>20</xdr:row>
      <xdr:rowOff>114300</xdr:rowOff>
    </xdr:to>
    <xdr:cxnSp macro="">
      <xdr:nvCxnSpPr>
        <xdr:cNvPr id="8" name="Łącznik prosty ze strzałką 7"/>
        <xdr:cNvCxnSpPr/>
      </xdr:nvCxnSpPr>
      <xdr:spPr>
        <a:xfrm>
          <a:off x="2657475" y="4076700"/>
          <a:ext cx="0" cy="6191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112059</xdr:colOff>
      <xdr:row>17</xdr:row>
      <xdr:rowOff>112059</xdr:rowOff>
    </xdr:from>
    <xdr:to>
      <xdr:col>101</xdr:col>
      <xdr:colOff>112060</xdr:colOff>
      <xdr:row>20</xdr:row>
      <xdr:rowOff>123265</xdr:rowOff>
    </xdr:to>
    <xdr:cxnSp macro="">
      <xdr:nvCxnSpPr>
        <xdr:cNvPr id="13" name="Łącznik prosty ze strzałką 12"/>
        <xdr:cNvCxnSpPr/>
      </xdr:nvCxnSpPr>
      <xdr:spPr>
        <a:xfrm flipV="1">
          <a:off x="29437853" y="4269441"/>
          <a:ext cx="1" cy="58270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112060</xdr:colOff>
      <xdr:row>21</xdr:row>
      <xdr:rowOff>78441</xdr:rowOff>
    </xdr:from>
    <xdr:to>
      <xdr:col>101</xdr:col>
      <xdr:colOff>112060</xdr:colOff>
      <xdr:row>32</xdr:row>
      <xdr:rowOff>100853</xdr:rowOff>
    </xdr:to>
    <xdr:cxnSp macro="">
      <xdr:nvCxnSpPr>
        <xdr:cNvPr id="16" name="Łącznik prosty ze strzałką 15"/>
        <xdr:cNvCxnSpPr/>
      </xdr:nvCxnSpPr>
      <xdr:spPr>
        <a:xfrm flipV="1">
          <a:off x="29437854" y="4997823"/>
          <a:ext cx="0" cy="2117912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123265</xdr:colOff>
      <xdr:row>6</xdr:row>
      <xdr:rowOff>89647</xdr:rowOff>
    </xdr:from>
    <xdr:to>
      <xdr:col>101</xdr:col>
      <xdr:colOff>123265</xdr:colOff>
      <xdr:row>16</xdr:row>
      <xdr:rowOff>145677</xdr:rowOff>
    </xdr:to>
    <xdr:cxnSp macro="">
      <xdr:nvCxnSpPr>
        <xdr:cNvPr id="18" name="Łącznik prosty ze strzałką 17"/>
        <xdr:cNvCxnSpPr/>
      </xdr:nvCxnSpPr>
      <xdr:spPr>
        <a:xfrm flipV="1">
          <a:off x="29449059" y="2151529"/>
          <a:ext cx="0" cy="196103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6</xdr:row>
      <xdr:rowOff>114300</xdr:rowOff>
    </xdr:from>
    <xdr:to>
      <xdr:col>3</xdr:col>
      <xdr:colOff>104775</xdr:colOff>
      <xdr:row>18</xdr:row>
      <xdr:rowOff>85725</xdr:rowOff>
    </xdr:to>
    <xdr:cxnSp macro="">
      <xdr:nvCxnSpPr>
        <xdr:cNvPr id="5" name="Łącznik prosty ze strzałką 4"/>
        <xdr:cNvCxnSpPr/>
      </xdr:nvCxnSpPr>
      <xdr:spPr>
        <a:xfrm>
          <a:off x="2962275" y="2181225"/>
          <a:ext cx="0" cy="18764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100853</xdr:colOff>
      <xdr:row>24</xdr:row>
      <xdr:rowOff>123825</xdr:rowOff>
    </xdr:from>
    <xdr:to>
      <xdr:col>3</xdr:col>
      <xdr:colOff>100853</xdr:colOff>
      <xdr:row>37</xdr:row>
      <xdr:rowOff>0</xdr:rowOff>
    </xdr:to>
    <xdr:cxnSp macro="">
      <xdr:nvCxnSpPr>
        <xdr:cNvPr id="6" name="Łącznik prosty ze strzałką 5"/>
        <xdr:cNvCxnSpPr/>
      </xdr:nvCxnSpPr>
      <xdr:spPr>
        <a:xfrm>
          <a:off x="2958353" y="5048250"/>
          <a:ext cx="0" cy="216217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114300</xdr:colOff>
      <xdr:row>19</xdr:row>
      <xdr:rowOff>66675</xdr:rowOff>
    </xdr:from>
    <xdr:to>
      <xdr:col>3</xdr:col>
      <xdr:colOff>114300</xdr:colOff>
      <xdr:row>23</xdr:row>
      <xdr:rowOff>114300</xdr:rowOff>
    </xdr:to>
    <xdr:cxnSp macro="">
      <xdr:nvCxnSpPr>
        <xdr:cNvPr id="7" name="Łącznik prosty ze strzałką 6"/>
        <xdr:cNvCxnSpPr/>
      </xdr:nvCxnSpPr>
      <xdr:spPr>
        <a:xfrm>
          <a:off x="2971800" y="4229100"/>
          <a:ext cx="0" cy="6191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112059</xdr:colOff>
      <xdr:row>19</xdr:row>
      <xdr:rowOff>112059</xdr:rowOff>
    </xdr:from>
    <xdr:to>
      <xdr:col>102</xdr:col>
      <xdr:colOff>112060</xdr:colOff>
      <xdr:row>23</xdr:row>
      <xdr:rowOff>123265</xdr:rowOff>
    </xdr:to>
    <xdr:cxnSp macro="">
      <xdr:nvCxnSpPr>
        <xdr:cNvPr id="8" name="Łącznik prosty ze strzałką 7"/>
        <xdr:cNvCxnSpPr/>
      </xdr:nvCxnSpPr>
      <xdr:spPr>
        <a:xfrm flipV="1">
          <a:off x="29610984" y="4274484"/>
          <a:ext cx="1" cy="582706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112060</xdr:colOff>
      <xdr:row>24</xdr:row>
      <xdr:rowOff>78441</xdr:rowOff>
    </xdr:from>
    <xdr:to>
      <xdr:col>102</xdr:col>
      <xdr:colOff>112060</xdr:colOff>
      <xdr:row>36</xdr:row>
      <xdr:rowOff>100853</xdr:rowOff>
    </xdr:to>
    <xdr:cxnSp macro="">
      <xdr:nvCxnSpPr>
        <xdr:cNvPr id="9" name="Łącznik prosty ze strzałką 8"/>
        <xdr:cNvCxnSpPr/>
      </xdr:nvCxnSpPr>
      <xdr:spPr>
        <a:xfrm flipV="1">
          <a:off x="29610985" y="5002866"/>
          <a:ext cx="0" cy="2117912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123265</xdr:colOff>
      <xdr:row>6</xdr:row>
      <xdr:rowOff>89647</xdr:rowOff>
    </xdr:from>
    <xdr:to>
      <xdr:col>102</xdr:col>
      <xdr:colOff>123265</xdr:colOff>
      <xdr:row>18</xdr:row>
      <xdr:rowOff>145677</xdr:rowOff>
    </xdr:to>
    <xdr:cxnSp macro="">
      <xdr:nvCxnSpPr>
        <xdr:cNvPr id="10" name="Łącznik prosty ze strzałką 9"/>
        <xdr:cNvCxnSpPr/>
      </xdr:nvCxnSpPr>
      <xdr:spPr>
        <a:xfrm flipV="1">
          <a:off x="29622190" y="2156572"/>
          <a:ext cx="0" cy="196103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Y61"/>
  <sheetViews>
    <sheetView showZeros="0" topLeftCell="A15" zoomScale="70" zoomScaleNormal="70" workbookViewId="0">
      <selection activeCell="N38" sqref="N38"/>
    </sheetView>
  </sheetViews>
  <sheetFormatPr defaultRowHeight="15"/>
  <cols>
    <col min="1" max="1" width="5.140625" customWidth="1"/>
    <col min="2" max="2" width="9.7109375" customWidth="1"/>
    <col min="3" max="3" width="6.85546875" customWidth="1"/>
    <col min="4" max="4" width="35" style="1" customWidth="1"/>
    <col min="5" max="7" width="10.7109375" style="11" customWidth="1"/>
    <col min="8" max="8" width="7.42578125" style="11" customWidth="1"/>
    <col min="9" max="11" width="10.7109375" style="11" customWidth="1"/>
    <col min="12" max="12" width="7.7109375" style="11" customWidth="1"/>
    <col min="13" max="15" width="10.7109375" style="11" customWidth="1"/>
    <col min="16" max="16" width="7.7109375" style="11" customWidth="1"/>
    <col min="17" max="19" width="10.7109375" style="11" customWidth="1"/>
    <col min="20" max="20" width="11.5703125" customWidth="1"/>
  </cols>
  <sheetData>
    <row r="1" spans="1:25" ht="24.75" customHeight="1">
      <c r="A1" s="705" t="s">
        <v>41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476"/>
      <c r="Q1" s="476"/>
      <c r="R1" s="476"/>
      <c r="S1" s="476"/>
      <c r="T1" s="696" t="s">
        <v>295</v>
      </c>
    </row>
    <row r="2" spans="1:25" ht="102" customHeight="1">
      <c r="A2" s="695" t="s">
        <v>338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7"/>
    </row>
    <row r="3" spans="1:25">
      <c r="A3" s="704"/>
      <c r="B3" s="704"/>
      <c r="C3" s="704"/>
      <c r="D3" s="704"/>
      <c r="E3" s="703" t="s">
        <v>230</v>
      </c>
      <c r="F3" s="703"/>
      <c r="G3" s="703"/>
      <c r="H3" s="479"/>
      <c r="I3" s="703">
        <v>2015</v>
      </c>
      <c r="J3" s="703"/>
      <c r="K3" s="703"/>
      <c r="L3" s="479"/>
      <c r="M3" s="703">
        <v>2025</v>
      </c>
      <c r="N3" s="703"/>
      <c r="O3" s="703"/>
      <c r="P3" s="479"/>
      <c r="Q3" s="703" t="s">
        <v>340</v>
      </c>
      <c r="R3" s="703"/>
      <c r="S3" s="703"/>
      <c r="T3" s="698"/>
    </row>
    <row r="4" spans="1:25" ht="30">
      <c r="A4" s="3" t="s">
        <v>2</v>
      </c>
      <c r="B4" s="3" t="s">
        <v>6</v>
      </c>
      <c r="C4" s="3" t="s">
        <v>3</v>
      </c>
      <c r="D4" s="3" t="s">
        <v>42</v>
      </c>
      <c r="E4" s="7" t="s">
        <v>38</v>
      </c>
      <c r="F4" s="7" t="s">
        <v>39</v>
      </c>
      <c r="G4" s="7" t="s">
        <v>40</v>
      </c>
      <c r="H4" s="7"/>
      <c r="I4" s="7" t="s">
        <v>38</v>
      </c>
      <c r="J4" s="7" t="s">
        <v>39</v>
      </c>
      <c r="K4" s="7" t="s">
        <v>40</v>
      </c>
      <c r="L4" s="7"/>
      <c r="M4" s="7" t="s">
        <v>38</v>
      </c>
      <c r="N4" s="7" t="s">
        <v>39</v>
      </c>
      <c r="O4" s="7" t="s">
        <v>40</v>
      </c>
      <c r="P4" s="7"/>
      <c r="Q4" s="7" t="s">
        <v>38</v>
      </c>
      <c r="R4" s="7" t="s">
        <v>39</v>
      </c>
      <c r="S4" s="7" t="s">
        <v>40</v>
      </c>
      <c r="T4" s="699"/>
      <c r="U4" s="2"/>
      <c r="V4" s="2"/>
      <c r="W4" s="2"/>
      <c r="X4" s="2"/>
      <c r="Y4" s="2"/>
    </row>
    <row r="5" spans="1:25">
      <c r="A5" s="700">
        <v>356</v>
      </c>
      <c r="B5" s="4" t="s">
        <v>5</v>
      </c>
      <c r="C5" s="4" t="s">
        <v>4</v>
      </c>
      <c r="D5" s="468" t="s">
        <v>75</v>
      </c>
      <c r="E5" s="12" t="s">
        <v>0</v>
      </c>
      <c r="F5" s="8" t="s">
        <v>0</v>
      </c>
      <c r="G5" s="12" t="s">
        <v>0</v>
      </c>
      <c r="H5" s="22"/>
      <c r="I5" s="12" t="s">
        <v>28</v>
      </c>
      <c r="J5" s="8" t="s">
        <v>27</v>
      </c>
      <c r="K5" s="12" t="s">
        <v>27</v>
      </c>
      <c r="L5" s="22"/>
      <c r="M5" s="12" t="s">
        <v>28</v>
      </c>
      <c r="N5" s="8" t="s">
        <v>27</v>
      </c>
      <c r="O5" s="12" t="s">
        <v>27</v>
      </c>
      <c r="P5" s="22"/>
      <c r="Q5" s="12" t="s">
        <v>28</v>
      </c>
      <c r="R5" s="8" t="s">
        <v>27</v>
      </c>
      <c r="S5" s="12" t="s">
        <v>27</v>
      </c>
      <c r="T5" s="97"/>
      <c r="U5" s="2"/>
      <c r="V5" s="2"/>
      <c r="W5" s="2"/>
      <c r="X5" s="2"/>
      <c r="Y5" s="2"/>
    </row>
    <row r="6" spans="1:25">
      <c r="A6" s="701"/>
      <c r="B6" s="4" t="s">
        <v>7</v>
      </c>
      <c r="C6" s="4"/>
      <c r="D6" s="4" t="s">
        <v>1</v>
      </c>
      <c r="E6" s="12">
        <v>1</v>
      </c>
      <c r="F6" s="8" t="s">
        <v>26</v>
      </c>
      <c r="G6" s="12" t="s">
        <v>27</v>
      </c>
      <c r="H6" s="22"/>
      <c r="I6" s="12" t="s">
        <v>28</v>
      </c>
      <c r="J6" s="8" t="s">
        <v>27</v>
      </c>
      <c r="K6" s="12" t="s">
        <v>27</v>
      </c>
      <c r="L6" s="22"/>
      <c r="M6" s="12" t="s">
        <v>28</v>
      </c>
      <c r="N6" s="8" t="s">
        <v>27</v>
      </c>
      <c r="O6" s="12" t="s">
        <v>27</v>
      </c>
      <c r="P6" s="22"/>
      <c r="Q6" s="12" t="s">
        <v>28</v>
      </c>
      <c r="R6" s="8" t="s">
        <v>27</v>
      </c>
      <c r="S6" s="12" t="s">
        <v>27</v>
      </c>
      <c r="T6" s="89"/>
      <c r="U6" s="2"/>
      <c r="V6" s="2"/>
      <c r="W6" s="2"/>
      <c r="X6" s="2"/>
      <c r="Y6" s="2"/>
    </row>
    <row r="7" spans="1:25" ht="2.1" customHeight="1">
      <c r="A7" s="701"/>
      <c r="B7" s="4"/>
      <c r="C7" s="4"/>
      <c r="D7" s="4"/>
      <c r="E7" s="12"/>
      <c r="F7" s="8"/>
      <c r="G7" s="12"/>
      <c r="H7" s="22"/>
      <c r="I7" s="12"/>
      <c r="J7" s="8" t="s">
        <v>28</v>
      </c>
      <c r="K7" s="12"/>
      <c r="L7" s="22"/>
      <c r="M7" s="12"/>
      <c r="N7" s="8"/>
      <c r="O7" s="12"/>
      <c r="P7" s="22"/>
      <c r="Q7" s="12"/>
      <c r="R7" s="8"/>
      <c r="S7" s="12"/>
      <c r="T7" s="89"/>
      <c r="U7" s="2"/>
      <c r="V7" s="2"/>
      <c r="W7" s="2"/>
      <c r="X7" s="2"/>
      <c r="Y7" s="2"/>
    </row>
    <row r="8" spans="1:25" s="18" customFormat="1">
      <c r="A8" s="702"/>
      <c r="B8" s="14"/>
      <c r="C8" s="14"/>
      <c r="D8" s="15" t="s">
        <v>31</v>
      </c>
      <c r="E8" s="16">
        <v>1</v>
      </c>
      <c r="F8" s="17" t="s">
        <v>26</v>
      </c>
      <c r="G8" s="16" t="s">
        <v>27</v>
      </c>
      <c r="H8" s="23"/>
      <c r="I8" s="16" t="s">
        <v>33</v>
      </c>
      <c r="J8" s="17" t="s">
        <v>28</v>
      </c>
      <c r="K8" s="16" t="s">
        <v>28</v>
      </c>
      <c r="L8" s="23"/>
      <c r="M8" s="16" t="s">
        <v>33</v>
      </c>
      <c r="N8" s="17" t="s">
        <v>28</v>
      </c>
      <c r="O8" s="16" t="s">
        <v>28</v>
      </c>
      <c r="P8" s="23"/>
      <c r="Q8" s="16" t="s">
        <v>33</v>
      </c>
      <c r="R8" s="17" t="s">
        <v>28</v>
      </c>
      <c r="S8" s="16" t="s">
        <v>28</v>
      </c>
      <c r="T8" s="178"/>
      <c r="U8" s="6"/>
      <c r="V8" s="6"/>
      <c r="W8" s="6"/>
      <c r="X8" s="19"/>
      <c r="Y8" s="19"/>
    </row>
    <row r="9" spans="1:25" ht="5.0999999999999996" customHeight="1">
      <c r="A9" s="5"/>
      <c r="B9" s="5"/>
      <c r="C9" s="5"/>
      <c r="D9" s="5"/>
      <c r="E9" s="13"/>
      <c r="F9" s="9"/>
      <c r="G9" s="13"/>
      <c r="H9" s="22"/>
      <c r="I9" s="13"/>
      <c r="J9" s="9"/>
      <c r="K9" s="13"/>
      <c r="L9" s="22"/>
      <c r="M9" s="13"/>
      <c r="N9" s="9"/>
      <c r="O9" s="13"/>
      <c r="P9" s="22"/>
      <c r="Q9" s="13"/>
      <c r="R9" s="9"/>
      <c r="S9" s="13"/>
      <c r="T9" s="89"/>
      <c r="U9" s="2"/>
      <c r="V9" s="2"/>
      <c r="W9" s="2"/>
      <c r="X9" s="2"/>
      <c r="Y9" s="2"/>
    </row>
    <row r="10" spans="1:25">
      <c r="A10" s="700">
        <v>353</v>
      </c>
      <c r="B10" s="4" t="s">
        <v>5</v>
      </c>
      <c r="C10" s="4" t="s">
        <v>10</v>
      </c>
      <c r="D10" s="4" t="s">
        <v>9</v>
      </c>
      <c r="E10" s="12">
        <v>1</v>
      </c>
      <c r="F10" s="8" t="s">
        <v>0</v>
      </c>
      <c r="G10" s="12" t="s">
        <v>27</v>
      </c>
      <c r="H10" s="22"/>
      <c r="I10" s="12" t="s">
        <v>28</v>
      </c>
      <c r="J10" s="8" t="s">
        <v>28</v>
      </c>
      <c r="K10" s="12" t="s">
        <v>28</v>
      </c>
      <c r="L10" s="22"/>
      <c r="M10" s="12" t="s">
        <v>33</v>
      </c>
      <c r="N10" s="8" t="s">
        <v>28</v>
      </c>
      <c r="O10" s="12" t="s">
        <v>28</v>
      </c>
      <c r="P10" s="22"/>
      <c r="Q10" s="12" t="s">
        <v>33</v>
      </c>
      <c r="R10" s="8" t="s">
        <v>28</v>
      </c>
      <c r="S10" s="12" t="s">
        <v>28</v>
      </c>
      <c r="T10" s="89"/>
      <c r="U10" s="2"/>
      <c r="V10" s="2"/>
      <c r="W10" s="2"/>
      <c r="X10" s="2"/>
      <c r="Y10" s="2"/>
    </row>
    <row r="11" spans="1:25">
      <c r="A11" s="701"/>
      <c r="B11" s="4" t="s">
        <v>268</v>
      </c>
      <c r="C11" s="4"/>
      <c r="D11" s="289" t="s">
        <v>339</v>
      </c>
      <c r="E11" s="12" t="s">
        <v>27</v>
      </c>
      <c r="F11" s="8" t="s">
        <v>0</v>
      </c>
      <c r="G11" s="12" t="s">
        <v>0</v>
      </c>
      <c r="H11" s="22"/>
      <c r="I11" s="12" t="s">
        <v>27</v>
      </c>
      <c r="J11" s="8" t="s">
        <v>0</v>
      </c>
      <c r="K11" s="12" t="s">
        <v>0</v>
      </c>
      <c r="L11" s="22"/>
      <c r="M11" s="12" t="s">
        <v>28</v>
      </c>
      <c r="N11" s="8" t="s">
        <v>27</v>
      </c>
      <c r="O11" s="12" t="s">
        <v>27</v>
      </c>
      <c r="P11" s="22"/>
      <c r="Q11" s="12" t="s">
        <v>28</v>
      </c>
      <c r="R11" s="8" t="s">
        <v>27</v>
      </c>
      <c r="S11" s="12" t="s">
        <v>27</v>
      </c>
      <c r="T11" s="89"/>
    </row>
    <row r="12" spans="1:25">
      <c r="A12" s="701"/>
      <c r="B12" s="4" t="s">
        <v>7</v>
      </c>
      <c r="C12" s="4"/>
      <c r="D12" s="4" t="s">
        <v>274</v>
      </c>
      <c r="E12" s="12" t="s">
        <v>27</v>
      </c>
      <c r="F12" s="8" t="s">
        <v>27</v>
      </c>
      <c r="G12" s="12" t="s">
        <v>27</v>
      </c>
      <c r="H12" s="22"/>
      <c r="I12" s="12" t="s">
        <v>27</v>
      </c>
      <c r="J12" s="8" t="s">
        <v>27</v>
      </c>
      <c r="K12" s="12" t="s">
        <v>27</v>
      </c>
      <c r="L12" s="22"/>
      <c r="M12" s="12" t="s">
        <v>0</v>
      </c>
      <c r="N12" s="8" t="s">
        <v>0</v>
      </c>
      <c r="O12" s="12" t="s">
        <v>0</v>
      </c>
      <c r="P12" s="22"/>
      <c r="Q12" s="12" t="s">
        <v>0</v>
      </c>
      <c r="R12" s="8" t="s">
        <v>0</v>
      </c>
      <c r="S12" s="12" t="s">
        <v>0</v>
      </c>
      <c r="T12" s="89"/>
    </row>
    <row r="13" spans="1:25">
      <c r="A13" s="701"/>
      <c r="B13" s="4" t="s">
        <v>11</v>
      </c>
      <c r="C13" s="4"/>
      <c r="D13" s="4" t="s">
        <v>269</v>
      </c>
      <c r="E13" s="12" t="s">
        <v>28</v>
      </c>
      <c r="F13" s="8" t="s">
        <v>26</v>
      </c>
      <c r="G13" s="12" t="s">
        <v>27</v>
      </c>
      <c r="H13" s="22"/>
      <c r="I13" s="12" t="s">
        <v>28</v>
      </c>
      <c r="J13" s="8" t="s">
        <v>27</v>
      </c>
      <c r="K13" s="12" t="s">
        <v>27</v>
      </c>
      <c r="L13" s="22"/>
      <c r="M13" s="12" t="s">
        <v>28</v>
      </c>
      <c r="N13" s="8" t="s">
        <v>27</v>
      </c>
      <c r="O13" s="12" t="s">
        <v>27</v>
      </c>
      <c r="P13" s="22"/>
      <c r="Q13" s="12" t="s">
        <v>28</v>
      </c>
      <c r="R13" s="8" t="s">
        <v>27</v>
      </c>
      <c r="S13" s="12" t="s">
        <v>27</v>
      </c>
      <c r="T13" s="89"/>
    </row>
    <row r="14" spans="1:25" ht="2.1" customHeight="1">
      <c r="A14" s="701"/>
      <c r="B14" s="4"/>
      <c r="C14" s="4"/>
      <c r="D14" s="4"/>
      <c r="E14" s="12"/>
      <c r="F14" s="8"/>
      <c r="G14" s="12"/>
      <c r="H14" s="22"/>
      <c r="I14" s="12" t="s">
        <v>32</v>
      </c>
      <c r="J14" s="8"/>
      <c r="K14" s="12"/>
      <c r="L14" s="22"/>
      <c r="M14" s="12"/>
      <c r="N14" s="8"/>
      <c r="O14" s="12"/>
      <c r="P14" s="22"/>
      <c r="Q14" s="12"/>
      <c r="R14" s="8"/>
      <c r="S14" s="12"/>
      <c r="T14" s="89"/>
    </row>
    <row r="15" spans="1:25" s="21" customFormat="1">
      <c r="A15" s="702"/>
      <c r="B15" s="20"/>
      <c r="C15" s="20"/>
      <c r="D15" s="15" t="s">
        <v>31</v>
      </c>
      <c r="E15" s="16" t="s">
        <v>32</v>
      </c>
      <c r="F15" s="17" t="s">
        <v>28</v>
      </c>
      <c r="G15" s="16" t="s">
        <v>29</v>
      </c>
      <c r="H15" s="23"/>
      <c r="I15" s="16" t="s">
        <v>32</v>
      </c>
      <c r="J15" s="17" t="s">
        <v>33</v>
      </c>
      <c r="K15" s="16" t="s">
        <v>33</v>
      </c>
      <c r="L15" s="23"/>
      <c r="M15" s="16" t="s">
        <v>36</v>
      </c>
      <c r="N15" s="17" t="s">
        <v>33</v>
      </c>
      <c r="O15" s="16" t="s">
        <v>33</v>
      </c>
      <c r="P15" s="23"/>
      <c r="Q15" s="16" t="s">
        <v>36</v>
      </c>
      <c r="R15" s="17" t="s">
        <v>33</v>
      </c>
      <c r="S15" s="16" t="s">
        <v>33</v>
      </c>
      <c r="T15" s="290"/>
    </row>
    <row r="16" spans="1:25" ht="5.0999999999999996" customHeight="1">
      <c r="A16" s="5"/>
      <c r="B16" s="5"/>
      <c r="C16" s="5"/>
      <c r="D16" s="5"/>
      <c r="E16" s="13"/>
      <c r="F16" s="9"/>
      <c r="G16" s="13"/>
      <c r="H16" s="22"/>
      <c r="I16" s="13"/>
      <c r="J16" s="9"/>
      <c r="K16" s="13"/>
      <c r="L16" s="22"/>
      <c r="M16" s="13"/>
      <c r="N16" s="9"/>
      <c r="O16" s="13"/>
      <c r="P16" s="22"/>
      <c r="Q16" s="13"/>
      <c r="R16" s="9"/>
      <c r="S16" s="13"/>
      <c r="T16" s="89"/>
    </row>
    <row r="17" spans="1:20">
      <c r="A17" s="700">
        <v>271</v>
      </c>
      <c r="B17" s="4" t="s">
        <v>5</v>
      </c>
      <c r="C17" s="4" t="s">
        <v>10</v>
      </c>
      <c r="D17" s="4" t="s">
        <v>12</v>
      </c>
      <c r="E17" s="12" t="s">
        <v>28</v>
      </c>
      <c r="F17" s="8" t="s">
        <v>28</v>
      </c>
      <c r="G17" s="12" t="s">
        <v>28</v>
      </c>
      <c r="H17" s="22"/>
      <c r="I17" s="12" t="s">
        <v>28</v>
      </c>
      <c r="J17" s="8" t="s">
        <v>28</v>
      </c>
      <c r="K17" s="12" t="s">
        <v>28</v>
      </c>
      <c r="L17" s="22"/>
      <c r="M17" s="12" t="s">
        <v>33</v>
      </c>
      <c r="N17" s="8" t="s">
        <v>28</v>
      </c>
      <c r="O17" s="12" t="s">
        <v>28</v>
      </c>
      <c r="P17" s="22"/>
      <c r="Q17" s="12" t="s">
        <v>33</v>
      </c>
      <c r="R17" s="8" t="s">
        <v>28</v>
      </c>
      <c r="S17" s="12" t="s">
        <v>28</v>
      </c>
      <c r="T17" s="89"/>
    </row>
    <row r="18" spans="1:20">
      <c r="A18" s="701"/>
      <c r="B18" s="4" t="s">
        <v>7</v>
      </c>
      <c r="C18" s="4"/>
      <c r="D18" s="4" t="s">
        <v>341</v>
      </c>
      <c r="E18" s="12" t="s">
        <v>0</v>
      </c>
      <c r="F18" s="8" t="s">
        <v>0</v>
      </c>
      <c r="G18" s="12" t="s">
        <v>0</v>
      </c>
      <c r="H18" s="22"/>
      <c r="I18" s="12" t="s">
        <v>28</v>
      </c>
      <c r="J18" s="8" t="s">
        <v>0</v>
      </c>
      <c r="K18" s="12" t="s">
        <v>0</v>
      </c>
      <c r="L18" s="22"/>
      <c r="M18" s="8" t="s">
        <v>0</v>
      </c>
      <c r="N18" s="12" t="s">
        <v>0</v>
      </c>
      <c r="O18" s="12" t="s">
        <v>0</v>
      </c>
      <c r="P18" s="22"/>
      <c r="Q18" s="8" t="s">
        <v>0</v>
      </c>
      <c r="R18" s="12" t="s">
        <v>0</v>
      </c>
      <c r="S18" s="12" t="s">
        <v>0</v>
      </c>
      <c r="T18" s="89"/>
    </row>
    <row r="19" spans="1:20">
      <c r="A19" s="701"/>
      <c r="B19" s="4" t="s">
        <v>268</v>
      </c>
      <c r="C19" s="4"/>
      <c r="D19" s="4" t="s">
        <v>287</v>
      </c>
      <c r="E19" s="12" t="s">
        <v>0</v>
      </c>
      <c r="F19" s="8" t="s">
        <v>0</v>
      </c>
      <c r="G19" s="12" t="s">
        <v>0</v>
      </c>
      <c r="H19" s="22"/>
      <c r="I19" s="12" t="s">
        <v>28</v>
      </c>
      <c r="J19" s="8" t="s">
        <v>0</v>
      </c>
      <c r="K19" s="12" t="s">
        <v>0</v>
      </c>
      <c r="L19" s="22"/>
      <c r="M19" s="12" t="s">
        <v>28</v>
      </c>
      <c r="N19" s="8" t="s">
        <v>28</v>
      </c>
      <c r="O19" s="12" t="s">
        <v>28</v>
      </c>
      <c r="P19" s="22"/>
      <c r="Q19" s="12" t="s">
        <v>28</v>
      </c>
      <c r="R19" s="8" t="s">
        <v>28</v>
      </c>
      <c r="S19" s="12" t="s">
        <v>28</v>
      </c>
      <c r="T19" s="89"/>
    </row>
    <row r="20" spans="1:20">
      <c r="A20" s="701"/>
      <c r="B20" s="4" t="s">
        <v>11</v>
      </c>
      <c r="C20" s="4"/>
      <c r="D20" s="4" t="s">
        <v>198</v>
      </c>
      <c r="E20" s="12" t="s">
        <v>28</v>
      </c>
      <c r="F20" s="8" t="s">
        <v>26</v>
      </c>
      <c r="G20" s="12" t="s">
        <v>26</v>
      </c>
      <c r="H20" s="22"/>
      <c r="I20" s="12" t="s">
        <v>28</v>
      </c>
      <c r="J20" s="8" t="s">
        <v>28</v>
      </c>
      <c r="K20" s="12" t="s">
        <v>28</v>
      </c>
      <c r="L20" s="22"/>
      <c r="M20" s="12" t="s">
        <v>28</v>
      </c>
      <c r="N20" s="8" t="s">
        <v>28</v>
      </c>
      <c r="O20" s="12" t="s">
        <v>28</v>
      </c>
      <c r="P20" s="22"/>
      <c r="Q20" s="12" t="s">
        <v>28</v>
      </c>
      <c r="R20" s="8" t="s">
        <v>28</v>
      </c>
      <c r="S20" s="12" t="s">
        <v>28</v>
      </c>
      <c r="T20" s="89"/>
    </row>
    <row r="21" spans="1:20" ht="2.1" customHeight="1">
      <c r="A21" s="701"/>
      <c r="B21" s="4"/>
      <c r="C21" s="4"/>
      <c r="D21" s="4"/>
      <c r="E21" s="12"/>
      <c r="F21" s="8"/>
      <c r="G21" s="12"/>
      <c r="H21" s="22"/>
      <c r="I21" s="12" t="s">
        <v>36</v>
      </c>
      <c r="J21" s="8"/>
      <c r="K21" s="12"/>
      <c r="L21" s="22"/>
      <c r="M21" s="12"/>
      <c r="N21" s="8"/>
      <c r="O21" s="12"/>
      <c r="P21" s="22"/>
      <c r="Q21" s="12"/>
      <c r="R21" s="8"/>
      <c r="S21" s="12"/>
      <c r="T21" s="89"/>
    </row>
    <row r="22" spans="1:20" s="18" customFormat="1">
      <c r="A22" s="702"/>
      <c r="B22" s="14"/>
      <c r="C22" s="14"/>
      <c r="D22" s="15" t="s">
        <v>31</v>
      </c>
      <c r="E22" s="16" t="s">
        <v>33</v>
      </c>
      <c r="F22" s="17" t="s">
        <v>29</v>
      </c>
      <c r="G22" s="16" t="s">
        <v>29</v>
      </c>
      <c r="H22" s="23"/>
      <c r="I22" s="16" t="s">
        <v>36</v>
      </c>
      <c r="J22" s="17" t="s">
        <v>33</v>
      </c>
      <c r="K22" s="16" t="s">
        <v>33</v>
      </c>
      <c r="L22" s="23"/>
      <c r="M22" s="16" t="s">
        <v>36</v>
      </c>
      <c r="N22" s="17" t="s">
        <v>32</v>
      </c>
      <c r="O22" s="16" t="s">
        <v>32</v>
      </c>
      <c r="P22" s="23"/>
      <c r="Q22" s="16" t="s">
        <v>36</v>
      </c>
      <c r="R22" s="17" t="s">
        <v>32</v>
      </c>
      <c r="S22" s="16" t="s">
        <v>32</v>
      </c>
      <c r="T22" s="178"/>
    </row>
    <row r="23" spans="1:20" ht="5.0999999999999996" customHeight="1">
      <c r="A23" s="5"/>
      <c r="B23" s="5"/>
      <c r="C23" s="5"/>
      <c r="D23" s="5"/>
      <c r="E23" s="13"/>
      <c r="F23" s="9"/>
      <c r="G23" s="13"/>
      <c r="H23" s="22"/>
      <c r="I23" s="13"/>
      <c r="J23" s="9"/>
      <c r="K23" s="13"/>
      <c r="L23" s="22"/>
      <c r="M23" s="13"/>
      <c r="N23" s="9"/>
      <c r="O23" s="13"/>
      <c r="P23" s="22"/>
      <c r="Q23" s="13"/>
      <c r="R23" s="9"/>
      <c r="S23" s="13"/>
      <c r="T23" s="89"/>
    </row>
    <row r="24" spans="1:20">
      <c r="A24" s="700">
        <v>3</v>
      </c>
      <c r="B24" s="4" t="s">
        <v>5</v>
      </c>
      <c r="C24" s="4" t="s">
        <v>15</v>
      </c>
      <c r="D24" s="4" t="s">
        <v>13</v>
      </c>
      <c r="E24" s="12" t="s">
        <v>0</v>
      </c>
      <c r="F24" s="8" t="s">
        <v>0</v>
      </c>
      <c r="G24" s="12" t="s">
        <v>0</v>
      </c>
      <c r="H24" s="22"/>
      <c r="I24" s="12" t="s">
        <v>28</v>
      </c>
      <c r="J24" s="8" t="s">
        <v>27</v>
      </c>
      <c r="K24" s="12" t="s">
        <v>27</v>
      </c>
      <c r="L24" s="22"/>
      <c r="M24" s="12" t="s">
        <v>28</v>
      </c>
      <c r="N24" s="8" t="s">
        <v>27</v>
      </c>
      <c r="O24" s="12" t="s">
        <v>27</v>
      </c>
      <c r="P24" s="22"/>
      <c r="Q24" s="12" t="s">
        <v>28</v>
      </c>
      <c r="R24" s="8" t="s">
        <v>27</v>
      </c>
      <c r="S24" s="12" t="s">
        <v>27</v>
      </c>
      <c r="T24" s="89"/>
    </row>
    <row r="25" spans="1:20">
      <c r="A25" s="701"/>
      <c r="B25" s="4" t="s">
        <v>5</v>
      </c>
      <c r="C25" s="4" t="s">
        <v>19</v>
      </c>
      <c r="D25" s="4" t="s">
        <v>18</v>
      </c>
      <c r="E25" s="12" t="s">
        <v>0</v>
      </c>
      <c r="F25" s="8" t="s">
        <v>0</v>
      </c>
      <c r="G25" s="12" t="s">
        <v>0</v>
      </c>
      <c r="H25" s="22"/>
      <c r="I25" s="12" t="s">
        <v>28</v>
      </c>
      <c r="J25" s="8" t="s">
        <v>27</v>
      </c>
      <c r="K25" s="12" t="s">
        <v>27</v>
      </c>
      <c r="L25" s="22"/>
      <c r="M25" s="12" t="s">
        <v>28</v>
      </c>
      <c r="N25" s="8" t="s">
        <v>27</v>
      </c>
      <c r="O25" s="12" t="s">
        <v>27</v>
      </c>
      <c r="P25" s="22"/>
      <c r="Q25" s="12" t="s">
        <v>28</v>
      </c>
      <c r="R25" s="8" t="s">
        <v>27</v>
      </c>
      <c r="S25" s="12" t="s">
        <v>27</v>
      </c>
      <c r="T25" s="89"/>
    </row>
    <row r="26" spans="1:20">
      <c r="A26" s="701"/>
      <c r="B26" s="4" t="s">
        <v>7</v>
      </c>
      <c r="C26" s="4"/>
      <c r="D26" s="4" t="s">
        <v>14</v>
      </c>
      <c r="E26" s="12" t="s">
        <v>28</v>
      </c>
      <c r="F26" s="8" t="s">
        <v>27</v>
      </c>
      <c r="G26" s="12" t="s">
        <v>27</v>
      </c>
      <c r="H26" s="22"/>
      <c r="I26" s="12" t="s">
        <v>28</v>
      </c>
      <c r="J26" s="8" t="s">
        <v>27</v>
      </c>
      <c r="K26" s="12" t="s">
        <v>27</v>
      </c>
      <c r="L26" s="22"/>
      <c r="M26" s="12" t="s">
        <v>28</v>
      </c>
      <c r="N26" s="8" t="s">
        <v>27</v>
      </c>
      <c r="O26" s="12" t="s">
        <v>27</v>
      </c>
      <c r="P26" s="22"/>
      <c r="Q26" s="12" t="s">
        <v>28</v>
      </c>
      <c r="R26" s="8" t="s">
        <v>27</v>
      </c>
      <c r="S26" s="12" t="s">
        <v>27</v>
      </c>
      <c r="T26" s="89"/>
    </row>
    <row r="27" spans="1:20">
      <c r="A27" s="701"/>
      <c r="B27" s="4" t="s">
        <v>268</v>
      </c>
      <c r="C27" s="4"/>
      <c r="D27" s="4" t="s">
        <v>14</v>
      </c>
      <c r="E27" s="12" t="s">
        <v>28</v>
      </c>
      <c r="F27" s="8" t="s">
        <v>0</v>
      </c>
      <c r="G27" s="12" t="s">
        <v>0</v>
      </c>
      <c r="H27" s="22"/>
      <c r="I27" s="12" t="s">
        <v>28</v>
      </c>
      <c r="J27" s="8" t="s">
        <v>27</v>
      </c>
      <c r="K27" s="12" t="s">
        <v>27</v>
      </c>
      <c r="L27" s="22"/>
      <c r="M27" s="12" t="s">
        <v>28</v>
      </c>
      <c r="N27" s="8" t="s">
        <v>27</v>
      </c>
      <c r="O27" s="12" t="s">
        <v>27</v>
      </c>
      <c r="P27" s="22"/>
      <c r="Q27" s="12" t="s">
        <v>28</v>
      </c>
      <c r="R27" s="8" t="s">
        <v>27</v>
      </c>
      <c r="S27" s="12" t="s">
        <v>27</v>
      </c>
      <c r="T27" s="89"/>
    </row>
    <row r="28" spans="1:20">
      <c r="A28" s="701"/>
      <c r="B28" s="4" t="s">
        <v>11</v>
      </c>
      <c r="C28" s="4"/>
      <c r="D28" s="4" t="s">
        <v>272</v>
      </c>
      <c r="E28" s="12" t="s">
        <v>0</v>
      </c>
      <c r="F28" s="8" t="s">
        <v>0</v>
      </c>
      <c r="G28" s="12" t="s">
        <v>0</v>
      </c>
      <c r="H28" s="22"/>
      <c r="I28" s="12" t="s">
        <v>28</v>
      </c>
      <c r="J28" s="8" t="s">
        <v>28</v>
      </c>
      <c r="K28" s="12" t="s">
        <v>28</v>
      </c>
      <c r="L28" s="22"/>
      <c r="M28" s="12" t="s">
        <v>28</v>
      </c>
      <c r="N28" s="8" t="s">
        <v>28</v>
      </c>
      <c r="O28" s="12" t="s">
        <v>28</v>
      </c>
      <c r="P28" s="22"/>
      <c r="Q28" s="12" t="s">
        <v>28</v>
      </c>
      <c r="R28" s="8" t="s">
        <v>28</v>
      </c>
      <c r="S28" s="12" t="s">
        <v>28</v>
      </c>
      <c r="T28" s="89"/>
    </row>
    <row r="29" spans="1:20">
      <c r="A29" s="701"/>
      <c r="B29" s="4" t="s">
        <v>11</v>
      </c>
      <c r="C29" s="4"/>
      <c r="D29" s="4" t="s">
        <v>43</v>
      </c>
      <c r="E29" s="12" t="s">
        <v>29</v>
      </c>
      <c r="F29" s="8" t="s">
        <v>28</v>
      </c>
      <c r="G29" s="12" t="s">
        <v>28</v>
      </c>
      <c r="H29" s="22"/>
      <c r="I29" s="12" t="s">
        <v>28</v>
      </c>
      <c r="J29" s="8" t="s">
        <v>27</v>
      </c>
      <c r="K29" s="12" t="s">
        <v>27</v>
      </c>
      <c r="L29" s="22"/>
      <c r="M29" s="12" t="s">
        <v>28</v>
      </c>
      <c r="N29" s="8" t="s">
        <v>27</v>
      </c>
      <c r="O29" s="12" t="s">
        <v>27</v>
      </c>
      <c r="P29" s="22"/>
      <c r="Q29" s="12" t="s">
        <v>28</v>
      </c>
      <c r="R29" s="8" t="s">
        <v>27</v>
      </c>
      <c r="S29" s="12" t="s">
        <v>27</v>
      </c>
      <c r="T29" s="89"/>
    </row>
    <row r="30" spans="1:20" ht="2.1" customHeight="1">
      <c r="A30" s="701"/>
      <c r="B30" s="4"/>
      <c r="C30" s="4"/>
      <c r="D30" s="4"/>
      <c r="E30" s="12"/>
      <c r="F30" s="8"/>
      <c r="G30" s="12"/>
      <c r="H30" s="22"/>
      <c r="I30" s="12"/>
      <c r="J30" s="8"/>
      <c r="K30" s="12"/>
      <c r="L30" s="22"/>
      <c r="M30" s="12"/>
      <c r="N30" s="8"/>
      <c r="O30" s="12"/>
      <c r="P30" s="22"/>
      <c r="Q30" s="12"/>
      <c r="R30" s="8"/>
      <c r="S30" s="12"/>
      <c r="T30" s="89"/>
    </row>
    <row r="31" spans="1:20" s="18" customFormat="1">
      <c r="A31" s="702"/>
      <c r="B31" s="14"/>
      <c r="C31" s="14"/>
      <c r="D31" s="15" t="s">
        <v>31</v>
      </c>
      <c r="E31" s="16" t="s">
        <v>34</v>
      </c>
      <c r="F31" s="17" t="s">
        <v>29</v>
      </c>
      <c r="G31" s="16" t="s">
        <v>29</v>
      </c>
      <c r="H31" s="23"/>
      <c r="I31" s="16" t="s">
        <v>44</v>
      </c>
      <c r="J31" s="17" t="s">
        <v>34</v>
      </c>
      <c r="K31" s="16" t="s">
        <v>34</v>
      </c>
      <c r="L31" s="23"/>
      <c r="M31" s="16" t="s">
        <v>44</v>
      </c>
      <c r="N31" s="17" t="s">
        <v>34</v>
      </c>
      <c r="O31" s="16" t="s">
        <v>34</v>
      </c>
      <c r="P31" s="23"/>
      <c r="Q31" s="16" t="s">
        <v>44</v>
      </c>
      <c r="R31" s="17" t="s">
        <v>34</v>
      </c>
      <c r="S31" s="16" t="s">
        <v>34</v>
      </c>
      <c r="T31" s="178"/>
    </row>
    <row r="32" spans="1:20" ht="5.0999999999999996" customHeight="1">
      <c r="A32" s="5"/>
      <c r="B32" s="5"/>
      <c r="C32" s="5"/>
      <c r="D32" s="5"/>
      <c r="E32" s="13"/>
      <c r="F32" s="9"/>
      <c r="G32" s="13"/>
      <c r="H32" s="22"/>
      <c r="I32" s="13"/>
      <c r="J32" s="9"/>
      <c r="K32" s="13"/>
      <c r="L32" s="22"/>
      <c r="M32" s="13"/>
      <c r="N32" s="9"/>
      <c r="O32" s="13"/>
      <c r="P32" s="22"/>
      <c r="Q32" s="13"/>
      <c r="R32" s="9"/>
      <c r="S32" s="13"/>
      <c r="T32" s="89"/>
    </row>
    <row r="33" spans="1:20">
      <c r="A33" s="700">
        <v>3</v>
      </c>
      <c r="B33" s="4" t="s">
        <v>5</v>
      </c>
      <c r="C33" s="4" t="s">
        <v>15</v>
      </c>
      <c r="D33" s="4" t="s">
        <v>342</v>
      </c>
      <c r="E33" s="12" t="s">
        <v>0</v>
      </c>
      <c r="F33" s="8" t="s">
        <v>0</v>
      </c>
      <c r="G33" s="12" t="s">
        <v>0</v>
      </c>
      <c r="H33" s="22"/>
      <c r="I33" s="12" t="s">
        <v>28</v>
      </c>
      <c r="J33" s="8" t="s">
        <v>27</v>
      </c>
      <c r="K33" s="12" t="s">
        <v>27</v>
      </c>
      <c r="L33" s="22"/>
      <c r="M33" s="12" t="s">
        <v>28</v>
      </c>
      <c r="N33" s="8" t="s">
        <v>27</v>
      </c>
      <c r="O33" s="12" t="s">
        <v>27</v>
      </c>
      <c r="P33" s="22"/>
      <c r="Q33" s="12" t="s">
        <v>28</v>
      </c>
      <c r="R33" s="8" t="s">
        <v>27</v>
      </c>
      <c r="S33" s="12" t="s">
        <v>27</v>
      </c>
      <c r="T33" s="89"/>
    </row>
    <row r="34" spans="1:20">
      <c r="A34" s="701"/>
      <c r="B34" s="4" t="s">
        <v>7</v>
      </c>
      <c r="C34" s="4"/>
      <c r="D34" s="4" t="s">
        <v>143</v>
      </c>
      <c r="E34" s="12" t="s">
        <v>28</v>
      </c>
      <c r="F34" s="8" t="s">
        <v>26</v>
      </c>
      <c r="G34" s="12" t="s">
        <v>26</v>
      </c>
      <c r="H34" s="22"/>
      <c r="I34" s="12" t="s">
        <v>28</v>
      </c>
      <c r="J34" s="8" t="s">
        <v>27</v>
      </c>
      <c r="K34" s="12" t="s">
        <v>27</v>
      </c>
      <c r="L34" s="22"/>
      <c r="M34" s="12" t="s">
        <v>28</v>
      </c>
      <c r="N34" s="8" t="s">
        <v>27</v>
      </c>
      <c r="O34" s="12" t="s">
        <v>27</v>
      </c>
      <c r="P34" s="22"/>
      <c r="Q34" s="12" t="s">
        <v>28</v>
      </c>
      <c r="R34" s="8" t="s">
        <v>27</v>
      </c>
      <c r="S34" s="12" t="s">
        <v>27</v>
      </c>
      <c r="T34" s="89"/>
    </row>
    <row r="35" spans="1:20">
      <c r="A35" s="701"/>
      <c r="B35" s="4" t="s">
        <v>268</v>
      </c>
      <c r="C35" s="4"/>
      <c r="D35" s="4" t="s">
        <v>143</v>
      </c>
      <c r="E35" s="12" t="s">
        <v>28</v>
      </c>
      <c r="F35" s="8" t="s">
        <v>0</v>
      </c>
      <c r="G35" s="12" t="s">
        <v>0</v>
      </c>
      <c r="H35" s="22"/>
      <c r="I35" s="12" t="s">
        <v>28</v>
      </c>
      <c r="J35" s="8" t="s">
        <v>0</v>
      </c>
      <c r="K35" s="12" t="s">
        <v>0</v>
      </c>
      <c r="L35" s="22"/>
      <c r="M35" s="12" t="s">
        <v>28</v>
      </c>
      <c r="N35" s="8" t="s">
        <v>27</v>
      </c>
      <c r="O35" s="12" t="s">
        <v>27</v>
      </c>
      <c r="P35" s="22"/>
      <c r="Q35" s="12" t="s">
        <v>28</v>
      </c>
      <c r="R35" s="8" t="s">
        <v>27</v>
      </c>
      <c r="S35" s="12" t="s">
        <v>27</v>
      </c>
      <c r="T35" s="89"/>
    </row>
    <row r="36" spans="1:20">
      <c r="A36" s="701"/>
      <c r="B36" s="4" t="s">
        <v>11</v>
      </c>
      <c r="C36" s="4"/>
      <c r="D36" s="4" t="s">
        <v>17</v>
      </c>
      <c r="E36" s="12" t="s">
        <v>27</v>
      </c>
      <c r="F36" s="8" t="s">
        <v>27</v>
      </c>
      <c r="G36" s="12" t="s">
        <v>27</v>
      </c>
      <c r="H36" s="22"/>
      <c r="I36" s="12" t="s">
        <v>27</v>
      </c>
      <c r="J36" s="8" t="s">
        <v>27</v>
      </c>
      <c r="K36" s="12" t="s">
        <v>27</v>
      </c>
      <c r="L36" s="22"/>
      <c r="M36" s="12" t="s">
        <v>27</v>
      </c>
      <c r="N36" s="8" t="s">
        <v>27</v>
      </c>
      <c r="O36" s="12" t="s">
        <v>27</v>
      </c>
      <c r="P36" s="22"/>
      <c r="Q36" s="12" t="s">
        <v>27</v>
      </c>
      <c r="R36" s="8" t="s">
        <v>27</v>
      </c>
      <c r="S36" s="12" t="s">
        <v>27</v>
      </c>
      <c r="T36" s="89"/>
    </row>
    <row r="37" spans="1:20" ht="2.1" customHeight="1">
      <c r="A37" s="701"/>
      <c r="B37" s="4"/>
      <c r="C37" s="4"/>
      <c r="D37" s="4"/>
      <c r="E37" s="12"/>
      <c r="F37" s="8"/>
      <c r="G37" s="12"/>
      <c r="H37" s="22"/>
      <c r="I37" s="12"/>
      <c r="J37" s="8"/>
      <c r="K37" s="12"/>
      <c r="L37" s="22"/>
      <c r="M37" s="12"/>
      <c r="N37" s="8" t="s">
        <v>33</v>
      </c>
      <c r="O37" s="12"/>
      <c r="P37" s="22"/>
      <c r="Q37" s="12"/>
      <c r="R37" s="8"/>
      <c r="S37" s="12"/>
      <c r="T37" s="89"/>
    </row>
    <row r="38" spans="1:20" s="18" customFormat="1">
      <c r="A38" s="702"/>
      <c r="B38" s="14"/>
      <c r="C38" s="14"/>
      <c r="D38" s="15" t="s">
        <v>31</v>
      </c>
      <c r="E38" s="16" t="s">
        <v>35</v>
      </c>
      <c r="F38" s="17" t="s">
        <v>28</v>
      </c>
      <c r="G38" s="16" t="s">
        <v>28</v>
      </c>
      <c r="H38" s="23"/>
      <c r="I38" s="16" t="s">
        <v>34</v>
      </c>
      <c r="J38" s="17" t="s">
        <v>29</v>
      </c>
      <c r="K38" s="16" t="s">
        <v>29</v>
      </c>
      <c r="L38" s="23"/>
      <c r="M38" s="16" t="s">
        <v>34</v>
      </c>
      <c r="N38" s="17" t="s">
        <v>33</v>
      </c>
      <c r="O38" s="16" t="s">
        <v>33</v>
      </c>
      <c r="P38" s="23"/>
      <c r="Q38" s="16" t="s">
        <v>34</v>
      </c>
      <c r="R38" s="17" t="s">
        <v>33</v>
      </c>
      <c r="S38" s="16" t="s">
        <v>33</v>
      </c>
      <c r="T38" s="178"/>
    </row>
    <row r="39" spans="1:20" ht="5.0999999999999996" customHeight="1">
      <c r="A39" s="5"/>
      <c r="B39" s="5"/>
      <c r="C39" s="5"/>
      <c r="D39" s="5"/>
      <c r="E39" s="13"/>
      <c r="F39" s="9"/>
      <c r="G39" s="13"/>
      <c r="H39" s="22"/>
      <c r="I39" s="13"/>
      <c r="J39" s="9"/>
      <c r="K39" s="13"/>
      <c r="L39" s="22"/>
      <c r="M39" s="13"/>
      <c r="N39" s="9"/>
      <c r="O39" s="13"/>
      <c r="P39" s="22"/>
      <c r="Q39" s="13"/>
      <c r="R39" s="9"/>
      <c r="S39" s="13"/>
      <c r="T39" s="89"/>
    </row>
    <row r="40" spans="1:20">
      <c r="A40" s="700">
        <v>351</v>
      </c>
      <c r="B40" s="4" t="s">
        <v>5</v>
      </c>
      <c r="C40" s="4" t="s">
        <v>19</v>
      </c>
      <c r="D40" s="4" t="s">
        <v>154</v>
      </c>
      <c r="E40" s="12" t="s">
        <v>28</v>
      </c>
      <c r="F40" s="8" t="s">
        <v>0</v>
      </c>
      <c r="G40" s="12" t="s">
        <v>0</v>
      </c>
      <c r="H40" s="22"/>
      <c r="I40" s="12" t="s">
        <v>28</v>
      </c>
      <c r="J40" s="8" t="s">
        <v>27</v>
      </c>
      <c r="K40" s="12" t="s">
        <v>27</v>
      </c>
      <c r="L40" s="22"/>
      <c r="M40" s="12" t="s">
        <v>28</v>
      </c>
      <c r="N40" s="8" t="s">
        <v>27</v>
      </c>
      <c r="O40" s="12" t="s">
        <v>27</v>
      </c>
      <c r="P40" s="22"/>
      <c r="Q40" s="12" t="s">
        <v>28</v>
      </c>
      <c r="R40" s="8" t="s">
        <v>27</v>
      </c>
      <c r="S40" s="12" t="s">
        <v>27</v>
      </c>
      <c r="T40" s="89"/>
    </row>
    <row r="41" spans="1:20">
      <c r="A41" s="701"/>
      <c r="B41" s="4" t="s">
        <v>7</v>
      </c>
      <c r="C41" s="4"/>
      <c r="D41" s="4" t="s">
        <v>22</v>
      </c>
      <c r="E41" s="12" t="s">
        <v>28</v>
      </c>
      <c r="F41" s="8" t="s">
        <v>27</v>
      </c>
      <c r="G41" s="12" t="s">
        <v>27</v>
      </c>
      <c r="H41" s="22"/>
      <c r="I41" s="12" t="s">
        <v>28</v>
      </c>
      <c r="J41" s="8" t="s">
        <v>27</v>
      </c>
      <c r="K41" s="12" t="s">
        <v>27</v>
      </c>
      <c r="L41" s="22"/>
      <c r="M41" s="12" t="s">
        <v>28</v>
      </c>
      <c r="N41" s="8" t="s">
        <v>27</v>
      </c>
      <c r="O41" s="12" t="s">
        <v>27</v>
      </c>
      <c r="P41" s="22"/>
      <c r="Q41" s="12" t="s">
        <v>28</v>
      </c>
      <c r="R41" s="8" t="s">
        <v>27</v>
      </c>
      <c r="S41" s="12" t="s">
        <v>27</v>
      </c>
      <c r="T41" s="89"/>
    </row>
    <row r="42" spans="1:20">
      <c r="A42" s="701"/>
      <c r="B42" s="4" t="s">
        <v>11</v>
      </c>
      <c r="C42" s="4"/>
      <c r="D42" s="4" t="s">
        <v>206</v>
      </c>
      <c r="E42" s="12" t="s">
        <v>28</v>
      </c>
      <c r="F42" s="8" t="s">
        <v>27</v>
      </c>
      <c r="G42" s="12" t="s">
        <v>27</v>
      </c>
      <c r="H42" s="22"/>
      <c r="I42" s="12" t="s">
        <v>28</v>
      </c>
      <c r="J42" s="8" t="s">
        <v>27</v>
      </c>
      <c r="K42" s="12" t="s">
        <v>27</v>
      </c>
      <c r="L42" s="22"/>
      <c r="M42" s="12" t="s">
        <v>28</v>
      </c>
      <c r="N42" s="8" t="s">
        <v>27</v>
      </c>
      <c r="O42" s="12" t="s">
        <v>27</v>
      </c>
      <c r="P42" s="22"/>
      <c r="Q42" s="12" t="s">
        <v>28</v>
      </c>
      <c r="R42" s="8" t="s">
        <v>27</v>
      </c>
      <c r="S42" s="12" t="s">
        <v>27</v>
      </c>
      <c r="T42" s="89"/>
    </row>
    <row r="43" spans="1:20" ht="2.1" customHeight="1">
      <c r="A43" s="701"/>
      <c r="B43" s="4"/>
      <c r="C43" s="4"/>
      <c r="D43" s="4"/>
      <c r="E43" s="12"/>
      <c r="F43" s="8"/>
      <c r="G43" s="12"/>
      <c r="H43" s="22"/>
      <c r="I43" s="12"/>
      <c r="J43" s="8"/>
      <c r="K43" s="12"/>
      <c r="L43" s="22"/>
      <c r="M43" s="12"/>
      <c r="N43" s="8"/>
      <c r="O43" s="12"/>
      <c r="P43" s="22"/>
      <c r="Q43" s="12"/>
      <c r="R43" s="8"/>
      <c r="S43" s="12"/>
      <c r="T43" s="89"/>
    </row>
    <row r="44" spans="1:20" s="18" customFormat="1">
      <c r="A44" s="702"/>
      <c r="B44" s="14"/>
      <c r="C44" s="14"/>
      <c r="D44" s="15" t="s">
        <v>31</v>
      </c>
      <c r="E44" s="16" t="s">
        <v>32</v>
      </c>
      <c r="F44" s="17" t="s">
        <v>28</v>
      </c>
      <c r="G44" s="16" t="s">
        <v>28</v>
      </c>
      <c r="H44" s="23"/>
      <c r="I44" s="16" t="s">
        <v>32</v>
      </c>
      <c r="J44" s="17" t="s">
        <v>29</v>
      </c>
      <c r="K44" s="16" t="s">
        <v>29</v>
      </c>
      <c r="L44" s="23"/>
      <c r="M44" s="16" t="s">
        <v>32</v>
      </c>
      <c r="N44" s="17" t="s">
        <v>29</v>
      </c>
      <c r="O44" s="16" t="s">
        <v>29</v>
      </c>
      <c r="P44" s="23"/>
      <c r="Q44" s="16" t="s">
        <v>32</v>
      </c>
      <c r="R44" s="17" t="s">
        <v>29</v>
      </c>
      <c r="S44" s="16" t="s">
        <v>29</v>
      </c>
      <c r="T44" s="178"/>
    </row>
    <row r="45" spans="1:20" ht="5.0999999999999996" customHeight="1">
      <c r="A45" s="5"/>
      <c r="B45" s="5"/>
      <c r="C45" s="5"/>
      <c r="D45" s="5"/>
      <c r="E45" s="13"/>
      <c r="F45" s="9"/>
      <c r="G45" s="13"/>
      <c r="H45" s="22"/>
      <c r="I45" s="13"/>
      <c r="J45" s="9"/>
      <c r="K45" s="13"/>
      <c r="L45" s="22"/>
      <c r="M45" s="13"/>
      <c r="N45" s="9"/>
      <c r="O45" s="13"/>
      <c r="P45" s="22"/>
      <c r="Q45" s="13"/>
      <c r="R45" s="9"/>
      <c r="S45" s="13"/>
      <c r="T45" s="89"/>
    </row>
    <row r="46" spans="1:20">
      <c r="A46" s="700">
        <v>272</v>
      </c>
      <c r="B46" s="4" t="s">
        <v>5</v>
      </c>
      <c r="C46" s="4" t="s">
        <v>4</v>
      </c>
      <c r="D46" s="4" t="s">
        <v>161</v>
      </c>
      <c r="E46" s="12" t="s">
        <v>0</v>
      </c>
      <c r="F46" s="8" t="s">
        <v>0</v>
      </c>
      <c r="G46" s="12" t="s">
        <v>0</v>
      </c>
      <c r="H46" s="22"/>
      <c r="I46" s="12" t="s">
        <v>28</v>
      </c>
      <c r="J46" s="8" t="s">
        <v>27</v>
      </c>
      <c r="K46" s="12" t="s">
        <v>27</v>
      </c>
      <c r="L46" s="22"/>
      <c r="M46" s="12" t="s">
        <v>28</v>
      </c>
      <c r="N46" s="8" t="s">
        <v>27</v>
      </c>
      <c r="O46" s="12" t="s">
        <v>27</v>
      </c>
      <c r="P46" s="22"/>
      <c r="Q46" s="12" t="s">
        <v>28</v>
      </c>
      <c r="R46" s="8" t="s">
        <v>27</v>
      </c>
      <c r="S46" s="12" t="s">
        <v>27</v>
      </c>
      <c r="T46" s="89"/>
    </row>
    <row r="47" spans="1:20">
      <c r="A47" s="701"/>
      <c r="B47" s="4" t="s">
        <v>5</v>
      </c>
      <c r="C47" s="4" t="s">
        <v>23</v>
      </c>
      <c r="D47" s="4" t="s">
        <v>24</v>
      </c>
      <c r="E47" s="12" t="s">
        <v>28</v>
      </c>
      <c r="F47" s="8" t="s">
        <v>0</v>
      </c>
      <c r="G47" s="12" t="s">
        <v>0</v>
      </c>
      <c r="H47" s="22"/>
      <c r="I47" s="12" t="s">
        <v>28</v>
      </c>
      <c r="J47" s="8" t="s">
        <v>27</v>
      </c>
      <c r="K47" s="12" t="s">
        <v>27</v>
      </c>
      <c r="L47" s="22"/>
      <c r="M47" s="12" t="s">
        <v>28</v>
      </c>
      <c r="N47" s="8" t="s">
        <v>27</v>
      </c>
      <c r="O47" s="12" t="s">
        <v>27</v>
      </c>
      <c r="P47" s="22"/>
      <c r="Q47" s="12" t="s">
        <v>28</v>
      </c>
      <c r="R47" s="8" t="s">
        <v>27</v>
      </c>
      <c r="S47" s="12" t="s">
        <v>27</v>
      </c>
      <c r="T47" s="89"/>
    </row>
    <row r="48" spans="1:20">
      <c r="A48" s="701"/>
      <c r="B48" s="4" t="s">
        <v>5</v>
      </c>
      <c r="C48" s="4" t="s">
        <v>19</v>
      </c>
      <c r="D48" s="4" t="s">
        <v>18</v>
      </c>
      <c r="E48" s="12" t="s">
        <v>0</v>
      </c>
      <c r="F48" s="8" t="s">
        <v>0</v>
      </c>
      <c r="G48" s="12" t="s">
        <v>0</v>
      </c>
      <c r="H48" s="22"/>
      <c r="I48" s="12" t="s">
        <v>28</v>
      </c>
      <c r="J48" s="8" t="s">
        <v>27</v>
      </c>
      <c r="K48" s="12" t="s">
        <v>27</v>
      </c>
      <c r="L48" s="22"/>
      <c r="M48" s="12" t="s">
        <v>28</v>
      </c>
      <c r="N48" s="8" t="s">
        <v>27</v>
      </c>
      <c r="O48" s="12" t="s">
        <v>27</v>
      </c>
      <c r="P48" s="22"/>
      <c r="Q48" s="12" t="s">
        <v>28</v>
      </c>
      <c r="R48" s="8" t="s">
        <v>27</v>
      </c>
      <c r="S48" s="12" t="s">
        <v>27</v>
      </c>
      <c r="T48" s="89"/>
    </row>
    <row r="49" spans="1:20">
      <c r="A49" s="701"/>
      <c r="B49" s="4" t="s">
        <v>268</v>
      </c>
      <c r="C49" s="4"/>
      <c r="D49" s="4" t="s">
        <v>270</v>
      </c>
      <c r="E49" s="12" t="s">
        <v>28</v>
      </c>
      <c r="F49" s="8" t="s">
        <v>27</v>
      </c>
      <c r="G49" s="12" t="s">
        <v>28</v>
      </c>
      <c r="H49" s="22"/>
      <c r="I49" s="12" t="s">
        <v>48</v>
      </c>
      <c r="J49" s="8" t="s">
        <v>48</v>
      </c>
      <c r="K49" s="12" t="s">
        <v>48</v>
      </c>
      <c r="L49" s="22"/>
      <c r="M49" s="12" t="s">
        <v>48</v>
      </c>
      <c r="N49" s="8" t="s">
        <v>48</v>
      </c>
      <c r="O49" s="12" t="s">
        <v>48</v>
      </c>
      <c r="P49" s="22"/>
      <c r="Q49" s="12" t="s">
        <v>48</v>
      </c>
      <c r="R49" s="8" t="s">
        <v>48</v>
      </c>
      <c r="S49" s="12" t="s">
        <v>48</v>
      </c>
      <c r="T49" s="89"/>
    </row>
    <row r="50" spans="1:20">
      <c r="A50" s="701"/>
      <c r="B50" s="4" t="s">
        <v>11</v>
      </c>
      <c r="C50" s="4"/>
      <c r="D50" s="4" t="s">
        <v>43</v>
      </c>
      <c r="E50" s="12"/>
      <c r="F50" s="8"/>
      <c r="G50" s="12"/>
      <c r="H50" s="22"/>
      <c r="I50" s="12" t="s">
        <v>28</v>
      </c>
      <c r="J50" s="8" t="s">
        <v>27</v>
      </c>
      <c r="K50" s="12" t="s">
        <v>27</v>
      </c>
      <c r="L50" s="22"/>
      <c r="M50" s="12" t="s">
        <v>28</v>
      </c>
      <c r="N50" s="8" t="s">
        <v>27</v>
      </c>
      <c r="O50" s="12" t="s">
        <v>27</v>
      </c>
      <c r="P50" s="22"/>
      <c r="Q50" s="12" t="s">
        <v>28</v>
      </c>
      <c r="R50" s="8" t="s">
        <v>27</v>
      </c>
      <c r="S50" s="12" t="s">
        <v>27</v>
      </c>
      <c r="T50" s="89"/>
    </row>
    <row r="51" spans="1:20">
      <c r="A51" s="701"/>
      <c r="B51" s="4" t="s">
        <v>11</v>
      </c>
      <c r="C51" s="4"/>
      <c r="D51" s="4" t="s">
        <v>271</v>
      </c>
      <c r="E51" s="12" t="s">
        <v>30</v>
      </c>
      <c r="F51" s="8" t="s">
        <v>30</v>
      </c>
      <c r="G51" s="12" t="s">
        <v>30</v>
      </c>
      <c r="H51" s="22"/>
      <c r="I51" s="12" t="s">
        <v>30</v>
      </c>
      <c r="J51" s="8" t="s">
        <v>30</v>
      </c>
      <c r="K51" s="12" t="s">
        <v>30</v>
      </c>
      <c r="L51" s="22"/>
      <c r="M51" s="12" t="s">
        <v>30</v>
      </c>
      <c r="N51" s="8" t="s">
        <v>30</v>
      </c>
      <c r="O51" s="12" t="s">
        <v>30</v>
      </c>
      <c r="P51" s="22"/>
      <c r="Q51" s="12" t="s">
        <v>30</v>
      </c>
      <c r="R51" s="8" t="s">
        <v>30</v>
      </c>
      <c r="S51" s="12" t="s">
        <v>30</v>
      </c>
      <c r="T51" s="89"/>
    </row>
    <row r="52" spans="1:20" ht="2.1" customHeight="1">
      <c r="A52" s="701"/>
      <c r="B52" s="4"/>
      <c r="C52" s="4"/>
      <c r="D52" s="4"/>
      <c r="E52" s="12"/>
      <c r="F52" s="8"/>
      <c r="G52" s="12"/>
      <c r="H52" s="22"/>
      <c r="I52" s="12"/>
      <c r="J52" s="8"/>
      <c r="K52" s="12"/>
      <c r="L52" s="22"/>
      <c r="M52" s="12"/>
      <c r="N52" s="8"/>
      <c r="O52" s="12"/>
      <c r="P52" s="22"/>
      <c r="Q52" s="12"/>
      <c r="R52" s="8"/>
      <c r="S52" s="12"/>
      <c r="T52" s="89"/>
    </row>
    <row r="53" spans="1:20" s="18" customFormat="1">
      <c r="A53" s="702"/>
      <c r="B53" s="14"/>
      <c r="C53" s="14"/>
      <c r="D53" s="15" t="s">
        <v>31</v>
      </c>
      <c r="E53" s="16" t="s">
        <v>35</v>
      </c>
      <c r="F53" s="17" t="s">
        <v>28</v>
      </c>
      <c r="G53" s="16" t="s">
        <v>29</v>
      </c>
      <c r="H53" s="23"/>
      <c r="I53" s="16" t="s">
        <v>37</v>
      </c>
      <c r="J53" s="17" t="s">
        <v>32</v>
      </c>
      <c r="K53" s="16" t="s">
        <v>35</v>
      </c>
      <c r="L53" s="23"/>
      <c r="M53" s="16" t="s">
        <v>37</v>
      </c>
      <c r="N53" s="17" t="s">
        <v>32</v>
      </c>
      <c r="O53" s="16" t="s">
        <v>35</v>
      </c>
      <c r="P53" s="23"/>
      <c r="Q53" s="16" t="s">
        <v>37</v>
      </c>
      <c r="R53" s="17" t="s">
        <v>32</v>
      </c>
      <c r="S53" s="16" t="s">
        <v>35</v>
      </c>
      <c r="T53" s="178"/>
    </row>
    <row r="54" spans="1:20" ht="5.0999999999999996" customHeight="1">
      <c r="A54" s="5"/>
      <c r="B54" s="5"/>
      <c r="C54" s="5"/>
      <c r="D54" s="5"/>
      <c r="E54" s="13"/>
      <c r="F54" s="9"/>
      <c r="G54" s="13"/>
      <c r="H54" s="22"/>
      <c r="I54" s="13"/>
      <c r="J54" s="9"/>
      <c r="K54" s="13"/>
      <c r="L54" s="22"/>
      <c r="M54" s="13"/>
      <c r="N54" s="9"/>
      <c r="O54" s="13"/>
      <c r="P54" s="22"/>
      <c r="Q54" s="13"/>
      <c r="R54" s="9"/>
      <c r="S54" s="13"/>
      <c r="T54" s="89"/>
    </row>
    <row r="55" spans="1:20">
      <c r="A55" s="700">
        <v>354</v>
      </c>
      <c r="B55" s="4" t="s">
        <v>5</v>
      </c>
      <c r="C55" s="4" t="s">
        <v>23</v>
      </c>
      <c r="D55" s="4" t="s">
        <v>25</v>
      </c>
      <c r="E55" s="12" t="s">
        <v>0</v>
      </c>
      <c r="F55" s="8" t="s">
        <v>0</v>
      </c>
      <c r="G55" s="12" t="s">
        <v>0</v>
      </c>
      <c r="H55" s="22"/>
      <c r="I55" s="12" t="s">
        <v>0</v>
      </c>
      <c r="J55" s="8" t="s">
        <v>0</v>
      </c>
      <c r="K55" s="12" t="s">
        <v>0</v>
      </c>
      <c r="L55" s="22"/>
      <c r="M55" s="12" t="s">
        <v>28</v>
      </c>
      <c r="N55" s="8" t="s">
        <v>27</v>
      </c>
      <c r="O55" s="12" t="s">
        <v>27</v>
      </c>
      <c r="P55" s="22"/>
      <c r="Q55" s="12" t="s">
        <v>28</v>
      </c>
      <c r="R55" s="8" t="s">
        <v>27</v>
      </c>
      <c r="S55" s="12" t="s">
        <v>27</v>
      </c>
      <c r="T55" s="89"/>
    </row>
    <row r="56" spans="1:20">
      <c r="A56" s="701"/>
      <c r="B56" s="4" t="s">
        <v>7</v>
      </c>
      <c r="C56" s="4"/>
      <c r="D56" s="4" t="s">
        <v>267</v>
      </c>
      <c r="E56" s="12" t="s">
        <v>28</v>
      </c>
      <c r="F56" s="8" t="s">
        <v>26</v>
      </c>
      <c r="G56" s="12" t="s">
        <v>27</v>
      </c>
      <c r="H56" s="22"/>
      <c r="I56" s="12" t="s">
        <v>28</v>
      </c>
      <c r="J56" s="8" t="s">
        <v>27</v>
      </c>
      <c r="K56" s="12" t="s">
        <v>27</v>
      </c>
      <c r="L56" s="22"/>
      <c r="M56" s="12" t="s">
        <v>28</v>
      </c>
      <c r="N56" s="8" t="s">
        <v>27</v>
      </c>
      <c r="O56" s="12" t="s">
        <v>27</v>
      </c>
      <c r="P56" s="22"/>
      <c r="Q56" s="12" t="s">
        <v>28</v>
      </c>
      <c r="R56" s="8" t="s">
        <v>27</v>
      </c>
      <c r="S56" s="12" t="s">
        <v>27</v>
      </c>
      <c r="T56" s="89"/>
    </row>
    <row r="57" spans="1:20">
      <c r="A57" s="701"/>
      <c r="B57" s="4" t="s">
        <v>11</v>
      </c>
      <c r="C57" s="4"/>
      <c r="D57" s="4" t="s">
        <v>273</v>
      </c>
      <c r="E57" s="12" t="s">
        <v>30</v>
      </c>
      <c r="F57" s="8" t="s">
        <v>30</v>
      </c>
      <c r="G57" s="12" t="s">
        <v>30</v>
      </c>
      <c r="H57" s="22"/>
      <c r="I57" s="12" t="s">
        <v>30</v>
      </c>
      <c r="J57" s="8" t="s">
        <v>30</v>
      </c>
      <c r="K57" s="12" t="s">
        <v>30</v>
      </c>
      <c r="L57" s="22"/>
      <c r="M57" s="12" t="s">
        <v>30</v>
      </c>
      <c r="N57" s="8" t="s">
        <v>30</v>
      </c>
      <c r="O57" s="12" t="s">
        <v>30</v>
      </c>
      <c r="P57" s="22"/>
      <c r="Q57" s="12" t="s">
        <v>30</v>
      </c>
      <c r="R57" s="8" t="s">
        <v>30</v>
      </c>
      <c r="S57" s="12" t="s">
        <v>30</v>
      </c>
      <c r="T57" s="89"/>
    </row>
    <row r="58" spans="1:20" ht="2.1" customHeight="1">
      <c r="A58" s="701"/>
      <c r="B58" s="4"/>
      <c r="C58" s="4"/>
      <c r="D58" s="4"/>
      <c r="E58" s="12"/>
      <c r="F58" s="8"/>
      <c r="G58" s="12"/>
      <c r="H58" s="22"/>
      <c r="I58" s="12"/>
      <c r="J58" s="8"/>
      <c r="K58" s="12"/>
      <c r="L58" s="22"/>
      <c r="M58" s="12"/>
      <c r="N58" s="8"/>
      <c r="O58" s="12"/>
      <c r="P58" s="22"/>
      <c r="Q58" s="12"/>
      <c r="R58" s="8"/>
      <c r="S58" s="12"/>
      <c r="T58" s="89"/>
    </row>
    <row r="59" spans="1:20" s="18" customFormat="1">
      <c r="A59" s="702"/>
      <c r="B59" s="14"/>
      <c r="C59" s="14"/>
      <c r="D59" s="15" t="s">
        <v>31</v>
      </c>
      <c r="E59" s="16" t="s">
        <v>29</v>
      </c>
      <c r="F59" s="17" t="s">
        <v>28</v>
      </c>
      <c r="G59" s="16" t="s">
        <v>28</v>
      </c>
      <c r="H59" s="23"/>
      <c r="I59" s="16" t="s">
        <v>29</v>
      </c>
      <c r="J59" s="17" t="s">
        <v>28</v>
      </c>
      <c r="K59" s="16" t="s">
        <v>28</v>
      </c>
      <c r="L59" s="23"/>
      <c r="M59" s="16" t="s">
        <v>35</v>
      </c>
      <c r="N59" s="17" t="s">
        <v>29</v>
      </c>
      <c r="O59" s="16" t="s">
        <v>29</v>
      </c>
      <c r="P59" s="23"/>
      <c r="Q59" s="16" t="s">
        <v>35</v>
      </c>
      <c r="R59" s="17" t="s">
        <v>29</v>
      </c>
      <c r="S59" s="16" t="s">
        <v>29</v>
      </c>
      <c r="T59" s="178"/>
    </row>
    <row r="60" spans="1:20" ht="5.0999999999999996" customHeight="1">
      <c r="A60" s="5"/>
      <c r="B60" s="5"/>
      <c r="C60" s="5"/>
      <c r="D60" s="5"/>
      <c r="E60" s="13"/>
      <c r="F60" s="9"/>
      <c r="G60" s="13"/>
      <c r="H60" s="13"/>
      <c r="I60" s="13"/>
      <c r="J60" s="9"/>
      <c r="K60" s="13"/>
      <c r="L60" s="13"/>
      <c r="M60" s="13"/>
      <c r="N60" s="9"/>
      <c r="O60" s="13"/>
      <c r="P60" s="13"/>
      <c r="Q60" s="13"/>
      <c r="R60" s="9"/>
      <c r="S60" s="13"/>
      <c r="T60" s="90"/>
    </row>
    <row r="61" spans="1:20">
      <c r="F61" s="10"/>
      <c r="J61" s="10"/>
      <c r="N61" s="10"/>
      <c r="R61" s="10"/>
    </row>
  </sheetData>
  <mergeCells count="16">
    <mergeCell ref="Q3:S3"/>
    <mergeCell ref="A55:A59"/>
    <mergeCell ref="A5:A8"/>
    <mergeCell ref="A10:A15"/>
    <mergeCell ref="A17:A22"/>
    <mergeCell ref="A46:A53"/>
    <mergeCell ref="A2:S2"/>
    <mergeCell ref="T1:T4"/>
    <mergeCell ref="A24:A31"/>
    <mergeCell ref="A33:A38"/>
    <mergeCell ref="A40:A44"/>
    <mergeCell ref="E3:G3"/>
    <mergeCell ref="I3:K3"/>
    <mergeCell ref="M3:O3"/>
    <mergeCell ref="A3:D3"/>
    <mergeCell ref="A1:O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G60"/>
  <sheetViews>
    <sheetView showZeros="0" zoomScaleNormal="100" workbookViewId="0">
      <selection activeCell="AG40" sqref="AG40"/>
    </sheetView>
  </sheetViews>
  <sheetFormatPr defaultColWidth="7.7109375" defaultRowHeight="12" customHeight="1"/>
  <cols>
    <col min="1" max="1" width="6.28515625" style="37" customWidth="1"/>
    <col min="2" max="2" width="7.7109375" style="37"/>
    <col min="3" max="3" width="7.7109375" style="37" customWidth="1"/>
    <col min="4" max="4" width="4.7109375" style="37" customWidth="1"/>
    <col min="5" max="6" width="7.7109375" style="37"/>
    <col min="7" max="7" width="4.7109375" style="37" customWidth="1"/>
    <col min="8" max="8" width="2.7109375" style="26" customWidth="1"/>
    <col min="9" max="9" width="6.28515625" style="37" customWidth="1"/>
    <col min="10" max="11" width="7.7109375" style="38" customWidth="1"/>
    <col min="12" max="12" width="19" style="37" customWidth="1"/>
    <col min="13" max="13" width="6" style="61" customWidth="1"/>
    <col min="14" max="14" width="6" style="63" customWidth="1"/>
    <col min="15" max="15" width="6" style="64" hidden="1" customWidth="1"/>
    <col min="16" max="16" width="6" style="61" customWidth="1"/>
    <col min="17" max="17" width="6" style="63" customWidth="1"/>
    <col min="18" max="18" width="6" style="65" customWidth="1"/>
    <col min="19" max="19" width="6" style="248" hidden="1" customWidth="1"/>
    <col min="20" max="20" width="6.42578125" style="109" customWidth="1"/>
    <col min="21" max="21" width="6" style="110" customWidth="1"/>
    <col min="22" max="22" width="6" style="111" customWidth="1"/>
    <col min="23" max="23" width="6" style="243" hidden="1" customWidth="1"/>
    <col min="24" max="24" width="6" style="61" customWidth="1"/>
    <col min="25" max="25" width="6" style="63" customWidth="1"/>
    <col min="26" max="26" width="6" style="65" customWidth="1"/>
    <col min="27" max="27" width="6" style="248" hidden="1" customWidth="1"/>
    <col min="28" max="28" width="6.28515625" style="109" customWidth="1"/>
    <col min="29" max="29" width="6" style="110" customWidth="1"/>
    <col min="30" max="30" width="6" style="111" customWidth="1"/>
    <col min="31" max="31" width="6" style="243" hidden="1" customWidth="1"/>
    <col min="32" max="32" width="6.42578125" style="45" customWidth="1"/>
    <col min="33" max="33" width="7.7109375" style="38" customWidth="1"/>
    <col min="34" max="34" width="7.7109375" style="38"/>
    <col min="35" max="35" width="20.140625" style="37" bestFit="1" customWidth="1"/>
    <col min="36" max="37" width="6" style="62" customWidth="1"/>
    <col min="38" max="38" width="6" style="64" hidden="1" customWidth="1"/>
    <col min="39" max="39" width="6" style="61" customWidth="1"/>
    <col min="40" max="40" width="6" style="63" customWidth="1"/>
    <col min="41" max="41" width="6" style="65" customWidth="1"/>
    <col min="42" max="42" width="6" style="248" hidden="1" customWidth="1"/>
    <col min="43" max="43" width="6.140625" style="109" customWidth="1"/>
    <col min="44" max="44" width="6" style="110" customWidth="1"/>
    <col min="45" max="45" width="6" style="111" customWidth="1"/>
    <col min="46" max="46" width="6" style="243" hidden="1" customWidth="1"/>
    <col min="47" max="47" width="6" style="61" customWidth="1"/>
    <col min="48" max="48" width="6" style="63" customWidth="1"/>
    <col min="49" max="49" width="6" style="65" customWidth="1"/>
    <col min="50" max="50" width="6" style="248" hidden="1" customWidth="1"/>
    <col min="51" max="51" width="6.28515625" style="109" customWidth="1"/>
    <col min="52" max="52" width="6" style="110" customWidth="1"/>
    <col min="53" max="53" width="6" style="111" customWidth="1"/>
    <col min="54" max="54" width="6" style="243" hidden="1" customWidth="1"/>
    <col min="55" max="55" width="1.140625" style="37" customWidth="1"/>
    <col min="56" max="56" width="7.7109375" style="37"/>
    <col min="57" max="57" width="9.7109375" style="124" customWidth="1"/>
    <col min="58" max="16384" width="7.7109375" style="37"/>
  </cols>
  <sheetData>
    <row r="1" spans="1:58" s="29" customFormat="1" ht="12" customHeight="1">
      <c r="A1" s="727" t="s">
        <v>49</v>
      </c>
      <c r="B1" s="730" t="s">
        <v>96</v>
      </c>
      <c r="C1" s="731"/>
      <c r="D1" s="731"/>
      <c r="E1" s="731"/>
      <c r="F1" s="731"/>
      <c r="G1" s="732"/>
      <c r="H1" s="26"/>
      <c r="I1" s="740" t="s">
        <v>51</v>
      </c>
      <c r="J1" s="741"/>
      <c r="K1" s="741"/>
      <c r="L1" s="741"/>
      <c r="M1" s="741"/>
      <c r="N1" s="741"/>
      <c r="O1" s="742"/>
      <c r="P1" s="744" t="s">
        <v>97</v>
      </c>
      <c r="Q1" s="745"/>
      <c r="R1" s="745"/>
      <c r="S1" s="745"/>
      <c r="T1" s="745"/>
      <c r="U1" s="745"/>
      <c r="V1" s="745"/>
      <c r="W1" s="745"/>
      <c r="X1" s="745"/>
      <c r="Y1" s="745"/>
      <c r="Z1" s="745"/>
      <c r="AA1" s="745"/>
      <c r="AB1" s="745"/>
      <c r="AC1" s="745"/>
      <c r="AD1" s="745"/>
      <c r="AE1" s="746"/>
      <c r="AF1" s="740" t="s">
        <v>53</v>
      </c>
      <c r="AG1" s="741"/>
      <c r="AH1" s="741"/>
      <c r="AI1" s="741"/>
      <c r="AJ1" s="741"/>
      <c r="AK1" s="741"/>
      <c r="AL1" s="742"/>
      <c r="AM1" s="744" t="s">
        <v>54</v>
      </c>
      <c r="AN1" s="745"/>
      <c r="AO1" s="745"/>
      <c r="AP1" s="745"/>
      <c r="AQ1" s="745"/>
      <c r="AR1" s="745"/>
      <c r="AS1" s="745"/>
      <c r="AT1" s="745"/>
      <c r="AU1" s="745"/>
      <c r="AV1" s="745"/>
      <c r="AW1" s="745"/>
      <c r="AX1" s="745"/>
      <c r="AY1" s="745"/>
      <c r="AZ1" s="745"/>
      <c r="BA1" s="745"/>
      <c r="BB1" s="746"/>
      <c r="BC1" s="27"/>
      <c r="BD1" s="28"/>
      <c r="BE1" s="124"/>
    </row>
    <row r="2" spans="1:58" s="32" customFormat="1" ht="12" customHeight="1">
      <c r="A2" s="728"/>
      <c r="B2" s="747" t="s">
        <v>55</v>
      </c>
      <c r="C2" s="748"/>
      <c r="D2" s="748"/>
      <c r="E2" s="747" t="s">
        <v>56</v>
      </c>
      <c r="F2" s="748"/>
      <c r="G2" s="749"/>
      <c r="H2" s="26"/>
      <c r="I2" s="776" t="s">
        <v>49</v>
      </c>
      <c r="J2" s="738" t="s">
        <v>57</v>
      </c>
      <c r="K2" s="738" t="s">
        <v>58</v>
      </c>
      <c r="L2" s="733" t="s">
        <v>59</v>
      </c>
      <c r="M2" s="726" t="s">
        <v>98</v>
      </c>
      <c r="N2" s="726"/>
      <c r="O2" s="743"/>
      <c r="P2" s="735" t="s">
        <v>99</v>
      </c>
      <c r="Q2" s="726"/>
      <c r="R2" s="726"/>
      <c r="S2" s="726"/>
      <c r="T2" s="726" t="s">
        <v>186</v>
      </c>
      <c r="U2" s="726"/>
      <c r="V2" s="726"/>
      <c r="W2" s="726"/>
      <c r="X2" s="726" t="s">
        <v>100</v>
      </c>
      <c r="Y2" s="726"/>
      <c r="Z2" s="726"/>
      <c r="AA2" s="726"/>
      <c r="AB2" s="726" t="s">
        <v>187</v>
      </c>
      <c r="AC2" s="726"/>
      <c r="AD2" s="726"/>
      <c r="AE2" s="743"/>
      <c r="AF2" s="736" t="s">
        <v>49</v>
      </c>
      <c r="AG2" s="738" t="s">
        <v>57</v>
      </c>
      <c r="AH2" s="738" t="s">
        <v>58</v>
      </c>
      <c r="AI2" s="733" t="s">
        <v>59</v>
      </c>
      <c r="AJ2" s="726" t="s">
        <v>98</v>
      </c>
      <c r="AK2" s="726"/>
      <c r="AL2" s="743"/>
      <c r="AM2" s="735" t="s">
        <v>99</v>
      </c>
      <c r="AN2" s="726"/>
      <c r="AO2" s="726"/>
      <c r="AP2" s="726"/>
      <c r="AQ2" s="726" t="s">
        <v>186</v>
      </c>
      <c r="AR2" s="726"/>
      <c r="AS2" s="726"/>
      <c r="AT2" s="726"/>
      <c r="AU2" s="726" t="s">
        <v>100</v>
      </c>
      <c r="AV2" s="726"/>
      <c r="AW2" s="726"/>
      <c r="AX2" s="726"/>
      <c r="AY2" s="726" t="s">
        <v>187</v>
      </c>
      <c r="AZ2" s="726"/>
      <c r="BA2" s="726"/>
      <c r="BB2" s="743"/>
      <c r="BC2" s="30"/>
      <c r="BD2" s="31"/>
      <c r="BE2" s="124"/>
    </row>
    <row r="3" spans="1:58" s="32" customFormat="1" ht="12" customHeight="1" thickBot="1">
      <c r="A3" s="729"/>
      <c r="B3" s="159" t="s">
        <v>62</v>
      </c>
      <c r="C3" s="158" t="s">
        <v>63</v>
      </c>
      <c r="D3" s="158" t="s">
        <v>64</v>
      </c>
      <c r="E3" s="159" t="s">
        <v>62</v>
      </c>
      <c r="F3" s="158" t="s">
        <v>63</v>
      </c>
      <c r="G3" s="163" t="s">
        <v>64</v>
      </c>
      <c r="H3" s="26"/>
      <c r="I3" s="777"/>
      <c r="J3" s="739"/>
      <c r="K3" s="739"/>
      <c r="L3" s="734"/>
      <c r="M3" s="33" t="s">
        <v>65</v>
      </c>
      <c r="N3" s="34" t="s">
        <v>268</v>
      </c>
      <c r="O3" s="114" t="s">
        <v>66</v>
      </c>
      <c r="P3" s="115" t="s">
        <v>65</v>
      </c>
      <c r="Q3" s="34" t="s">
        <v>268</v>
      </c>
      <c r="R3" s="35" t="s">
        <v>66</v>
      </c>
      <c r="S3" s="244" t="s">
        <v>67</v>
      </c>
      <c r="T3" s="33" t="s">
        <v>65</v>
      </c>
      <c r="U3" s="34" t="s">
        <v>268</v>
      </c>
      <c r="V3" s="35" t="s">
        <v>66</v>
      </c>
      <c r="W3" s="244" t="s">
        <v>67</v>
      </c>
      <c r="X3" s="33" t="s">
        <v>65</v>
      </c>
      <c r="Y3" s="34" t="s">
        <v>268</v>
      </c>
      <c r="Z3" s="35" t="s">
        <v>66</v>
      </c>
      <c r="AA3" s="244" t="s">
        <v>67</v>
      </c>
      <c r="AB3" s="33" t="s">
        <v>65</v>
      </c>
      <c r="AC3" s="34" t="s">
        <v>268</v>
      </c>
      <c r="AD3" s="35" t="s">
        <v>66</v>
      </c>
      <c r="AE3" s="239" t="s">
        <v>67</v>
      </c>
      <c r="AF3" s="737"/>
      <c r="AG3" s="739"/>
      <c r="AH3" s="739"/>
      <c r="AI3" s="734"/>
      <c r="AJ3" s="33" t="s">
        <v>65</v>
      </c>
      <c r="AK3" s="34" t="s">
        <v>268</v>
      </c>
      <c r="AL3" s="114" t="s">
        <v>66</v>
      </c>
      <c r="AM3" s="115" t="s">
        <v>65</v>
      </c>
      <c r="AN3" s="34" t="s">
        <v>268</v>
      </c>
      <c r="AO3" s="35" t="s">
        <v>66</v>
      </c>
      <c r="AP3" s="244" t="s">
        <v>67</v>
      </c>
      <c r="AQ3" s="33" t="s">
        <v>65</v>
      </c>
      <c r="AR3" s="34" t="s">
        <v>268</v>
      </c>
      <c r="AS3" s="35" t="s">
        <v>66</v>
      </c>
      <c r="AT3" s="244" t="s">
        <v>67</v>
      </c>
      <c r="AU3" s="33" t="s">
        <v>65</v>
      </c>
      <c r="AV3" s="34" t="s">
        <v>268</v>
      </c>
      <c r="AW3" s="35" t="s">
        <v>66</v>
      </c>
      <c r="AX3" s="244" t="s">
        <v>67</v>
      </c>
      <c r="AY3" s="33" t="s">
        <v>65</v>
      </c>
      <c r="AZ3" s="34" t="s">
        <v>268</v>
      </c>
      <c r="BA3" s="35" t="s">
        <v>66</v>
      </c>
      <c r="BB3" s="239" t="s">
        <v>67</v>
      </c>
      <c r="BC3" s="116"/>
      <c r="BD3" s="31"/>
      <c r="BE3" s="124"/>
    </row>
    <row r="4" spans="1:58" ht="10.5" customHeight="1" thickTop="1">
      <c r="B4" s="36"/>
      <c r="C4" s="36"/>
      <c r="D4" s="36"/>
      <c r="E4" s="36"/>
      <c r="I4" s="37">
        <v>353</v>
      </c>
      <c r="J4" s="38">
        <v>44.698999999999998</v>
      </c>
      <c r="K4" s="38">
        <f t="shared" ref="K4:K12" si="0">K$14+J4</f>
        <v>50.35799999999999</v>
      </c>
      <c r="L4" s="69" t="s">
        <v>9</v>
      </c>
      <c r="M4" s="102">
        <f>1*10^(-100)</f>
        <v>1E-100</v>
      </c>
      <c r="N4" s="102">
        <f>1*10^(-100)</f>
        <v>1E-100</v>
      </c>
      <c r="O4" s="102">
        <f>1*10^(-100)</f>
        <v>1E-100</v>
      </c>
      <c r="P4" s="40"/>
      <c r="Q4" s="42"/>
      <c r="R4" s="44"/>
      <c r="S4" s="245"/>
      <c r="T4" s="103">
        <f>IF(AND(ISNUMBER(M4),M4&gt;0),SUM(M$4:M4)+SUM(P$4:P4),"|")</f>
        <v>1E-100</v>
      </c>
      <c r="U4" s="104">
        <f>IF(AND(ISNUMBER(N4),N4&gt;0),SUM(N$4:N4)+SUM(Q$4:Q4),"|")</f>
        <v>1E-100</v>
      </c>
      <c r="V4" s="105">
        <f>IF(AND(ISNUMBER(O4),O4&gt;0),SUM(O$4:O4)+SUM(R$4:R4),"|")</f>
        <v>1E-100</v>
      </c>
      <c r="W4" s="240"/>
      <c r="X4" s="40">
        <v>3.705659722222223E-3</v>
      </c>
      <c r="Y4" s="42">
        <v>3.1828703703703702E-3</v>
      </c>
      <c r="Z4" s="44">
        <v>3.1134259259259257E-3</v>
      </c>
      <c r="AA4" s="245"/>
      <c r="AB4" s="103">
        <f>IF(AND(ISNUMBER(M4),M4&gt;0),SUM(M4:M$15)+SUM(X4:X$15),"|")</f>
        <v>3.0220763888888891E-2</v>
      </c>
      <c r="AC4" s="104">
        <f>IF(AND(ISNUMBER(N4),N4&gt;0),SUM(N4:N$15)+SUM(Y4:Y$15),"|")</f>
        <v>2.2421724537037037E-2</v>
      </c>
      <c r="AD4" s="105">
        <f>IF(AND(ISNUMBER(O4),O4&gt;0),SUM(O4:O$15)+SUM(Z4:Z$15),"|")</f>
        <v>1.8530092592592591E-2</v>
      </c>
      <c r="AE4" s="240"/>
      <c r="AF4" s="37">
        <f t="shared" ref="AF4:AI11" si="1">IF(I4=0,"",I4)</f>
        <v>353</v>
      </c>
      <c r="AG4" s="38">
        <f t="shared" si="1"/>
        <v>44.698999999999998</v>
      </c>
      <c r="AH4" s="38">
        <f t="shared" si="1"/>
        <v>50.35799999999999</v>
      </c>
      <c r="AI4" s="69" t="str">
        <f t="shared" si="1"/>
        <v>Gniezno</v>
      </c>
      <c r="AJ4" s="102">
        <f>1*10^(-100)</f>
        <v>1E-100</v>
      </c>
      <c r="AK4" s="102">
        <f>1*10^(-100)</f>
        <v>1E-100</v>
      </c>
      <c r="AL4" s="102">
        <f>1*10^(-100)</f>
        <v>1E-100</v>
      </c>
      <c r="AM4" s="40" t="str">
        <f t="shared" ref="AM4:AO11" si="2">IF(P4=0,"",P4)</f>
        <v/>
      </c>
      <c r="AN4" s="42" t="str">
        <f t="shared" si="2"/>
        <v/>
      </c>
      <c r="AO4" s="44" t="str">
        <f t="shared" si="2"/>
        <v/>
      </c>
      <c r="AP4" s="245"/>
      <c r="AQ4" s="103">
        <f>IF(AND(ISNUMBER(AJ4),AJ4&gt;0),SUM(AJ$4:AJ4)+SUM(AM$4:AM4),"|")</f>
        <v>1E-100</v>
      </c>
      <c r="AR4" s="104">
        <f>IF(AND(ISNUMBER(AK4),AK4&gt;0),SUM(AK$4:AK4)+SUM(AN$4:AN4),"|")</f>
        <v>1E-100</v>
      </c>
      <c r="AS4" s="105">
        <f>IF(AND(ISNUMBER(AL4),AL4&gt;0),SUM(AL$4:AL4)+SUM(AO$4:AO4),"|")</f>
        <v>1E-100</v>
      </c>
      <c r="AT4" s="240"/>
      <c r="AU4" s="40">
        <f t="shared" ref="AU4:AW10" si="3">IF(X4=0,"",X4)</f>
        <v>3.705659722222223E-3</v>
      </c>
      <c r="AV4" s="42">
        <f t="shared" si="3"/>
        <v>3.1828703703703702E-3</v>
      </c>
      <c r="AW4" s="44">
        <f t="shared" si="3"/>
        <v>3.1134259259259257E-3</v>
      </c>
      <c r="AX4" s="245"/>
      <c r="AY4" s="103">
        <f>IF(AND(ISNUMBER(AJ4),AJ4&gt;0),SUM(AJ4:AJ$18)+SUM(AU4:AU$18),"|")</f>
        <v>3.2744236111111102E-2</v>
      </c>
      <c r="AZ4" s="104">
        <f>IF(AND(ISNUMBER(AK4),AK4&gt;0),SUM(AK4:AK$18)+SUM(AV4:AV$18),"|")</f>
        <v>2.2421724537037037E-2</v>
      </c>
      <c r="BA4" s="105">
        <f>IF(AND(ISNUMBER(AL4),AL4&gt;0),SUM(AL4:AL$18)+SUM(AW4:AW$18),"|")</f>
        <v>1.8530092592592591E-2</v>
      </c>
      <c r="BB4" s="240"/>
      <c r="BC4" s="66"/>
      <c r="BD4" s="43"/>
      <c r="BF4" s="41"/>
    </row>
    <row r="5" spans="1:58" ht="12" customHeight="1">
      <c r="B5" s="36"/>
      <c r="C5" s="36"/>
      <c r="D5" s="36"/>
      <c r="E5" s="36"/>
      <c r="I5" s="37">
        <v>353</v>
      </c>
      <c r="J5" s="38">
        <v>35.975999999999999</v>
      </c>
      <c r="K5" s="118">
        <f t="shared" si="0"/>
        <v>41.634999999999991</v>
      </c>
      <c r="L5" s="131" t="s">
        <v>101</v>
      </c>
      <c r="M5" s="120">
        <v>3.4722222222222224E-4</v>
      </c>
      <c r="N5" s="128"/>
      <c r="O5" s="122"/>
      <c r="P5" s="120">
        <v>3.913993055555556E-3</v>
      </c>
      <c r="Q5" s="128">
        <v>3.2523148148148151E-3</v>
      </c>
      <c r="R5" s="123">
        <v>3.1828703703703702E-3</v>
      </c>
      <c r="S5" s="246"/>
      <c r="T5" s="124">
        <f>IF(AND(ISNUMBER(M5),M5&gt;0),SUM(M$4:M5)+SUM(P$4:P5),"|")</f>
        <v>4.2612152777777778E-3</v>
      </c>
      <c r="U5" s="125" t="str">
        <f>IF(AND(ISNUMBER(N5),N5&gt;0),SUM(N$4:N5)+SUM(Q$4:Q5),"|")</f>
        <v>|</v>
      </c>
      <c r="V5" s="126" t="str">
        <f>IF(AND(ISNUMBER(O5),O5&gt;0),SUM(O$4:O5)+SUM(R$4:R5),"|")</f>
        <v>|</v>
      </c>
      <c r="W5" s="241" t="s">
        <v>188</v>
      </c>
      <c r="X5" s="120">
        <v>2.0119791666666667E-3</v>
      </c>
      <c r="Y5" s="128">
        <v>5.0231481481481481E-3</v>
      </c>
      <c r="Z5" s="123">
        <v>4.7453703703703703E-3</v>
      </c>
      <c r="AA5" s="246"/>
      <c r="AB5" s="124">
        <f>IF(AND(ISNUMBER(M5),M5&gt;0),SUM(M5:M$15)+SUM(X5:X$15),"|")</f>
        <v>2.6515104166666668E-2</v>
      </c>
      <c r="AC5" s="125" t="str">
        <f>IF(AND(ISNUMBER(N5),N5&gt;0),SUM(N5:N$15)+SUM(Y5:Y$15),"|")</f>
        <v>|</v>
      </c>
      <c r="AD5" s="126" t="str">
        <f>IF(AND(ISNUMBER(O5),O5&gt;0),SUM(O5:O$15)+SUM(Z5:Z$15),"|")</f>
        <v>|</v>
      </c>
      <c r="AE5" s="241" t="s">
        <v>188</v>
      </c>
      <c r="AF5" s="47">
        <f t="shared" si="1"/>
        <v>353</v>
      </c>
      <c r="AG5" s="118">
        <f t="shared" si="1"/>
        <v>35.975999999999999</v>
      </c>
      <c r="AH5" s="118">
        <f t="shared" si="1"/>
        <v>41.634999999999991</v>
      </c>
      <c r="AI5" s="131" t="str">
        <f t="shared" si="1"/>
        <v>Pierzyska</v>
      </c>
      <c r="AJ5" s="120">
        <f t="shared" ref="AJ5:AK11" si="4">IF(M5=0,"",M5)</f>
        <v>3.4722222222222224E-4</v>
      </c>
      <c r="AK5" s="128" t="str">
        <f t="shared" si="4"/>
        <v/>
      </c>
      <c r="AL5" s="122"/>
      <c r="AM5" s="120">
        <f t="shared" si="2"/>
        <v>3.913993055555556E-3</v>
      </c>
      <c r="AN5" s="128">
        <f t="shared" si="2"/>
        <v>3.2523148148148151E-3</v>
      </c>
      <c r="AO5" s="123">
        <f t="shared" si="2"/>
        <v>3.1828703703703702E-3</v>
      </c>
      <c r="AP5" s="246"/>
      <c r="AQ5" s="124">
        <f>IF(AND(ISNUMBER(AJ5),AJ5&gt;0),SUM(AJ$4:AJ5)+SUM(AM$4:AM5),"|")</f>
        <v>4.2612152777777778E-3</v>
      </c>
      <c r="AR5" s="125" t="str">
        <f>IF(AND(ISNUMBER(AK5),AK5&gt;0),SUM(AK$4:AK5)+SUM(AN$4:AN5),"|")</f>
        <v>|</v>
      </c>
      <c r="AS5" s="126" t="str">
        <f>IF(AND(ISNUMBER(AL5),AL5&gt;0),SUM(AL$4:AL5)+SUM(AO$4:AO5),"|")</f>
        <v>|</v>
      </c>
      <c r="AT5" s="241" t="s">
        <v>188</v>
      </c>
      <c r="AU5" s="120">
        <f t="shared" si="3"/>
        <v>2.0119791666666667E-3</v>
      </c>
      <c r="AV5" s="128">
        <f t="shared" si="3"/>
        <v>5.0231481481481481E-3</v>
      </c>
      <c r="AW5" s="123">
        <f t="shared" si="3"/>
        <v>4.7453703703703703E-3</v>
      </c>
      <c r="AX5" s="246"/>
      <c r="AY5" s="124">
        <f>IF(AND(ISNUMBER(AJ5),AJ5&gt;0),SUM(AJ5:AJ$18)+SUM(AU5:AU$18),"|")</f>
        <v>2.9038576388888883E-2</v>
      </c>
      <c r="AZ5" s="125" t="str">
        <f>IF(AND(ISNUMBER(AK5),AK5&gt;0),SUM(AK5:AK$18)+SUM(AV5:AV$18),"|")</f>
        <v>|</v>
      </c>
      <c r="BA5" s="126" t="str">
        <f>IF(AND(ISNUMBER(AL5),AL5&gt;0),SUM(AL5:AL$18)+SUM(AW5:AW$18),"|")</f>
        <v>|</v>
      </c>
      <c r="BB5" s="241" t="s">
        <v>188</v>
      </c>
      <c r="BC5" s="122"/>
      <c r="BD5" s="43"/>
      <c r="BF5" s="41"/>
    </row>
    <row r="6" spans="1:58" ht="12" customHeight="1">
      <c r="I6" s="37">
        <v>353</v>
      </c>
      <c r="J6" s="38">
        <v>32.030999999999999</v>
      </c>
      <c r="K6" s="118">
        <f t="shared" si="0"/>
        <v>37.689999999999991</v>
      </c>
      <c r="L6" s="119" t="s">
        <v>102</v>
      </c>
      <c r="M6" s="120">
        <v>3.4722222222222224E-4</v>
      </c>
      <c r="N6" s="128"/>
      <c r="O6" s="122"/>
      <c r="P6" s="120">
        <v>2.0119791666666667E-3</v>
      </c>
      <c r="Q6" s="139"/>
      <c r="R6" s="123"/>
      <c r="S6" s="246"/>
      <c r="T6" s="124">
        <f>IF(AND(ISNUMBER(M6),M6&gt;0),SUM(M$4:M6)+SUM(P$4:P6),"|")</f>
        <v>6.6204166666666677E-3</v>
      </c>
      <c r="U6" s="125" t="str">
        <f>IF(AND(ISNUMBER(N6),N6&gt;0),SUM(N$4:N6)+SUM(Q$4:Q6),"|")</f>
        <v>|</v>
      </c>
      <c r="V6" s="126" t="str">
        <f>IF(AND(ISNUMBER(O6),O6&gt;0),SUM(O$4:O6)+SUM(R$4:R6),"|")</f>
        <v>|</v>
      </c>
      <c r="W6" s="241" t="s">
        <v>188</v>
      </c>
      <c r="X6" s="120">
        <v>2.1620833333333331E-3</v>
      </c>
      <c r="Y6" s="128"/>
      <c r="Z6" s="123"/>
      <c r="AA6" s="246"/>
      <c r="AB6" s="124">
        <f>IF(AND(ISNUMBER(M6),M6&gt;0),SUM(M6:M$15)+SUM(X6:X$15),"|")</f>
        <v>2.4155902777777776E-2</v>
      </c>
      <c r="AC6" s="125" t="str">
        <f>IF(AND(ISNUMBER(N6),N6&gt;0),SUM(N6:N$15)+SUM(Y6:Y$15),"|")</f>
        <v>|</v>
      </c>
      <c r="AD6" s="126" t="str">
        <f>IF(AND(ISNUMBER(O6),O6&gt;0),SUM(O6:O$15)+SUM(Z6:Z$15),"|")</f>
        <v>|</v>
      </c>
      <c r="AE6" s="241" t="s">
        <v>188</v>
      </c>
      <c r="AF6" s="47">
        <f t="shared" si="1"/>
        <v>353</v>
      </c>
      <c r="AG6" s="118">
        <f t="shared" si="1"/>
        <v>32.030999999999999</v>
      </c>
      <c r="AH6" s="118">
        <f t="shared" si="1"/>
        <v>37.689999999999991</v>
      </c>
      <c r="AI6" s="119" t="str">
        <f t="shared" si="1"/>
        <v>Fałkowo</v>
      </c>
      <c r="AJ6" s="120">
        <f t="shared" si="4"/>
        <v>3.4722222222222224E-4</v>
      </c>
      <c r="AK6" s="128" t="str">
        <f t="shared" si="4"/>
        <v/>
      </c>
      <c r="AL6" s="122"/>
      <c r="AM6" s="120">
        <f t="shared" si="2"/>
        <v>2.0119791666666667E-3</v>
      </c>
      <c r="AN6" s="139" t="str">
        <f t="shared" si="2"/>
        <v/>
      </c>
      <c r="AO6" s="123" t="str">
        <f t="shared" si="2"/>
        <v/>
      </c>
      <c r="AP6" s="246"/>
      <c r="AQ6" s="124">
        <f>IF(AND(ISNUMBER(AJ6),AJ6&gt;0),SUM(AJ$4:AJ6)+SUM(AM$4:AM6),"|")</f>
        <v>6.6204166666666677E-3</v>
      </c>
      <c r="AR6" s="125" t="str">
        <f>IF(AND(ISNUMBER(AK6),AK6&gt;0),SUM(AK$4:AK6)+SUM(AN$4:AN6),"|")</f>
        <v>|</v>
      </c>
      <c r="AS6" s="126" t="str">
        <f>IF(AND(ISNUMBER(AL6),AL6&gt;0),SUM(AL$4:AL6)+SUM(AO$4:AO6),"|")</f>
        <v>|</v>
      </c>
      <c r="AT6" s="241" t="s">
        <v>188</v>
      </c>
      <c r="AU6" s="120">
        <f t="shared" si="3"/>
        <v>2.1620833333333331E-3</v>
      </c>
      <c r="AV6" s="128" t="str">
        <f t="shared" si="3"/>
        <v/>
      </c>
      <c r="AW6" s="123" t="str">
        <f t="shared" si="3"/>
        <v/>
      </c>
      <c r="AX6" s="246"/>
      <c r="AY6" s="124">
        <f>IF(AND(ISNUMBER(AJ6),AJ6&gt;0),SUM(AJ6:AJ$18)+SUM(AU6:AU$18),"|")</f>
        <v>2.6679374999999995E-2</v>
      </c>
      <c r="AZ6" s="125" t="str">
        <f>IF(AND(ISNUMBER(AK6),AK6&gt;0),SUM(AK6:AK$18)+SUM(AV6:AV$18),"|")</f>
        <v>|</v>
      </c>
      <c r="BA6" s="126" t="str">
        <f>IF(AND(ISNUMBER(AL6),AL6&gt;0),SUM(AL6:AL$18)+SUM(AW6:AW$18),"|")</f>
        <v>|</v>
      </c>
      <c r="BB6" s="241" t="s">
        <v>188</v>
      </c>
      <c r="BC6" s="122"/>
      <c r="BD6" s="43"/>
      <c r="BF6" s="41"/>
    </row>
    <row r="7" spans="1:58" ht="12" customHeight="1">
      <c r="I7" s="37">
        <v>353</v>
      </c>
      <c r="J7" s="38">
        <v>27.763000000000002</v>
      </c>
      <c r="K7" s="118">
        <f t="shared" si="0"/>
        <v>33.421999999999997</v>
      </c>
      <c r="L7" s="119" t="s">
        <v>103</v>
      </c>
      <c r="M7" s="120">
        <v>3.4722222222222224E-4</v>
      </c>
      <c r="N7" s="128"/>
      <c r="O7" s="122"/>
      <c r="P7" s="120">
        <v>2.1620833333333331E-3</v>
      </c>
      <c r="Q7" s="139"/>
      <c r="R7" s="123"/>
      <c r="S7" s="246"/>
      <c r="T7" s="124">
        <f>IF(AND(ISNUMBER(M7),M7&gt;0),SUM(M$4:M7)+SUM(P$4:P7),"|")</f>
        <v>9.1297222222222231E-3</v>
      </c>
      <c r="U7" s="125" t="str">
        <f>IF(AND(ISNUMBER(N7),N7&gt;0),SUM(N$4:N7)+SUM(Q$4:Q7),"|")</f>
        <v>|</v>
      </c>
      <c r="V7" s="126" t="str">
        <f>IF(AND(ISNUMBER(O7),O7&gt;0),SUM(O$4:O7)+SUM(R$4:R7),"|")</f>
        <v>|</v>
      </c>
      <c r="W7" s="241" t="s">
        <v>188</v>
      </c>
      <c r="X7" s="120">
        <v>2.8461111111111109E-3</v>
      </c>
      <c r="Y7" s="128"/>
      <c r="Z7" s="123"/>
      <c r="AA7" s="246"/>
      <c r="AB7" s="124">
        <f>IF(AND(ISNUMBER(M7),M7&gt;0),SUM(M7:M$15)+SUM(X7:X$15),"|")</f>
        <v>2.1646597222222223E-2</v>
      </c>
      <c r="AC7" s="125" t="str">
        <f>IF(AND(ISNUMBER(N7),N7&gt;0),SUM(N7:N$15)+SUM(Y7:Y$15),"|")</f>
        <v>|</v>
      </c>
      <c r="AD7" s="126" t="str">
        <f>IF(AND(ISNUMBER(O7),O7&gt;0),SUM(O7:O$15)+SUM(Z7:Z$15),"|")</f>
        <v>|</v>
      </c>
      <c r="AE7" s="241" t="s">
        <v>188</v>
      </c>
      <c r="AF7" s="47">
        <f t="shared" si="1"/>
        <v>353</v>
      </c>
      <c r="AG7" s="118">
        <f t="shared" si="1"/>
        <v>27.763000000000002</v>
      </c>
      <c r="AH7" s="118">
        <f t="shared" si="1"/>
        <v>33.421999999999997</v>
      </c>
      <c r="AI7" s="119" t="str">
        <f t="shared" si="1"/>
        <v>Lednogóra</v>
      </c>
      <c r="AJ7" s="120">
        <f t="shared" si="4"/>
        <v>3.4722222222222224E-4</v>
      </c>
      <c r="AK7" s="128" t="str">
        <f t="shared" si="4"/>
        <v/>
      </c>
      <c r="AL7" s="122"/>
      <c r="AM7" s="120">
        <f t="shared" si="2"/>
        <v>2.1620833333333331E-3</v>
      </c>
      <c r="AN7" s="139" t="str">
        <f t="shared" si="2"/>
        <v/>
      </c>
      <c r="AO7" s="123" t="str">
        <f t="shared" si="2"/>
        <v/>
      </c>
      <c r="AP7" s="246"/>
      <c r="AQ7" s="124">
        <f>IF(AND(ISNUMBER(AJ7),AJ7&gt;0),SUM(AJ$4:AJ7)+SUM(AM$4:AM7),"|")</f>
        <v>9.1297222222222231E-3</v>
      </c>
      <c r="AR7" s="125" t="str">
        <f>IF(AND(ISNUMBER(AK7),AK7&gt;0),SUM(AK$4:AK7)+SUM(AN$4:AN7),"|")</f>
        <v>|</v>
      </c>
      <c r="AS7" s="126" t="str">
        <f>IF(AND(ISNUMBER(AL7),AL7&gt;0),SUM(AL$4:AL7)+SUM(AO$4:AO7),"|")</f>
        <v>|</v>
      </c>
      <c r="AT7" s="241" t="s">
        <v>188</v>
      </c>
      <c r="AU7" s="120">
        <f t="shared" si="3"/>
        <v>2.8461111111111109E-3</v>
      </c>
      <c r="AV7" s="128" t="str">
        <f t="shared" si="3"/>
        <v/>
      </c>
      <c r="AW7" s="123" t="str">
        <f t="shared" si="3"/>
        <v/>
      </c>
      <c r="AX7" s="246"/>
      <c r="AY7" s="124">
        <f>IF(AND(ISNUMBER(AJ7),AJ7&gt;0),SUM(AJ7:AJ$18)+SUM(AU7:AU$18),"|")</f>
        <v>2.4170069444444442E-2</v>
      </c>
      <c r="AZ7" s="125" t="str">
        <f>IF(AND(ISNUMBER(AK7),AK7&gt;0),SUM(AK7:AK$18)+SUM(AV7:AV$18),"|")</f>
        <v>|</v>
      </c>
      <c r="BA7" s="126" t="str">
        <f>IF(AND(ISNUMBER(AL7),AL7&gt;0),SUM(AL7:AL$18)+SUM(AW7:AW$18),"|")</f>
        <v>|</v>
      </c>
      <c r="BB7" s="241" t="s">
        <v>188</v>
      </c>
      <c r="BC7" s="122"/>
      <c r="BD7" s="43"/>
      <c r="BF7" s="41"/>
    </row>
    <row r="8" spans="1:58" ht="12" customHeight="1">
      <c r="I8" s="37">
        <v>353</v>
      </c>
      <c r="J8" s="38">
        <v>21.795000000000002</v>
      </c>
      <c r="K8" s="118">
        <f t="shared" si="0"/>
        <v>27.453999999999994</v>
      </c>
      <c r="L8" s="132" t="s">
        <v>104</v>
      </c>
      <c r="M8" s="120">
        <v>6.9444444444444447E-4</v>
      </c>
      <c r="N8" s="128">
        <v>6.9444444444444447E-4</v>
      </c>
      <c r="O8" s="122"/>
      <c r="P8" s="120">
        <v>2.8461111111111109E-3</v>
      </c>
      <c r="Q8" s="128">
        <v>5.0231481481481481E-3</v>
      </c>
      <c r="R8" s="123">
        <v>4.7453703703703703E-3</v>
      </c>
      <c r="S8" s="246"/>
      <c r="T8" s="124">
        <f>IF(AND(ISNUMBER(M8),M8&gt;0),SUM(M$4:M8)+SUM(P$4:P8),"|")</f>
        <v>1.267027777777778E-2</v>
      </c>
      <c r="U8" s="125">
        <f>IF(AND(ISNUMBER(N8),N8&gt;0),SUM(N$4:N8)+SUM(Q$4:Q8),"|")</f>
        <v>8.9699074074074073E-3</v>
      </c>
      <c r="V8" s="126" t="str">
        <f>IF(AND(ISNUMBER(O8),O8&gt;0),SUM(O$4:O8)+SUM(R$4:R8),"|")</f>
        <v>|</v>
      </c>
      <c r="W8" s="241" t="s">
        <v>188</v>
      </c>
      <c r="X8" s="120">
        <v>1.5486111111111113E-3</v>
      </c>
      <c r="Y8" s="128">
        <v>3.0324074074074073E-3</v>
      </c>
      <c r="Z8" s="123">
        <v>2.4768518518518516E-3</v>
      </c>
      <c r="AA8" s="246"/>
      <c r="AB8" s="124">
        <f>IF(AND(ISNUMBER(M8),M8&gt;0),SUM(M8:M$15)+SUM(X8:X$15),"|")</f>
        <v>1.8453263888888887E-2</v>
      </c>
      <c r="AC8" s="125">
        <f>IF(AND(ISNUMBER(N8),N8&gt;0),SUM(N8:N$15)+SUM(Y8:Y$15),"|")</f>
        <v>1.4215706018518522E-2</v>
      </c>
      <c r="AD8" s="126" t="str">
        <f>IF(AND(ISNUMBER(O8),O8&gt;0),SUM(O8:O$15)+SUM(Z8:Z$15),"|")</f>
        <v>|</v>
      </c>
      <c r="AE8" s="241" t="s">
        <v>188</v>
      </c>
      <c r="AF8" s="47">
        <f t="shared" si="1"/>
        <v>353</v>
      </c>
      <c r="AG8" s="118">
        <f t="shared" si="1"/>
        <v>21.795000000000002</v>
      </c>
      <c r="AH8" s="118">
        <f t="shared" si="1"/>
        <v>27.453999999999994</v>
      </c>
      <c r="AI8" s="132" t="str">
        <f t="shared" si="1"/>
        <v>Pobiedziska</v>
      </c>
      <c r="AJ8" s="120">
        <f t="shared" si="4"/>
        <v>6.9444444444444447E-4</v>
      </c>
      <c r="AK8" s="128">
        <f t="shared" si="4"/>
        <v>6.9444444444444447E-4</v>
      </c>
      <c r="AL8" s="122"/>
      <c r="AM8" s="120">
        <f t="shared" si="2"/>
        <v>2.8461111111111109E-3</v>
      </c>
      <c r="AN8" s="128">
        <f t="shared" si="2"/>
        <v>5.0231481481481481E-3</v>
      </c>
      <c r="AO8" s="123">
        <f t="shared" si="2"/>
        <v>4.7453703703703703E-3</v>
      </c>
      <c r="AP8" s="246"/>
      <c r="AQ8" s="124">
        <f>IF(AND(ISNUMBER(AJ8),AJ8&gt;0),SUM(AJ$4:AJ8)+SUM(AM$4:AM8),"|")</f>
        <v>1.267027777777778E-2</v>
      </c>
      <c r="AR8" s="125">
        <f>IF(AND(ISNUMBER(AK8),AK8&gt;0),SUM(AK$4:AK8)+SUM(AN$4:AN8),"|")</f>
        <v>8.9699074074074073E-3</v>
      </c>
      <c r="AS8" s="126" t="str">
        <f>IF(AND(ISNUMBER(AL8),AL8&gt;0),SUM(AL$4:AL8)+SUM(AO$4:AO8),"|")</f>
        <v>|</v>
      </c>
      <c r="AT8" s="241" t="s">
        <v>188</v>
      </c>
      <c r="AU8" s="120">
        <f t="shared" si="3"/>
        <v>1.5486111111111113E-3</v>
      </c>
      <c r="AV8" s="128">
        <f t="shared" si="3"/>
        <v>3.0324074074074073E-3</v>
      </c>
      <c r="AW8" s="123">
        <f t="shared" si="3"/>
        <v>2.4768518518518516E-3</v>
      </c>
      <c r="AX8" s="246"/>
      <c r="AY8" s="124">
        <f>IF(AND(ISNUMBER(AJ8),AJ8&gt;0),SUM(AJ8:AJ$18)+SUM(AU8:AU$18),"|")</f>
        <v>2.0976736111111113E-2</v>
      </c>
      <c r="AZ8" s="125">
        <f>IF(AND(ISNUMBER(AK8),AK8&gt;0),SUM(AK8:AK$18)+SUM(AV8:AV$18),"|")</f>
        <v>1.421570601851852E-2</v>
      </c>
      <c r="BA8" s="126" t="str">
        <f>IF(AND(ISNUMBER(AL8),AL8&gt;0),SUM(AL8:AL$18)+SUM(AW8:AW$18),"|")</f>
        <v>|</v>
      </c>
      <c r="BB8" s="241" t="s">
        <v>188</v>
      </c>
      <c r="BC8" s="122"/>
      <c r="BD8" s="43"/>
      <c r="BF8" s="41"/>
    </row>
    <row r="9" spans="1:58" ht="12" customHeight="1">
      <c r="I9" s="37">
        <v>353</v>
      </c>
      <c r="J9" s="38">
        <v>19.195</v>
      </c>
      <c r="K9" s="118">
        <f t="shared" si="0"/>
        <v>24.853999999999992</v>
      </c>
      <c r="L9" s="119" t="s">
        <v>105</v>
      </c>
      <c r="M9" s="120">
        <v>3.4722222222222224E-4</v>
      </c>
      <c r="N9" s="128"/>
      <c r="O9" s="122"/>
      <c r="P9" s="120">
        <v>1.5486111111111113E-3</v>
      </c>
      <c r="Q9" s="128"/>
      <c r="R9" s="123"/>
      <c r="S9" s="246"/>
      <c r="T9" s="124">
        <f>IF(AND(ISNUMBER(M9),M9&gt;0),SUM(M$4:M9)+SUM(P$4:P9),"|")</f>
        <v>1.4566111111111113E-2</v>
      </c>
      <c r="U9" s="125" t="str">
        <f>IF(AND(ISNUMBER(N9),N9&gt;0),SUM(N$4:N9)+SUM(Q$4:Q9),"|")</f>
        <v>|</v>
      </c>
      <c r="V9" s="126" t="str">
        <f>IF(AND(ISNUMBER(O9),O9&gt;0),SUM(O$4:O9)+SUM(R$4:R9),"|")</f>
        <v>|</v>
      </c>
      <c r="W9" s="241" t="s">
        <v>188</v>
      </c>
      <c r="X9" s="120">
        <v>1.168923611111111E-3</v>
      </c>
      <c r="Y9" s="128"/>
      <c r="Z9" s="140"/>
      <c r="AA9" s="246"/>
      <c r="AB9" s="124">
        <f>IF(AND(ISNUMBER(M9),M9&gt;0),SUM(M9:M$15)+SUM(X9:X$15),"|")</f>
        <v>1.621020833333333E-2</v>
      </c>
      <c r="AC9" s="125" t="str">
        <f>IF(AND(ISNUMBER(N9),N9&gt;0),SUM(N9:N$15)+SUM(Y9:Y$15),"|")</f>
        <v>|</v>
      </c>
      <c r="AD9" s="126" t="str">
        <f>IF(AND(ISNUMBER(O9),O9&gt;0),SUM(O9:O$15)+SUM(Z9:Z$15),"|")</f>
        <v>|</v>
      </c>
      <c r="AE9" s="241" t="s">
        <v>188</v>
      </c>
      <c r="AF9" s="47">
        <f t="shared" si="1"/>
        <v>353</v>
      </c>
      <c r="AG9" s="118">
        <f t="shared" si="1"/>
        <v>19.195</v>
      </c>
      <c r="AH9" s="118">
        <f t="shared" si="1"/>
        <v>24.853999999999992</v>
      </c>
      <c r="AI9" s="119" t="str">
        <f t="shared" si="1"/>
        <v>Pobiedziska Let.</v>
      </c>
      <c r="AJ9" s="120">
        <f t="shared" si="4"/>
        <v>3.4722222222222224E-4</v>
      </c>
      <c r="AK9" s="128" t="str">
        <f t="shared" si="4"/>
        <v/>
      </c>
      <c r="AL9" s="122"/>
      <c r="AM9" s="120">
        <f t="shared" si="2"/>
        <v>1.5486111111111113E-3</v>
      </c>
      <c r="AN9" s="128" t="str">
        <f t="shared" si="2"/>
        <v/>
      </c>
      <c r="AO9" s="123" t="str">
        <f t="shared" si="2"/>
        <v/>
      </c>
      <c r="AP9" s="246"/>
      <c r="AQ9" s="124">
        <f>IF(AND(ISNUMBER(AJ9),AJ9&gt;0),SUM(AJ$4:AJ9)+SUM(AM$4:AM9),"|")</f>
        <v>1.4566111111111113E-2</v>
      </c>
      <c r="AR9" s="125" t="str">
        <f>IF(AND(ISNUMBER(AK9),AK9&gt;0),SUM(AK$4:AK9)+SUM(AN$4:AN9),"|")</f>
        <v>|</v>
      </c>
      <c r="AS9" s="126" t="str">
        <f>IF(AND(ISNUMBER(AL9),AL9&gt;0),SUM(AL$4:AL9)+SUM(AO$4:AO9),"|")</f>
        <v>|</v>
      </c>
      <c r="AT9" s="241" t="s">
        <v>188</v>
      </c>
      <c r="AU9" s="120">
        <f t="shared" si="3"/>
        <v>1.168923611111111E-3</v>
      </c>
      <c r="AV9" s="128" t="str">
        <f t="shared" si="3"/>
        <v/>
      </c>
      <c r="AW9" s="140" t="str">
        <f t="shared" si="3"/>
        <v/>
      </c>
      <c r="AX9" s="246"/>
      <c r="AY9" s="124">
        <f>IF(AND(ISNUMBER(AJ9),AJ9&gt;0),SUM(AJ9:AJ$18)+SUM(AU9:AU$18),"|")</f>
        <v>1.8733680555555559E-2</v>
      </c>
      <c r="AZ9" s="125" t="str">
        <f>IF(AND(ISNUMBER(AK9),AK9&gt;0),SUM(AK9:AK$18)+SUM(AV9:AV$18),"|")</f>
        <v>|</v>
      </c>
      <c r="BA9" s="126" t="str">
        <f>IF(AND(ISNUMBER(AL9),AL9&gt;0),SUM(AL9:AL$18)+SUM(AW9:AW$18),"|")</f>
        <v>|</v>
      </c>
      <c r="BB9" s="241" t="s">
        <v>188</v>
      </c>
      <c r="BC9" s="122"/>
      <c r="BD9" s="43"/>
      <c r="BF9" s="41"/>
    </row>
    <row r="10" spans="1:58" ht="12" customHeight="1">
      <c r="I10" s="37">
        <v>353</v>
      </c>
      <c r="J10" s="38">
        <v>17.53</v>
      </c>
      <c r="K10" s="118">
        <f t="shared" si="0"/>
        <v>23.188999999999993</v>
      </c>
      <c r="L10" s="119" t="s">
        <v>106</v>
      </c>
      <c r="M10" s="120">
        <v>3.4722222222222224E-4</v>
      </c>
      <c r="N10" s="128"/>
      <c r="O10" s="122"/>
      <c r="P10" s="120">
        <v>1.168923611111111E-3</v>
      </c>
      <c r="Q10" s="128"/>
      <c r="R10" s="123"/>
      <c r="S10" s="246"/>
      <c r="T10" s="124">
        <f>IF(AND(ISNUMBER(M10),M10&gt;0),SUM(M$4:M10)+SUM(P$4:P10),"|")</f>
        <v>1.6082256944444449E-2</v>
      </c>
      <c r="U10" s="125" t="str">
        <f>IF(AND(ISNUMBER(N10),N10&gt;0),SUM(N$4:N10)+SUM(Q$4:Q10),"|")</f>
        <v>|</v>
      </c>
      <c r="V10" s="126" t="str">
        <f>IF(AND(ISNUMBER(O10),O10&gt;0),SUM(O$4:O10)+SUM(R$4:R10),"|")</f>
        <v>|</v>
      </c>
      <c r="W10" s="241" t="s">
        <v>188</v>
      </c>
      <c r="X10" s="120">
        <v>1.7061805555555554E-3</v>
      </c>
      <c r="Y10" s="128"/>
      <c r="Z10" s="140"/>
      <c r="AA10" s="246"/>
      <c r="AB10" s="124">
        <f>IF(AND(ISNUMBER(M10),M10&gt;0),SUM(M10:M$15)+SUM(X10:X$15),"|")</f>
        <v>1.4694062499999997E-2</v>
      </c>
      <c r="AC10" s="125" t="str">
        <f>IF(AND(ISNUMBER(N10),N10&gt;0),SUM(N10:N$15)+SUM(Y10:Y$15),"|")</f>
        <v>|</v>
      </c>
      <c r="AD10" s="126" t="str">
        <f>IF(AND(ISNUMBER(O10),O10&gt;0),SUM(O10:O$15)+SUM(Z10:Z$15),"|")</f>
        <v>|</v>
      </c>
      <c r="AE10" s="241" t="s">
        <v>188</v>
      </c>
      <c r="AF10" s="47">
        <f t="shared" si="1"/>
        <v>353</v>
      </c>
      <c r="AG10" s="118">
        <f t="shared" si="1"/>
        <v>17.53</v>
      </c>
      <c r="AH10" s="118">
        <f t="shared" si="1"/>
        <v>23.188999999999993</v>
      </c>
      <c r="AI10" s="119" t="str">
        <f t="shared" si="1"/>
        <v>Promno</v>
      </c>
      <c r="AJ10" s="120">
        <f t="shared" si="4"/>
        <v>3.4722222222222224E-4</v>
      </c>
      <c r="AK10" s="128" t="str">
        <f t="shared" si="4"/>
        <v/>
      </c>
      <c r="AL10" s="122"/>
      <c r="AM10" s="120">
        <f t="shared" si="2"/>
        <v>1.168923611111111E-3</v>
      </c>
      <c r="AN10" s="128" t="str">
        <f t="shared" si="2"/>
        <v/>
      </c>
      <c r="AO10" s="123" t="str">
        <f t="shared" si="2"/>
        <v/>
      </c>
      <c r="AP10" s="246"/>
      <c r="AQ10" s="124">
        <f>IF(AND(ISNUMBER(AJ10),AJ10&gt;0),SUM(AJ$4:AJ10)+SUM(AM$4:AM10),"|")</f>
        <v>1.6082256944444449E-2</v>
      </c>
      <c r="AR10" s="125" t="str">
        <f>IF(AND(ISNUMBER(AK10),AK10&gt;0),SUM(AK$4:AK10)+SUM(AN$4:AN10),"|")</f>
        <v>|</v>
      </c>
      <c r="AS10" s="126" t="str">
        <f>IF(AND(ISNUMBER(AL10),AL10&gt;0),SUM(AL$4:AL10)+SUM(AO$4:AO10),"|")</f>
        <v>|</v>
      </c>
      <c r="AT10" s="241" t="s">
        <v>188</v>
      </c>
      <c r="AU10" s="120">
        <f t="shared" si="3"/>
        <v>1.7061805555555554E-3</v>
      </c>
      <c r="AV10" s="128" t="str">
        <f t="shared" si="3"/>
        <v/>
      </c>
      <c r="AW10" s="140" t="str">
        <f t="shared" si="3"/>
        <v/>
      </c>
      <c r="AX10" s="246"/>
      <c r="AY10" s="124">
        <f>IF(AND(ISNUMBER(AJ10),AJ10&gt;0),SUM(AJ10:AJ$18)+SUM(AU10:AU$18),"|")</f>
        <v>1.7217534722222226E-2</v>
      </c>
      <c r="AZ10" s="125" t="str">
        <f>IF(AND(ISNUMBER(AK10),AK10&gt;0),SUM(AK10:AK$18)+SUM(AV10:AV$18),"|")</f>
        <v>|</v>
      </c>
      <c r="BA10" s="126" t="str">
        <f>IF(AND(ISNUMBER(AL10),AL10&gt;0),SUM(AL10:AL$18)+SUM(AW10:AW$18),"|")</f>
        <v>|</v>
      </c>
      <c r="BB10" s="241" t="s">
        <v>188</v>
      </c>
      <c r="BC10" s="122"/>
      <c r="BD10" s="43"/>
      <c r="BF10" s="41"/>
    </row>
    <row r="11" spans="1:58" ht="12" customHeight="1">
      <c r="I11" s="37">
        <v>353</v>
      </c>
      <c r="J11" s="38">
        <v>14.391999999999999</v>
      </c>
      <c r="K11" s="118">
        <f t="shared" si="0"/>
        <v>20.050999999999991</v>
      </c>
      <c r="L11" s="133" t="s">
        <v>107</v>
      </c>
      <c r="M11" s="120">
        <v>3.4722222222222224E-4</v>
      </c>
      <c r="N11" s="128">
        <v>3.4722222222222224E-4</v>
      </c>
      <c r="O11" s="122"/>
      <c r="P11" s="120">
        <v>1.7061805555555554E-3</v>
      </c>
      <c r="Q11" s="128">
        <v>3.0324074074074073E-3</v>
      </c>
      <c r="R11" s="123">
        <v>2.4768518518518516E-3</v>
      </c>
      <c r="S11" s="246"/>
      <c r="T11" s="124">
        <f>IF(AND(ISNUMBER(M11),M11&gt;0),SUM(M$4:M11)+SUM(P$4:P11),"|")</f>
        <v>1.8135659722222225E-2</v>
      </c>
      <c r="U11" s="125">
        <f>IF(AND(ISNUMBER(N11),N11&gt;0),SUM(N$4:N11)+SUM(Q$4:Q11),"|")</f>
        <v>1.2349537037037037E-2</v>
      </c>
      <c r="V11" s="126" t="str">
        <f>IF(AND(ISNUMBER(O11),O11&gt;0),SUM(O$4:O11)+SUM(R$4:R11),"|")</f>
        <v>|</v>
      </c>
      <c r="W11" s="241" t="s">
        <v>188</v>
      </c>
      <c r="X11" s="120">
        <v>3.0092013888888889E-3</v>
      </c>
      <c r="Y11" s="128">
        <v>2.6620370370370374E-3</v>
      </c>
      <c r="Z11" s="123">
        <v>2.2453703703703702E-3</v>
      </c>
      <c r="AA11" s="246"/>
      <c r="AB11" s="124">
        <f>IF(AND(ISNUMBER(M11),M11&gt;0),SUM(M11:M$15)+SUM(X11:X$15),"|")</f>
        <v>1.2640659722222222E-2</v>
      </c>
      <c r="AC11" s="125">
        <f>IF(AND(ISNUMBER(N11),N11&gt;0),SUM(N11:N$15)+SUM(Y11:Y$15),"|")</f>
        <v>1.0488854166666667E-2</v>
      </c>
      <c r="AD11" s="126" t="str">
        <f>IF(AND(ISNUMBER(O11),O11&gt;0),SUM(O11:O$15)+SUM(Z11:Z$15),"|")</f>
        <v>|</v>
      </c>
      <c r="AE11" s="241" t="s">
        <v>188</v>
      </c>
      <c r="AF11" s="47">
        <f t="shared" si="1"/>
        <v>353</v>
      </c>
      <c r="AG11" s="118">
        <f t="shared" si="1"/>
        <v>14.391999999999999</v>
      </c>
      <c r="AH11" s="118">
        <f t="shared" si="1"/>
        <v>20.050999999999991</v>
      </c>
      <c r="AI11" s="133" t="str">
        <f t="shared" si="1"/>
        <v>Biskupice Wlkp.</v>
      </c>
      <c r="AJ11" s="120">
        <f t="shared" si="4"/>
        <v>3.4722222222222224E-4</v>
      </c>
      <c r="AK11" s="128">
        <f t="shared" si="4"/>
        <v>3.4722222222222224E-4</v>
      </c>
      <c r="AL11" s="122"/>
      <c r="AM11" s="120">
        <f t="shared" si="2"/>
        <v>1.7061805555555554E-3</v>
      </c>
      <c r="AN11" s="128">
        <f t="shared" si="2"/>
        <v>3.0324074074074073E-3</v>
      </c>
      <c r="AO11" s="123">
        <f t="shared" si="2"/>
        <v>2.4768518518518516E-3</v>
      </c>
      <c r="AP11" s="246"/>
      <c r="AQ11" s="124">
        <f>IF(AND(ISNUMBER(AJ11),AJ11&gt;0),SUM(AJ$4:AJ11)+SUM(AM$4:AM11),"|")</f>
        <v>1.8135659722222225E-2</v>
      </c>
      <c r="AR11" s="125">
        <f>IF(AND(ISNUMBER(AK11),AK11&gt;0),SUM(AK$4:AK11)+SUM(AN$4:AN11),"|")</f>
        <v>1.2349537037037037E-2</v>
      </c>
      <c r="AS11" s="126" t="str">
        <f>IF(AND(ISNUMBER(AL11),AL11&gt;0),SUM(AL$4:AL11)+SUM(AO$4:AO11),"|")</f>
        <v>|</v>
      </c>
      <c r="AT11" s="241" t="s">
        <v>188</v>
      </c>
      <c r="AU11" s="120">
        <f>AM12</f>
        <v>2.3148148148148151E-3</v>
      </c>
      <c r="AV11" s="128">
        <f>IF(Y11=0,"",Y11)</f>
        <v>2.6620370370370374E-3</v>
      </c>
      <c r="AW11" s="123">
        <f>IF(Z11=0,"",Z11)</f>
        <v>2.2453703703703702E-3</v>
      </c>
      <c r="AX11" s="246"/>
      <c r="AY11" s="124">
        <f>IF(AND(ISNUMBER(AJ11),AJ11&gt;0),SUM(AJ11:AJ$18)+SUM(AU11:AU$18),"|")</f>
        <v>1.5164131944444447E-2</v>
      </c>
      <c r="AZ11" s="125">
        <f>IF(AND(ISNUMBER(AK11),AK11&gt;0),SUM(AK11:AK$18)+SUM(AV11:AV$18),"|")</f>
        <v>1.0488854166666667E-2</v>
      </c>
      <c r="BA11" s="126" t="str">
        <f>IF(AND(ISNUMBER(AL11),AL11&gt;0),SUM(AL11:AL$18)+SUM(AW11:AW$18),"|")</f>
        <v>|</v>
      </c>
      <c r="BB11" s="241" t="s">
        <v>188</v>
      </c>
      <c r="BC11" s="122"/>
      <c r="BD11" s="43"/>
      <c r="BF11" s="41"/>
    </row>
    <row r="12" spans="1:58" ht="12" customHeight="1">
      <c r="I12" s="47">
        <v>353</v>
      </c>
      <c r="J12" s="118">
        <v>7.7270000000000003</v>
      </c>
      <c r="K12" s="118">
        <f t="shared" si="0"/>
        <v>13.385999999999992</v>
      </c>
      <c r="L12" s="131" t="s">
        <v>108</v>
      </c>
      <c r="M12" s="120">
        <v>3.4722222222222224E-4</v>
      </c>
      <c r="N12" s="128"/>
      <c r="O12" s="122"/>
      <c r="P12" s="120">
        <v>3.078645833333333E-3</v>
      </c>
      <c r="Q12" s="128">
        <v>2.7314814814814819E-3</v>
      </c>
      <c r="R12" s="123">
        <v>2.4537037037037036E-3</v>
      </c>
      <c r="S12" s="246"/>
      <c r="T12" s="124">
        <f>IF(AND(ISNUMBER(M12),M12&gt;0),SUM(M$4:M12)+SUM(P$4:P12),"|")</f>
        <v>2.156152777777778E-2</v>
      </c>
      <c r="U12" s="125" t="str">
        <f>IF(AND(ISNUMBER(N12),N12&gt;0),SUM(N$4:N12)+SUM(Q$4:Q12),"|")</f>
        <v>|</v>
      </c>
      <c r="V12" s="126" t="str">
        <f>IF(AND(ISNUMBER(O12),O12&gt;0),SUM(O$4:O12)+SUM(R$4:R12),"|")</f>
        <v>|</v>
      </c>
      <c r="W12" s="241" t="s">
        <v>188</v>
      </c>
      <c r="X12" s="120">
        <v>1.6323611111111111E-3</v>
      </c>
      <c r="Y12" s="128">
        <v>2.9050925925925928E-3</v>
      </c>
      <c r="Z12" s="123">
        <v>2.6967592592592594E-3</v>
      </c>
      <c r="AA12" s="246"/>
      <c r="AB12" s="124">
        <f>IF(AND(ISNUMBER(M12),M12&gt;0),SUM(M12:M$15)+SUM(X12:X$15),"|")</f>
        <v>9.2842361111111112E-3</v>
      </c>
      <c r="AC12" s="125" t="str">
        <f>IF(AND(ISNUMBER(N12),N12&gt;0),SUM(N12:N$15)+SUM(Y12:Y$15),"|")</f>
        <v>|</v>
      </c>
      <c r="AD12" s="126" t="str">
        <f>IF(AND(ISNUMBER(O12),O12&gt;0),SUM(O12:O$15)+SUM(Z12:Z$15),"|")</f>
        <v>|</v>
      </c>
      <c r="AE12" s="241" t="s">
        <v>188</v>
      </c>
      <c r="AF12" s="129">
        <v>353</v>
      </c>
      <c r="AG12" s="118">
        <f>AG13+2.85</f>
        <v>10.577</v>
      </c>
      <c r="AH12" s="118">
        <f>AH$15+AG12</f>
        <v>16.23599999999999</v>
      </c>
      <c r="AI12" s="134" t="s">
        <v>109</v>
      </c>
      <c r="AJ12" s="120">
        <f>IF(M11=0,"",M11)</f>
        <v>3.4722222222222224E-4</v>
      </c>
      <c r="AK12" s="137"/>
      <c r="AL12" s="138"/>
      <c r="AM12" s="120">
        <v>2.3148148148148151E-3</v>
      </c>
      <c r="AN12" s="128"/>
      <c r="AO12" s="123"/>
      <c r="AP12" s="246"/>
      <c r="AQ12" s="124">
        <f>IF(AND(ISNUMBER(AJ12),AJ12&gt;0),SUM(AJ$4:AJ12)+SUM(AM$4:AM12),"|")</f>
        <v>2.0797696759259261E-2</v>
      </c>
      <c r="AR12" s="125" t="str">
        <f>IF(AND(ISNUMBER(AK12),AK12&gt;0),SUM(AK$4:AK12)+SUM(AN$4:AN12),"|")</f>
        <v>|</v>
      </c>
      <c r="AS12" s="126" t="str">
        <f>IF(AND(ISNUMBER(AL12),AL12&gt;0),SUM(AL$4:AL12)+SUM(AO$4:AO12),"|")</f>
        <v>|</v>
      </c>
      <c r="AT12" s="241" t="s">
        <v>188</v>
      </c>
      <c r="AU12" s="120">
        <f>AM13</f>
        <v>1.4699074074074074E-3</v>
      </c>
      <c r="AV12" s="128"/>
      <c r="AW12" s="123"/>
      <c r="AX12" s="246"/>
      <c r="AY12" s="124">
        <f>IF(AND(ISNUMBER(AJ12),AJ12&gt;0),SUM(AJ12:AJ$18)+SUM(AU12:AU$18),"|")</f>
        <v>1.2502094907407408E-2</v>
      </c>
      <c r="AZ12" s="125" t="str">
        <f>IF(AND(ISNUMBER(AK12),AK12&gt;0),SUM(AK12:AK$18)+SUM(AV12:AV$18),"|")</f>
        <v>|</v>
      </c>
      <c r="BA12" s="126" t="str">
        <f>IF(AND(ISNUMBER(AL12),AL12&gt;0),SUM(AL12:AL$18)+SUM(AW12:AW$18),"|")</f>
        <v>|</v>
      </c>
      <c r="BB12" s="241" t="s">
        <v>188</v>
      </c>
      <c r="BC12" s="122"/>
      <c r="BD12" s="43"/>
      <c r="BF12" s="41"/>
    </row>
    <row r="13" spans="1:58" ht="12" customHeight="1">
      <c r="F13" s="38"/>
      <c r="I13" s="47">
        <v>353</v>
      </c>
      <c r="J13" s="118">
        <v>4.7149999999999999</v>
      </c>
      <c r="K13" s="118">
        <f>K$14+J13</f>
        <v>10.373999999999992</v>
      </c>
      <c r="L13" s="119" t="s">
        <v>110</v>
      </c>
      <c r="M13" s="120">
        <v>3.4722222222222224E-4</v>
      </c>
      <c r="N13" s="128"/>
      <c r="O13" s="122"/>
      <c r="P13" s="120">
        <v>1.7018055555555554E-3</v>
      </c>
      <c r="Q13" s="128"/>
      <c r="R13" s="123"/>
      <c r="S13" s="246"/>
      <c r="T13" s="124">
        <f>IF(AND(ISNUMBER(M13),M13&gt;0),SUM(M$4:M13)+SUM(P$4:P13),"|")</f>
        <v>2.3610555555555558E-2</v>
      </c>
      <c r="U13" s="125" t="str">
        <f>IF(AND(ISNUMBER(N13),N13&gt;0),SUM(N$4:N13)+SUM(Q$4:Q13),"|")</f>
        <v>|</v>
      </c>
      <c r="V13" s="126" t="str">
        <f>IF(AND(ISNUMBER(O13),O13&gt;0),SUM(O$4:O13)+SUM(R$4:R13),"|")</f>
        <v>|</v>
      </c>
      <c r="W13" s="241" t="s">
        <v>188</v>
      </c>
      <c r="X13" s="120">
        <v>2.3164930555555556E-3</v>
      </c>
      <c r="Y13" s="128"/>
      <c r="Z13" s="123"/>
      <c r="AA13" s="246"/>
      <c r="AB13" s="124">
        <f>IF(AND(ISNUMBER(M13),M13&gt;0),SUM(M13:M$15)+SUM(X13:X$15),"|")</f>
        <v>7.3046527777777771E-3</v>
      </c>
      <c r="AC13" s="125" t="str">
        <f>IF(AND(ISNUMBER(N13),N13&gt;0),SUM(N13:N$15)+SUM(Y13:Y$15),"|")</f>
        <v>|</v>
      </c>
      <c r="AD13" s="126" t="str">
        <f>IF(AND(ISNUMBER(O13),O13&gt;0),SUM(O13:O$15)+SUM(Z13:Z$15),"|")</f>
        <v>|</v>
      </c>
      <c r="AE13" s="241" t="s">
        <v>188</v>
      </c>
      <c r="AF13" s="47">
        <f t="shared" ref="AF13:AI14" si="5">IF(I12=0,"",I12)</f>
        <v>353</v>
      </c>
      <c r="AG13" s="118">
        <f t="shared" si="5"/>
        <v>7.7270000000000003</v>
      </c>
      <c r="AH13" s="118">
        <f t="shared" si="5"/>
        <v>13.385999999999992</v>
      </c>
      <c r="AI13" s="131" t="str">
        <f t="shared" si="5"/>
        <v>Kobylnica</v>
      </c>
      <c r="AJ13" s="120">
        <f>IF(M12=0,"",M12)</f>
        <v>3.4722222222222224E-4</v>
      </c>
      <c r="AK13" s="128" t="str">
        <f>IF(N12=0,"",N12)</f>
        <v/>
      </c>
      <c r="AL13" s="122"/>
      <c r="AM13" s="120">
        <v>1.4699074074074074E-3</v>
      </c>
      <c r="AN13" s="128">
        <f t="shared" ref="AN13:AO15" si="6">IF(Q12=0,"",Q12)</f>
        <v>2.7314814814814819E-3</v>
      </c>
      <c r="AO13" s="123">
        <f t="shared" si="6"/>
        <v>2.4537037037037036E-3</v>
      </c>
      <c r="AP13" s="246"/>
      <c r="AQ13" s="124">
        <f>IF(AND(ISNUMBER(AJ13),AJ13&gt;0),SUM(AJ$4:AJ13)+SUM(AM$4:AM13),"|")</f>
        <v>2.2614826388888891E-2</v>
      </c>
      <c r="AR13" s="125" t="str">
        <f>IF(AND(ISNUMBER(AK13),AK13&gt;0),SUM(AK$4:AK13)+SUM(AN$4:AN13),"|")</f>
        <v>|</v>
      </c>
      <c r="AS13" s="126" t="str">
        <f>IF(AND(ISNUMBER(AL13),AL13&gt;0),SUM(AL$4:AL13)+SUM(AO$4:AO13),"|")</f>
        <v>|</v>
      </c>
      <c r="AT13" s="241" t="s">
        <v>188</v>
      </c>
      <c r="AU13" s="120">
        <f t="shared" ref="AU13:AW14" si="7">IF(X12=0,"",X12)</f>
        <v>1.6323611111111111E-3</v>
      </c>
      <c r="AV13" s="128">
        <f t="shared" si="7"/>
        <v>2.9050925925925928E-3</v>
      </c>
      <c r="AW13" s="123">
        <f t="shared" si="7"/>
        <v>2.6967592592592594E-3</v>
      </c>
      <c r="AX13" s="246"/>
      <c r="AY13" s="124">
        <f>IF(AND(ISNUMBER(AJ13),AJ13&gt;0),SUM(AJ13:AJ$18)+SUM(AU13:AU$18),"|")</f>
        <v>1.0684965277777776E-2</v>
      </c>
      <c r="AZ13" s="125" t="str">
        <f>IF(AND(ISNUMBER(AK13),AK13&gt;0),SUM(AK13:AK$18)+SUM(AV13:AV$18),"|")</f>
        <v>|</v>
      </c>
      <c r="BA13" s="126" t="str">
        <f>IF(AND(ISNUMBER(AL13),AL13&gt;0),SUM(AL13:AL$18)+SUM(AW13:AW$18),"|")</f>
        <v>|</v>
      </c>
      <c r="BB13" s="241" t="s">
        <v>188</v>
      </c>
      <c r="BC13" s="122"/>
      <c r="BD13" s="43"/>
      <c r="BF13" s="41"/>
    </row>
    <row r="14" spans="1:58" ht="12" customHeight="1">
      <c r="I14" s="47">
        <f ca="1">IF('INF S3 3'!I13=0,"",'INF S3 3'!I13)</f>
        <v>3</v>
      </c>
      <c r="J14" s="118">
        <f ca="1">IF('INF S3 3'!J13=0,"",'INF S3 3'!J13)</f>
        <v>298.99700000000001</v>
      </c>
      <c r="K14" s="118">
        <f ca="1">IF('INF S3 3'!K13=0,"",'INF S3 3'!K13)</f>
        <v>5.6589999999999918</v>
      </c>
      <c r="L14" s="132" t="str">
        <f ca="1">IF('INF S3 3'!L13=0,"",'INF S3 3'!L13)</f>
        <v>Poznań Wschód</v>
      </c>
      <c r="M14" s="120">
        <v>3.4722222222222224E-4</v>
      </c>
      <c r="N14" s="128">
        <v>3.4722222222222224E-4</v>
      </c>
      <c r="O14" s="122"/>
      <c r="P14" s="120">
        <v>2.3164930555555556E-3</v>
      </c>
      <c r="Q14" s="128">
        <v>3.3217592592592591E-3</v>
      </c>
      <c r="R14" s="123">
        <v>3.0092592592592588E-3</v>
      </c>
      <c r="S14" s="246"/>
      <c r="T14" s="124">
        <f>IF(AND(ISNUMBER(M14),M14&gt;0),SUM(M$4:M14)+SUM(P$4:P14),"|")</f>
        <v>2.6274270833333335E-2</v>
      </c>
      <c r="U14" s="125">
        <f>IF(AND(ISNUMBER(N14),N14&gt;0),SUM(N$4:N14)+SUM(Q$4:Q14),"|")</f>
        <v>1.8749999999999999E-2</v>
      </c>
      <c r="V14" s="126" t="str">
        <f>IF(AND(ISNUMBER(O14),O14&gt;0),SUM(O$4:O14)+SUM(R$4:R14),"|")</f>
        <v>|</v>
      </c>
      <c r="W14" s="241" t="s">
        <v>188</v>
      </c>
      <c r="X14" s="120">
        <f ca="1">IF('INF S3 3'!X13=0,"",'INF S3 3'!X13)</f>
        <v>1.6868055555555549E-3</v>
      </c>
      <c r="Y14" s="128">
        <f ca="1">IF('INF S3 3'!Y13=0,"",'INF S3 3'!Y13)</f>
        <v>1.6203703703703703E-3</v>
      </c>
      <c r="Z14" s="123">
        <f ca="1">IF('INF S3 3'!Z13=0,"",'INF S3 3'!Z13)</f>
        <v>3.2523148148148151E-3</v>
      </c>
      <c r="AA14" s="246"/>
      <c r="AB14" s="124">
        <f>IF(AND(ISNUMBER(M14),M14&gt;0),SUM(M14:M$15)+SUM(X14:X$15),"|")</f>
        <v>4.6409375000000001E-3</v>
      </c>
      <c r="AC14" s="125">
        <f>IF(AND(ISNUMBER(N14),N14&gt;0),SUM(N14:N$15)+SUM(Y14:Y$15),"|")</f>
        <v>4.5745023148148151E-3</v>
      </c>
      <c r="AD14" s="126" t="str">
        <f>IF(AND(ISNUMBER(O14),O14&gt;0),SUM(O14:O$15)+SUM(Z14:Z$15),"|")</f>
        <v>|</v>
      </c>
      <c r="AE14" s="241" t="s">
        <v>188</v>
      </c>
      <c r="AF14" s="47">
        <f t="shared" si="5"/>
        <v>353</v>
      </c>
      <c r="AG14" s="118">
        <f t="shared" si="5"/>
        <v>4.7149999999999999</v>
      </c>
      <c r="AH14" s="118">
        <f t="shared" si="5"/>
        <v>10.373999999999992</v>
      </c>
      <c r="AI14" s="119" t="str">
        <f t="shared" si="5"/>
        <v>Ligowiec</v>
      </c>
      <c r="AJ14" s="120">
        <f>IF(M13=0,"",M13)</f>
        <v>3.4722222222222224E-4</v>
      </c>
      <c r="AK14" s="128" t="str">
        <f>IF(N13=0,"",N13)</f>
        <v/>
      </c>
      <c r="AL14" s="122"/>
      <c r="AM14" s="120">
        <f>IF(P13=0,"",P13)</f>
        <v>1.7018055555555554E-3</v>
      </c>
      <c r="AN14" s="128" t="str">
        <f t="shared" si="6"/>
        <v/>
      </c>
      <c r="AO14" s="123" t="str">
        <f t="shared" si="6"/>
        <v/>
      </c>
      <c r="AP14" s="246"/>
      <c r="AQ14" s="124">
        <f>IF(AND(ISNUMBER(AJ14),AJ14&gt;0),SUM(AJ$4:AJ14)+SUM(AM$4:AM14),"|")</f>
        <v>2.4663854166666666E-2</v>
      </c>
      <c r="AR14" s="125" t="str">
        <f>IF(AND(ISNUMBER(AK14),AK14&gt;0),SUM(AK$4:AK14)+SUM(AN$4:AN14),"|")</f>
        <v>|</v>
      </c>
      <c r="AS14" s="126" t="str">
        <f>IF(AND(ISNUMBER(AL14),AL14&gt;0),SUM(AL$4:AL14)+SUM(AO$4:AO14),"|")</f>
        <v>|</v>
      </c>
      <c r="AT14" s="241" t="s">
        <v>188</v>
      </c>
      <c r="AU14" s="120">
        <f t="shared" si="7"/>
        <v>2.3164930555555556E-3</v>
      </c>
      <c r="AV14" s="128" t="str">
        <f t="shared" si="7"/>
        <v/>
      </c>
      <c r="AW14" s="123" t="str">
        <f t="shared" si="7"/>
        <v/>
      </c>
      <c r="AX14" s="246"/>
      <c r="AY14" s="124">
        <f>IF(AND(ISNUMBER(AJ14),AJ14&gt;0),SUM(AJ14:AJ$18)+SUM(AU14:AU$18),"|")</f>
        <v>8.7053819444444444E-3</v>
      </c>
      <c r="AZ14" s="125" t="str">
        <f>IF(AND(ISNUMBER(AK14),AK14&gt;0),SUM(AK14:AK$18)+SUM(AV14:AV$18),"|")</f>
        <v>|</v>
      </c>
      <c r="BA14" s="126" t="str">
        <f>IF(AND(ISNUMBER(AL14),AL14&gt;0),SUM(AL14:AL$18)+SUM(AW14:AW$18),"|")</f>
        <v>|</v>
      </c>
      <c r="BB14" s="241" t="s">
        <v>188</v>
      </c>
      <c r="BC14" s="122"/>
      <c r="BF14" s="41"/>
    </row>
    <row r="15" spans="1:58" ht="12" customHeight="1">
      <c r="I15" s="47">
        <f ca="1">IF('INF S3 3'!I14=0,"",'INF S3 3'!I14)</f>
        <v>3</v>
      </c>
      <c r="J15" s="118">
        <f ca="1">IF('INF S3 3'!J14=0,"",'INF S3 3'!J14)</f>
        <v>301.577</v>
      </c>
      <c r="K15" s="118">
        <f ca="1">IF('INF S3 3'!K14=0,"",'INF S3 3'!K14)</f>
        <v>3.0790000000000077</v>
      </c>
      <c r="L15" s="133" t="str">
        <f ca="1">IF('INF S3 3'!L14=0,"",'INF S3 3'!L14)</f>
        <v>Poznań Garbary</v>
      </c>
      <c r="M15" s="120">
        <f ca="1">IF('INF S3 3'!M14=0,"",'INF S3 3'!M14)</f>
        <v>3.4722222222222224E-4</v>
      </c>
      <c r="N15" s="128">
        <f ca="1">IF('INF S3 3'!N14=0,"",'INF S3 3'!N14)</f>
        <v>3.4722222222222202E-4</v>
      </c>
      <c r="O15" s="122"/>
      <c r="P15" s="120">
        <f ca="1">IF('INF S3 3'!P14=0,"",'INF S3 3'!P14)</f>
        <v>1.6868055555555549E-3</v>
      </c>
      <c r="Q15" s="128">
        <f ca="1">IF('INF S3 3'!Q14=0,"",'INF S3 3'!Q14)</f>
        <v>1.6203703703703703E-3</v>
      </c>
      <c r="R15" s="123" t="str">
        <f ca="1">IF('INF S3 3'!R14=0,"",'INF S3 3'!R14)</f>
        <v/>
      </c>
      <c r="S15" s="246"/>
      <c r="T15" s="124">
        <f>IF(AND(ISNUMBER(M15),M15&gt;0),SUM(M$4:M15)+SUM(P$4:P15),"|")</f>
        <v>2.8308298611111112E-2</v>
      </c>
      <c r="U15" s="125">
        <f>IF(AND(ISNUMBER(N15),N15&gt;0),SUM(N$4:N15)+SUM(Q$4:Q15),"|")</f>
        <v>2.0717592592592593E-2</v>
      </c>
      <c r="V15" s="126" t="str">
        <f>IF(AND(ISNUMBER(O15),O15&gt;0),SUM(O$4:O15)+SUM(R$4:R15),"|")</f>
        <v>|</v>
      </c>
      <c r="W15" s="241" t="s">
        <v>188</v>
      </c>
      <c r="X15" s="120">
        <f ca="1">IF('INF S3 3'!X14=0,"",'INF S3 3'!X14)</f>
        <v>2.2596875000000004E-3</v>
      </c>
      <c r="Y15" s="128">
        <f ca="1">IF('INF S3 3'!Y14=0,"",'INF S3 3'!Y14)</f>
        <v>2.2596875000000004E-3</v>
      </c>
      <c r="Z15" s="123" t="str">
        <f ca="1">IF('INF S3 3'!Z14=0,"",'INF S3 3'!Z14)</f>
        <v/>
      </c>
      <c r="AA15" s="246"/>
      <c r="AB15" s="124">
        <f>IF(AND(ISNUMBER(M15),M15&gt;0),SUM(M15:M$15)+SUM(X15:X$15),"|")</f>
        <v>2.6069097222222227E-3</v>
      </c>
      <c r="AC15" s="125">
        <f>IF(AND(ISNUMBER(N15),N15&gt;0),SUM(N15:N$15)+SUM(Y15:Y$15),"|")</f>
        <v>2.6069097222222223E-3</v>
      </c>
      <c r="AD15" s="126" t="str">
        <f>IF(AND(ISNUMBER(O15),O15&gt;0),SUM(O15:O$15)+SUM(Z15:Z$15),"|")</f>
        <v>|</v>
      </c>
      <c r="AE15" s="241" t="s">
        <v>188</v>
      </c>
      <c r="AF15" s="129">
        <f ca="1">IF('INF S3 3'!AF13=0,"",'INF S3 3'!AF13)</f>
        <v>3</v>
      </c>
      <c r="AG15" s="130">
        <f ca="1">IF('INF S3 3'!AG13=0,"",'INF S3 3'!AG13)</f>
        <v>298.99700000000001</v>
      </c>
      <c r="AH15" s="130">
        <f ca="1">IF('INF S3 3'!AH13=0,"",'INF S3 3'!AH13)</f>
        <v>5.6589999999999918</v>
      </c>
      <c r="AI15" s="132" t="str">
        <f ca="1">IF('INF S3 3'!AI13=0,"",'INF S3 3'!AI13)</f>
        <v>Poznań Wschód</v>
      </c>
      <c r="AJ15" s="120">
        <f ca="1">IF('INF S3 3'!AJ13=0,"",'INF S3 3'!AJ13)</f>
        <v>3.4722222222222224E-4</v>
      </c>
      <c r="AK15" s="128">
        <f ca="1">IF('INF S3 3'!AK13=0,"",'INF S3 3'!AK13)</f>
        <v>3.4722222222222202E-4</v>
      </c>
      <c r="AL15" s="122"/>
      <c r="AM15" s="120">
        <f ca="1">IF(P14=0,"",P14)</f>
        <v>2.3164930555555556E-3</v>
      </c>
      <c r="AN15" s="128">
        <f t="shared" si="6"/>
        <v>3.3217592592592591E-3</v>
      </c>
      <c r="AO15" s="123">
        <f t="shared" si="6"/>
        <v>3.0092592592592588E-3</v>
      </c>
      <c r="AP15" s="246"/>
      <c r="AQ15" s="124">
        <f>IF(AND(ISNUMBER(AJ15),AJ15&gt;0),SUM(AJ$4:AJ15)+SUM(AM$4:AM15),"|")</f>
        <v>2.7327569444444443E-2</v>
      </c>
      <c r="AR15" s="125">
        <f>IF(AND(ISNUMBER(AK15),AK15&gt;0),SUM(AK$4:AK15)+SUM(AN$4:AN15),"|")</f>
        <v>1.8749999999999999E-2</v>
      </c>
      <c r="AS15" s="126" t="str">
        <f>IF(AND(ISNUMBER(AL15),AL15&gt;0),SUM(AL$4:AL15)+SUM(AO$4:AO15),"|")</f>
        <v>|</v>
      </c>
      <c r="AT15" s="241" t="s">
        <v>188</v>
      </c>
      <c r="AU15" s="120">
        <f ca="1">IF('INF S3 3'!AU13=0,"",'INF S3 3'!AU13)</f>
        <v>1.0648148148148147E-3</v>
      </c>
      <c r="AV15" s="128">
        <f ca="1">IF('INF S3 3'!AV13=0,"",'INF S3 3'!AV13)</f>
        <v>1.6203703703703703E-3</v>
      </c>
      <c r="AW15" s="123">
        <f ca="1">IF('INF S3 3'!AW13=0,"",'INF S3 3'!AW13)</f>
        <v>3.2523148148148151E-3</v>
      </c>
      <c r="AX15" s="251"/>
      <c r="AY15" s="124">
        <f>IF(AND(ISNUMBER(AJ15),AJ15&gt;0),SUM(AJ15:AJ$18)+SUM(AU15:AU$18),"|")</f>
        <v>6.0416666666666665E-3</v>
      </c>
      <c r="AZ15" s="125">
        <f>IF(AND(ISNUMBER(AK15),AK15&gt;0),SUM(AK15:AK$18)+SUM(AV15:AV$18),"|")</f>
        <v>4.5745023148148142E-3</v>
      </c>
      <c r="BA15" s="126" t="str">
        <f>IF(AND(ISNUMBER(AL15),AL15&gt;0),SUM(AL15:AL$18)+SUM(AW15:AW$18),"|")</f>
        <v>|</v>
      </c>
      <c r="BB15" s="241" t="s">
        <v>188</v>
      </c>
      <c r="BC15" s="122"/>
      <c r="BF15" s="41"/>
    </row>
    <row r="16" spans="1:58" ht="12" customHeight="1">
      <c r="B16" s="38"/>
      <c r="C16" s="38"/>
      <c r="E16" s="38">
        <v>164.54</v>
      </c>
      <c r="F16" s="38">
        <v>161.1</v>
      </c>
      <c r="G16" s="37">
        <v>100</v>
      </c>
      <c r="I16" s="47">
        <v>271</v>
      </c>
      <c r="J16" s="118">
        <v>164.54</v>
      </c>
      <c r="K16" s="118">
        <v>0</v>
      </c>
      <c r="L16" s="135" t="str">
        <f ca="1">IF('INF S3 3'!L15=0,"",'INF S3 3'!L15)</f>
        <v>Poznań Główny</v>
      </c>
      <c r="M16" s="136">
        <f ca="1">1*10^(-100)</f>
        <v>1E-100</v>
      </c>
      <c r="N16" s="136">
        <f ca="1">1*10^(-100)</f>
        <v>1E-100</v>
      </c>
      <c r="O16" s="136">
        <f ca="1">1*10^(-100)</f>
        <v>1E-100</v>
      </c>
      <c r="P16" s="120">
        <f ca="1">IF('INF S3 3'!P15=0,"",'INF S3 3'!P15)</f>
        <v>2.1180555555555553E-3</v>
      </c>
      <c r="Q16" s="128">
        <f ca="1">IF('INF S3 3'!Q15=0,"",'INF S3 3'!Q15)</f>
        <v>2.1180555555555553E-3</v>
      </c>
      <c r="R16" s="123">
        <f ca="1">IF('INF S3 3'!R15=0,"",'INF S3 3'!R15)</f>
        <v>3.1134259259259257E-3</v>
      </c>
      <c r="S16" s="246"/>
      <c r="T16" s="124">
        <f>IF(AND(ISNUMBER(M16),M16&gt;0),SUM(M$4:M16)+SUM(P$4:P16),"|")</f>
        <v>3.0426354166666669E-2</v>
      </c>
      <c r="U16" s="125">
        <f>IF(AND(ISNUMBER(N16),N16&gt;0),SUM(N$4:N16)+SUM(Q$4:Q16),"|")</f>
        <v>2.2835648148148147E-2</v>
      </c>
      <c r="V16" s="126">
        <f>IF(AND(ISNUMBER(O16),O16&gt;0),SUM(O$4:O16)+SUM(R$4:R16),"|")</f>
        <v>1.8981481481481481E-2</v>
      </c>
      <c r="W16" s="241" t="s">
        <v>188</v>
      </c>
      <c r="X16" s="120">
        <f t="shared" ref="X16:X22" si="8">IF(P17=0,"",P17)</f>
        <v>2.9166666666666668E-3</v>
      </c>
      <c r="Y16" s="128">
        <f t="shared" ref="Y16:Y22" si="9">IF(Q17=0,"",Q17)</f>
        <v>2.7430555555555559E-3</v>
      </c>
      <c r="Z16" s="123" t="str">
        <f t="shared" ref="Z16:Z22" si="10">IF(R17=0,"",R17)</f>
        <v/>
      </c>
      <c r="AA16" s="246"/>
      <c r="AB16" s="124">
        <f>IF(AND(ISNUMBER(M16),M16&gt;0),SUM(M16:M$31)+SUM(X16:X$31),"|")</f>
        <v>4.9086300262296378E-2</v>
      </c>
      <c r="AC16" s="125">
        <f>IF(AND(ISNUMBER(N16),N16&gt;0),SUM(N16:N$31)+SUM(Y16:Y$31),"|")</f>
        <v>4.1061655092592582E-2</v>
      </c>
      <c r="AD16" s="126">
        <f>IF(AND(ISNUMBER(O16),O16&gt;0),SUM(O16:O$31)+SUM(Z16:Z$31),"|")</f>
        <v>3.4908333333333326E-2</v>
      </c>
      <c r="AE16" s="241" t="s">
        <v>188</v>
      </c>
      <c r="AF16" s="129">
        <f ca="1">IF('INF S3 3'!AF14=0,"",'INF S3 3'!AF14)</f>
        <v>3</v>
      </c>
      <c r="AG16" s="118">
        <f ca="1">IF('INF S3 3'!AG14=0,"",'INF S3 3'!AG14)</f>
        <v>300.10000000000002</v>
      </c>
      <c r="AH16" s="118">
        <f ca="1">IF('INF S3 3'!AH14=0,"",'INF S3 3'!AH14)</f>
        <v>4.5559999999999832</v>
      </c>
      <c r="AI16" s="134" t="str">
        <f ca="1">IF('INF S3 3'!AI14=0,"",'INF S3 3'!AI14)</f>
        <v>Poznań Zawady</v>
      </c>
      <c r="AJ16" s="120">
        <f ca="1">IF('INF S3 3'!AJ14=0,"",'INF S3 3'!AJ14)</f>
        <v>3.4722222222222224E-4</v>
      </c>
      <c r="AK16" s="121" t="str">
        <f ca="1">IF('INF S3 3'!AK14=0,"",'INF S3 3'!AK14)</f>
        <v/>
      </c>
      <c r="AL16" s="122"/>
      <c r="AM16" s="120">
        <f ca="1">IF('INF S3 3'!AM14=0,"",'INF S3 3'!AM14)</f>
        <v>1.0648148148148147E-3</v>
      </c>
      <c r="AN16" s="128" t="str">
        <f ca="1">IF('INF S3 3'!AN14=0,"",'INF S3 3'!AN14)</f>
        <v/>
      </c>
      <c r="AO16" s="123" t="str">
        <f ca="1">IF('INF S3 3'!AO14=0,"",'INF S3 3'!AO14)</f>
        <v/>
      </c>
      <c r="AP16" s="246"/>
      <c r="AQ16" s="124">
        <f>IF(AND(ISNUMBER(AJ16),AJ16&gt;0),SUM(AJ$4:AJ16)+SUM(AM$4:AM16),"|")</f>
        <v>2.8739606481481481E-2</v>
      </c>
      <c r="AR16" s="125" t="str">
        <f>IF(AND(ISNUMBER(AK16),AK16&gt;0),SUM(AK$4:AK16)+SUM(AN$4:AN16),"|")</f>
        <v>|</v>
      </c>
      <c r="AS16" s="126" t="str">
        <f>IF(AND(ISNUMBER(AL16),AL16&gt;0),SUM(AL$4:AL16)+SUM(AO$4:AO16),"|")</f>
        <v>|</v>
      </c>
      <c r="AT16" s="241" t="s">
        <v>188</v>
      </c>
      <c r="AU16" s="120">
        <f ca="1">IF('INF S3 3'!AU14=0,"",'INF S3 3'!AU14)</f>
        <v>9.8379629629629642E-4</v>
      </c>
      <c r="AV16" s="128" t="str">
        <f ca="1">IF('INF S3 3'!AV14=0,"",'INF S3 3'!AV14)</f>
        <v/>
      </c>
      <c r="AW16" s="123" t="str">
        <f ca="1">IF('INF S3 3'!AW14=0,"",'INF S3 3'!AW14)</f>
        <v/>
      </c>
      <c r="AX16" s="251"/>
      <c r="AY16" s="124">
        <f>IF(AND(ISNUMBER(AJ16),AJ16&gt;0),SUM(AJ16:AJ$18)+SUM(AU16:AU$18),"|")</f>
        <v>4.6296296296296294E-3</v>
      </c>
      <c r="AZ16" s="125" t="str">
        <f>IF(AND(ISNUMBER(AK16),AK16&gt;0),SUM(AK16:AK$18)+SUM(AV16:AV$18),"|")</f>
        <v>|</v>
      </c>
      <c r="BA16" s="126" t="str">
        <f>IF(AND(ISNUMBER(AL16),AL16&gt;0),SUM(AL16:AL$18)+SUM(AW16:AW$18),"|")</f>
        <v>|</v>
      </c>
      <c r="BB16" s="241" t="s">
        <v>188</v>
      </c>
      <c r="BC16" s="122"/>
      <c r="BF16" s="41"/>
    </row>
    <row r="17" spans="2:59" ht="12" customHeight="1">
      <c r="B17" s="38"/>
      <c r="C17" s="38"/>
      <c r="E17" s="38">
        <v>161.1</v>
      </c>
      <c r="F17" s="38">
        <v>146.66</v>
      </c>
      <c r="G17" s="37">
        <v>160</v>
      </c>
      <c r="I17" s="47">
        <v>271</v>
      </c>
      <c r="J17" s="118">
        <v>160.75800000000001</v>
      </c>
      <c r="K17" s="118">
        <f>J$16-J17</f>
        <v>3.7819999999999823</v>
      </c>
      <c r="L17" s="133" t="s">
        <v>111</v>
      </c>
      <c r="M17" s="120">
        <v>3.4722222222222202E-4</v>
      </c>
      <c r="N17" s="128">
        <v>3.4722222222222224E-4</v>
      </c>
      <c r="O17" s="122"/>
      <c r="P17" s="120">
        <f>IF(AM20=0,"",AM20)</f>
        <v>2.9166666666666668E-3</v>
      </c>
      <c r="Q17" s="128">
        <f>IF(AN20=0,"",AN20)</f>
        <v>2.7430555555555559E-3</v>
      </c>
      <c r="R17" s="123" t="str">
        <f>IF(AO20=0,"",AO20)</f>
        <v/>
      </c>
      <c r="S17" s="246"/>
      <c r="T17" s="124">
        <f>IF(AND(ISNUMBER(M17),M17&gt;0),SUM(M$17:M17)+SUM(P$17:P17),"|")</f>
        <v>3.2638888888888887E-3</v>
      </c>
      <c r="U17" s="125">
        <f>IF(AND(ISNUMBER(N17),N17&gt;0),SUM(N$17:N17)+SUM(Q$17:Q17),"|")</f>
        <v>3.0902777777777782E-3</v>
      </c>
      <c r="V17" s="126" t="str">
        <f>IF(AND(ISNUMBER(O17),O17&gt;0),SUM(O$17:O17)+SUM(R$17:R17),"|")</f>
        <v>|</v>
      </c>
      <c r="W17" s="241" t="s">
        <v>188</v>
      </c>
      <c r="X17" s="120">
        <f t="shared" si="8"/>
        <v>1.689814814814815E-3</v>
      </c>
      <c r="Y17" s="128" t="str">
        <f t="shared" si="9"/>
        <v/>
      </c>
      <c r="Z17" s="123" t="str">
        <f t="shared" si="10"/>
        <v/>
      </c>
      <c r="AA17" s="246"/>
      <c r="AB17" s="124">
        <f>IF(AND(ISNUMBER(M17),M17&gt;0),SUM(M17:M$31)+SUM(X17:X$31),"|")</f>
        <v>4.6169633595629714E-2</v>
      </c>
      <c r="AC17" s="125">
        <f>IF(AND(ISNUMBER(N17),N17&gt;0),SUM(N17:N$31)+SUM(Y17:Y$31),"|")</f>
        <v>3.8318599537037035E-2</v>
      </c>
      <c r="AD17" s="126" t="str">
        <f>IF(AND(ISNUMBER(O17),O17&gt;0),SUM(O17:O$31)+SUM(Z17:Z$31),"|")</f>
        <v>|</v>
      </c>
      <c r="AE17" s="241" t="s">
        <v>188</v>
      </c>
      <c r="AF17" s="129">
        <f ca="1">IF('INF S3 3'!AF15=0,"",'INF S3 3'!AF15)</f>
        <v>3</v>
      </c>
      <c r="AG17" s="130">
        <f ca="1">IF('INF S3 3'!AG15=0,"",'INF S3 3'!AG15)</f>
        <v>301.577</v>
      </c>
      <c r="AH17" s="130">
        <f ca="1">IF('INF S3 3'!AH15=0,"",'INF S3 3'!AH15)</f>
        <v>3.0790000000000077</v>
      </c>
      <c r="AI17" s="133" t="str">
        <f ca="1">IF('INF S3 3'!AI15=0,"",'INF S3 3'!AI15)</f>
        <v>Poznań Garbary</v>
      </c>
      <c r="AJ17" s="120">
        <f ca="1">IF('INF S3 3'!AJ15=0,"",'INF S3 3'!AJ15)</f>
        <v>3.4722222222222224E-4</v>
      </c>
      <c r="AK17" s="128">
        <f ca="1">IF('INF S3 3'!AK15=0,"",'INF S3 3'!AK15)</f>
        <v>3.4722222222222202E-4</v>
      </c>
      <c r="AL17" s="122"/>
      <c r="AM17" s="120">
        <f ca="1">IF('INF S3 3'!AM15=0,"",'INF S3 3'!AM15)</f>
        <v>9.8379629629629642E-4</v>
      </c>
      <c r="AN17" s="128">
        <f ca="1">IF('INF S3 3'!AN15=0,"",'INF S3 3'!AN15)</f>
        <v>1.6203703703703703E-3</v>
      </c>
      <c r="AO17" s="123" t="str">
        <f ca="1">IF('INF S3 3'!AO15=0,"",'INF S3 3'!AO15)</f>
        <v/>
      </c>
      <c r="AP17" s="246"/>
      <c r="AQ17" s="124">
        <f>IF(AND(ISNUMBER(AJ17),AJ17&gt;0),SUM(AJ$4:AJ17)+SUM(AM$4:AM17),"|")</f>
        <v>3.0070624999999997E-2</v>
      </c>
      <c r="AR17" s="125">
        <f>IF(AND(ISNUMBER(AK17),AK17&gt;0),SUM(AK$4:AK17)+SUM(AN$4:AN17),"|")</f>
        <v>2.0717592592592593E-2</v>
      </c>
      <c r="AS17" s="126" t="str">
        <f>IF(AND(ISNUMBER(AL17),AL17&gt;0),SUM(AL$4:AL17)+SUM(AO$4:AO17),"|")</f>
        <v>|</v>
      </c>
      <c r="AT17" s="241" t="s">
        <v>188</v>
      </c>
      <c r="AU17" s="120">
        <f ca="1">IF('INF S3 3'!AU15=0,"",'INF S3 3'!AU15)</f>
        <v>1.0648148148148147E-3</v>
      </c>
      <c r="AV17" s="128">
        <f ca="1">IF('INF S3 3'!AV15=0,"",'INF S3 3'!AV15)</f>
        <v>2.2596875000000004E-3</v>
      </c>
      <c r="AW17" s="123" t="str">
        <f ca="1">IF('INF S3 3'!AW15=0,"",'INF S3 3'!AW15)</f>
        <v/>
      </c>
      <c r="AX17" s="251"/>
      <c r="AY17" s="124">
        <f>IF(AND(ISNUMBER(AJ17),AJ17&gt;0),SUM(AJ17:AJ$18)+SUM(AU17:AU$18),"|")</f>
        <v>3.2986111111111111E-3</v>
      </c>
      <c r="AZ17" s="125">
        <f>IF(AND(ISNUMBER(AK17),AK17&gt;0),SUM(AK17:AK$18)+SUM(AV17:AV$18),"|")</f>
        <v>2.6069097222222223E-3</v>
      </c>
      <c r="BA17" s="126" t="str">
        <f>IF(AND(ISNUMBER(AL17),AL17&gt;0),SUM(AL17:AL$18)+SUM(AW17:AW$18),"|")</f>
        <v>|</v>
      </c>
      <c r="BB17" s="241" t="s">
        <v>188</v>
      </c>
      <c r="BC17" s="122"/>
      <c r="BF17" s="41"/>
    </row>
    <row r="18" spans="2:59" ht="12" customHeight="1">
      <c r="B18" s="38"/>
      <c r="C18" s="38"/>
      <c r="E18" s="38">
        <v>146.66</v>
      </c>
      <c r="F18" s="38">
        <v>146.19999999999999</v>
      </c>
      <c r="G18" s="37">
        <v>120</v>
      </c>
      <c r="I18" s="47">
        <v>271</v>
      </c>
      <c r="J18" s="118">
        <v>157.93299999999999</v>
      </c>
      <c r="K18" s="118">
        <f t="shared" ref="K18:K31" si="11">J$16-J18</f>
        <v>6.6069999999999993</v>
      </c>
      <c r="L18" s="131" t="s">
        <v>112</v>
      </c>
      <c r="M18" s="120">
        <v>3.4722222222222202E-4</v>
      </c>
      <c r="N18" s="128"/>
      <c r="O18" s="122"/>
      <c r="P18" s="120">
        <f>IF(AM21=0,"",AM21)</f>
        <v>1.689814814814815E-3</v>
      </c>
      <c r="Q18" s="128" t="str">
        <f t="shared" ref="Q18:R24" si="12">IF(AN21=0,"",AN21)</f>
        <v/>
      </c>
      <c r="R18" s="123" t="str">
        <f t="shared" si="12"/>
        <v/>
      </c>
      <c r="S18" s="246"/>
      <c r="T18" s="124">
        <f>IF(AND(ISNUMBER(M18),M18&gt;0),SUM(M$17:M18)+SUM(P$17:P18),"|")</f>
        <v>5.3009259259259259E-3</v>
      </c>
      <c r="U18" s="125" t="str">
        <f>IF(AND(ISNUMBER(N18),N18&gt;0),SUM(N$17:N18)+SUM(Q$17:Q18),"|")</f>
        <v>|</v>
      </c>
      <c r="V18" s="126" t="str">
        <f>IF(AND(ISNUMBER(O18),O18&gt;0),SUM(O$17:O18)+SUM(R$17:R18),"|")</f>
        <v>|</v>
      </c>
      <c r="W18" s="241" t="s">
        <v>188</v>
      </c>
      <c r="X18" s="120">
        <f t="shared" si="8"/>
        <v>2.8074312514037711E-3</v>
      </c>
      <c r="Y18" s="128" t="str">
        <f t="shared" si="9"/>
        <v/>
      </c>
      <c r="Z18" s="123" t="str">
        <f t="shared" si="10"/>
        <v/>
      </c>
      <c r="AA18" s="246"/>
      <c r="AB18" s="124">
        <f>IF(AND(ISNUMBER(M18),M18&gt;0),SUM(M18:M$31)+SUM(X18:X$31),"|")</f>
        <v>4.4132596558592682E-2</v>
      </c>
      <c r="AC18" s="125" t="str">
        <f>IF(AND(ISNUMBER(N18),N18&gt;0),SUM(N18:N$31)+SUM(Y18:Y$31),"|")</f>
        <v>|</v>
      </c>
      <c r="AD18" s="126" t="str">
        <f>IF(AND(ISNUMBER(O18),O18&gt;0),SUM(O18:O$31)+SUM(Z18:Z$31),"|")</f>
        <v>|</v>
      </c>
      <c r="AE18" s="241" t="s">
        <v>188</v>
      </c>
      <c r="AF18" s="129">
        <f ca="1">IF('INF S3 3'!AF16=0,"",'INF S3 3'!AF16)</f>
        <v>3</v>
      </c>
      <c r="AG18" s="118">
        <f ca="1">IF('INF S3 3'!AG16=0,"",'INF S3 3'!AG16)</f>
        <v>302.89999999999998</v>
      </c>
      <c r="AH18" s="118">
        <f ca="1">IF('INF S3 3'!AH16=0,"",'INF S3 3'!AH16)</f>
        <v>1.7560000000000286</v>
      </c>
      <c r="AI18" s="134" t="str">
        <f ca="1">IF('INF S3 3'!AI16=0,"",'INF S3 3'!AI16)</f>
        <v>Poznań Nowowiejskiego</v>
      </c>
      <c r="AJ18" s="120">
        <f ca="1">IF('INF S3 3'!AJ16=0,"",'INF S3 3'!AJ16)</f>
        <v>3.4722222222222224E-4</v>
      </c>
      <c r="AK18" s="121" t="str">
        <f ca="1">IF('INF S3 3'!AK16=0,"",'INF S3 3'!AK16)</f>
        <v/>
      </c>
      <c r="AL18" s="122"/>
      <c r="AM18" s="120">
        <f ca="1">IF('INF S3 3'!AM16=0,"",'INF S3 3'!AM16)</f>
        <v>1.0648148148148147E-3</v>
      </c>
      <c r="AN18" s="128" t="str">
        <f ca="1">IF('INF S3 3'!AN16=0,"",'INF S3 3'!AN16)</f>
        <v/>
      </c>
      <c r="AO18" s="123" t="str">
        <f ca="1">IF('INF S3 3'!AO16=0,"",'INF S3 3'!AO16)</f>
        <v/>
      </c>
      <c r="AP18" s="246"/>
      <c r="AQ18" s="124">
        <f>IF(AND(ISNUMBER(AJ18),AJ18&gt;0),SUM(AJ$4:AJ18)+SUM(AM$4:AM18),"|")</f>
        <v>3.1482662037037035E-2</v>
      </c>
      <c r="AR18" s="125" t="str">
        <f>IF(AND(ISNUMBER(AK18),AK18&gt;0),SUM(AK$4:AK18)+SUM(AN$4:AN18),"|")</f>
        <v>|</v>
      </c>
      <c r="AS18" s="126" t="str">
        <f>IF(AND(ISNUMBER(AL18),AL18&gt;0),SUM(AL$4:AL18)+SUM(AO$4:AO18),"|")</f>
        <v>|</v>
      </c>
      <c r="AT18" s="241" t="s">
        <v>188</v>
      </c>
      <c r="AU18" s="120">
        <f ca="1">IF('INF S3 3'!AU16=0,"",'INF S3 3'!AU16)</f>
        <v>1.5393518518518519E-3</v>
      </c>
      <c r="AV18" s="128" t="str">
        <f ca="1">IF('INF S3 3'!AV16=0,"",'INF S3 3'!AV16)</f>
        <v/>
      </c>
      <c r="AW18" s="123" t="str">
        <f ca="1">IF('INF S3 3'!AW16=0,"",'INF S3 3'!AW16)</f>
        <v/>
      </c>
      <c r="AX18" s="251"/>
      <c r="AY18" s="124">
        <f>IF(AND(ISNUMBER(AJ18),AJ18&gt;0),SUM(AJ18:AJ$18)+SUM(AU18:AU$18),"|")</f>
        <v>1.8865740740740742E-3</v>
      </c>
      <c r="AZ18" s="125" t="str">
        <f>IF(AND(ISNUMBER(AK18),AK18&gt;0),SUM(AK18:AK$18)+SUM(AV18:AV$18),"|")</f>
        <v>|</v>
      </c>
      <c r="BA18" s="126" t="str">
        <f>IF(AND(ISNUMBER(AL18),AL18&gt;0),SUM(AL18:AL$18)+SUM(AW18:AW$18),"|")</f>
        <v>|</v>
      </c>
      <c r="BB18" s="241" t="s">
        <v>188</v>
      </c>
      <c r="BC18" s="122"/>
      <c r="BD18" s="157"/>
      <c r="BF18" s="41"/>
    </row>
    <row r="19" spans="2:59" ht="12" customHeight="1">
      <c r="B19" s="38">
        <v>132</v>
      </c>
      <c r="C19" s="38">
        <v>97.6</v>
      </c>
      <c r="D19" s="37">
        <v>160</v>
      </c>
      <c r="E19" s="38">
        <v>146.19999999999999</v>
      </c>
      <c r="F19" s="38">
        <v>97.6</v>
      </c>
      <c r="G19" s="37">
        <v>160</v>
      </c>
      <c r="I19" s="47">
        <v>271</v>
      </c>
      <c r="J19" s="118">
        <v>152.255</v>
      </c>
      <c r="K19" s="118">
        <f t="shared" si="11"/>
        <v>12.284999999999997</v>
      </c>
      <c r="L19" s="119" t="s">
        <v>113</v>
      </c>
      <c r="M19" s="120">
        <v>3.4722222222222202E-4</v>
      </c>
      <c r="N19" s="128"/>
      <c r="O19" s="122"/>
      <c r="P19" s="120">
        <f t="shared" ref="P19:P24" si="13">IF(AM22=0,"",AM22)</f>
        <v>2.8074312514037711E-3</v>
      </c>
      <c r="Q19" s="128" t="str">
        <f t="shared" si="12"/>
        <v/>
      </c>
      <c r="R19" s="123" t="str">
        <f t="shared" si="12"/>
        <v/>
      </c>
      <c r="S19" s="246"/>
      <c r="T19" s="124">
        <f>IF(AND(ISNUMBER(M19),M19&gt;0),SUM(M$17:M19)+SUM(P$17:P19),"|")</f>
        <v>8.4555793995519189E-3</v>
      </c>
      <c r="U19" s="125" t="str">
        <f>IF(AND(ISNUMBER(N19),N19&gt;0),SUM(N$17:N19)+SUM(Q$17:Q19),"|")</f>
        <v>|</v>
      </c>
      <c r="V19" s="126" t="str">
        <f>IF(AND(ISNUMBER(O19),O19&gt;0),SUM(O$17:O19)+SUM(R$17:R19),"|")</f>
        <v>|</v>
      </c>
      <c r="W19" s="241" t="s">
        <v>188</v>
      </c>
      <c r="X19" s="120">
        <f t="shared" si="8"/>
        <v>1.7235129821729944E-3</v>
      </c>
      <c r="Y19" s="128">
        <f t="shared" si="9"/>
        <v>4.2708333333333339E-3</v>
      </c>
      <c r="Z19" s="123" t="str">
        <f t="shared" si="10"/>
        <v/>
      </c>
      <c r="AA19" s="246"/>
      <c r="AB19" s="124">
        <f>IF(AND(ISNUMBER(M19),M19&gt;0),SUM(M19:M$31)+SUM(X19:X$31),"|")</f>
        <v>4.0977943084966689E-2</v>
      </c>
      <c r="AC19" s="125" t="str">
        <f>IF(AND(ISNUMBER(N19),N19&gt;0),SUM(N19:N$31)+SUM(Y19:Y$31),"|")</f>
        <v>|</v>
      </c>
      <c r="AD19" s="126" t="str">
        <f>IF(AND(ISNUMBER(O19),O19&gt;0),SUM(O19:O$31)+SUM(Z19:Z$31),"|")</f>
        <v>|</v>
      </c>
      <c r="AE19" s="241" t="s">
        <v>188</v>
      </c>
      <c r="AF19" s="129">
        <f t="shared" ref="AF19:AF34" si="14">IF(I16=0,"",I16)</f>
        <v>271</v>
      </c>
      <c r="AG19" s="130">
        <f t="shared" ref="AG19:AG34" si="15">IF(J16=0,"",J16)</f>
        <v>164.54</v>
      </c>
      <c r="AH19" s="130">
        <v>0</v>
      </c>
      <c r="AI19" s="135" t="str">
        <f t="shared" ref="AI19:AI34" si="16">IF(L16=0,"",L16)</f>
        <v>Poznań Główny</v>
      </c>
      <c r="AJ19" s="136">
        <f ca="1">1*10^(-100)</f>
        <v>1E-100</v>
      </c>
      <c r="AK19" s="136">
        <f ca="1">1*10^(-100)</f>
        <v>1E-100</v>
      </c>
      <c r="AL19" s="136">
        <f ca="1">1*10^(-100)</f>
        <v>1E-100</v>
      </c>
      <c r="AM19" s="120">
        <f ca="1">IF('INF S3 3'!AM17=0,"",'INF S3 3'!AM17)</f>
        <v>1.6782407407407406E-3</v>
      </c>
      <c r="AN19" s="128">
        <f ca="1">IF('INF S3 3'!AN17=0,"",'INF S3 3'!AN17)</f>
        <v>2.1180555555555553E-3</v>
      </c>
      <c r="AO19" s="123">
        <f ca="1">IF('INF S3 3'!AO17=0,"",'INF S3 3'!AO17)</f>
        <v>3.1134259259259257E-3</v>
      </c>
      <c r="AP19" s="246"/>
      <c r="AQ19" s="124">
        <f>IF(AND(ISNUMBER(AJ19),AJ19&gt;0),SUM(AJ$4:AJ19)+SUM(AM$4:AM19),"|")</f>
        <v>3.3160902777777772E-2</v>
      </c>
      <c r="AR19" s="125">
        <f>IF(AND(ISNUMBER(AK19),AK19&gt;0),SUM(AK$4:AK19)+SUM(AN$4:AN19),"|")</f>
        <v>2.2835648148148147E-2</v>
      </c>
      <c r="AS19" s="126">
        <f>IF(AND(ISNUMBER(AL19),AL19&gt;0),SUM(AL$4:AL19)+SUM(AO$4:AO19),"|")</f>
        <v>1.8981481481481481E-2</v>
      </c>
      <c r="AT19" s="241" t="s">
        <v>188</v>
      </c>
      <c r="AU19" s="40">
        <f t="shared" ref="AU19:AU32" si="17">IF(AM20=0,"",AM20)</f>
        <v>2.9166666666666668E-3</v>
      </c>
      <c r="AV19" s="128">
        <f>IF(AN20=0,"",AN20)</f>
        <v>2.7430555555555559E-3</v>
      </c>
      <c r="AW19" s="123">
        <f>IF(AO24=0,"",AO24)</f>
        <v>6.7129629629629622E-3</v>
      </c>
      <c r="AX19" s="246"/>
      <c r="AY19" s="124">
        <f>IF(AND(ISNUMBER(AJ19),AJ19&gt;0),SUM(AJ19:AJ$34)+SUM(AU19:AU$34),"|")</f>
        <v>4.2169147013575582E-2</v>
      </c>
      <c r="AZ19" s="125">
        <f>IF(AND(ISNUMBER(AK19),AK19&gt;0),SUM(AK19:AK$34)+SUM(AV19:AV$34),"|")</f>
        <v>3.203295138888889E-2</v>
      </c>
      <c r="BA19" s="126">
        <f>IF(AND(ISNUMBER(AL19),AL19&gt;0),SUM(AL19:AL$34)+SUM(AW19:AW$34),"|")</f>
        <v>2.3969907407407405E-2</v>
      </c>
      <c r="BB19" s="241" t="s">
        <v>188</v>
      </c>
      <c r="BC19" s="47"/>
      <c r="BD19" s="124"/>
      <c r="BF19" s="41"/>
    </row>
    <row r="20" spans="2:59" ht="12" customHeight="1">
      <c r="B20" s="38">
        <v>97.6</v>
      </c>
      <c r="C20" s="38">
        <v>95.8</v>
      </c>
      <c r="D20" s="37">
        <v>80</v>
      </c>
      <c r="E20" s="38">
        <v>97.6</v>
      </c>
      <c r="F20" s="38">
        <v>95.8</v>
      </c>
      <c r="G20" s="37">
        <v>80</v>
      </c>
      <c r="I20" s="47">
        <v>271</v>
      </c>
      <c r="J20" s="118">
        <v>149.63999999999999</v>
      </c>
      <c r="K20" s="118">
        <f t="shared" si="11"/>
        <v>14.900000000000006</v>
      </c>
      <c r="L20" s="133" t="s">
        <v>114</v>
      </c>
      <c r="M20" s="120">
        <v>3.4722222222222202E-4</v>
      </c>
      <c r="N20" s="128">
        <v>3.4722222222222224E-4</v>
      </c>
      <c r="O20" s="122"/>
      <c r="P20" s="120">
        <f t="shared" si="13"/>
        <v>1.7235129821729944E-3</v>
      </c>
      <c r="Q20" s="128">
        <f t="shared" si="12"/>
        <v>4.2708333333333339E-3</v>
      </c>
      <c r="R20" s="123" t="str">
        <f t="shared" si="12"/>
        <v/>
      </c>
      <c r="S20" s="246"/>
      <c r="T20" s="124">
        <f>IF(AND(ISNUMBER(M20),M20&gt;0),SUM(M$17:M20)+SUM(P$17:P20),"|")</f>
        <v>1.0526314603947136E-2</v>
      </c>
      <c r="U20" s="125">
        <f>IF(AND(ISNUMBER(N20),N20&gt;0),SUM(N$17:N20)+SUM(Q$17:Q20),"|")</f>
        <v>7.7083333333333344E-3</v>
      </c>
      <c r="V20" s="126" t="str">
        <f>IF(AND(ISNUMBER(O20),O20&gt;0),SUM(O$17:O20)+SUM(R$17:R20),"|")</f>
        <v>|</v>
      </c>
      <c r="W20" s="241" t="s">
        <v>188</v>
      </c>
      <c r="X20" s="120">
        <f t="shared" si="8"/>
        <v>2.0288056861892776E-3</v>
      </c>
      <c r="Y20" s="128">
        <f t="shared" si="9"/>
        <v>2.032951388888888E-3</v>
      </c>
      <c r="Z20" s="123">
        <f t="shared" si="10"/>
        <v>6.7129629629629622E-3</v>
      </c>
      <c r="AA20" s="246"/>
      <c r="AB20" s="124">
        <f>IF(AND(ISNUMBER(M20),M20&gt;0),SUM(M20:M$31)+SUM(X20:X$31),"|")</f>
        <v>3.8907207880571476E-2</v>
      </c>
      <c r="AC20" s="125">
        <f>IF(AND(ISNUMBER(N20),N20&gt;0),SUM(N20:N$31)+SUM(Y20:Y$31),"|")</f>
        <v>3.3700543981481479E-2</v>
      </c>
      <c r="AD20" s="126" t="str">
        <f>IF(AND(ISNUMBER(O20),O20&gt;0),SUM(O20:O$31)+SUM(Z20:Z$31),"|")</f>
        <v>|</v>
      </c>
      <c r="AE20" s="241" t="s">
        <v>188</v>
      </c>
      <c r="AF20" s="47">
        <f t="shared" si="14"/>
        <v>271</v>
      </c>
      <c r="AG20" s="118">
        <f t="shared" si="15"/>
        <v>160.75800000000001</v>
      </c>
      <c r="AH20" s="118">
        <f t="shared" ref="AH20:AH34" si="18">IF(K17=0,"",K17)</f>
        <v>3.7819999999999823</v>
      </c>
      <c r="AI20" s="133" t="str">
        <f t="shared" si="16"/>
        <v>Poznań Dębiec</v>
      </c>
      <c r="AJ20" s="120">
        <f t="shared" ref="AJ20:AJ29" si="19">IF(M17=0,"",M17)</f>
        <v>3.4722222222222202E-4</v>
      </c>
      <c r="AK20" s="128">
        <f t="shared" ref="AK20:AK29" si="20">IF(N17=0,"",N17)</f>
        <v>3.4722222222222224E-4</v>
      </c>
      <c r="AL20" s="122"/>
      <c r="AM20" s="120">
        <v>2.9166666666666668E-3</v>
      </c>
      <c r="AN20" s="128">
        <v>2.7430555555555559E-3</v>
      </c>
      <c r="AO20" s="123"/>
      <c r="AP20" s="246"/>
      <c r="AQ20" s="124">
        <f>IF(AND(ISNUMBER(AJ20),AJ20&gt;0),SUM(AJ$20:AJ20)+SUM(AM$20:AM20),"|")</f>
        <v>3.2638888888888887E-3</v>
      </c>
      <c r="AR20" s="125">
        <f>IF(AND(ISNUMBER(AK20),AK20&gt;0),SUM(AK$20:AK20)+SUM(AN$20:AN20),"|")</f>
        <v>3.0902777777777782E-3</v>
      </c>
      <c r="AS20" s="126" t="str">
        <f>IF(AND(ISNUMBER(AL20),AL20&gt;0),SUM(AL$20:AL20)+SUM(AO$20:AO20),"|")</f>
        <v>|</v>
      </c>
      <c r="AT20" s="241" t="s">
        <v>188</v>
      </c>
      <c r="AU20" s="40">
        <f t="shared" si="17"/>
        <v>1.689814814814815E-3</v>
      </c>
      <c r="AV20" s="128">
        <f>IF(AN23=0,"",AN23)</f>
        <v>4.2708333333333339E-3</v>
      </c>
      <c r="AW20" s="123" t="str">
        <f>IF(AO21=0,"",AO21)</f>
        <v/>
      </c>
      <c r="AX20" s="246"/>
      <c r="AY20" s="124">
        <f>IF(AND(ISNUMBER(AJ20),AJ20&gt;0),SUM(AJ20:AJ$34)+SUM(AU20:AU$34),"|")</f>
        <v>3.9252480346908918E-2</v>
      </c>
      <c r="AZ20" s="125">
        <f>IF(AND(ISNUMBER(AK20),AK20&gt;0),SUM(AK20:AK$34)+SUM(AV20:AV$34),"|")</f>
        <v>2.9289895833333336E-2</v>
      </c>
      <c r="BA20" s="126" t="str">
        <f>IF(AND(ISNUMBER(AL20),AL20&gt;0),SUM(AL20:AL$34)+SUM(AW20:AW$34),"|")</f>
        <v>|</v>
      </c>
      <c r="BB20" s="241" t="s">
        <v>188</v>
      </c>
      <c r="BC20" s="47"/>
      <c r="BD20" s="124"/>
      <c r="BF20" s="41"/>
    </row>
    <row r="21" spans="2:59" ht="12" customHeight="1">
      <c r="I21" s="47">
        <v>271</v>
      </c>
      <c r="J21" s="118">
        <v>146.09100000000001</v>
      </c>
      <c r="K21" s="118">
        <f t="shared" si="11"/>
        <v>18.448999999999984</v>
      </c>
      <c r="L21" s="132" t="s">
        <v>115</v>
      </c>
      <c r="M21" s="120">
        <v>3.4722222222222202E-4</v>
      </c>
      <c r="N21" s="128">
        <v>3.4722222222222224E-4</v>
      </c>
      <c r="O21" s="122"/>
      <c r="P21" s="120">
        <f t="shared" si="13"/>
        <v>2.0288056861892776E-3</v>
      </c>
      <c r="Q21" s="128">
        <f t="shared" si="12"/>
        <v>2.032951388888888E-3</v>
      </c>
      <c r="R21" s="123">
        <f t="shared" si="12"/>
        <v>6.7129629629629622E-3</v>
      </c>
      <c r="S21" s="246"/>
      <c r="T21" s="124">
        <f>IF(AND(ISNUMBER(M21),M21&gt;0),SUM(M$17:M21)+SUM(P$17:P21),"|")</f>
        <v>1.2902342512358635E-2</v>
      </c>
      <c r="U21" s="125">
        <f>IF(AND(ISNUMBER(N21),N21&gt;0),SUM(N$17:N21)+SUM(Q$17:Q21),"|")</f>
        <v>1.0088506944444443E-2</v>
      </c>
      <c r="V21" s="126" t="str">
        <f>IF(AND(ISNUMBER(O21),O21&gt;0),SUM(O$17:O21)+SUM(R$17:R21),"|")</f>
        <v>|</v>
      </c>
      <c r="W21" s="241" t="s">
        <v>188</v>
      </c>
      <c r="X21" s="120">
        <f t="shared" si="8"/>
        <v>2.1926315719165757E-3</v>
      </c>
      <c r="Y21" s="128" t="str">
        <f t="shared" si="9"/>
        <v/>
      </c>
      <c r="Z21" s="123" t="str">
        <f t="shared" si="10"/>
        <v/>
      </c>
      <c r="AA21" s="246"/>
      <c r="AB21" s="124">
        <f>IF(AND(ISNUMBER(M21),M21&gt;0),SUM(M21:M$31)+SUM(X21:X$31),"|")</f>
        <v>3.6531179972159974E-2</v>
      </c>
      <c r="AC21" s="125">
        <f>IF(AND(ISNUMBER(N21),N21&gt;0),SUM(N21:N$31)+SUM(Y21:Y$31),"|")</f>
        <v>3.1320370370370366E-2</v>
      </c>
      <c r="AD21" s="126" t="str">
        <f>IF(AND(ISNUMBER(O21),O21&gt;0),SUM(O21:O$31)+SUM(Z21:Z$31),"|")</f>
        <v>|</v>
      </c>
      <c r="AE21" s="241" t="s">
        <v>188</v>
      </c>
      <c r="AF21" s="47">
        <f t="shared" si="14"/>
        <v>271</v>
      </c>
      <c r="AG21" s="118">
        <f t="shared" si="15"/>
        <v>157.93299999999999</v>
      </c>
      <c r="AH21" s="118">
        <f t="shared" si="18"/>
        <v>6.6069999999999993</v>
      </c>
      <c r="AI21" s="131" t="str">
        <f t="shared" si="16"/>
        <v>Luboń</v>
      </c>
      <c r="AJ21" s="120">
        <f t="shared" si="19"/>
        <v>3.4722222222222202E-4</v>
      </c>
      <c r="AK21" s="128" t="str">
        <f t="shared" si="20"/>
        <v/>
      </c>
      <c r="AL21" s="122"/>
      <c r="AM21" s="120">
        <v>1.689814814814815E-3</v>
      </c>
      <c r="AN21" s="128"/>
      <c r="AO21" s="123"/>
      <c r="AP21" s="246"/>
      <c r="AQ21" s="124">
        <f>IF(AND(ISNUMBER(AJ21),AJ21&gt;0),SUM(AJ$20:AJ21)+SUM(AM$20:AM21),"|")</f>
        <v>5.3009259259259259E-3</v>
      </c>
      <c r="AR21" s="125" t="str">
        <f>IF(AND(ISNUMBER(AK21),AK21&gt;0),SUM(AK$20:AK21)+SUM(AN$20:AN21),"|")</f>
        <v>|</v>
      </c>
      <c r="AS21" s="126" t="str">
        <f>IF(AND(ISNUMBER(AL21),AL21&gt;0),SUM(AL$20:AL21)+SUM(AO$20:AO21),"|")</f>
        <v>|</v>
      </c>
      <c r="AT21" s="241" t="s">
        <v>188</v>
      </c>
      <c r="AU21" s="40">
        <f t="shared" si="17"/>
        <v>2.8074312514037711E-3</v>
      </c>
      <c r="AV21" s="128" t="str">
        <f>IF(AN22=0,"",AN22)</f>
        <v/>
      </c>
      <c r="AW21" s="123" t="str">
        <f>IF(AO22=0,"",AO22)</f>
        <v/>
      </c>
      <c r="AX21" s="246"/>
      <c r="AY21" s="124">
        <f>IF(AND(ISNUMBER(AJ21),AJ21&gt;0),SUM(AJ21:AJ$34)+SUM(AU21:AU$34),"|")</f>
        <v>3.7215443309871879E-2</v>
      </c>
      <c r="AZ21" s="125" t="str">
        <f>IF(AND(ISNUMBER(AK21),AK21&gt;0),SUM(AK21:AK$34)+SUM(AV21:AV$34),"|")</f>
        <v>|</v>
      </c>
      <c r="BA21" s="126" t="str">
        <f>IF(AND(ISNUMBER(AL21),AL21&gt;0),SUM(AL21:AL$34)+SUM(AW21:AW$34),"|")</f>
        <v>|</v>
      </c>
      <c r="BB21" s="241" t="s">
        <v>188</v>
      </c>
      <c r="BC21" s="47"/>
      <c r="BD21" s="124"/>
      <c r="BF21" s="41"/>
    </row>
    <row r="22" spans="2:59" ht="12" customHeight="1">
      <c r="I22" s="47">
        <v>271</v>
      </c>
      <c r="J22" s="118">
        <v>142.15</v>
      </c>
      <c r="K22" s="118">
        <f t="shared" si="11"/>
        <v>22.389999999999986</v>
      </c>
      <c r="L22" s="119" t="s">
        <v>116</v>
      </c>
      <c r="M22" s="120">
        <v>3.4722222222222202E-4</v>
      </c>
      <c r="N22" s="128"/>
      <c r="O22" s="122"/>
      <c r="P22" s="120">
        <f t="shared" si="13"/>
        <v>2.1926315719165757E-3</v>
      </c>
      <c r="Q22" s="128" t="str">
        <f t="shared" si="12"/>
        <v/>
      </c>
      <c r="R22" s="123" t="str">
        <f t="shared" si="12"/>
        <v/>
      </c>
      <c r="S22" s="246"/>
      <c r="T22" s="124">
        <f>IF(AND(ISNUMBER(M22),M22&gt;0),SUM(M$17:M22)+SUM(P$17:P22),"|")</f>
        <v>1.5442196306497433E-2</v>
      </c>
      <c r="U22" s="125" t="str">
        <f>IF(AND(ISNUMBER(N22),N22&gt;0),SUM(N$17:N22)+SUM(Q$17:Q22),"|")</f>
        <v>|</v>
      </c>
      <c r="V22" s="126" t="str">
        <f>IF(AND(ISNUMBER(O22),O22&gt;0),SUM(O$17:O22)+SUM(R$17:R22),"|")</f>
        <v>|</v>
      </c>
      <c r="W22" s="241" t="s">
        <v>188</v>
      </c>
      <c r="X22" s="120">
        <f t="shared" si="8"/>
        <v>1.9937693924293948E-3</v>
      </c>
      <c r="Y22" s="128" t="str">
        <f t="shared" si="9"/>
        <v/>
      </c>
      <c r="Z22" s="123" t="str">
        <f t="shared" si="10"/>
        <v/>
      </c>
      <c r="AA22" s="246"/>
      <c r="AB22" s="124">
        <f>IF(AND(ISNUMBER(M22),M22&gt;0),SUM(M22:M$31)+SUM(X22:X$31),"|")</f>
        <v>3.399132617802117E-2</v>
      </c>
      <c r="AC22" s="125" t="str">
        <f>IF(AND(ISNUMBER(N22),N22&gt;0),SUM(N22:N$31)+SUM(Y22:Y$31),"|")</f>
        <v>|</v>
      </c>
      <c r="AD22" s="126" t="str">
        <f>IF(AND(ISNUMBER(O22),O22&gt;0),SUM(O22:O$31)+SUM(Z22:Z$31),"|")</f>
        <v>|</v>
      </c>
      <c r="AE22" s="241" t="s">
        <v>188</v>
      </c>
      <c r="AF22" s="47">
        <f t="shared" si="14"/>
        <v>271</v>
      </c>
      <c r="AG22" s="118">
        <f t="shared" si="15"/>
        <v>152.255</v>
      </c>
      <c r="AH22" s="118">
        <f t="shared" si="18"/>
        <v>12.284999999999997</v>
      </c>
      <c r="AI22" s="119" t="str">
        <f t="shared" si="16"/>
        <v>Puszczykowo</v>
      </c>
      <c r="AJ22" s="120">
        <f t="shared" si="19"/>
        <v>3.4722222222222202E-4</v>
      </c>
      <c r="AK22" s="128" t="str">
        <f t="shared" si="20"/>
        <v/>
      </c>
      <c r="AL22" s="122"/>
      <c r="AM22" s="120">
        <v>2.8074312514037711E-3</v>
      </c>
      <c r="AN22" s="128"/>
      <c r="AO22" s="123"/>
      <c r="AP22" s="246"/>
      <c r="AQ22" s="124">
        <f>IF(AND(ISNUMBER(AJ22),AJ22&gt;0),SUM(AJ$20:AJ22)+SUM(AM$20:AM22),"|")</f>
        <v>8.4555793995519189E-3</v>
      </c>
      <c r="AR22" s="125" t="str">
        <f>IF(AND(ISNUMBER(AK22),AK22&gt;0),SUM(AK$20:AK22)+SUM(AN$20:AN22),"|")</f>
        <v>|</v>
      </c>
      <c r="AS22" s="126" t="str">
        <f>IF(AND(ISNUMBER(AL22),AL22&gt;0),SUM(AL$20:AL22)+SUM(AO$20:AO22),"|")</f>
        <v>|</v>
      </c>
      <c r="AT22" s="241" t="s">
        <v>188</v>
      </c>
      <c r="AU22" s="40">
        <f t="shared" si="17"/>
        <v>1.7235129821729944E-3</v>
      </c>
      <c r="AW22" s="123" t="str">
        <f>IF(AO23=0,"",AO23)</f>
        <v/>
      </c>
      <c r="AX22" s="246"/>
      <c r="AY22" s="124">
        <f>IF(AND(ISNUMBER(AJ22),AJ22&gt;0),SUM(AJ22:AJ$34)+SUM(AU22:AU$34),"|")</f>
        <v>3.4060789836245886E-2</v>
      </c>
      <c r="AZ22" s="125" t="str">
        <f>IF(AND(ISNUMBER(AK22),AK22&gt;0),SUM(AK22:AK$34)+SUM(AV20:AV$34),"|")</f>
        <v>|</v>
      </c>
      <c r="BA22" s="126" t="str">
        <f>IF(AND(ISNUMBER(AL22),AL22&gt;0),SUM(AL22:AL$34)+SUM(AW22:AW$34),"|")</f>
        <v>|</v>
      </c>
      <c r="BB22" s="241" t="s">
        <v>188</v>
      </c>
      <c r="BC22" s="47"/>
      <c r="BD22" s="124"/>
      <c r="BF22" s="124"/>
      <c r="BG22" s="124"/>
    </row>
    <row r="23" spans="2:59" ht="12" customHeight="1">
      <c r="G23" s="157"/>
      <c r="I23" s="47">
        <v>271</v>
      </c>
      <c r="J23" s="118">
        <v>138.767</v>
      </c>
      <c r="K23" s="118">
        <f t="shared" si="11"/>
        <v>25.772999999999996</v>
      </c>
      <c r="L23" s="119" t="s">
        <v>117</v>
      </c>
      <c r="M23" s="120">
        <v>3.4722222222222202E-4</v>
      </c>
      <c r="N23" s="128"/>
      <c r="O23" s="122"/>
      <c r="P23" s="120">
        <f t="shared" si="13"/>
        <v>1.9937693924293948E-3</v>
      </c>
      <c r="Q23" s="128" t="str">
        <f t="shared" si="12"/>
        <v/>
      </c>
      <c r="R23" s="123" t="str">
        <f t="shared" si="12"/>
        <v/>
      </c>
      <c r="S23" s="246"/>
      <c r="T23" s="124">
        <f>IF(AND(ISNUMBER(M23),M23&gt;0),SUM(M$17:M23)+SUM(P$17:P23),"|")</f>
        <v>1.7783187921149048E-2</v>
      </c>
      <c r="U23" s="125" t="str">
        <f>IF(AND(ISNUMBER(N23),N23&gt;0),SUM(N$17:N23)+SUM(Q$17:Q23),"|")</f>
        <v>|</v>
      </c>
      <c r="V23" s="126" t="str">
        <f>IF(AND(ISNUMBER(O23),O23&gt;0),SUM(O$17:O23)+SUM(R$17:R23),"|")</f>
        <v>|</v>
      </c>
      <c r="W23" s="241" t="s">
        <v>188</v>
      </c>
      <c r="X23" s="120">
        <f>IF(P24=0,"",P24)</f>
        <v>2.8604734522584495E-3</v>
      </c>
      <c r="Y23" s="128">
        <f>IF(Q24=0,"",Q24)</f>
        <v>4.9537037037037041E-3</v>
      </c>
      <c r="Z23" s="123">
        <f>IF(R24=0,"",R24)</f>
        <v>3.9120370370370368E-3</v>
      </c>
      <c r="AA23" s="246"/>
      <c r="AB23" s="124">
        <f>IF(AND(ISNUMBER(M23),M23&gt;0),SUM(M23:M$31)+SUM(X23:X$31),"|")</f>
        <v>3.1650334563369555E-2</v>
      </c>
      <c r="AC23" s="125" t="str">
        <f>IF(AND(ISNUMBER(N23),N23&gt;0),SUM(N23:N$31)+SUM(Y23:Y$31),"|")</f>
        <v>|</v>
      </c>
      <c r="AD23" s="126" t="str">
        <f>IF(AND(ISNUMBER(O23),O23&gt;0),SUM(O23:O$31)+SUM(Z23:Z$31),"|")</f>
        <v>|</v>
      </c>
      <c r="AE23" s="241" t="s">
        <v>188</v>
      </c>
      <c r="AF23" s="47">
        <f t="shared" si="14"/>
        <v>271</v>
      </c>
      <c r="AG23" s="118">
        <f t="shared" si="15"/>
        <v>149.63999999999999</v>
      </c>
      <c r="AH23" s="118">
        <f t="shared" si="18"/>
        <v>14.900000000000006</v>
      </c>
      <c r="AI23" s="133" t="str">
        <f t="shared" si="16"/>
        <v>Puszczykówko</v>
      </c>
      <c r="AJ23" s="120">
        <f t="shared" si="19"/>
        <v>3.4722222222222202E-4</v>
      </c>
      <c r="AK23" s="128">
        <f t="shared" si="20"/>
        <v>3.4722222222222224E-4</v>
      </c>
      <c r="AL23" s="122"/>
      <c r="AM23" s="120">
        <v>1.7235129821729944E-3</v>
      </c>
      <c r="AN23" s="128">
        <v>4.2708333333333339E-3</v>
      </c>
      <c r="AO23" s="123"/>
      <c r="AP23" s="246"/>
      <c r="AQ23" s="124">
        <f>IF(AND(ISNUMBER(AJ23),AJ23&gt;0),SUM(AJ$20:AJ23)+SUM(AM$20:AM23),"|")</f>
        <v>1.0526314603947136E-2</v>
      </c>
      <c r="AR23" s="125">
        <f>IF(AND(ISNUMBER(AK23),AK23&gt;0),SUM(AK$20:AK23)+SUM(AN$20:AN23),"|")</f>
        <v>7.7083333333333344E-3</v>
      </c>
      <c r="AS23" s="126" t="str">
        <f>IF(AND(ISNUMBER(AL23),AL23&gt;0),SUM(AL$20:AL23)+SUM(AO$20:AO23),"|")</f>
        <v>|</v>
      </c>
      <c r="AT23" s="241" t="s">
        <v>188</v>
      </c>
      <c r="AU23" s="40">
        <f t="shared" si="17"/>
        <v>2.0288056861892776E-3</v>
      </c>
      <c r="AV23" s="128">
        <f>IF(AN24=0,"",AN24)</f>
        <v>2.032951388888888E-3</v>
      </c>
      <c r="AX23" s="246"/>
      <c r="AY23" s="124">
        <f>IF(AND(ISNUMBER(AJ23),AJ23&gt;0),SUM(AJ23:AJ$34)+SUM(AU23:AU$34),"|")</f>
        <v>3.1990054631850673E-2</v>
      </c>
      <c r="AZ23" s="125">
        <f>IF(AND(ISNUMBER(AK23),AK23&gt;0),SUM(AK23:AK$34)+SUM(AV23:AV$34),"|")</f>
        <v>2.4671840277777777E-2</v>
      </c>
      <c r="BA23" s="126" t="str">
        <f>IF(AND(ISNUMBER(AL23),AL23&gt;0),SUM(AL23:AL$34)+SUM(AW19:AW$34),"|")</f>
        <v>|</v>
      </c>
      <c r="BB23" s="241" t="s">
        <v>188</v>
      </c>
      <c r="BC23" s="47"/>
      <c r="BD23" s="124"/>
      <c r="BF23" s="124"/>
      <c r="BG23" s="124"/>
    </row>
    <row r="24" spans="2:59" ht="12" customHeight="1">
      <c r="D24" s="41"/>
      <c r="E24" s="41"/>
      <c r="F24" s="41"/>
      <c r="G24" s="120"/>
      <c r="I24" s="47">
        <v>271</v>
      </c>
      <c r="J24" s="118">
        <v>132.946</v>
      </c>
      <c r="K24" s="118">
        <f t="shared" si="11"/>
        <v>31.593999999999994</v>
      </c>
      <c r="L24" s="132" t="s">
        <v>118</v>
      </c>
      <c r="M24" s="120">
        <v>3.4722222222222202E-4</v>
      </c>
      <c r="N24" s="128">
        <v>3.4722222222222224E-4</v>
      </c>
      <c r="O24" s="122"/>
      <c r="P24" s="120">
        <f t="shared" si="13"/>
        <v>2.8604734522584495E-3</v>
      </c>
      <c r="Q24" s="128">
        <f t="shared" si="12"/>
        <v>4.9537037037037041E-3</v>
      </c>
      <c r="R24" s="123">
        <f t="shared" si="12"/>
        <v>3.9120370370370368E-3</v>
      </c>
      <c r="S24" s="246"/>
      <c r="T24" s="124">
        <f>IF(AND(ISNUMBER(M24),M24&gt;0),SUM(M$17:M24)+SUM(P$17:P24),"|")</f>
        <v>2.0990883595629718E-2</v>
      </c>
      <c r="U24" s="125">
        <f>IF(AND(ISNUMBER(N24),N24&gt;0),SUM(N$17:N24)+SUM(Q$17:Q24),"|")</f>
        <v>1.5389432870370369E-2</v>
      </c>
      <c r="V24" s="126" t="str">
        <f>IF(AND(ISNUMBER(O24),O24&gt;0),SUM(O$17:O24)+SUM(R$17:R24),"|")</f>
        <v>|</v>
      </c>
      <c r="W24" s="241" t="s">
        <v>188</v>
      </c>
      <c r="X24" s="120">
        <v>3.7000347222222222E-3</v>
      </c>
      <c r="Y24" s="128">
        <v>7.789351851851852E-3</v>
      </c>
      <c r="Z24" s="123">
        <v>7.789351851851852E-3</v>
      </c>
      <c r="AA24" s="246"/>
      <c r="AB24" s="124">
        <f>IF(AND(ISNUMBER(M24),M24&gt;0),SUM(M24:M$31)+SUM(X24:X$31),"|")</f>
        <v>2.8442638888888885E-2</v>
      </c>
      <c r="AC24" s="125">
        <f>IF(AND(ISNUMBER(N24),N24&gt;0),SUM(N24:N$31)+SUM(Y24:Y$31),"|")</f>
        <v>2.6019444444444442E-2</v>
      </c>
      <c r="AD24" s="126" t="str">
        <f>IF(AND(ISNUMBER(O24),O24&gt;0),SUM(O24:O$31)+SUM(Z24:Z$31),"|")</f>
        <v>|</v>
      </c>
      <c r="AE24" s="241" t="s">
        <v>188</v>
      </c>
      <c r="AF24" s="47">
        <f t="shared" si="14"/>
        <v>271</v>
      </c>
      <c r="AG24" s="118">
        <f t="shared" si="15"/>
        <v>146.09100000000001</v>
      </c>
      <c r="AH24" s="118">
        <f t="shared" si="18"/>
        <v>18.448999999999984</v>
      </c>
      <c r="AI24" s="132" t="str">
        <f t="shared" si="16"/>
        <v>Mosina</v>
      </c>
      <c r="AJ24" s="120">
        <f t="shared" si="19"/>
        <v>3.4722222222222202E-4</v>
      </c>
      <c r="AK24" s="128">
        <f t="shared" si="20"/>
        <v>3.4722222222222224E-4</v>
      </c>
      <c r="AL24" s="122"/>
      <c r="AM24" s="120">
        <v>2.0288056861892776E-3</v>
      </c>
      <c r="AN24" s="128">
        <v>2.032951388888888E-3</v>
      </c>
      <c r="AO24" s="123">
        <v>6.7129629629629622E-3</v>
      </c>
      <c r="AP24" s="246"/>
      <c r="AQ24" s="124">
        <f>IF(AND(ISNUMBER(AJ24),AJ24&gt;0),SUM(AJ$20:AJ24)+SUM(AM$20:AM24),"|")</f>
        <v>1.2902342512358635E-2</v>
      </c>
      <c r="AR24" s="125">
        <f>IF(AND(ISNUMBER(AK24),AK24&gt;0),SUM(AK$20:AK24)+SUM(AN$20:AN24),"|")</f>
        <v>1.0088506944444443E-2</v>
      </c>
      <c r="AS24" s="126" t="str">
        <f>IF(AND(ISNUMBER(AL24),AL24&gt;0),SUM(AL$20:AL24)+SUM(AO$20:AO24),"|")</f>
        <v>|</v>
      </c>
      <c r="AT24" s="241" t="s">
        <v>188</v>
      </c>
      <c r="AU24" s="40">
        <f t="shared" si="17"/>
        <v>2.1926315719165757E-3</v>
      </c>
      <c r="AV24" s="128">
        <f>IF(AN27=0,"",AN27)</f>
        <v>4.9537037037037041E-3</v>
      </c>
      <c r="AW24" s="123">
        <f>IF(AO27=0,"",AO27)</f>
        <v>3.9120370370370368E-3</v>
      </c>
      <c r="AX24" s="246"/>
      <c r="AY24" s="124">
        <f>IF(AND(ISNUMBER(AJ24),AJ24&gt;0),SUM(AJ24:AJ$34)+SUM(AU24:AU$34),"|")</f>
        <v>2.9614026723439175E-2</v>
      </c>
      <c r="AZ24" s="125">
        <f>IF(AND(ISNUMBER(AK24),AK24&gt;0),SUM(AK24:AK$34)+SUM(AV24:AV$34),"|")</f>
        <v>2.2291666666666668E-2</v>
      </c>
      <c r="BA24" s="126" t="str">
        <f>IF(AND(ISNUMBER(AL24),AL24&gt;0),SUM(AL24:AL$34)+SUM(AW24:AW$34),"|")</f>
        <v>|</v>
      </c>
      <c r="BB24" s="241" t="s">
        <v>188</v>
      </c>
      <c r="BC24" s="47"/>
      <c r="BD24" s="124"/>
      <c r="BF24" s="124"/>
      <c r="BG24" s="124"/>
    </row>
    <row r="25" spans="2:59" ht="12" customHeight="1">
      <c r="D25" s="41"/>
      <c r="E25" s="41"/>
      <c r="F25" s="41"/>
      <c r="G25" s="120"/>
      <c r="I25" s="47">
        <v>271</v>
      </c>
      <c r="J25" s="118">
        <v>128.38499999999999</v>
      </c>
      <c r="K25" s="118">
        <f t="shared" si="11"/>
        <v>36.155000000000001</v>
      </c>
      <c r="L25" s="119" t="s">
        <v>119</v>
      </c>
      <c r="M25" s="120">
        <v>3.4722222222222202E-4</v>
      </c>
      <c r="N25" s="128"/>
      <c r="O25" s="122"/>
      <c r="P25" s="120">
        <v>2.7972569444444442E-3</v>
      </c>
      <c r="Q25" s="128"/>
      <c r="R25" s="123"/>
      <c r="S25" s="246"/>
      <c r="T25" s="124">
        <f>IF(AND(ISNUMBER(M25),M25&gt;0),SUM(M$17:M25)+SUM(P$17:P25),"|")</f>
        <v>2.4135362762296386E-2</v>
      </c>
      <c r="U25" s="125" t="str">
        <f>IF(AND(ISNUMBER(N25),N25&gt;0),SUM(N$17:N25)+SUM(Q$17:Q25),"|")</f>
        <v>|</v>
      </c>
      <c r="V25" s="126" t="str">
        <f>IF(AND(ISNUMBER(O25),O25&gt;0),SUM(O$17:O25)+SUM(R$17:R25),"|")</f>
        <v>|</v>
      </c>
      <c r="W25" s="241" t="s">
        <v>188</v>
      </c>
      <c r="X25" s="120">
        <v>4.5027083333333334E-3</v>
      </c>
      <c r="Y25" s="128"/>
      <c r="Z25" s="123"/>
      <c r="AA25" s="246"/>
      <c r="AB25" s="124">
        <f>IF(AND(ISNUMBER(M25),M25&gt;0),SUM(M25:M$31)+SUM(X25:X$31),"|")</f>
        <v>2.439538194444444E-2</v>
      </c>
      <c r="AC25" s="125" t="str">
        <f>IF(AND(ISNUMBER(N25),N25&gt;0),SUM(N25:N$31)+SUM(Y25:Y$31),"|")</f>
        <v>|</v>
      </c>
      <c r="AD25" s="126" t="str">
        <f>IF(AND(ISNUMBER(O25),O25&gt;0),SUM(O25:O$31)+SUM(Z25:Z$31),"|")</f>
        <v>|</v>
      </c>
      <c r="AE25" s="241" t="s">
        <v>188</v>
      </c>
      <c r="AF25" s="47">
        <f t="shared" si="14"/>
        <v>271</v>
      </c>
      <c r="AG25" s="118">
        <f t="shared" si="15"/>
        <v>142.15</v>
      </c>
      <c r="AH25" s="118">
        <f t="shared" si="18"/>
        <v>22.389999999999986</v>
      </c>
      <c r="AI25" s="119" t="str">
        <f t="shared" si="16"/>
        <v>Drużyna Poznańska</v>
      </c>
      <c r="AJ25" s="120">
        <f t="shared" si="19"/>
        <v>3.4722222222222202E-4</v>
      </c>
      <c r="AK25" s="128" t="str">
        <f t="shared" si="20"/>
        <v/>
      </c>
      <c r="AL25" s="122"/>
      <c r="AM25" s="120">
        <v>2.1926315719165757E-3</v>
      </c>
      <c r="AN25" s="128"/>
      <c r="AO25" s="123"/>
      <c r="AP25" s="246"/>
      <c r="AQ25" s="124">
        <f>IF(AND(ISNUMBER(AJ25),AJ25&gt;0),SUM(AJ$20:AJ25)+SUM(AM$20:AM25),"|")</f>
        <v>1.5442196306497433E-2</v>
      </c>
      <c r="AR25" s="125" t="str">
        <f>IF(AND(ISNUMBER(AK25),AK25&gt;0),SUM(AK$20:AK25)+SUM(AN$20:AN25),"|")</f>
        <v>|</v>
      </c>
      <c r="AS25" s="126" t="str">
        <f>IF(AND(ISNUMBER(AL25),AL25&gt;0),SUM(AL$20:AL25)+SUM(AO$20:AO25),"|")</f>
        <v>|</v>
      </c>
      <c r="AT25" s="241" t="s">
        <v>188</v>
      </c>
      <c r="AU25" s="40">
        <f t="shared" si="17"/>
        <v>1.9937693924293948E-3</v>
      </c>
      <c r="AV25" s="128" t="str">
        <f>IF(AN26=0,"",AN26)</f>
        <v/>
      </c>
      <c r="AW25" s="123" t="str">
        <f>IF(AO26=0,"",AO26)</f>
        <v/>
      </c>
      <c r="AX25" s="246"/>
      <c r="AY25" s="124">
        <f>IF(AND(ISNUMBER(AJ25),AJ25&gt;0),SUM(AJ25:AJ$34)+SUM(AU25:AU$34),"|")</f>
        <v>2.7074172929300377E-2</v>
      </c>
      <c r="AZ25" s="125" t="str">
        <f>IF(AND(ISNUMBER(AK25),AK25&gt;0),SUM(AK25:AK$34)+SUM(AV25:AV$34),"|")</f>
        <v>|</v>
      </c>
      <c r="BA25" s="126" t="str">
        <f>IF(AND(ISNUMBER(AL25),AL25&gt;0),SUM(AL25:AL$34)+SUM(AW25:AW$34),"|")</f>
        <v>|</v>
      </c>
      <c r="BB25" s="241" t="s">
        <v>188</v>
      </c>
      <c r="BC25" s="47"/>
      <c r="BD25" s="124"/>
      <c r="BF25" s="124"/>
      <c r="BG25" s="124"/>
    </row>
    <row r="26" spans="2:59" ht="12" customHeight="1">
      <c r="D26" s="41"/>
      <c r="E26" s="41"/>
      <c r="F26" s="41"/>
      <c r="G26" s="120"/>
      <c r="I26" s="37">
        <v>271</v>
      </c>
      <c r="J26" s="38">
        <v>122.70699999999999</v>
      </c>
      <c r="K26" s="118">
        <f t="shared" si="11"/>
        <v>41.832999999999998</v>
      </c>
      <c r="L26" s="135" t="s">
        <v>120</v>
      </c>
      <c r="M26" s="120">
        <v>6.9444444444444447E-4</v>
      </c>
      <c r="N26" s="128">
        <v>6.9444444444444447E-4</v>
      </c>
      <c r="O26" s="122">
        <v>6.9444444444444447E-4</v>
      </c>
      <c r="P26" s="120">
        <v>3.1832638888888891E-3</v>
      </c>
      <c r="Q26" s="128">
        <v>5.1504629629629635E-3</v>
      </c>
      <c r="R26" s="123">
        <v>5.1504629629629635E-3</v>
      </c>
      <c r="S26" s="246"/>
      <c r="T26" s="124">
        <f>IF(AND(ISNUMBER(M26),M26&gt;0),SUM(M$17:M26)+SUM(P$17:P26),"|")</f>
        <v>2.8013071095629716E-2</v>
      </c>
      <c r="U26" s="125">
        <f>IF(AND(ISNUMBER(N26),N26&gt;0),SUM(N$17:N26)+SUM(Q$17:Q26),"|")</f>
        <v>2.1234340277777777E-2</v>
      </c>
      <c r="V26" s="126">
        <f>IF(AND(ISNUMBER(O26),O26&gt;0),SUM(O$17:O26)+SUM(R$17:R25),"|")</f>
        <v>1.1319444444444443E-2</v>
      </c>
      <c r="W26" s="241" t="s">
        <v>188</v>
      </c>
      <c r="X26" s="120">
        <v>3.5937500000000006E-3</v>
      </c>
      <c r="Y26" s="128">
        <v>3.3854166666666663E-3</v>
      </c>
      <c r="Z26" s="123">
        <v>3.3854166666666663E-3</v>
      </c>
      <c r="AA26" s="246"/>
      <c r="AB26" s="124">
        <f>IF(AND(ISNUMBER(M26),M26&gt;0),SUM(M26:M$31)+SUM(X26:X$31),"|")</f>
        <v>1.9545451388888888E-2</v>
      </c>
      <c r="AC26" s="125">
        <f>IF(AND(ISNUMBER(N26),N26&gt;0),SUM(N26:N$31)+SUM(Y26:Y$31),"|")</f>
        <v>1.7882870370370368E-2</v>
      </c>
      <c r="AD26" s="126">
        <f>IF(AND(ISNUMBER(O26),O26&gt;0),SUM(O26:O$31)+SUM(Z26:Z$31),"|")</f>
        <v>1.6493981481481481E-2</v>
      </c>
      <c r="AE26" s="241" t="s">
        <v>188</v>
      </c>
      <c r="AF26" s="47">
        <f t="shared" si="14"/>
        <v>271</v>
      </c>
      <c r="AG26" s="118">
        <f t="shared" si="15"/>
        <v>138.767</v>
      </c>
      <c r="AH26" s="118">
        <f t="shared" si="18"/>
        <v>25.772999999999996</v>
      </c>
      <c r="AI26" s="119" t="str">
        <f t="shared" si="16"/>
        <v>Iłowiec</v>
      </c>
      <c r="AJ26" s="120">
        <f t="shared" si="19"/>
        <v>3.4722222222222202E-4</v>
      </c>
      <c r="AK26" s="128" t="str">
        <f t="shared" si="20"/>
        <v/>
      </c>
      <c r="AL26" s="122"/>
      <c r="AM26" s="120">
        <v>1.9937693924293948E-3</v>
      </c>
      <c r="AN26" s="128"/>
      <c r="AO26" s="123"/>
      <c r="AP26" s="246"/>
      <c r="AQ26" s="124">
        <f>IF(AND(ISNUMBER(AJ26),AJ26&gt;0),SUM(AJ$20:AJ26)+SUM(AM$20:AM26),"|")</f>
        <v>1.7783187921149048E-2</v>
      </c>
      <c r="AR26" s="125" t="str">
        <f>IF(AND(ISNUMBER(AK26),AK26&gt;0),SUM(AK$20:AK26)+SUM(AN$20:AN26),"|")</f>
        <v>|</v>
      </c>
      <c r="AS26" s="126" t="str">
        <f>IF(AND(ISNUMBER(AL26),AL26&gt;0),SUM(AL$20:AL26)+SUM(AO$20:AO26),"|")</f>
        <v>|</v>
      </c>
      <c r="AT26" s="241" t="s">
        <v>188</v>
      </c>
      <c r="AU26" s="40">
        <f t="shared" si="17"/>
        <v>2.8604734522584495E-3</v>
      </c>
      <c r="AX26" s="246"/>
      <c r="AY26" s="124">
        <f>IF(AND(ISNUMBER(AJ26),AJ26&gt;0),SUM(AJ26:AJ$34)+SUM(AU26:AU$34),"|")</f>
        <v>2.4733181314648762E-2</v>
      </c>
      <c r="AZ26" s="125" t="str">
        <f>IF(AND(ISNUMBER(AK26),AK26&gt;0),SUM(AK26:AK$34)+SUM(AV24:AV$34),"|")</f>
        <v>|</v>
      </c>
      <c r="BA26" s="126" t="str">
        <f>IF(AND(ISNUMBER(AL26),AL26&gt;0),SUM(AL26:AL$34)+SUM(AW24:AW$34),"|")</f>
        <v>|</v>
      </c>
      <c r="BB26" s="241" t="s">
        <v>188</v>
      </c>
      <c r="BC26" s="47"/>
      <c r="BD26" s="124"/>
      <c r="BF26" s="124"/>
      <c r="BG26" s="124"/>
    </row>
    <row r="27" spans="2:59" ht="12" customHeight="1">
      <c r="D27" s="41"/>
      <c r="E27" s="41"/>
      <c r="F27" s="41"/>
      <c r="G27" s="120"/>
      <c r="I27" s="37">
        <v>271</v>
      </c>
      <c r="J27" s="38">
        <v>117.20699999999999</v>
      </c>
      <c r="K27" s="118">
        <f t="shared" si="11"/>
        <v>47.332999999999998</v>
      </c>
      <c r="L27" s="131" t="s">
        <v>121</v>
      </c>
      <c r="M27" s="120">
        <v>3.4722222222222202E-4</v>
      </c>
      <c r="N27" s="128"/>
      <c r="O27" s="122"/>
      <c r="P27" s="120">
        <v>3.1770833333333334E-3</v>
      </c>
      <c r="Q27" s="128">
        <v>2.8993055555555556E-3</v>
      </c>
      <c r="R27" s="123">
        <v>2.8993055555555556E-3</v>
      </c>
      <c r="S27" s="246"/>
      <c r="T27" s="124">
        <f>IF(AND(ISNUMBER(M27),M27&gt;0),SUM(M$17:M27)+SUM(P$17:P27),"|")</f>
        <v>3.1537376651185271E-2</v>
      </c>
      <c r="U27" s="125" t="str">
        <f>IF(AND(ISNUMBER(N27),N27&gt;0),SUM(N$17:N27)+SUM(Q$17:Q27),"|")</f>
        <v>|</v>
      </c>
      <c r="V27" s="126" t="str">
        <f>IF(AND(ISNUMBER(O27),O27&gt;0),SUM(O$17:O27)+SUM(R$17:R26),"|")</f>
        <v>|</v>
      </c>
      <c r="W27" s="241" t="s">
        <v>188</v>
      </c>
      <c r="X27" s="120">
        <v>3.0090624999999992E-3</v>
      </c>
      <c r="Y27" s="128">
        <v>3.3562847222222214E-3</v>
      </c>
      <c r="Z27" s="123">
        <v>2.6618402777777773E-3</v>
      </c>
      <c r="AA27" s="246"/>
      <c r="AB27" s="124">
        <f>IF(AND(ISNUMBER(M27),M27&gt;0),SUM(M27:M$31)+SUM(X27:X$31),"|")</f>
        <v>1.5257256944444443E-2</v>
      </c>
      <c r="AC27" s="125" t="str">
        <f>IF(AND(ISNUMBER(N27),N27&gt;0),SUM(N27:N$31)+SUM(Y27:Y$31),"|")</f>
        <v>|</v>
      </c>
      <c r="AD27" s="126" t="str">
        <f>IF(AND(ISNUMBER(O27),O27&gt;0),SUM(O27:O$31)+SUM(Z27:Z$31),"|")</f>
        <v>|</v>
      </c>
      <c r="AE27" s="241" t="s">
        <v>188</v>
      </c>
      <c r="AF27" s="47">
        <f t="shared" si="14"/>
        <v>271</v>
      </c>
      <c r="AG27" s="118">
        <f t="shared" si="15"/>
        <v>132.946</v>
      </c>
      <c r="AH27" s="118">
        <f t="shared" si="18"/>
        <v>31.593999999999994</v>
      </c>
      <c r="AI27" s="132" t="str">
        <f t="shared" si="16"/>
        <v>Czempiń</v>
      </c>
      <c r="AJ27" s="120">
        <f t="shared" si="19"/>
        <v>3.4722222222222202E-4</v>
      </c>
      <c r="AK27" s="128">
        <f t="shared" si="20"/>
        <v>3.4722222222222224E-4</v>
      </c>
      <c r="AL27" s="122"/>
      <c r="AM27" s="120">
        <v>2.8604734522584495E-3</v>
      </c>
      <c r="AN27" s="128">
        <v>4.9537037037037041E-3</v>
      </c>
      <c r="AO27" s="123">
        <v>3.9120370370370368E-3</v>
      </c>
      <c r="AP27" s="246"/>
      <c r="AQ27" s="124">
        <f>IF(AND(ISNUMBER(AJ27),AJ27&gt;0),SUM(AJ$20:AJ27)+SUM(AM$20:AM27),"|")</f>
        <v>2.0990883595629718E-2</v>
      </c>
      <c r="AR27" s="125">
        <f>IF(AND(ISNUMBER(AK27),AK27&gt;0),SUM(AK$20:AK27)+SUM(AN$20:AN27),"|")</f>
        <v>1.5389432870370369E-2</v>
      </c>
      <c r="AS27" s="126" t="str">
        <f>IF(AND(ISNUMBER(AL27),AL27&gt;0),SUM(AL$20:AL27)+SUM(AO$20:AO27),"|")</f>
        <v>|</v>
      </c>
      <c r="AT27" s="241" t="s">
        <v>188</v>
      </c>
      <c r="AU27" s="40">
        <f t="shared" si="17"/>
        <v>2.4128772984123061E-3</v>
      </c>
      <c r="AV27" s="128">
        <f>IF(AN29=0,"",AN29)</f>
        <v>4.8032407407407407E-3</v>
      </c>
      <c r="AW27" s="123">
        <f>IF(AO29=0,"",AO29)</f>
        <v>3.5879629629629629E-3</v>
      </c>
      <c r="AX27" s="246"/>
      <c r="AY27" s="124">
        <f>IF(AND(ISNUMBER(AJ27),AJ27&gt;0),SUM(AJ27:AJ$34)+SUM(AU27:AU$34),"|")</f>
        <v>2.1525485640168089E-2</v>
      </c>
      <c r="AZ27" s="125">
        <f>IF(AND(ISNUMBER(AK27),AK27&gt;0),SUM(AK27:AK$34)+SUM(AV27:AV$34),"|")</f>
        <v>1.699074074074074E-2</v>
      </c>
      <c r="BA27" s="126" t="str">
        <f>IF(AND(ISNUMBER(AL27),AL27&gt;0),SUM(AL27:AL$34)+SUM(AW27:AW$34),"|")</f>
        <v>|</v>
      </c>
      <c r="BB27" s="241" t="s">
        <v>188</v>
      </c>
      <c r="BC27" s="47"/>
      <c r="BD27" s="124"/>
      <c r="BF27" s="124"/>
      <c r="BG27" s="124"/>
    </row>
    <row r="28" spans="2:59" ht="12" customHeight="1">
      <c r="D28" s="41"/>
      <c r="E28" s="41"/>
      <c r="F28" s="41"/>
      <c r="G28" s="120"/>
      <c r="I28" s="37">
        <v>271</v>
      </c>
      <c r="J28" s="38">
        <v>112.54600000000001</v>
      </c>
      <c r="K28" s="118">
        <f t="shared" si="11"/>
        <v>51.993999999999986</v>
      </c>
      <c r="L28" s="132" t="s">
        <v>122</v>
      </c>
      <c r="M28" s="120">
        <v>3.4722222222222202E-4</v>
      </c>
      <c r="N28" s="128">
        <v>3.4722222222222224E-4</v>
      </c>
      <c r="O28" s="122"/>
      <c r="P28" s="120">
        <v>2.7312847222222218E-3</v>
      </c>
      <c r="Q28" s="128">
        <v>2.5229513888888884E-3</v>
      </c>
      <c r="R28" s="123">
        <v>2.1757291666666661E-3</v>
      </c>
      <c r="S28" s="246"/>
      <c r="T28" s="124">
        <f>IF(AND(ISNUMBER(M28),M28&gt;0),SUM(M$17:M28)+SUM(P$17:P28),"|")</f>
        <v>3.4615883595629719E-2</v>
      </c>
      <c r="U28" s="125">
        <f>IF(AND(ISNUMBER(N28),N28&gt;0),SUM(N$17:N28)+SUM(Q$17:Q28),"|")</f>
        <v>2.7003819444444445E-2</v>
      </c>
      <c r="V28" s="126" t="str">
        <f>IF(AND(ISNUMBER(O28),O28&gt;0),SUM(O$17:O28)+SUM(R$17:R27),"|")</f>
        <v>|</v>
      </c>
      <c r="W28" s="241" t="s">
        <v>188</v>
      </c>
      <c r="X28" s="120">
        <v>3.0090624999999996E-3</v>
      </c>
      <c r="Y28" s="128">
        <v>5.162037037037037E-3</v>
      </c>
      <c r="Z28" s="123">
        <v>4.8148148148148152E-3</v>
      </c>
      <c r="AA28" s="246"/>
      <c r="AB28" s="124">
        <f>IF(AND(ISNUMBER(M28),M28&gt;0),SUM(M28:M$31)+SUM(X28:X$31),"|")</f>
        <v>1.1900972222222223E-2</v>
      </c>
      <c r="AC28" s="125">
        <f>IF(AND(ISNUMBER(N28),N28&gt;0),SUM(N28:N$31)+SUM(Y28:Y$31),"|")</f>
        <v>1.0446724537037037E-2</v>
      </c>
      <c r="AD28" s="126" t="str">
        <f>IF(AND(ISNUMBER(O28),O28&gt;0),SUM(O28:O$31)+SUM(Z28:Z$31),"|")</f>
        <v>|</v>
      </c>
      <c r="AE28" s="241" t="s">
        <v>188</v>
      </c>
      <c r="AF28" s="47">
        <f t="shared" si="14"/>
        <v>271</v>
      </c>
      <c r="AG28" s="118">
        <f t="shared" si="15"/>
        <v>128.38499999999999</v>
      </c>
      <c r="AH28" s="118">
        <f t="shared" si="18"/>
        <v>36.155000000000001</v>
      </c>
      <c r="AI28" s="119" t="str">
        <f t="shared" si="16"/>
        <v>Oborzyska Stare</v>
      </c>
      <c r="AJ28" s="120">
        <f t="shared" si="19"/>
        <v>3.4722222222222202E-4</v>
      </c>
      <c r="AK28" s="128" t="str">
        <f t="shared" si="20"/>
        <v/>
      </c>
      <c r="AL28" s="122"/>
      <c r="AM28" s="120">
        <v>2.4128772984123061E-3</v>
      </c>
      <c r="AN28" s="128"/>
      <c r="AO28" s="123"/>
      <c r="AP28" s="246"/>
      <c r="AQ28" s="124">
        <f>IF(AND(ISNUMBER(AJ28),AJ28&gt;0),SUM(AJ$20:AJ28)+SUM(AM$20:AM28),"|")</f>
        <v>2.3750983116264245E-2</v>
      </c>
      <c r="AR28" s="125" t="str">
        <f>IF(AND(ISNUMBER(AK28),AK28&gt;0),SUM(AK$20:AK28)+SUM(AN$20:AN28),"|")</f>
        <v>|</v>
      </c>
      <c r="AS28" s="126" t="str">
        <f>IF(AND(ISNUMBER(AL28),AL28&gt;0),SUM(AL$20:AL28)+SUM(AO$20:AO28),"|")</f>
        <v>|</v>
      </c>
      <c r="AT28" s="241" t="s">
        <v>188</v>
      </c>
      <c r="AU28" s="40">
        <f t="shared" si="17"/>
        <v>2.8106363796088904E-3</v>
      </c>
      <c r="AX28" s="246"/>
      <c r="AY28" s="124">
        <f>IF(AND(ISNUMBER(AJ28),AJ28&gt;0),SUM(AJ28:AJ$34)+SUM(AU28:AU$34),"|")</f>
        <v>1.8765386119533562E-2</v>
      </c>
      <c r="AZ28" s="125" t="str">
        <f>IF(AND(ISNUMBER(AK28),AK28&gt;0),SUM(AK28:AK$34)+SUM(AV27:AV$34),"|")</f>
        <v>|</v>
      </c>
      <c r="BA28" s="126" t="str">
        <f>IF(AND(ISNUMBER(AL28),AL28&gt;0),SUM(AL28:AL$34)+SUM(AW27:AW$34),"|")</f>
        <v>|</v>
      </c>
      <c r="BB28" s="241" t="s">
        <v>188</v>
      </c>
      <c r="BC28" s="47"/>
      <c r="BD28" s="124"/>
      <c r="BF28" s="124"/>
      <c r="BG28" s="124"/>
    </row>
    <row r="29" spans="2:59" ht="12" customHeight="1">
      <c r="D29" s="41"/>
      <c r="E29" s="41"/>
      <c r="F29" s="41"/>
      <c r="G29" s="120"/>
      <c r="I29" s="37">
        <v>271</v>
      </c>
      <c r="J29" s="38">
        <v>107.88500000000001</v>
      </c>
      <c r="K29" s="118">
        <f t="shared" si="11"/>
        <v>56.654999999999987</v>
      </c>
      <c r="L29" s="119" t="s">
        <v>123</v>
      </c>
      <c r="M29" s="120">
        <v>3.4722222222222202E-4</v>
      </c>
      <c r="N29" s="128"/>
      <c r="O29" s="122"/>
      <c r="P29" s="120">
        <v>2.8007291666666662E-3</v>
      </c>
      <c r="Q29" s="128"/>
      <c r="S29" s="246"/>
      <c r="T29" s="124">
        <f>IF(AND(ISNUMBER(M29),M29&gt;0),SUM(M$17:M29)+SUM(P$17:P29),"|")</f>
        <v>3.7763834984518609E-2</v>
      </c>
      <c r="U29" s="125" t="str">
        <f>IF(AND(ISNUMBER(N29),N29&gt;0),SUM(N$17:N29)+SUM(Q$17:Q29),"|")</f>
        <v>|</v>
      </c>
      <c r="V29" s="126" t="str">
        <f>IF(AND(ISNUMBER(O29),O29&gt;0),SUM(O$17:O29)+SUM(R$17:R28),"|")</f>
        <v>|</v>
      </c>
      <c r="W29" s="241" t="s">
        <v>188</v>
      </c>
      <c r="X29" s="120">
        <v>2.6350000000000002E-3</v>
      </c>
      <c r="Y29" s="128"/>
      <c r="Z29" s="123"/>
      <c r="AA29" s="246"/>
      <c r="AB29" s="124">
        <f>IF(AND(ISNUMBER(M29),M29&gt;0),SUM(M29:M$31)+SUM(X29:X$31),"|")</f>
        <v>8.5446875000000002E-3</v>
      </c>
      <c r="AC29" s="125" t="str">
        <f>IF(AND(ISNUMBER(N29),N29&gt;0),SUM(N29:N$31)+SUM(Y29:Y$31),"|")</f>
        <v>|</v>
      </c>
      <c r="AD29" s="126" t="str">
        <f>IF(AND(ISNUMBER(O29),O29&gt;0),SUM(O29:O$31)+SUM(Z29:Z$31),"|")</f>
        <v>|</v>
      </c>
      <c r="AE29" s="241" t="s">
        <v>188</v>
      </c>
      <c r="AF29" s="47">
        <f t="shared" si="14"/>
        <v>271</v>
      </c>
      <c r="AG29" s="118">
        <f t="shared" si="15"/>
        <v>122.70699999999999</v>
      </c>
      <c r="AH29" s="118">
        <f t="shared" si="18"/>
        <v>41.832999999999998</v>
      </c>
      <c r="AI29" s="135" t="str">
        <f t="shared" si="16"/>
        <v>Kościan</v>
      </c>
      <c r="AJ29" s="120">
        <f t="shared" si="19"/>
        <v>6.9444444444444447E-4</v>
      </c>
      <c r="AK29" s="128">
        <f t="shared" si="20"/>
        <v>6.9444444444444447E-4</v>
      </c>
      <c r="AL29" s="122">
        <v>6.9444444444444447E-4</v>
      </c>
      <c r="AM29" s="120">
        <v>2.8106363796088904E-3</v>
      </c>
      <c r="AN29" s="128">
        <v>4.8032407407407407E-3</v>
      </c>
      <c r="AO29" s="123">
        <v>3.5879629629629629E-3</v>
      </c>
      <c r="AP29" s="246"/>
      <c r="AQ29" s="124">
        <f>IF(AND(ISNUMBER(AJ29),AJ29&gt;0),SUM(AJ$20:AJ29)+SUM(AM$20:AM29),"|")</f>
        <v>2.7256063940317581E-2</v>
      </c>
      <c r="AR29" s="125">
        <f>IF(AND(ISNUMBER(AK29),AK29&gt;0),SUM(AK$20:AK29)+SUM(AN$20:AN29),"|")</f>
        <v>2.0887118055555553E-2</v>
      </c>
      <c r="AS29" s="126">
        <f>IF(AND(ISNUMBER(AL29),AL29&gt;0),SUM(AL$20:AL29)+SUM(AO$20:AO29),"|")</f>
        <v>1.4907407407407406E-2</v>
      </c>
      <c r="AT29" s="241" t="s">
        <v>188</v>
      </c>
      <c r="AU29" s="40">
        <f t="shared" si="17"/>
        <v>2.7467635163610205E-3</v>
      </c>
      <c r="AV29" s="128">
        <f>IF(AN31=0,"",AN31)</f>
        <v>4.7685185185185183E-3</v>
      </c>
      <c r="AW29" s="123">
        <f>IF(AO31=0,"",AO31)</f>
        <v>3.5532407407407405E-3</v>
      </c>
      <c r="AX29" s="246"/>
      <c r="AY29" s="124">
        <f>IF(AND(ISNUMBER(AJ29),AJ29&gt;0),SUM(AJ29:AJ$34)+SUM(AU29:AU$34),"|")</f>
        <v>1.5607527517702452E-2</v>
      </c>
      <c r="AZ29" s="125">
        <f>IF(AND(ISNUMBER(AK29),AK29&gt;0),SUM(AK29:AK$34)+SUM(AV29:AV$34),"|")</f>
        <v>1.1840277777777778E-2</v>
      </c>
      <c r="BA29" s="126">
        <f>IF(AND(ISNUMBER(AL29),AL29&gt;0),SUM(AL29:AL$34)+SUM(AW29:AW$34),"|")</f>
        <v>9.7569444444444431E-3</v>
      </c>
      <c r="BB29" s="241" t="s">
        <v>188</v>
      </c>
      <c r="BC29" s="47"/>
      <c r="BD29" s="124"/>
      <c r="BF29" s="124"/>
      <c r="BG29" s="124"/>
    </row>
    <row r="30" spans="2:59" ht="12" customHeight="1">
      <c r="D30" s="41"/>
      <c r="E30" s="41"/>
      <c r="F30" s="41"/>
      <c r="G30" s="120"/>
      <c r="I30" s="37">
        <v>271</v>
      </c>
      <c r="J30" s="38">
        <v>103.997</v>
      </c>
      <c r="K30" s="38">
        <f t="shared" si="11"/>
        <v>60.542999999999992</v>
      </c>
      <c r="L30" s="48" t="s">
        <v>124</v>
      </c>
      <c r="M30" s="40">
        <v>3.4722222222222202E-4</v>
      </c>
      <c r="N30" s="42"/>
      <c r="O30" s="43"/>
      <c r="P30" s="40">
        <v>2.4266666666666668E-3</v>
      </c>
      <c r="Q30" s="42">
        <v>4.2592592592592595E-3</v>
      </c>
      <c r="R30" s="44">
        <v>4.2592592592592595E-3</v>
      </c>
      <c r="S30" s="245"/>
      <c r="T30" s="103">
        <f>IF(AND(ISNUMBER(M30),M30&gt;0),SUM(M$17:M30)+SUM(P$17:P30),"|")</f>
        <v>4.0537723873407497E-2</v>
      </c>
      <c r="U30" s="104" t="str">
        <f>IF(AND(ISNUMBER(N30),N30&gt;0),SUM(N$17:N30)+SUM(Q$17:Q30),"|")</f>
        <v>|</v>
      </c>
      <c r="V30" s="105" t="str">
        <f>IF(AND(ISNUMBER(O30),O30&gt;0),SUM(O$17:O30)+SUM(R$17:R30),"|")</f>
        <v>|</v>
      </c>
      <c r="W30" s="240" t="s">
        <v>188</v>
      </c>
      <c r="X30" s="40">
        <v>5.2152430555555554E-3</v>
      </c>
      <c r="Y30" s="42">
        <v>4.9374652777777776E-3</v>
      </c>
      <c r="Z30" s="44">
        <v>4.9374652777777776E-3</v>
      </c>
      <c r="AA30" s="245"/>
      <c r="AB30" s="103">
        <f>IF(AND(ISNUMBER(M30),M30&gt;0),SUM(M30:M$31)+SUM(X30:X$31),"|")</f>
        <v>5.5624652777777773E-3</v>
      </c>
      <c r="AC30" s="104" t="str">
        <f>IF(AND(ISNUMBER(N30),N30&gt;0),SUM(N30:N$31)+SUM(Y30:Y$31),"|")</f>
        <v>|</v>
      </c>
      <c r="AD30" s="105" t="str">
        <f>IF(AND(ISNUMBER(O30),O30&gt;0),SUM(O30:O$31)+SUM(Z30:Z$31),"|")</f>
        <v>|</v>
      </c>
      <c r="AE30" s="240" t="s">
        <v>188</v>
      </c>
      <c r="AF30" s="37">
        <f t="shared" si="14"/>
        <v>271</v>
      </c>
      <c r="AG30" s="38">
        <f t="shared" si="15"/>
        <v>117.20699999999999</v>
      </c>
      <c r="AH30" s="38">
        <f t="shared" si="18"/>
        <v>47.332999999999998</v>
      </c>
      <c r="AI30" s="48" t="str">
        <f t="shared" si="16"/>
        <v>Przysieka Stara</v>
      </c>
      <c r="AJ30" s="40">
        <f>IF(M27=0,"",M27)</f>
        <v>3.4722222222222202E-4</v>
      </c>
      <c r="AK30" s="42"/>
      <c r="AL30" s="43"/>
      <c r="AM30" s="40">
        <v>2.7467635163610205E-3</v>
      </c>
      <c r="AN30" s="42"/>
      <c r="AO30" s="44"/>
      <c r="AP30" s="245"/>
      <c r="AQ30" s="103">
        <f>IF(AND(ISNUMBER(AJ30),AJ30&gt;0),SUM(AJ$20:AJ30)+SUM(AM$20:AM30),"|")</f>
        <v>3.0350049678900821E-2</v>
      </c>
      <c r="AR30" s="104" t="str">
        <f>IF(AND(ISNUMBER(AK30),AK30&gt;0),SUM(AK$20:AK30)+SUM(AN$20:AN30),"|")</f>
        <v>|</v>
      </c>
      <c r="AS30" s="105" t="str">
        <f>IF(AND(ISNUMBER(AL30),AL30&gt;0),SUM(AL$20:AL30)+SUM(AO$20:AO30),"|")</f>
        <v>|</v>
      </c>
      <c r="AT30" s="240" t="s">
        <v>188</v>
      </c>
      <c r="AU30" s="40">
        <f t="shared" si="17"/>
        <v>2.4484008026857762E-3</v>
      </c>
      <c r="AX30" s="245"/>
      <c r="AY30" s="103">
        <f>IF(AND(ISNUMBER(AJ30),AJ30&gt;0),SUM(AJ30:AJ$34)+SUM(AU30:AU$34),"|")</f>
        <v>1.2166319556896985E-2</v>
      </c>
      <c r="AZ30" s="104" t="str">
        <f>IF(AND(ISNUMBER(AK30),AK30&gt;0),SUM(AK30:AK$34)+SUM(AV29:AV$34),"|")</f>
        <v>|</v>
      </c>
      <c r="BA30" s="105" t="str">
        <f>IF(AND(ISNUMBER(AL30),AL30&gt;0),SUM(AL30:AL$34)+SUM(AW29:AW$34),"|")</f>
        <v>|</v>
      </c>
      <c r="BB30" s="240" t="s">
        <v>188</v>
      </c>
      <c r="BD30" s="124"/>
      <c r="BF30" s="124"/>
      <c r="BG30" s="124"/>
    </row>
    <row r="31" spans="2:59" ht="12" customHeight="1">
      <c r="D31" s="120"/>
      <c r="E31" s="120"/>
      <c r="F31" s="120"/>
      <c r="I31" s="37">
        <v>271</v>
      </c>
      <c r="J31" s="38">
        <v>95.798000000000002</v>
      </c>
      <c r="K31" s="38">
        <f t="shared" si="11"/>
        <v>68.74199999999999</v>
      </c>
      <c r="L31" s="69" t="s">
        <v>12</v>
      </c>
      <c r="M31" s="102">
        <f>1*10^(-100)</f>
        <v>1E-100</v>
      </c>
      <c r="N31" s="102">
        <f>1*10^(-100)</f>
        <v>1E-100</v>
      </c>
      <c r="O31" s="102">
        <f>1*10^(-100)</f>
        <v>1E-100</v>
      </c>
      <c r="P31" s="40">
        <v>5.6319097222222222E-3</v>
      </c>
      <c r="Q31" s="42">
        <v>5.4235763888888892E-3</v>
      </c>
      <c r="R31" s="44">
        <v>5.4235763888888892E-3</v>
      </c>
      <c r="S31" s="245"/>
      <c r="T31" s="103">
        <f>IF(AND(ISNUMBER(M31),M31&gt;0),SUM(M$17:M31)+SUM(P$17:P31),"|")</f>
        <v>4.6169633595629721E-2</v>
      </c>
      <c r="U31" s="104">
        <f>IF(AND(ISNUMBER(N31),N31&gt;0),SUM(N$17:N31)+SUM(Q$17:Q31),"|")</f>
        <v>3.6686655092592592E-2</v>
      </c>
      <c r="V31" s="105">
        <f>IF(AND(ISNUMBER(O31),O31&gt;0),SUM(O$17:O31)+SUM(R$17:R31),"|")</f>
        <v>3.1227777777777778E-2</v>
      </c>
      <c r="W31" s="240" t="s">
        <v>188</v>
      </c>
      <c r="X31" s="40"/>
      <c r="Y31" s="42"/>
      <c r="Z31" s="44"/>
      <c r="AA31" s="245"/>
      <c r="AB31" s="103">
        <f>IF(AND(ISNUMBER(M31),M31&gt;0),SUM(M31:M$31)+SUM(X31:X$31),"|")</f>
        <v>1E-100</v>
      </c>
      <c r="AC31" s="104">
        <f>IF(AND(ISNUMBER(N31),N31&gt;0),SUM(N31:N$31)+SUM(Y31:Y$31),"|")</f>
        <v>1E-100</v>
      </c>
      <c r="AD31" s="105">
        <f>IF(AND(ISNUMBER(O31),O31&gt;0),SUM(O31:O$31)+SUM(Z31:Z$31),"|")</f>
        <v>1E-100</v>
      </c>
      <c r="AE31" s="240" t="s">
        <v>188</v>
      </c>
      <c r="AF31" s="37">
        <f t="shared" si="14"/>
        <v>271</v>
      </c>
      <c r="AG31" s="38">
        <f t="shared" si="15"/>
        <v>112.54600000000001</v>
      </c>
      <c r="AH31" s="38">
        <f t="shared" si="18"/>
        <v>51.993999999999986</v>
      </c>
      <c r="AI31" s="67" t="str">
        <f t="shared" si="16"/>
        <v>Stare Bojanowo</v>
      </c>
      <c r="AJ31" s="40">
        <f>IF(M28=0,"",M28)</f>
        <v>3.4722222222222202E-4</v>
      </c>
      <c r="AK31" s="42">
        <f>IF(N28=0,"",N28)</f>
        <v>3.4722222222222224E-4</v>
      </c>
      <c r="AL31" s="43"/>
      <c r="AM31" s="40">
        <v>2.4484008026857762E-3</v>
      </c>
      <c r="AN31" s="42">
        <v>4.7685185185185183E-3</v>
      </c>
      <c r="AO31" s="44">
        <v>3.5532407407407405E-3</v>
      </c>
      <c r="AP31" s="245"/>
      <c r="AQ31" s="103">
        <f>IF(AND(ISNUMBER(AJ31),AJ31&gt;0),SUM(AJ$20:AJ31)+SUM(AM$20:AM31),"|")</f>
        <v>3.3145672703808818E-2</v>
      </c>
      <c r="AR31" s="104">
        <f>IF(AND(ISNUMBER(AK31),AK31&gt;0),SUM(AK$20:AK31)+SUM(AN$20:AN31),"|")</f>
        <v>2.6002858796296296E-2</v>
      </c>
      <c r="AS31" s="105" t="str">
        <f>IF(AND(ISNUMBER(AL31),AL31&gt;0),SUM(AL$20:AL31)+SUM(AO$20:AO31),"|")</f>
        <v>|</v>
      </c>
      <c r="AT31" s="240" t="s">
        <v>188</v>
      </c>
      <c r="AU31" s="40">
        <f t="shared" si="17"/>
        <v>2.4484008026857767E-3</v>
      </c>
      <c r="AV31" s="128">
        <f>IF(AN34=0,"",AN34)</f>
        <v>6.030092592592593E-3</v>
      </c>
      <c r="AW31" s="123">
        <f>IF(AO34=0,"",AO34)</f>
        <v>5.5092592592592589E-3</v>
      </c>
      <c r="AX31" s="245"/>
      <c r="AY31" s="103">
        <f>IF(AND(ISNUMBER(AJ31),AJ31&gt;0),SUM(AJ31:AJ$34)+SUM(AU31:AU$34),"|")</f>
        <v>9.3706965319889889E-3</v>
      </c>
      <c r="AZ31" s="104">
        <f>IF(AND(ISNUMBER(AK31),AK31&gt;0),SUM(AK31:AK$34)+SUM(AV31:AV$34),"|")</f>
        <v>6.3773148148148148E-3</v>
      </c>
      <c r="BA31" s="105" t="str">
        <f>IF(AND(ISNUMBER(AL31),AL31&gt;0),SUM(AL31:AL$34)+SUM(AW31:AW$34),"|")</f>
        <v>|</v>
      </c>
      <c r="BB31" s="240" t="s">
        <v>188</v>
      </c>
      <c r="BD31" s="124"/>
      <c r="BF31" s="124"/>
      <c r="BG31" s="124"/>
    </row>
    <row r="32" spans="2:59" ht="12" customHeight="1">
      <c r="G32" s="120"/>
      <c r="M32" s="40"/>
      <c r="N32" s="42"/>
      <c r="O32" s="43"/>
      <c r="P32" s="40"/>
      <c r="Q32" s="42"/>
      <c r="R32" s="44"/>
      <c r="S32" s="245"/>
      <c r="T32" s="103"/>
      <c r="U32" s="104"/>
      <c r="V32" s="105"/>
      <c r="W32" s="240" t="s">
        <v>188</v>
      </c>
      <c r="X32" s="40"/>
      <c r="Y32" s="42"/>
      <c r="Z32" s="44"/>
      <c r="AA32" s="245"/>
      <c r="AB32" s="103"/>
      <c r="AC32" s="104"/>
      <c r="AD32" s="105"/>
      <c r="AE32" s="240" t="s">
        <v>188</v>
      </c>
      <c r="AF32" s="37">
        <f t="shared" si="14"/>
        <v>271</v>
      </c>
      <c r="AG32" s="38">
        <f t="shared" si="15"/>
        <v>107.88500000000001</v>
      </c>
      <c r="AH32" s="38">
        <f t="shared" si="18"/>
        <v>56.654999999999987</v>
      </c>
      <c r="AI32" s="48" t="str">
        <f t="shared" si="16"/>
        <v>Górka Duchowna</v>
      </c>
      <c r="AJ32" s="40">
        <f>IF(M29=0,"",M29)</f>
        <v>3.4722222222222202E-4</v>
      </c>
      <c r="AK32" s="42" t="str">
        <f>IF(N29=0,"",N29)</f>
        <v/>
      </c>
      <c r="AL32" s="43"/>
      <c r="AM32" s="40">
        <v>2.4484008026857767E-3</v>
      </c>
      <c r="AN32" s="42"/>
      <c r="AO32" s="44"/>
      <c r="AP32" s="245"/>
      <c r="AQ32" s="103">
        <f>IF(AND(ISNUMBER(AJ32),AJ32&gt;0),SUM(AJ$20:AJ32)+SUM(AM$20:AM32),"|")</f>
        <v>3.5941295728716821E-2</v>
      </c>
      <c r="AR32" s="104" t="str">
        <f>IF(AND(ISNUMBER(AK32),AK32&gt;0),SUM(AK$20:AK32)+SUM(AN$20:AN32),"|")</f>
        <v>|</v>
      </c>
      <c r="AS32" s="105" t="str">
        <f>IF(AND(ISNUMBER(AL32),AL32&gt;0),SUM(AL$20:AL32)+SUM(AO$20:AO32),"|")</f>
        <v>|</v>
      </c>
      <c r="AT32" s="240" t="s">
        <v>188</v>
      </c>
      <c r="AU32" s="40">
        <f t="shared" si="17"/>
        <v>2.174765653113146E-3</v>
      </c>
      <c r="AV32" s="128" t="str">
        <f>IF(AN33=0,"",AN33)</f>
        <v/>
      </c>
      <c r="AW32" s="123" t="str">
        <f>IF(AO33=0,"",AO33)</f>
        <v/>
      </c>
      <c r="AX32" s="245"/>
      <c r="AY32" s="103">
        <f>IF(AND(ISNUMBER(AJ32),AJ32&gt;0),SUM(AJ32:AJ$34)+SUM(AU32:AU$34),"|")</f>
        <v>6.575073507080989E-3</v>
      </c>
      <c r="AZ32" s="104" t="str">
        <f>IF(AND(ISNUMBER(AK32),AK32&gt;0),SUM(AK32:AK$34)+SUM(AV32:AV$34),"|")</f>
        <v>|</v>
      </c>
      <c r="BA32" s="105" t="str">
        <f>IF(AND(ISNUMBER(AL32),AL32&gt;0),SUM(AL32:AL$34)+SUM(AW32:AW$34),"|")</f>
        <v>|</v>
      </c>
      <c r="BB32" s="240" t="s">
        <v>188</v>
      </c>
      <c r="BD32" s="124"/>
      <c r="BF32" s="124"/>
      <c r="BG32" s="124"/>
    </row>
    <row r="33" spans="13:59" ht="12" customHeight="1">
      <c r="M33" s="40"/>
      <c r="N33" s="42"/>
      <c r="O33" s="43"/>
      <c r="P33" s="40"/>
      <c r="Q33" s="42"/>
      <c r="R33" s="44"/>
      <c r="S33" s="245"/>
      <c r="T33" s="103"/>
      <c r="U33" s="104"/>
      <c r="V33" s="105"/>
      <c r="W33" s="240" t="s">
        <v>188</v>
      </c>
      <c r="X33" s="40"/>
      <c r="Y33" s="42"/>
      <c r="Z33" s="44"/>
      <c r="AA33" s="245"/>
      <c r="AB33" s="103"/>
      <c r="AC33" s="104"/>
      <c r="AD33" s="105"/>
      <c r="AE33" s="240" t="s">
        <v>188</v>
      </c>
      <c r="AF33" s="37">
        <f t="shared" si="14"/>
        <v>271</v>
      </c>
      <c r="AG33" s="38">
        <f t="shared" si="15"/>
        <v>103.997</v>
      </c>
      <c r="AH33" s="38">
        <f t="shared" si="18"/>
        <v>60.542999999999992</v>
      </c>
      <c r="AI33" s="48" t="str">
        <f t="shared" si="16"/>
        <v>Lipno Nowe</v>
      </c>
      <c r="AJ33" s="40">
        <f>IF(M30=0,"",M30)</f>
        <v>3.4722222222222202E-4</v>
      </c>
      <c r="AK33" s="42" t="str">
        <f>IF(N30=0,"",N30)</f>
        <v/>
      </c>
      <c r="AL33" s="43"/>
      <c r="AM33" s="40">
        <v>2.174765653113146E-3</v>
      </c>
      <c r="AN33" s="42"/>
      <c r="AO33" s="44"/>
      <c r="AP33" s="245"/>
      <c r="AQ33" s="103">
        <f>IF(AND(ISNUMBER(AJ33),AJ33&gt;0),SUM(AJ$20:AJ33)+SUM(AM$20:AM33),"|")</f>
        <v>3.8463283604052184E-2</v>
      </c>
      <c r="AR33" s="104" t="str">
        <f>IF(AND(ISNUMBER(AK33),AK33&gt;0),SUM(AK$20:AK33)+SUM(AN$20:AN33),"|")</f>
        <v>|</v>
      </c>
      <c r="AS33" s="105" t="str">
        <f>IF(AND(ISNUMBER(AL33),AL33&gt;0),SUM(AL$20:AL33)+SUM(AO$20:AO33),"|")</f>
        <v>|</v>
      </c>
      <c r="AT33" s="240" t="s">
        <v>188</v>
      </c>
      <c r="AU33" s="40">
        <f>IF(AM34=0,"",AM34)</f>
        <v>3.7058634095233993E-3</v>
      </c>
      <c r="AX33" s="245"/>
      <c r="AY33" s="103">
        <f>IF(AND(ISNUMBER(AJ33),AJ33&gt;0),SUM(AJ33:AJ$34)+SUM(AU33:AU$34),"|")</f>
        <v>4.0530856317456216E-3</v>
      </c>
      <c r="AZ33" s="104" t="str">
        <f>IF(AND(ISNUMBER(AK33),AK33&gt;0),SUM(AK33:AK$34)+SUM(AV31:AV$34),"|")</f>
        <v>|</v>
      </c>
      <c r="BA33" s="105" t="str">
        <f>IF(AND(ISNUMBER(AL33),AL33&gt;0),SUM(AL33:AL$34)+SUM(AW31:AW$34),"|")</f>
        <v>|</v>
      </c>
      <c r="BB33" s="240" t="s">
        <v>188</v>
      </c>
      <c r="BD33" s="124"/>
      <c r="BF33" s="124"/>
      <c r="BG33" s="124"/>
    </row>
    <row r="34" spans="13:59" ht="12" customHeight="1">
      <c r="M34" s="40"/>
      <c r="N34" s="42"/>
      <c r="O34" s="43"/>
      <c r="P34" s="40"/>
      <c r="Q34" s="42"/>
      <c r="R34" s="44"/>
      <c r="S34" s="245"/>
      <c r="T34" s="103"/>
      <c r="U34" s="104"/>
      <c r="V34" s="105"/>
      <c r="W34" s="240" t="s">
        <v>188</v>
      </c>
      <c r="X34" s="40"/>
      <c r="Y34" s="42"/>
      <c r="Z34" s="44"/>
      <c r="AA34" s="245"/>
      <c r="AB34" s="103"/>
      <c r="AC34" s="104"/>
      <c r="AD34" s="105"/>
      <c r="AE34" s="240" t="s">
        <v>188</v>
      </c>
      <c r="AF34" s="37">
        <f t="shared" si="14"/>
        <v>271</v>
      </c>
      <c r="AG34" s="38">
        <f t="shared" si="15"/>
        <v>95.798000000000002</v>
      </c>
      <c r="AH34" s="38">
        <f t="shared" si="18"/>
        <v>68.74199999999999</v>
      </c>
      <c r="AI34" s="69" t="str">
        <f t="shared" si="16"/>
        <v>Leszno</v>
      </c>
      <c r="AJ34" s="102">
        <f>1*10^(-100)</f>
        <v>1E-100</v>
      </c>
      <c r="AK34" s="102">
        <f>1*10^(-100)</f>
        <v>1E-100</v>
      </c>
      <c r="AL34" s="102">
        <f>1*10^(-100)</f>
        <v>1E-100</v>
      </c>
      <c r="AM34" s="40">
        <v>3.7058634095233993E-3</v>
      </c>
      <c r="AN34" s="42">
        <v>6.030092592592593E-3</v>
      </c>
      <c r="AO34" s="44">
        <v>5.5092592592592589E-3</v>
      </c>
      <c r="AP34" s="245"/>
      <c r="AQ34" s="103">
        <f>IF(AND(ISNUMBER(AJ34),AJ34&gt;0),SUM(AJ$20:AJ34)+SUM(AM$20:AM34),"|")</f>
        <v>4.2169147013575582E-2</v>
      </c>
      <c r="AR34" s="104">
        <f>IF(AND(ISNUMBER(AK34),AK34&gt;0),SUM(AK$20:AK34)+SUM(AN$20:AN34),"|")</f>
        <v>3.203295138888889E-2</v>
      </c>
      <c r="AS34" s="105">
        <f>IF(AND(ISNUMBER(AL34),AL34&gt;0),SUM(AL$20:AL34)+SUM(AO$20:AO34),"|")</f>
        <v>2.3969907407407405E-2</v>
      </c>
      <c r="AT34" s="240" t="s">
        <v>188</v>
      </c>
      <c r="AU34" s="40"/>
      <c r="AV34" s="42"/>
      <c r="AW34" s="44"/>
      <c r="AX34" s="245"/>
      <c r="AY34" s="103">
        <f>IF(AND(ISNUMBER(AJ34),AJ34&gt;0),SUM(AJ34:AJ$34)+SUM(AU34:AU$34),"|")</f>
        <v>1E-100</v>
      </c>
      <c r="AZ34" s="104">
        <f>IF(AND(ISNUMBER(AK34),AK34&gt;0),SUM(AK34:AK$34)+SUM(AV34:AV$34),"|")</f>
        <v>1E-100</v>
      </c>
      <c r="BA34" s="105">
        <f>IF(AND(ISNUMBER(AL34),AL34&gt;0),SUM(AL34:AL$34)+SUM(AW34:AW$34),"|")</f>
        <v>1E-100</v>
      </c>
      <c r="BB34" s="240" t="s">
        <v>188</v>
      </c>
      <c r="BD34" s="124"/>
      <c r="BF34" s="124"/>
      <c r="BG34" s="124"/>
    </row>
    <row r="35" spans="13:59" ht="12" customHeight="1">
      <c r="M35" s="40"/>
      <c r="N35" s="40"/>
      <c r="O35" s="43"/>
      <c r="P35" s="40"/>
      <c r="Q35" s="40"/>
      <c r="R35" s="44"/>
      <c r="S35" s="245"/>
      <c r="T35" s="103"/>
      <c r="U35" s="104"/>
      <c r="V35" s="105"/>
      <c r="W35" s="240" t="s">
        <v>188</v>
      </c>
      <c r="X35" s="40"/>
      <c r="Y35" s="40"/>
      <c r="Z35" s="44"/>
      <c r="AA35" s="245"/>
      <c r="AB35" s="103"/>
      <c r="AC35" s="104"/>
      <c r="AD35" s="105"/>
      <c r="AE35" s="240" t="s">
        <v>188</v>
      </c>
      <c r="AF35" s="40"/>
      <c r="AG35" s="40"/>
      <c r="AH35" s="40"/>
      <c r="AI35" s="40"/>
      <c r="AJ35" s="40"/>
      <c r="AK35" s="40"/>
      <c r="AL35" s="43"/>
      <c r="AM35" s="40"/>
      <c r="AN35" s="40"/>
      <c r="AO35" s="44"/>
      <c r="AP35" s="245"/>
      <c r="AQ35" s="103"/>
      <c r="AR35" s="104"/>
      <c r="AS35" s="105"/>
      <c r="AT35" s="240" t="s">
        <v>188</v>
      </c>
      <c r="AU35" s="40"/>
      <c r="AV35" s="40"/>
      <c r="AW35" s="44"/>
      <c r="AX35" s="245"/>
      <c r="AY35" s="103"/>
      <c r="AZ35" s="104"/>
      <c r="BA35" s="105"/>
      <c r="BB35" s="240" t="s">
        <v>188</v>
      </c>
      <c r="BD35" s="124"/>
    </row>
    <row r="36" spans="13:59" ht="12" customHeight="1">
      <c r="M36" s="40"/>
      <c r="N36" s="42"/>
      <c r="O36" s="43"/>
      <c r="P36" s="40"/>
      <c r="Q36" s="42"/>
      <c r="R36" s="44"/>
      <c r="S36" s="245"/>
      <c r="T36" s="103"/>
      <c r="U36" s="104"/>
      <c r="V36" s="105"/>
      <c r="W36" s="240" t="s">
        <v>188</v>
      </c>
      <c r="X36" s="40"/>
      <c r="Y36" s="42"/>
      <c r="Z36" s="44"/>
      <c r="AA36" s="245"/>
      <c r="AB36" s="103"/>
      <c r="AC36" s="104"/>
      <c r="AD36" s="105"/>
      <c r="AE36" s="240" t="s">
        <v>188</v>
      </c>
      <c r="AJ36" s="41"/>
      <c r="AK36" s="41"/>
      <c r="AL36" s="43"/>
      <c r="AM36" s="40"/>
      <c r="AN36" s="42"/>
      <c r="AO36" s="44"/>
      <c r="AP36" s="245"/>
      <c r="AQ36" s="103"/>
      <c r="AR36" s="104"/>
      <c r="AS36" s="105"/>
      <c r="AT36" s="240" t="s">
        <v>188</v>
      </c>
      <c r="AU36" s="40"/>
      <c r="AV36" s="42"/>
      <c r="AW36" s="44"/>
      <c r="AX36" s="245"/>
      <c r="AY36" s="103"/>
      <c r="AZ36" s="104"/>
      <c r="BA36" s="105"/>
      <c r="BB36" s="240" t="s">
        <v>188</v>
      </c>
    </row>
    <row r="37" spans="13:59" ht="12" customHeight="1">
      <c r="M37" s="40"/>
      <c r="N37" s="42"/>
      <c r="O37" s="43"/>
      <c r="P37" s="40"/>
      <c r="Q37" s="42"/>
      <c r="R37" s="44"/>
      <c r="S37" s="245"/>
      <c r="T37" s="103"/>
      <c r="U37" s="104"/>
      <c r="V37" s="105"/>
      <c r="W37" s="240" t="s">
        <v>188</v>
      </c>
      <c r="X37" s="40"/>
      <c r="Y37" s="42"/>
      <c r="Z37" s="44"/>
      <c r="AA37" s="245"/>
      <c r="AB37" s="103"/>
      <c r="AC37" s="104"/>
      <c r="AD37" s="105"/>
      <c r="AE37" s="240" t="s">
        <v>188</v>
      </c>
      <c r="AJ37" s="41"/>
      <c r="AK37" s="41"/>
      <c r="AL37" s="43"/>
      <c r="AM37" s="40"/>
      <c r="AN37" s="42"/>
      <c r="AO37" s="44"/>
      <c r="AP37" s="245"/>
      <c r="AQ37" s="103"/>
      <c r="AR37" s="104"/>
      <c r="AS37" s="105"/>
      <c r="AT37" s="240" t="s">
        <v>188</v>
      </c>
      <c r="AU37" s="40"/>
      <c r="AV37" s="42"/>
      <c r="AW37" s="44"/>
      <c r="AX37" s="245"/>
      <c r="AY37" s="103"/>
      <c r="AZ37" s="104"/>
      <c r="BA37" s="105"/>
      <c r="BB37" s="240" t="s">
        <v>188</v>
      </c>
    </row>
    <row r="38" spans="13:59" ht="12" customHeight="1">
      <c r="M38" s="40"/>
      <c r="N38" s="42"/>
      <c r="O38" s="43"/>
      <c r="P38" s="40"/>
      <c r="Q38" s="42"/>
      <c r="R38" s="44"/>
      <c r="S38" s="245"/>
      <c r="T38" s="103"/>
      <c r="U38" s="104"/>
      <c r="V38" s="105"/>
      <c r="W38" s="240" t="s">
        <v>188</v>
      </c>
      <c r="X38" s="40"/>
      <c r="Y38" s="42"/>
      <c r="Z38" s="44"/>
      <c r="AA38" s="245"/>
      <c r="AB38" s="103"/>
      <c r="AC38" s="104"/>
      <c r="AD38" s="105"/>
      <c r="AE38" s="240" t="s">
        <v>188</v>
      </c>
      <c r="AJ38" s="41"/>
      <c r="AK38" s="41"/>
      <c r="AL38" s="43"/>
      <c r="AM38" s="40"/>
      <c r="AN38" s="42"/>
      <c r="AO38" s="44"/>
      <c r="AP38" s="245"/>
      <c r="AQ38" s="103"/>
      <c r="AR38" s="104"/>
      <c r="AS38" s="105"/>
      <c r="AT38" s="240" t="s">
        <v>188</v>
      </c>
      <c r="AU38" s="40"/>
      <c r="AV38" s="42"/>
      <c r="AW38" s="44"/>
      <c r="AX38" s="245"/>
      <c r="AY38" s="103"/>
      <c r="AZ38" s="104"/>
      <c r="BA38" s="105"/>
      <c r="BB38" s="240" t="s">
        <v>188</v>
      </c>
    </row>
    <row r="39" spans="13:59" ht="12" customHeight="1">
      <c r="M39" s="40"/>
      <c r="N39" s="42"/>
      <c r="O39" s="43"/>
      <c r="P39" s="40"/>
      <c r="Q39" s="42"/>
      <c r="R39" s="44"/>
      <c r="S39" s="245"/>
      <c r="T39" s="103"/>
      <c r="U39" s="104"/>
      <c r="V39" s="105"/>
      <c r="W39" s="240" t="s">
        <v>188</v>
      </c>
      <c r="X39" s="40"/>
      <c r="Y39" s="42"/>
      <c r="Z39" s="44"/>
      <c r="AA39" s="245"/>
      <c r="AB39" s="103"/>
      <c r="AC39" s="104"/>
      <c r="AD39" s="105"/>
      <c r="AE39" s="240" t="s">
        <v>188</v>
      </c>
      <c r="AJ39" s="41"/>
      <c r="AK39" s="41"/>
      <c r="AL39" s="43"/>
      <c r="AM39" s="40"/>
      <c r="AN39" s="42"/>
      <c r="AO39" s="44"/>
      <c r="AP39" s="245"/>
      <c r="AQ39" s="103"/>
      <c r="AR39" s="104"/>
      <c r="AS39" s="105"/>
      <c r="AT39" s="240" t="s">
        <v>188</v>
      </c>
      <c r="AU39" s="40"/>
      <c r="AV39" s="42"/>
      <c r="AW39" s="44"/>
      <c r="AX39" s="245"/>
      <c r="AY39" s="103"/>
      <c r="AZ39" s="104"/>
      <c r="BA39" s="105"/>
      <c r="BB39" s="240" t="s">
        <v>188</v>
      </c>
    </row>
    <row r="40" spans="13:59" ht="12" customHeight="1">
      <c r="M40" s="40"/>
      <c r="N40" s="42"/>
      <c r="O40" s="43"/>
      <c r="P40" s="40"/>
      <c r="Q40" s="42"/>
      <c r="R40" s="44"/>
      <c r="S40" s="245"/>
      <c r="T40" s="103"/>
      <c r="U40" s="104"/>
      <c r="V40" s="105"/>
      <c r="W40" s="240" t="s">
        <v>188</v>
      </c>
      <c r="X40" s="40"/>
      <c r="Y40" s="42"/>
      <c r="Z40" s="44"/>
      <c r="AA40" s="245"/>
      <c r="AB40" s="103"/>
      <c r="AC40" s="104"/>
      <c r="AD40" s="105"/>
      <c r="AE40" s="240" t="s">
        <v>188</v>
      </c>
      <c r="AJ40" s="41"/>
      <c r="AK40" s="41"/>
      <c r="AL40" s="43"/>
      <c r="AM40" s="40"/>
      <c r="AN40" s="42"/>
      <c r="AO40" s="44"/>
      <c r="AP40" s="245"/>
      <c r="AQ40" s="103"/>
      <c r="AR40" s="104"/>
      <c r="AS40" s="105"/>
      <c r="AT40" s="240" t="s">
        <v>188</v>
      </c>
      <c r="AU40" s="40"/>
      <c r="AV40" s="42"/>
      <c r="AW40" s="44"/>
      <c r="AX40" s="245"/>
      <c r="AY40" s="103"/>
      <c r="AZ40" s="104"/>
      <c r="BA40" s="105"/>
      <c r="BB40" s="240" t="s">
        <v>188</v>
      </c>
    </row>
    <row r="41" spans="13:59" ht="12" customHeight="1">
      <c r="M41" s="40"/>
      <c r="N41" s="42"/>
      <c r="O41" s="43"/>
      <c r="P41" s="40"/>
      <c r="Q41" s="42"/>
      <c r="R41" s="44"/>
      <c r="S41" s="245"/>
      <c r="T41" s="103"/>
      <c r="U41" s="104"/>
      <c r="V41" s="105"/>
      <c r="W41" s="240" t="s">
        <v>188</v>
      </c>
      <c r="X41" s="40"/>
      <c r="Y41" s="42"/>
      <c r="Z41" s="44"/>
      <c r="AA41" s="245"/>
      <c r="AB41" s="103"/>
      <c r="AC41" s="104"/>
      <c r="AD41" s="105"/>
      <c r="AE41" s="240" t="s">
        <v>188</v>
      </c>
      <c r="AJ41" s="41"/>
      <c r="AK41" s="41"/>
      <c r="AL41" s="43"/>
      <c r="AM41" s="40"/>
      <c r="AN41" s="42"/>
      <c r="AO41" s="44"/>
      <c r="AP41" s="245"/>
      <c r="AQ41" s="103"/>
      <c r="AR41" s="104"/>
      <c r="AS41" s="105"/>
      <c r="AT41" s="240" t="s">
        <v>188</v>
      </c>
      <c r="AU41" s="40"/>
      <c r="AV41" s="42"/>
      <c r="AW41" s="44"/>
      <c r="AX41" s="245"/>
      <c r="AY41" s="103"/>
      <c r="AZ41" s="104"/>
      <c r="BA41" s="105"/>
      <c r="BB41" s="240" t="s">
        <v>188</v>
      </c>
    </row>
    <row r="42" spans="13:59" ht="12" customHeight="1">
      <c r="M42" s="40"/>
      <c r="N42" s="42"/>
      <c r="O42" s="43"/>
      <c r="P42" s="40"/>
      <c r="Q42" s="42"/>
      <c r="R42" s="44"/>
      <c r="S42" s="245"/>
      <c r="T42" s="103"/>
      <c r="U42" s="104"/>
      <c r="V42" s="105"/>
      <c r="W42" s="240" t="s">
        <v>188</v>
      </c>
      <c r="X42" s="40"/>
      <c r="Y42" s="42"/>
      <c r="Z42" s="44"/>
      <c r="AA42" s="245"/>
      <c r="AB42" s="103"/>
      <c r="AC42" s="104"/>
      <c r="AD42" s="105"/>
      <c r="AE42" s="240" t="s">
        <v>188</v>
      </c>
      <c r="AJ42" s="41"/>
      <c r="AK42" s="41"/>
      <c r="AL42" s="43"/>
      <c r="AM42" s="40"/>
      <c r="AN42" s="42"/>
      <c r="AO42" s="44"/>
      <c r="AP42" s="245"/>
      <c r="AQ42" s="103"/>
      <c r="AR42" s="104"/>
      <c r="AS42" s="105"/>
      <c r="AT42" s="240" t="s">
        <v>188</v>
      </c>
      <c r="AU42" s="40"/>
      <c r="AV42" s="42"/>
      <c r="AW42" s="44"/>
      <c r="AX42" s="245"/>
      <c r="AY42" s="103"/>
      <c r="AZ42" s="104"/>
      <c r="BA42" s="105"/>
      <c r="BB42" s="240" t="s">
        <v>188</v>
      </c>
    </row>
    <row r="43" spans="13:59" ht="12" customHeight="1">
      <c r="M43" s="40"/>
      <c r="N43" s="42"/>
      <c r="O43" s="43"/>
      <c r="P43" s="40"/>
      <c r="Q43" s="42"/>
      <c r="R43" s="44"/>
      <c r="S43" s="245"/>
      <c r="T43" s="103"/>
      <c r="U43" s="104"/>
      <c r="V43" s="105"/>
      <c r="W43" s="240" t="s">
        <v>188</v>
      </c>
      <c r="X43" s="40"/>
      <c r="Y43" s="42"/>
      <c r="Z43" s="44"/>
      <c r="AA43" s="245"/>
      <c r="AB43" s="103"/>
      <c r="AC43" s="104"/>
      <c r="AD43" s="105"/>
      <c r="AE43" s="240" t="s">
        <v>188</v>
      </c>
      <c r="AJ43" s="41"/>
      <c r="AK43" s="41"/>
      <c r="AL43" s="43"/>
      <c r="AM43" s="40"/>
      <c r="AN43" s="42"/>
      <c r="AO43" s="44"/>
      <c r="AP43" s="245"/>
      <c r="AQ43" s="103"/>
      <c r="AR43" s="104"/>
      <c r="AS43" s="105"/>
      <c r="AT43" s="240" t="s">
        <v>188</v>
      </c>
      <c r="AU43" s="40"/>
      <c r="AV43" s="42"/>
      <c r="AW43" s="44"/>
      <c r="AX43" s="245"/>
      <c r="AY43" s="103"/>
      <c r="AZ43" s="104"/>
      <c r="BA43" s="105"/>
      <c r="BB43" s="240" t="s">
        <v>188</v>
      </c>
    </row>
    <row r="44" spans="13:59" ht="12" customHeight="1">
      <c r="M44" s="40"/>
      <c r="N44" s="42"/>
      <c r="O44" s="43"/>
      <c r="P44" s="40"/>
      <c r="Q44" s="42"/>
      <c r="R44" s="44"/>
      <c r="S44" s="245"/>
      <c r="T44" s="103"/>
      <c r="U44" s="104"/>
      <c r="V44" s="105"/>
      <c r="W44" s="240" t="s">
        <v>188</v>
      </c>
      <c r="X44" s="40"/>
      <c r="Y44" s="42"/>
      <c r="Z44" s="44"/>
      <c r="AA44" s="245"/>
      <c r="AB44" s="103"/>
      <c r="AC44" s="104"/>
      <c r="AD44" s="105"/>
      <c r="AE44" s="240" t="s">
        <v>188</v>
      </c>
      <c r="AJ44" s="41"/>
      <c r="AK44" s="41"/>
      <c r="AL44" s="43"/>
      <c r="AM44" s="40"/>
      <c r="AN44" s="42"/>
      <c r="AO44" s="44"/>
      <c r="AP44" s="245"/>
      <c r="AQ44" s="103"/>
      <c r="AR44" s="104"/>
      <c r="AS44" s="105"/>
      <c r="AT44" s="240" t="s">
        <v>188</v>
      </c>
      <c r="AU44" s="40"/>
      <c r="AV44" s="42"/>
      <c r="AW44" s="44"/>
      <c r="AX44" s="245"/>
      <c r="AY44" s="103"/>
      <c r="AZ44" s="104"/>
      <c r="BA44" s="105"/>
      <c r="BB44" s="240" t="s">
        <v>188</v>
      </c>
    </row>
    <row r="45" spans="13:59" ht="12" customHeight="1">
      <c r="M45" s="40"/>
      <c r="N45" s="42"/>
      <c r="O45" s="43"/>
      <c r="P45" s="40"/>
      <c r="Q45" s="42"/>
      <c r="R45" s="44"/>
      <c r="S45" s="245"/>
      <c r="T45" s="103"/>
      <c r="U45" s="104"/>
      <c r="V45" s="105"/>
      <c r="W45" s="240" t="s">
        <v>188</v>
      </c>
      <c r="X45" s="40"/>
      <c r="Y45" s="42"/>
      <c r="Z45" s="44"/>
      <c r="AA45" s="245"/>
      <c r="AB45" s="103"/>
      <c r="AC45" s="104"/>
      <c r="AD45" s="105"/>
      <c r="AE45" s="240" t="s">
        <v>188</v>
      </c>
      <c r="AJ45" s="41"/>
      <c r="AK45" s="41"/>
      <c r="AL45" s="43"/>
      <c r="AM45" s="40"/>
      <c r="AN45" s="42"/>
      <c r="AO45" s="44"/>
      <c r="AP45" s="245"/>
      <c r="AQ45" s="103"/>
      <c r="AR45" s="104"/>
      <c r="AS45" s="105"/>
      <c r="AT45" s="240" t="s">
        <v>188</v>
      </c>
      <c r="AU45" s="40"/>
      <c r="AV45" s="42"/>
      <c r="AW45" s="44"/>
      <c r="AX45" s="245"/>
      <c r="AY45" s="103"/>
      <c r="AZ45" s="104"/>
      <c r="BA45" s="105"/>
      <c r="BB45" s="240" t="s">
        <v>188</v>
      </c>
    </row>
    <row r="46" spans="13:59" ht="12" customHeight="1">
      <c r="M46" s="40"/>
      <c r="N46" s="42"/>
      <c r="O46" s="43"/>
      <c r="P46" s="40"/>
      <c r="Q46" s="42"/>
      <c r="R46" s="44"/>
      <c r="S46" s="245"/>
      <c r="T46" s="103"/>
      <c r="U46" s="104"/>
      <c r="V46" s="105"/>
      <c r="W46" s="240" t="s">
        <v>188</v>
      </c>
      <c r="X46" s="40"/>
      <c r="Y46" s="42"/>
      <c r="Z46" s="44"/>
      <c r="AA46" s="245"/>
      <c r="AB46" s="103"/>
      <c r="AC46" s="104"/>
      <c r="AD46" s="105"/>
      <c r="AE46" s="240" t="s">
        <v>188</v>
      </c>
      <c r="AJ46" s="41"/>
      <c r="AK46" s="41"/>
      <c r="AL46" s="43"/>
      <c r="AM46" s="40"/>
      <c r="AN46" s="42"/>
      <c r="AO46" s="44"/>
      <c r="AP46" s="245"/>
      <c r="AQ46" s="103"/>
      <c r="AR46" s="104"/>
      <c r="AS46" s="105"/>
      <c r="AT46" s="240" t="s">
        <v>188</v>
      </c>
      <c r="AU46" s="40"/>
      <c r="AV46" s="42"/>
      <c r="AW46" s="44"/>
      <c r="AX46" s="245"/>
      <c r="AY46" s="103"/>
      <c r="AZ46" s="104"/>
      <c r="BA46" s="105"/>
      <c r="BB46" s="240" t="s">
        <v>188</v>
      </c>
    </row>
    <row r="47" spans="13:59" ht="12" customHeight="1">
      <c r="M47" s="40"/>
      <c r="N47" s="42"/>
      <c r="O47" s="43"/>
      <c r="P47" s="40"/>
      <c r="Q47" s="42"/>
      <c r="R47" s="44"/>
      <c r="S47" s="245"/>
      <c r="T47" s="103"/>
      <c r="U47" s="104"/>
      <c r="V47" s="105"/>
      <c r="W47" s="240" t="s">
        <v>188</v>
      </c>
      <c r="X47" s="40"/>
      <c r="Y47" s="42"/>
      <c r="Z47" s="44"/>
      <c r="AA47" s="245"/>
      <c r="AB47" s="103"/>
      <c r="AC47" s="104"/>
      <c r="AD47" s="105"/>
      <c r="AE47" s="240" t="s">
        <v>188</v>
      </c>
      <c r="AJ47" s="41"/>
      <c r="AK47" s="41"/>
      <c r="AL47" s="43"/>
      <c r="AM47" s="40"/>
      <c r="AN47" s="42"/>
      <c r="AO47" s="44"/>
      <c r="AP47" s="245"/>
      <c r="AQ47" s="103"/>
      <c r="AR47" s="104"/>
      <c r="AS47" s="105"/>
      <c r="AT47" s="240" t="s">
        <v>188</v>
      </c>
      <c r="AU47" s="40"/>
      <c r="AV47" s="42"/>
      <c r="AW47" s="44"/>
      <c r="AX47" s="245"/>
      <c r="AY47" s="103"/>
      <c r="AZ47" s="104"/>
      <c r="BA47" s="105"/>
      <c r="BB47" s="240" t="s">
        <v>188</v>
      </c>
    </row>
    <row r="48" spans="13:59" ht="12" customHeight="1">
      <c r="M48" s="40"/>
      <c r="N48" s="42"/>
      <c r="O48" s="43"/>
      <c r="P48" s="40"/>
      <c r="Q48" s="42"/>
      <c r="R48" s="44"/>
      <c r="S48" s="245"/>
      <c r="T48" s="103"/>
      <c r="U48" s="104"/>
      <c r="V48" s="105"/>
      <c r="W48" s="240" t="s">
        <v>188</v>
      </c>
      <c r="X48" s="40"/>
      <c r="Y48" s="42"/>
      <c r="Z48" s="44"/>
      <c r="AA48" s="245"/>
      <c r="AB48" s="103"/>
      <c r="AC48" s="104"/>
      <c r="AD48" s="105"/>
      <c r="AE48" s="240" t="s">
        <v>188</v>
      </c>
      <c r="AJ48" s="41"/>
      <c r="AK48" s="41"/>
      <c r="AL48" s="43"/>
      <c r="AM48" s="40"/>
      <c r="AN48" s="42"/>
      <c r="AO48" s="44"/>
      <c r="AP48" s="245"/>
      <c r="AQ48" s="103"/>
      <c r="AR48" s="104"/>
      <c r="AS48" s="105"/>
      <c r="AT48" s="240" t="s">
        <v>188</v>
      </c>
      <c r="AU48" s="40"/>
      <c r="AV48" s="42"/>
      <c r="AW48" s="44"/>
      <c r="AX48" s="245"/>
      <c r="AY48" s="103"/>
      <c r="AZ48" s="104"/>
      <c r="BA48" s="105"/>
      <c r="BB48" s="240" t="s">
        <v>188</v>
      </c>
    </row>
    <row r="49" spans="13:54" ht="12" customHeight="1">
      <c r="M49" s="40"/>
      <c r="N49" s="42"/>
      <c r="O49" s="43"/>
      <c r="P49" s="40"/>
      <c r="Q49" s="42"/>
      <c r="R49" s="44"/>
      <c r="S49" s="245"/>
      <c r="T49" s="103"/>
      <c r="U49" s="104"/>
      <c r="V49" s="105"/>
      <c r="W49" s="240" t="s">
        <v>188</v>
      </c>
      <c r="X49" s="40"/>
      <c r="Y49" s="42"/>
      <c r="Z49" s="44"/>
      <c r="AA49" s="245"/>
      <c r="AB49" s="103"/>
      <c r="AC49" s="104"/>
      <c r="AD49" s="105"/>
      <c r="AE49" s="240" t="s">
        <v>188</v>
      </c>
      <c r="AJ49" s="41"/>
      <c r="AK49" s="41"/>
      <c r="AL49" s="43"/>
      <c r="AM49" s="40"/>
      <c r="AN49" s="42"/>
      <c r="AO49" s="44"/>
      <c r="AP49" s="245"/>
      <c r="AQ49" s="103"/>
      <c r="AR49" s="104"/>
      <c r="AS49" s="105"/>
      <c r="AT49" s="240" t="s">
        <v>188</v>
      </c>
      <c r="AU49" s="40"/>
      <c r="AV49" s="42"/>
      <c r="AW49" s="44"/>
      <c r="AX49" s="245"/>
      <c r="AY49" s="103"/>
      <c r="AZ49" s="104"/>
      <c r="BA49" s="105"/>
      <c r="BB49" s="240" t="s">
        <v>188</v>
      </c>
    </row>
    <row r="50" spans="13:54" ht="12" customHeight="1">
      <c r="M50" s="40"/>
      <c r="N50" s="42"/>
      <c r="O50" s="43"/>
      <c r="P50" s="40"/>
      <c r="Q50" s="42"/>
      <c r="R50" s="44"/>
      <c r="S50" s="245"/>
      <c r="T50" s="103"/>
      <c r="U50" s="104"/>
      <c r="V50" s="105"/>
      <c r="W50" s="240" t="s">
        <v>188</v>
      </c>
      <c r="X50" s="40"/>
      <c r="Y50" s="42"/>
      <c r="Z50" s="44"/>
      <c r="AA50" s="245"/>
      <c r="AB50" s="103"/>
      <c r="AC50" s="104"/>
      <c r="AD50" s="105"/>
      <c r="AE50" s="240" t="s">
        <v>188</v>
      </c>
      <c r="AJ50" s="41"/>
      <c r="AK50" s="41"/>
      <c r="AL50" s="43"/>
      <c r="AM50" s="40"/>
      <c r="AN50" s="42"/>
      <c r="AO50" s="44"/>
      <c r="AP50" s="245"/>
      <c r="AQ50" s="103"/>
      <c r="AR50" s="104"/>
      <c r="AS50" s="105"/>
      <c r="AT50" s="240" t="s">
        <v>188</v>
      </c>
      <c r="AU50" s="40"/>
      <c r="AV50" s="42"/>
      <c r="AW50" s="44"/>
      <c r="AX50" s="245"/>
      <c r="AY50" s="103"/>
      <c r="AZ50" s="104"/>
      <c r="BA50" s="105"/>
      <c r="BB50" s="240" t="s">
        <v>188</v>
      </c>
    </row>
    <row r="51" spans="13:54" ht="12" customHeight="1">
      <c r="M51" s="40"/>
      <c r="N51" s="42"/>
      <c r="O51" s="43"/>
      <c r="P51" s="40"/>
      <c r="Q51" s="42"/>
      <c r="R51" s="44"/>
      <c r="S51" s="245"/>
      <c r="T51" s="103"/>
      <c r="U51" s="104"/>
      <c r="V51" s="105"/>
      <c r="W51" s="240"/>
      <c r="X51" s="40"/>
      <c r="Y51" s="42"/>
      <c r="Z51" s="44"/>
      <c r="AA51" s="245"/>
      <c r="AB51" s="103"/>
      <c r="AC51" s="104"/>
      <c r="AD51" s="105"/>
      <c r="AE51" s="240"/>
      <c r="AJ51" s="41"/>
      <c r="AK51" s="41"/>
      <c r="AL51" s="43"/>
      <c r="AM51" s="40"/>
      <c r="AN51" s="42"/>
      <c r="AO51" s="44"/>
      <c r="AP51" s="245"/>
      <c r="AQ51" s="103"/>
      <c r="AR51" s="104"/>
      <c r="AS51" s="105"/>
      <c r="AT51" s="240"/>
      <c r="AU51" s="40"/>
      <c r="AV51" s="42"/>
      <c r="AW51" s="44"/>
      <c r="AX51" s="245"/>
      <c r="AY51" s="103"/>
      <c r="AZ51" s="104"/>
      <c r="BA51" s="105"/>
      <c r="BB51" s="240"/>
    </row>
    <row r="52" spans="13:54" ht="12" customHeight="1">
      <c r="M52" s="40"/>
      <c r="N52" s="42"/>
      <c r="O52" s="43"/>
      <c r="P52" s="40"/>
      <c r="Q52" s="42"/>
      <c r="R52" s="44"/>
      <c r="S52" s="245"/>
      <c r="T52" s="103"/>
      <c r="U52" s="104"/>
      <c r="V52" s="105"/>
      <c r="W52" s="240"/>
      <c r="X52" s="40"/>
      <c r="Y52" s="42"/>
      <c r="Z52" s="44"/>
      <c r="AA52" s="245"/>
      <c r="AB52" s="103"/>
      <c r="AC52" s="104"/>
      <c r="AD52" s="105"/>
      <c r="AE52" s="240"/>
      <c r="AJ52" s="41"/>
      <c r="AK52" s="41"/>
      <c r="AL52" s="43"/>
      <c r="AM52" s="40"/>
      <c r="AN52" s="42"/>
      <c r="AO52" s="44"/>
      <c r="AP52" s="245"/>
      <c r="AQ52" s="103"/>
      <c r="AR52" s="104"/>
      <c r="AS52" s="105"/>
      <c r="AT52" s="240"/>
      <c r="AU52" s="40"/>
      <c r="AV52" s="42"/>
      <c r="AW52" s="44"/>
      <c r="AX52" s="245"/>
      <c r="AY52" s="103"/>
      <c r="AZ52" s="104"/>
      <c r="BA52" s="105"/>
      <c r="BB52" s="240"/>
    </row>
    <row r="53" spans="13:54" ht="12" customHeight="1">
      <c r="M53" s="40"/>
      <c r="N53" s="42"/>
      <c r="O53" s="43"/>
      <c r="P53" s="40"/>
      <c r="Q53" s="42"/>
      <c r="R53" s="44"/>
      <c r="S53" s="245"/>
      <c r="T53" s="103"/>
      <c r="U53" s="104"/>
      <c r="V53" s="105"/>
      <c r="W53" s="240"/>
      <c r="X53" s="40"/>
      <c r="Y53" s="42"/>
      <c r="Z53" s="44"/>
      <c r="AA53" s="245"/>
      <c r="AB53" s="103"/>
      <c r="AC53" s="104"/>
      <c r="AD53" s="105"/>
      <c r="AE53" s="240"/>
      <c r="AJ53" s="41"/>
      <c r="AK53" s="41"/>
      <c r="AL53" s="43"/>
      <c r="AM53" s="40"/>
      <c r="AN53" s="42"/>
      <c r="AO53" s="44"/>
      <c r="AP53" s="245"/>
      <c r="AQ53" s="103"/>
      <c r="AR53" s="104"/>
      <c r="AS53" s="105"/>
      <c r="AT53" s="240"/>
      <c r="AU53" s="40"/>
      <c r="AV53" s="42"/>
      <c r="AW53" s="44"/>
      <c r="AX53" s="245"/>
      <c r="AY53" s="103"/>
      <c r="AZ53" s="104"/>
      <c r="BA53" s="105"/>
      <c r="BB53" s="240"/>
    </row>
    <row r="54" spans="13:54" ht="12" customHeight="1">
      <c r="M54" s="40"/>
      <c r="N54" s="42"/>
      <c r="O54" s="43"/>
      <c r="P54" s="40"/>
      <c r="Q54" s="42"/>
      <c r="R54" s="44"/>
      <c r="S54" s="245"/>
      <c r="T54" s="103"/>
      <c r="U54" s="104"/>
      <c r="V54" s="105"/>
      <c r="W54" s="240"/>
      <c r="X54" s="40"/>
      <c r="Y54" s="42"/>
      <c r="Z54" s="44"/>
      <c r="AA54" s="245"/>
      <c r="AB54" s="103"/>
      <c r="AC54" s="104"/>
      <c r="AD54" s="105"/>
      <c r="AE54" s="240"/>
      <c r="AJ54" s="41"/>
      <c r="AK54" s="41"/>
      <c r="AL54" s="43"/>
      <c r="AM54" s="40"/>
      <c r="AN54" s="42"/>
      <c r="AO54" s="44"/>
      <c r="AP54" s="245"/>
      <c r="AQ54" s="103"/>
      <c r="AR54" s="104"/>
      <c r="AS54" s="105"/>
      <c r="AT54" s="240"/>
      <c r="AU54" s="40"/>
      <c r="AV54" s="42"/>
      <c r="AW54" s="44"/>
      <c r="AX54" s="245"/>
      <c r="AY54" s="103"/>
      <c r="AZ54" s="104"/>
      <c r="BA54" s="105"/>
      <c r="BB54" s="240"/>
    </row>
    <row r="55" spans="13:54" ht="12" customHeight="1">
      <c r="M55" s="40"/>
      <c r="N55" s="42"/>
      <c r="O55" s="43"/>
      <c r="P55" s="40"/>
      <c r="Q55" s="42"/>
      <c r="R55" s="44"/>
      <c r="S55" s="245"/>
      <c r="T55" s="103"/>
      <c r="U55" s="104"/>
      <c r="V55" s="105"/>
      <c r="W55" s="240"/>
      <c r="X55" s="40"/>
      <c r="Y55" s="42"/>
      <c r="Z55" s="44"/>
      <c r="AA55" s="245"/>
      <c r="AB55" s="103"/>
      <c r="AC55" s="104"/>
      <c r="AD55" s="105"/>
      <c r="AE55" s="240"/>
      <c r="AJ55" s="41"/>
      <c r="AK55" s="41"/>
      <c r="AL55" s="43"/>
      <c r="AM55" s="40"/>
      <c r="AN55" s="42"/>
      <c r="AO55" s="44"/>
      <c r="AP55" s="245"/>
      <c r="AQ55" s="103"/>
      <c r="AR55" s="104"/>
      <c r="AS55" s="105"/>
      <c r="AT55" s="240"/>
      <c r="AU55" s="40"/>
      <c r="AV55" s="42"/>
      <c r="AW55" s="44"/>
      <c r="AX55" s="245"/>
      <c r="AY55" s="103"/>
      <c r="AZ55" s="104"/>
      <c r="BA55" s="105"/>
      <c r="BB55" s="240"/>
    </row>
    <row r="56" spans="13:54" ht="12" customHeight="1">
      <c r="M56" s="40"/>
      <c r="N56" s="42"/>
      <c r="O56" s="43"/>
      <c r="P56" s="40"/>
      <c r="Q56" s="42"/>
      <c r="R56" s="44"/>
      <c r="S56" s="245"/>
      <c r="T56" s="103"/>
      <c r="U56" s="104"/>
      <c r="V56" s="105"/>
      <c r="W56" s="240"/>
      <c r="X56" s="40"/>
      <c r="Y56" s="42"/>
      <c r="Z56" s="44"/>
      <c r="AA56" s="245"/>
      <c r="AB56" s="103"/>
      <c r="AC56" s="104"/>
      <c r="AD56" s="105"/>
      <c r="AE56" s="240"/>
      <c r="AJ56" s="41"/>
      <c r="AK56" s="41"/>
      <c r="AL56" s="43"/>
      <c r="AM56" s="40"/>
      <c r="AN56" s="42"/>
      <c r="AO56" s="44"/>
      <c r="AP56" s="245"/>
      <c r="AQ56" s="103"/>
      <c r="AR56" s="104"/>
      <c r="AS56" s="105"/>
      <c r="AT56" s="240"/>
      <c r="AU56" s="40"/>
      <c r="AV56" s="42"/>
      <c r="AW56" s="44"/>
      <c r="AX56" s="245"/>
      <c r="AY56" s="103"/>
      <c r="AZ56" s="104"/>
      <c r="BA56" s="105"/>
      <c r="BB56" s="240"/>
    </row>
    <row r="57" spans="13:54" ht="12" customHeight="1">
      <c r="M57" s="40"/>
      <c r="N57" s="42"/>
      <c r="O57" s="43"/>
      <c r="P57" s="40"/>
      <c r="Q57" s="42"/>
      <c r="R57" s="44"/>
      <c r="S57" s="245"/>
      <c r="T57" s="103"/>
      <c r="U57" s="104"/>
      <c r="V57" s="105"/>
      <c r="W57" s="240"/>
      <c r="X57" s="40"/>
      <c r="Y57" s="42"/>
      <c r="Z57" s="44"/>
      <c r="AA57" s="245"/>
      <c r="AB57" s="103"/>
      <c r="AC57" s="104"/>
      <c r="AD57" s="105"/>
      <c r="AE57" s="240"/>
      <c r="AJ57" s="41"/>
      <c r="AK57" s="41"/>
      <c r="AL57" s="43"/>
      <c r="AM57" s="40"/>
      <c r="AN57" s="42"/>
      <c r="AO57" s="44"/>
      <c r="AP57" s="245"/>
      <c r="AQ57" s="103"/>
      <c r="AR57" s="104"/>
      <c r="AS57" s="105"/>
      <c r="AT57" s="240"/>
      <c r="AU57" s="40"/>
      <c r="AV57" s="42"/>
      <c r="AW57" s="44"/>
      <c r="AX57" s="245"/>
      <c r="AY57" s="103"/>
      <c r="AZ57" s="104"/>
      <c r="BA57" s="105"/>
      <c r="BB57" s="240"/>
    </row>
    <row r="58" spans="13:54" ht="12" customHeight="1">
      <c r="M58" s="40"/>
      <c r="N58" s="42"/>
      <c r="O58" s="43"/>
      <c r="P58" s="40"/>
      <c r="Q58" s="42"/>
      <c r="R58" s="44"/>
      <c r="S58" s="245"/>
      <c r="T58" s="103"/>
      <c r="U58" s="104"/>
      <c r="V58" s="105"/>
      <c r="W58" s="240"/>
      <c r="X58" s="40"/>
      <c r="Y58" s="42"/>
      <c r="Z58" s="44"/>
      <c r="AA58" s="245"/>
      <c r="AB58" s="103"/>
      <c r="AC58" s="104"/>
      <c r="AD58" s="105"/>
      <c r="AE58" s="240"/>
      <c r="AQ58" s="103"/>
      <c r="AR58" s="104"/>
      <c r="AS58" s="105"/>
      <c r="AT58" s="240"/>
      <c r="AY58" s="103"/>
      <c r="AZ58" s="104"/>
      <c r="BA58" s="105"/>
      <c r="BB58" s="240"/>
    </row>
    <row r="59" spans="13:54" ht="12" customHeight="1">
      <c r="M59" s="40"/>
      <c r="N59" s="42"/>
      <c r="O59" s="43"/>
      <c r="P59" s="40"/>
      <c r="Q59" s="42"/>
      <c r="R59" s="44"/>
      <c r="S59" s="245"/>
      <c r="T59" s="103"/>
      <c r="U59" s="104"/>
      <c r="V59" s="105"/>
      <c r="W59" s="240"/>
      <c r="X59" s="40"/>
      <c r="Y59" s="42"/>
      <c r="Z59" s="44"/>
      <c r="AA59" s="245"/>
      <c r="AB59" s="103"/>
      <c r="AC59" s="104"/>
      <c r="AD59" s="105"/>
      <c r="AE59" s="240"/>
      <c r="AQ59" s="103"/>
      <c r="AR59" s="104"/>
      <c r="AS59" s="105"/>
      <c r="AT59" s="240"/>
      <c r="AY59" s="103"/>
      <c r="AZ59" s="104"/>
      <c r="BA59" s="105"/>
      <c r="BB59" s="240"/>
    </row>
    <row r="60" spans="13:54" ht="12" customHeight="1">
      <c r="M60" s="40"/>
      <c r="N60" s="42"/>
      <c r="O60" s="43"/>
      <c r="P60" s="40"/>
      <c r="Q60" s="42"/>
      <c r="R60" s="44"/>
      <c r="S60" s="245"/>
      <c r="T60" s="103"/>
      <c r="U60" s="104"/>
      <c r="V60" s="105"/>
      <c r="W60" s="240"/>
      <c r="X60" s="40"/>
      <c r="Y60" s="42"/>
      <c r="Z60" s="44"/>
      <c r="AA60" s="245"/>
      <c r="AB60" s="103"/>
      <c r="AC60" s="104"/>
      <c r="AD60" s="105"/>
      <c r="AE60" s="240"/>
      <c r="AQ60" s="103"/>
      <c r="AR60" s="104"/>
      <c r="AS60" s="105"/>
      <c r="AT60" s="240"/>
      <c r="AY60" s="103"/>
      <c r="AZ60" s="104"/>
      <c r="BA60" s="105"/>
      <c r="BB60" s="240"/>
    </row>
  </sheetData>
  <mergeCells count="26">
    <mergeCell ref="AY2:BB2"/>
    <mergeCell ref="P1:AE1"/>
    <mergeCell ref="AM1:BB1"/>
    <mergeCell ref="B2:D2"/>
    <mergeCell ref="E2:G2"/>
    <mergeCell ref="I2:I3"/>
    <mergeCell ref="J2:J3"/>
    <mergeCell ref="AU2:AX2"/>
    <mergeCell ref="AM2:AP2"/>
    <mergeCell ref="T2:W2"/>
    <mergeCell ref="I1:O1"/>
    <mergeCell ref="M2:O2"/>
    <mergeCell ref="AF1:AL1"/>
    <mergeCell ref="AJ2:AL2"/>
    <mergeCell ref="AB2:AE2"/>
    <mergeCell ref="AI2:AI3"/>
    <mergeCell ref="AQ2:AT2"/>
    <mergeCell ref="A1:A3"/>
    <mergeCell ref="B1:G1"/>
    <mergeCell ref="K2:K3"/>
    <mergeCell ref="L2:L3"/>
    <mergeCell ref="P2:S2"/>
    <mergeCell ref="X2:AA2"/>
    <mergeCell ref="AF2:AF3"/>
    <mergeCell ref="AG2:AG3"/>
    <mergeCell ref="AH2:AH3"/>
  </mergeCells>
  <phoneticPr fontId="0" type="noConversion"/>
  <printOptions gridLines="1"/>
  <pageMargins left="0.7" right="0.7" top="0.75" bottom="0.75" header="0.3" footer="0.3"/>
  <pageSetup paperSize="9" fitToWidth="0" orientation="landscape" r:id="rId1"/>
  <colBreaks count="2" manualBreakCount="2">
    <brk id="7" max="37" man="1"/>
    <brk id="3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FT56"/>
  <sheetViews>
    <sheetView showZeros="0" tabSelected="1" topLeftCell="A3" zoomScale="55" zoomScaleNormal="55" workbookViewId="0">
      <selection activeCell="X52" sqref="X52"/>
    </sheetView>
  </sheetViews>
  <sheetFormatPr defaultRowHeight="15"/>
  <cols>
    <col min="1" max="1" width="9.140625" style="150"/>
    <col min="2" max="2" width="23" customWidth="1"/>
    <col min="3" max="3" width="2.85546875" customWidth="1"/>
    <col min="4" max="5" width="9.140625" style="81"/>
    <col min="6" max="6" width="9.140625" style="80"/>
    <col min="7" max="9" width="9.140625" style="81"/>
    <col min="10" max="16" width="9.140625" style="80"/>
    <col min="62" max="87" width="9.5703125" hidden="1" customWidth="1"/>
    <col min="88" max="89" width="9.5703125" customWidth="1"/>
    <col min="92" max="92" width="24.42578125" customWidth="1"/>
    <col min="93" max="93" width="3" customWidth="1"/>
  </cols>
  <sheetData>
    <row r="1" spans="1:147" ht="33.75" customHeight="1">
      <c r="A1" s="778" t="s">
        <v>10</v>
      </c>
      <c r="B1" s="778"/>
      <c r="C1" s="631" t="s">
        <v>184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CM1" s="778" t="s">
        <v>10</v>
      </c>
      <c r="CN1" s="778"/>
      <c r="CO1" s="631" t="s">
        <v>247</v>
      </c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</row>
    <row r="2" spans="1:147" ht="25.5" customHeight="1">
      <c r="A2" s="778"/>
      <c r="B2" s="778"/>
      <c r="C2" s="632" t="s">
        <v>185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CM2" s="778"/>
      <c r="CN2" s="778"/>
      <c r="CO2" s="632" t="s">
        <v>185</v>
      </c>
      <c r="CP2" s="174"/>
      <c r="CQ2" s="174"/>
      <c r="CR2" s="174"/>
      <c r="CS2" s="174"/>
      <c r="CT2" s="174"/>
      <c r="CU2" s="174"/>
      <c r="CV2" s="174"/>
      <c r="CW2" s="174"/>
      <c r="CX2" s="174"/>
      <c r="CY2" s="174"/>
      <c r="CZ2" s="174"/>
      <c r="DA2" s="174"/>
      <c r="DB2" s="174"/>
      <c r="DC2" s="174"/>
      <c r="DD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  <c r="DR2" s="174"/>
      <c r="DS2" s="174"/>
      <c r="DT2" s="174"/>
      <c r="DU2" s="174"/>
      <c r="DV2" s="174"/>
      <c r="DW2" s="174"/>
      <c r="DX2" s="174"/>
      <c r="DY2" s="174"/>
      <c r="DZ2" s="174"/>
      <c r="EA2" s="174"/>
      <c r="EB2" s="174"/>
      <c r="EC2" s="174"/>
      <c r="ED2" s="174"/>
      <c r="EE2" s="174"/>
      <c r="EF2" s="174"/>
      <c r="EG2" s="174"/>
      <c r="EH2" s="174"/>
      <c r="EI2" s="174"/>
      <c r="EJ2" s="174"/>
      <c r="EK2" s="174"/>
      <c r="EL2" s="174"/>
      <c r="EM2" s="174"/>
      <c r="EN2" s="174"/>
      <c r="EO2" s="174"/>
      <c r="EP2" s="174"/>
      <c r="EQ2" s="174"/>
    </row>
    <row r="3" spans="1:147" ht="19.5" customHeight="1">
      <c r="A3" s="779" t="s">
        <v>183</v>
      </c>
      <c r="B3" s="779"/>
      <c r="C3" s="17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CM3" s="779" t="s">
        <v>209</v>
      </c>
      <c r="CN3" s="779"/>
      <c r="CO3" s="171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</row>
    <row r="4" spans="1:147" ht="64.5" customHeight="1">
      <c r="A4" s="756" t="s">
        <v>180</v>
      </c>
      <c r="B4" s="756"/>
      <c r="D4" s="91" t="s">
        <v>181</v>
      </c>
      <c r="E4" s="92" t="s">
        <v>182</v>
      </c>
      <c r="F4" s="204" t="s">
        <v>233</v>
      </c>
      <c r="G4" s="91" t="s">
        <v>181</v>
      </c>
      <c r="H4" s="93" t="s">
        <v>232</v>
      </c>
      <c r="I4" s="204" t="s">
        <v>234</v>
      </c>
      <c r="J4" s="92" t="s">
        <v>182</v>
      </c>
      <c r="K4" s="204" t="s">
        <v>233</v>
      </c>
      <c r="L4" s="91" t="s">
        <v>181</v>
      </c>
      <c r="M4" s="93" t="s">
        <v>207</v>
      </c>
      <c r="N4" s="204" t="s">
        <v>234</v>
      </c>
      <c r="O4" s="92" t="s">
        <v>182</v>
      </c>
      <c r="P4" s="204" t="s">
        <v>233</v>
      </c>
      <c r="Q4" s="91" t="s">
        <v>181</v>
      </c>
      <c r="R4" s="93" t="s">
        <v>232</v>
      </c>
      <c r="S4" s="92" t="s">
        <v>182</v>
      </c>
      <c r="T4" s="204" t="s">
        <v>233</v>
      </c>
      <c r="U4" s="91" t="s">
        <v>181</v>
      </c>
      <c r="V4" s="93" t="s">
        <v>207</v>
      </c>
      <c r="W4" s="92" t="s">
        <v>182</v>
      </c>
      <c r="X4" s="91" t="s">
        <v>181</v>
      </c>
      <c r="Y4" s="91"/>
      <c r="Z4" s="92" t="s">
        <v>208</v>
      </c>
      <c r="AA4" s="91" t="s">
        <v>181</v>
      </c>
      <c r="AB4" s="92" t="s">
        <v>182</v>
      </c>
      <c r="AC4" s="91" t="s">
        <v>181</v>
      </c>
      <c r="AD4" s="92" t="s">
        <v>208</v>
      </c>
      <c r="AE4" s="91" t="s">
        <v>181</v>
      </c>
      <c r="AF4" s="92" t="s">
        <v>182</v>
      </c>
      <c r="AG4" s="91" t="s">
        <v>181</v>
      </c>
      <c r="AH4" s="92" t="s">
        <v>208</v>
      </c>
      <c r="AI4" s="91" t="s">
        <v>181</v>
      </c>
      <c r="AJ4" s="93" t="s">
        <v>232</v>
      </c>
      <c r="AK4" s="204" t="s">
        <v>234</v>
      </c>
      <c r="AL4" s="92" t="s">
        <v>182</v>
      </c>
      <c r="AM4" s="204" t="s">
        <v>233</v>
      </c>
      <c r="AN4" s="91" t="s">
        <v>181</v>
      </c>
      <c r="AO4" s="93" t="s">
        <v>207</v>
      </c>
      <c r="AP4" s="92" t="s">
        <v>182</v>
      </c>
      <c r="AQ4" s="204" t="s">
        <v>233</v>
      </c>
      <c r="AR4" s="91" t="s">
        <v>181</v>
      </c>
      <c r="AS4" s="93" t="s">
        <v>232</v>
      </c>
      <c r="AT4" s="204" t="s">
        <v>234</v>
      </c>
      <c r="AU4" s="92" t="s">
        <v>182</v>
      </c>
      <c r="AV4" s="204" t="s">
        <v>233</v>
      </c>
      <c r="AW4" s="91" t="s">
        <v>181</v>
      </c>
      <c r="AX4" s="93" t="s">
        <v>207</v>
      </c>
      <c r="AY4" s="92" t="s">
        <v>182</v>
      </c>
      <c r="AZ4" s="204" t="s">
        <v>233</v>
      </c>
      <c r="BA4" s="91" t="s">
        <v>181</v>
      </c>
      <c r="BB4" s="92" t="s">
        <v>208</v>
      </c>
      <c r="BC4" s="91" t="s">
        <v>181</v>
      </c>
      <c r="BD4" s="92" t="s">
        <v>182</v>
      </c>
      <c r="BE4" s="91" t="s">
        <v>181</v>
      </c>
      <c r="BF4" s="92" t="s">
        <v>208</v>
      </c>
      <c r="BG4" s="91" t="s">
        <v>181</v>
      </c>
      <c r="BH4" s="92" t="s">
        <v>182</v>
      </c>
      <c r="BI4" s="91" t="s">
        <v>181</v>
      </c>
      <c r="CM4" s="756" t="s">
        <v>180</v>
      </c>
      <c r="CN4" s="756"/>
      <c r="CP4" s="91" t="s">
        <v>210</v>
      </c>
      <c r="CQ4" s="93" t="s">
        <v>213</v>
      </c>
      <c r="CR4" s="91" t="s">
        <v>181</v>
      </c>
      <c r="CS4" s="204" t="s">
        <v>235</v>
      </c>
      <c r="CT4" s="92" t="s">
        <v>211</v>
      </c>
      <c r="CU4" s="204" t="s">
        <v>236</v>
      </c>
      <c r="CV4" s="93" t="s">
        <v>212</v>
      </c>
      <c r="CW4" s="91" t="s">
        <v>181</v>
      </c>
      <c r="CX4" s="204" t="s">
        <v>235</v>
      </c>
      <c r="CY4" s="92" t="s">
        <v>211</v>
      </c>
      <c r="CZ4" s="93" t="s">
        <v>212</v>
      </c>
      <c r="DA4" s="91" t="s">
        <v>181</v>
      </c>
      <c r="DB4" s="204" t="s">
        <v>235</v>
      </c>
      <c r="DC4" s="92" t="s">
        <v>211</v>
      </c>
      <c r="DD4" s="93" t="s">
        <v>213</v>
      </c>
      <c r="DE4" s="91" t="s">
        <v>181</v>
      </c>
      <c r="DF4" s="92" t="s">
        <v>214</v>
      </c>
      <c r="DG4" s="91" t="s">
        <v>181</v>
      </c>
      <c r="DH4" s="92" t="s">
        <v>211</v>
      </c>
      <c r="DI4" s="91" t="s">
        <v>181</v>
      </c>
      <c r="DJ4" s="92" t="s">
        <v>214</v>
      </c>
      <c r="DK4" s="91" t="s">
        <v>181</v>
      </c>
      <c r="DL4" s="92" t="s">
        <v>211</v>
      </c>
      <c r="DM4" s="91" t="s">
        <v>181</v>
      </c>
      <c r="DN4" s="92" t="s">
        <v>214</v>
      </c>
      <c r="DO4" s="91" t="s">
        <v>181</v>
      </c>
      <c r="DP4" s="92" t="s">
        <v>211</v>
      </c>
      <c r="DQ4" s="91" t="s">
        <v>210</v>
      </c>
      <c r="DR4" s="93" t="s">
        <v>404</v>
      </c>
      <c r="DS4" s="204" t="s">
        <v>235</v>
      </c>
      <c r="DT4" s="92" t="s">
        <v>211</v>
      </c>
      <c r="DU4" s="204" t="s">
        <v>236</v>
      </c>
      <c r="DV4" s="93" t="s">
        <v>212</v>
      </c>
      <c r="DW4" s="91" t="s">
        <v>181</v>
      </c>
      <c r="DX4" s="204" t="s">
        <v>235</v>
      </c>
      <c r="DY4" s="92" t="s">
        <v>211</v>
      </c>
      <c r="DZ4" s="204" t="s">
        <v>236</v>
      </c>
      <c r="EA4" s="93" t="s">
        <v>404</v>
      </c>
      <c r="EB4" s="91" t="s">
        <v>181</v>
      </c>
      <c r="EC4" s="204" t="s">
        <v>235</v>
      </c>
      <c r="ED4" s="92" t="s">
        <v>211</v>
      </c>
      <c r="EE4" s="93" t="s">
        <v>212</v>
      </c>
      <c r="EF4" s="91" t="s">
        <v>181</v>
      </c>
      <c r="EG4" s="204" t="s">
        <v>235</v>
      </c>
      <c r="EH4" s="92" t="s">
        <v>211</v>
      </c>
      <c r="EI4" s="91" t="s">
        <v>181</v>
      </c>
      <c r="EJ4" s="92" t="s">
        <v>214</v>
      </c>
      <c r="EK4" s="91" t="s">
        <v>181</v>
      </c>
      <c r="EL4" s="92" t="s">
        <v>211</v>
      </c>
      <c r="EM4" s="91" t="s">
        <v>181</v>
      </c>
      <c r="EN4" s="92" t="s">
        <v>214</v>
      </c>
      <c r="EO4" s="91" t="s">
        <v>181</v>
      </c>
      <c r="EP4" s="92" t="s">
        <v>211</v>
      </c>
      <c r="EQ4" s="91" t="s">
        <v>181</v>
      </c>
    </row>
    <row r="5" spans="1:147" ht="15" customHeight="1">
      <c r="A5" s="756" t="s">
        <v>178</v>
      </c>
      <c r="B5" s="756"/>
      <c r="D5" s="94" t="s">
        <v>305</v>
      </c>
      <c r="E5" s="95" t="s">
        <v>47</v>
      </c>
      <c r="F5" s="205" t="s">
        <v>7</v>
      </c>
      <c r="G5" s="94" t="s">
        <v>305</v>
      </c>
      <c r="H5" s="96" t="s">
        <v>268</v>
      </c>
      <c r="I5" s="205" t="s">
        <v>7</v>
      </c>
      <c r="J5" s="95" t="s">
        <v>47</v>
      </c>
      <c r="K5" s="205" t="s">
        <v>7</v>
      </c>
      <c r="L5" s="94" t="s">
        <v>305</v>
      </c>
      <c r="M5" s="96" t="s">
        <v>268</v>
      </c>
      <c r="N5" s="205" t="s">
        <v>7</v>
      </c>
      <c r="O5" s="95" t="s">
        <v>47</v>
      </c>
      <c r="P5" s="205" t="s">
        <v>7</v>
      </c>
      <c r="Q5" s="94" t="s">
        <v>305</v>
      </c>
      <c r="R5" s="96" t="s">
        <v>268</v>
      </c>
      <c r="S5" s="95" t="s">
        <v>47</v>
      </c>
      <c r="T5" s="205" t="s">
        <v>7</v>
      </c>
      <c r="U5" s="94" t="s">
        <v>305</v>
      </c>
      <c r="V5" s="96" t="s">
        <v>268</v>
      </c>
      <c r="W5" s="95" t="s">
        <v>47</v>
      </c>
      <c r="X5" s="94" t="s">
        <v>305</v>
      </c>
      <c r="Y5" s="94"/>
      <c r="Z5" s="95" t="s">
        <v>47</v>
      </c>
      <c r="AA5" s="94" t="s">
        <v>305</v>
      </c>
      <c r="AB5" s="95" t="s">
        <v>47</v>
      </c>
      <c r="AC5" s="94" t="s">
        <v>305</v>
      </c>
      <c r="AD5" s="95" t="s">
        <v>47</v>
      </c>
      <c r="AE5" s="94" t="s">
        <v>305</v>
      </c>
      <c r="AF5" s="95" t="s">
        <v>47</v>
      </c>
      <c r="AG5" s="94" t="s">
        <v>305</v>
      </c>
      <c r="AH5" s="95" t="s">
        <v>47</v>
      </c>
      <c r="AI5" s="94" t="s">
        <v>305</v>
      </c>
      <c r="AJ5" s="96" t="s">
        <v>268</v>
      </c>
      <c r="AK5" s="205" t="s">
        <v>7</v>
      </c>
      <c r="AL5" s="95" t="s">
        <v>47</v>
      </c>
      <c r="AM5" s="205" t="s">
        <v>7</v>
      </c>
      <c r="AN5" s="94" t="s">
        <v>305</v>
      </c>
      <c r="AO5" s="96" t="s">
        <v>268</v>
      </c>
      <c r="AP5" s="95" t="s">
        <v>47</v>
      </c>
      <c r="AQ5" s="205" t="s">
        <v>7</v>
      </c>
      <c r="AR5" s="94" t="s">
        <v>305</v>
      </c>
      <c r="AS5" s="96" t="s">
        <v>268</v>
      </c>
      <c r="AT5" s="205" t="s">
        <v>7</v>
      </c>
      <c r="AU5" s="95" t="s">
        <v>47</v>
      </c>
      <c r="AV5" s="205" t="s">
        <v>7</v>
      </c>
      <c r="AW5" s="94" t="s">
        <v>305</v>
      </c>
      <c r="AX5" s="96" t="s">
        <v>268</v>
      </c>
      <c r="AY5" s="95" t="s">
        <v>47</v>
      </c>
      <c r="AZ5" s="205" t="s">
        <v>7</v>
      </c>
      <c r="BA5" s="94" t="s">
        <v>305</v>
      </c>
      <c r="BB5" s="95" t="s">
        <v>47</v>
      </c>
      <c r="BC5" s="94" t="s">
        <v>305</v>
      </c>
      <c r="BD5" s="95" t="s">
        <v>47</v>
      </c>
      <c r="BE5" s="94" t="s">
        <v>305</v>
      </c>
      <c r="BF5" s="95" t="s">
        <v>47</v>
      </c>
      <c r="BG5" s="94" t="s">
        <v>305</v>
      </c>
      <c r="BH5" s="95" t="s">
        <v>47</v>
      </c>
      <c r="BI5" s="94" t="s">
        <v>305</v>
      </c>
      <c r="CM5" s="756" t="s">
        <v>178</v>
      </c>
      <c r="CN5" s="756"/>
      <c r="CP5" s="94" t="s">
        <v>305</v>
      </c>
      <c r="CQ5" s="96" t="s">
        <v>268</v>
      </c>
      <c r="CR5" s="94" t="s">
        <v>305</v>
      </c>
      <c r="CS5" s="205" t="s">
        <v>7</v>
      </c>
      <c r="CT5" s="95" t="s">
        <v>47</v>
      </c>
      <c r="CU5" s="205" t="s">
        <v>305</v>
      </c>
      <c r="CV5" s="96" t="s">
        <v>268</v>
      </c>
      <c r="CW5" s="94" t="s">
        <v>305</v>
      </c>
      <c r="CX5" s="205" t="s">
        <v>7</v>
      </c>
      <c r="CY5" s="95" t="s">
        <v>47</v>
      </c>
      <c r="CZ5" s="96" t="s">
        <v>268</v>
      </c>
      <c r="DA5" s="94" t="s">
        <v>305</v>
      </c>
      <c r="DB5" s="205" t="s">
        <v>7</v>
      </c>
      <c r="DC5" s="95" t="s">
        <v>47</v>
      </c>
      <c r="DD5" s="96" t="s">
        <v>268</v>
      </c>
      <c r="DE5" s="94" t="s">
        <v>305</v>
      </c>
      <c r="DF5" s="95" t="s">
        <v>47</v>
      </c>
      <c r="DG5" s="94" t="s">
        <v>305</v>
      </c>
      <c r="DH5" s="95" t="s">
        <v>47</v>
      </c>
      <c r="DI5" s="94" t="s">
        <v>305</v>
      </c>
      <c r="DJ5" s="95" t="s">
        <v>47</v>
      </c>
      <c r="DK5" s="94" t="s">
        <v>305</v>
      </c>
      <c r="DL5" s="95" t="s">
        <v>47</v>
      </c>
      <c r="DM5" s="94" t="s">
        <v>305</v>
      </c>
      <c r="DN5" s="95" t="s">
        <v>47</v>
      </c>
      <c r="DO5" s="94" t="s">
        <v>305</v>
      </c>
      <c r="DP5" s="95" t="s">
        <v>47</v>
      </c>
      <c r="DQ5" s="94" t="s">
        <v>305</v>
      </c>
      <c r="DR5" s="96" t="s">
        <v>268</v>
      </c>
      <c r="DS5" s="205" t="s">
        <v>7</v>
      </c>
      <c r="DT5" s="95" t="s">
        <v>47</v>
      </c>
      <c r="DU5" s="205" t="s">
        <v>305</v>
      </c>
      <c r="DV5" s="96" t="s">
        <v>268</v>
      </c>
      <c r="DW5" s="94" t="s">
        <v>305</v>
      </c>
      <c r="DX5" s="205" t="s">
        <v>7</v>
      </c>
      <c r="DY5" s="95" t="s">
        <v>47</v>
      </c>
      <c r="DZ5" s="205" t="s">
        <v>305</v>
      </c>
      <c r="EA5" s="96" t="s">
        <v>268</v>
      </c>
      <c r="EB5" s="94" t="s">
        <v>305</v>
      </c>
      <c r="EC5" s="205" t="s">
        <v>7</v>
      </c>
      <c r="ED5" s="95" t="s">
        <v>47</v>
      </c>
      <c r="EE5" s="96" t="s">
        <v>268</v>
      </c>
      <c r="EF5" s="94" t="s">
        <v>305</v>
      </c>
      <c r="EG5" s="205" t="s">
        <v>7</v>
      </c>
      <c r="EH5" s="95" t="s">
        <v>47</v>
      </c>
      <c r="EI5" s="94" t="s">
        <v>305</v>
      </c>
      <c r="EJ5" s="95" t="s">
        <v>47</v>
      </c>
      <c r="EK5" s="94" t="s">
        <v>305</v>
      </c>
      <c r="EL5" s="95" t="s">
        <v>47</v>
      </c>
      <c r="EM5" s="94" t="s">
        <v>305</v>
      </c>
      <c r="EN5" s="95" t="s">
        <v>47</v>
      </c>
      <c r="EO5" s="94" t="s">
        <v>305</v>
      </c>
      <c r="EP5" s="95" t="s">
        <v>47</v>
      </c>
      <c r="EQ5" s="94" t="s">
        <v>305</v>
      </c>
    </row>
    <row r="6" spans="1:147" ht="15" customHeight="1">
      <c r="A6" s="756" t="s">
        <v>407</v>
      </c>
      <c r="B6" s="756"/>
      <c r="D6" s="94" t="s">
        <v>316</v>
      </c>
      <c r="E6" s="95"/>
      <c r="F6" s="205"/>
      <c r="G6" s="94" t="s">
        <v>405</v>
      </c>
      <c r="H6" s="96"/>
      <c r="I6" s="205"/>
      <c r="J6" s="95"/>
      <c r="K6" s="205"/>
      <c r="L6" s="94" t="s">
        <v>317</v>
      </c>
      <c r="M6" s="96"/>
      <c r="N6" s="205"/>
      <c r="O6" s="95"/>
      <c r="P6" s="95"/>
      <c r="Q6" s="94" t="s">
        <v>371</v>
      </c>
      <c r="R6" s="96"/>
      <c r="S6" s="95"/>
      <c r="T6" s="95"/>
      <c r="U6" s="94" t="s">
        <v>406</v>
      </c>
      <c r="V6" s="96"/>
      <c r="W6" s="95"/>
      <c r="X6" s="94" t="s">
        <v>316</v>
      </c>
      <c r="Y6" s="94"/>
      <c r="Z6" s="94"/>
      <c r="AA6" s="94" t="s">
        <v>405</v>
      </c>
      <c r="AB6" s="95"/>
      <c r="AC6" s="94" t="s">
        <v>317</v>
      </c>
      <c r="AD6" s="94"/>
      <c r="AE6" s="94" t="s">
        <v>371</v>
      </c>
      <c r="AF6" s="95"/>
      <c r="AG6" s="94" t="s">
        <v>406</v>
      </c>
      <c r="AH6" s="94"/>
      <c r="AI6" s="94" t="s">
        <v>316</v>
      </c>
      <c r="AJ6" s="96"/>
      <c r="AK6" s="205"/>
      <c r="AL6" s="95"/>
      <c r="AM6" s="95"/>
      <c r="AN6" s="94" t="s">
        <v>405</v>
      </c>
      <c r="AO6" s="96"/>
      <c r="AP6" s="95"/>
      <c r="AQ6" s="95"/>
      <c r="AR6" s="94" t="s">
        <v>317</v>
      </c>
      <c r="AS6" s="96"/>
      <c r="AT6" s="94"/>
      <c r="AU6" s="95"/>
      <c r="AV6" s="95"/>
      <c r="AW6" s="94" t="s">
        <v>371</v>
      </c>
      <c r="AX6" s="96"/>
      <c r="AY6" s="95"/>
      <c r="AZ6" s="95"/>
      <c r="BA6" s="94" t="s">
        <v>406</v>
      </c>
      <c r="BB6" s="96"/>
      <c r="BC6" s="94" t="s">
        <v>316</v>
      </c>
      <c r="BD6" s="95"/>
      <c r="BE6" s="94" t="s">
        <v>405</v>
      </c>
      <c r="BF6" s="96"/>
      <c r="BG6" s="94" t="s">
        <v>317</v>
      </c>
      <c r="BH6" s="95"/>
      <c r="BI6" s="94" t="s">
        <v>371</v>
      </c>
      <c r="CM6" s="756" t="s">
        <v>407</v>
      </c>
      <c r="CN6" s="756"/>
      <c r="CP6" s="94" t="s">
        <v>317</v>
      </c>
      <c r="CQ6" s="96"/>
      <c r="CR6" s="94" t="s">
        <v>371</v>
      </c>
      <c r="CS6" s="94"/>
      <c r="CT6" s="95"/>
      <c r="CU6" s="205"/>
      <c r="CV6" s="96"/>
      <c r="CW6" s="94" t="s">
        <v>406</v>
      </c>
      <c r="CX6" s="94"/>
      <c r="CY6" s="95"/>
      <c r="CZ6" s="96"/>
      <c r="DA6" s="94" t="s">
        <v>316</v>
      </c>
      <c r="DB6" s="205"/>
      <c r="DC6" s="95"/>
      <c r="DD6" s="96"/>
      <c r="DE6" s="94" t="s">
        <v>405</v>
      </c>
      <c r="DF6" s="95"/>
      <c r="DG6" s="94" t="s">
        <v>317</v>
      </c>
      <c r="DH6" s="95"/>
      <c r="DI6" s="94" t="s">
        <v>371</v>
      </c>
      <c r="DJ6" s="95"/>
      <c r="DK6" s="94" t="s">
        <v>406</v>
      </c>
      <c r="DL6" s="95"/>
      <c r="DM6" s="94" t="s">
        <v>316</v>
      </c>
      <c r="DN6" s="95"/>
      <c r="DO6" s="94" t="s">
        <v>405</v>
      </c>
      <c r="DP6" s="95"/>
      <c r="DQ6" s="94" t="s">
        <v>317</v>
      </c>
      <c r="DR6" s="96"/>
      <c r="DS6" s="94"/>
      <c r="DT6" s="95"/>
      <c r="DU6" s="94"/>
      <c r="DV6" s="96"/>
      <c r="DW6" s="94" t="s">
        <v>371</v>
      </c>
      <c r="DX6" s="94"/>
      <c r="DY6" s="95"/>
      <c r="DZ6" s="94"/>
      <c r="EA6" s="96"/>
      <c r="EB6" s="94" t="s">
        <v>406</v>
      </c>
      <c r="EC6" s="94"/>
      <c r="ED6" s="95"/>
      <c r="EE6" s="96"/>
      <c r="EF6" s="94" t="s">
        <v>316</v>
      </c>
      <c r="EG6" s="94"/>
      <c r="EH6" s="95"/>
      <c r="EI6" s="94" t="s">
        <v>405</v>
      </c>
      <c r="EJ6" s="95"/>
      <c r="EK6" s="94" t="s">
        <v>317</v>
      </c>
      <c r="EL6" s="95"/>
      <c r="EM6" s="94" t="s">
        <v>371</v>
      </c>
      <c r="EN6" s="95"/>
      <c r="EO6" s="94" t="s">
        <v>406</v>
      </c>
      <c r="EP6" s="95"/>
      <c r="EQ6" s="94" t="s">
        <v>316</v>
      </c>
    </row>
    <row r="7" spans="1:147" s="18" customFormat="1">
      <c r="A7" s="147">
        <f ca="1">'INF S2 353-271'!K4</f>
        <v>50.35799999999999</v>
      </c>
      <c r="B7" s="238" t="str">
        <f ca="1">'INF S2 353-271'!L4</f>
        <v>Gniezno</v>
      </c>
      <c r="C7" s="98"/>
      <c r="D7" s="84">
        <v>0.19097222222222221</v>
      </c>
      <c r="E7" s="85">
        <v>0.22638888888888889</v>
      </c>
      <c r="F7" s="206"/>
      <c r="G7" s="84">
        <v>0.23263888888888887</v>
      </c>
      <c r="H7" s="86"/>
      <c r="I7" s="206">
        <v>0.25347222222222221</v>
      </c>
      <c r="J7" s="85">
        <v>0.26805555555555555</v>
      </c>
      <c r="K7" s="206"/>
      <c r="L7" s="84">
        <v>0.27430555555555552</v>
      </c>
      <c r="M7" s="86">
        <v>0.28541666666666665</v>
      </c>
      <c r="N7" s="206">
        <v>0.2951388888888889</v>
      </c>
      <c r="O7" s="85">
        <v>0.30972222222222223</v>
      </c>
      <c r="P7" s="85"/>
      <c r="Q7" s="84">
        <v>0.31597222222222221</v>
      </c>
      <c r="R7" s="86"/>
      <c r="S7" s="85">
        <v>0.35138888888888892</v>
      </c>
      <c r="T7" s="85"/>
      <c r="U7" s="84">
        <v>0.3576388888888889</v>
      </c>
      <c r="V7" s="86">
        <v>0.36874999999999997</v>
      </c>
      <c r="W7" s="85">
        <v>0.39305555555555555</v>
      </c>
      <c r="X7" s="84">
        <v>0.39930555555555558</v>
      </c>
      <c r="Y7" s="84"/>
      <c r="Z7" s="84"/>
      <c r="AA7" s="84">
        <v>0.44097222222222227</v>
      </c>
      <c r="AB7" s="85">
        <v>0.47638888888888892</v>
      </c>
      <c r="AC7" s="84">
        <v>0.4826388888888889</v>
      </c>
      <c r="AD7" s="84"/>
      <c r="AE7" s="84">
        <v>0.52430555555555558</v>
      </c>
      <c r="AF7" s="85">
        <v>0.55972222222222223</v>
      </c>
      <c r="AG7" s="84">
        <v>0.56597222222222221</v>
      </c>
      <c r="AH7" s="84"/>
      <c r="AI7" s="84">
        <v>0.60763888888888895</v>
      </c>
      <c r="AJ7" s="86"/>
      <c r="AK7" s="206">
        <v>0.62847222222222221</v>
      </c>
      <c r="AL7" s="85">
        <v>0.6430555555555556</v>
      </c>
      <c r="AM7" s="85"/>
      <c r="AN7" s="84">
        <v>0.64930555555555558</v>
      </c>
      <c r="AO7" s="86">
        <v>0.66041666666666665</v>
      </c>
      <c r="AP7" s="85">
        <v>0.68472222222222223</v>
      </c>
      <c r="AQ7" s="85"/>
      <c r="AR7" s="84">
        <v>0.69097222222222221</v>
      </c>
      <c r="AS7" s="86"/>
      <c r="AT7" s="206">
        <v>0.71180555555555547</v>
      </c>
      <c r="AU7" s="85">
        <v>0.72638888888888886</v>
      </c>
      <c r="AV7" s="85"/>
      <c r="AW7" s="84">
        <v>0.73263888888888884</v>
      </c>
      <c r="AX7" s="86">
        <v>0.74375000000000002</v>
      </c>
      <c r="AY7" s="85">
        <v>0.7680555555555556</v>
      </c>
      <c r="AZ7" s="85"/>
      <c r="BA7" s="84">
        <v>0.77430555555555547</v>
      </c>
      <c r="BB7" s="86"/>
      <c r="BC7" s="84">
        <v>0.81597222222222221</v>
      </c>
      <c r="BD7" s="85">
        <v>0.85138888888888886</v>
      </c>
      <c r="BE7" s="84">
        <v>0.85763888888888884</v>
      </c>
      <c r="BF7" s="86"/>
      <c r="BG7" s="84">
        <v>0.89930555555555547</v>
      </c>
      <c r="BH7" s="85">
        <v>0.93472222222222223</v>
      </c>
      <c r="BI7" s="84">
        <v>0.94097222222222221</v>
      </c>
      <c r="CM7" s="151">
        <f>A7</f>
        <v>50.35799999999999</v>
      </c>
      <c r="CN7" s="238" t="str">
        <f ca="1">B7</f>
        <v>Gniezno</v>
      </c>
      <c r="CO7" s="98"/>
      <c r="CP7" s="84">
        <f ca="1">IF('INF S2 353-271'!$AB4="|","|",CP$19+'INF S2 353-271'!$AB4)</f>
        <v>0.26772076388888888</v>
      </c>
      <c r="CQ7" s="86"/>
      <c r="CR7" s="84">
        <f ca="1">IF('INF S2 353-271'!$AB4="|","|",CR$19+'INF S2 353-271'!$AB4)</f>
        <v>0.30938743055555556</v>
      </c>
      <c r="CS7" s="84"/>
      <c r="CT7" s="169">
        <f ca="1">IF('INF S2 353-271'!$AD4="|","|",CT$19+'INF S2 353-271'!$AD4)</f>
        <v>0.31505787037037036</v>
      </c>
      <c r="CU7" s="206">
        <f ca="1">IF('INF S2 353-271'!$AB4="|","|",CU$19+'INF S2 353-271'!$AB4)</f>
        <v>0.33022076388888888</v>
      </c>
      <c r="CV7" s="86">
        <f ca="1">IF('INF S2 353-271'!$AC4="|","|",CV$19+'INF S2 353-271'!$AC4)</f>
        <v>0.33978283564814821</v>
      </c>
      <c r="CW7" s="84">
        <f ca="1">IF('INF S2 353-271'!$AB4="|","|",CW$19+'INF S2 353-271'!$AB4)</f>
        <v>0.35105409722222225</v>
      </c>
      <c r="CX7" s="84"/>
      <c r="CY7" s="169">
        <f ca="1">IF('INF S2 353-271'!$AD4="|","|",CY$19+'INF S2 353-271'!$AD4)</f>
        <v>0.35672453703703705</v>
      </c>
      <c r="CZ7" s="86">
        <f ca="1">IF('INF S2 353-271'!$AC4="|","|",CZ$19+'INF S2 353-271'!$AC4)</f>
        <v>0.38144950231481484</v>
      </c>
      <c r="DA7" s="84">
        <f ca="1">IF('INF S2 353-271'!$AB4="|","|",DA$19+'INF S2 353-271'!$AB4)</f>
        <v>0.39272076388888888</v>
      </c>
      <c r="DB7" s="206"/>
      <c r="DC7" s="169">
        <f ca="1">IF('INF S2 353-271'!$AD4="|","|",DC$19+'INF S2 353-271'!$AD4)</f>
        <v>0.39839120370370373</v>
      </c>
      <c r="DD7" s="86"/>
      <c r="DE7" s="84">
        <f ca="1">IF('INF S2 353-271'!$AB4="|","|",DE$19+'INF S2 353-271'!$AB4)</f>
        <v>0.43438743055555551</v>
      </c>
      <c r="DF7" s="169"/>
      <c r="DG7" s="84">
        <f ca="1">IF('INF S2 353-271'!$AB4="|","|",DG$19+'INF S2 353-271'!$AB4)</f>
        <v>0.47605409722222219</v>
      </c>
      <c r="DH7" s="169">
        <f ca="1">IF('INF S2 353-271'!$AD4="|","|",DH$19+'INF S2 353-271'!$AD4)</f>
        <v>0.48172453703703705</v>
      </c>
      <c r="DI7" s="84">
        <f ca="1">IF('INF S2 353-271'!$AB4="|","|",DI$19+'INF S2 353-271'!$AB4)</f>
        <v>0.51772076388888888</v>
      </c>
      <c r="DJ7" s="169"/>
      <c r="DK7" s="84">
        <f ca="1">IF('INF S2 353-271'!$AB4="|","|",DK$19+'INF S2 353-271'!$AB4)</f>
        <v>0.55938743055555551</v>
      </c>
      <c r="DL7" s="169">
        <f ca="1">IF('INF S2 353-271'!$AD4="|","|",DL$19+'INF S2 353-271'!$AD4)</f>
        <v>0.56505787037037047</v>
      </c>
      <c r="DM7" s="84">
        <f ca="1">IF('INF S2 353-271'!$AB4="|","|",DM$19+'INF S2 353-271'!$AB4)</f>
        <v>0.60105409722222225</v>
      </c>
      <c r="DN7" s="169"/>
      <c r="DO7" s="84">
        <f ca="1">IF('INF S2 353-271'!$AB4="|","|",DO$19+'INF S2 353-271'!$AB4)</f>
        <v>0.64272076388888877</v>
      </c>
      <c r="DP7" s="169">
        <f ca="1">IF('INF S2 353-271'!$AD4="|","|",DP$19+'INF S2 353-271'!$AD4)</f>
        <v>0.64839120370370373</v>
      </c>
      <c r="DQ7" s="84">
        <f ca="1">IF('INF S2 353-271'!$AB4="|","|",DQ$19+'INF S2 353-271'!$AB4)</f>
        <v>0.68438743055555551</v>
      </c>
      <c r="DR7" s="86"/>
      <c r="DS7" s="84"/>
      <c r="DT7" s="169">
        <f ca="1">IF('INF S2 353-271'!$AD4="|","|",DT$19+'INF S2 353-271'!$AD4)</f>
        <v>0.69005787037037047</v>
      </c>
      <c r="DU7" s="206">
        <f ca="1">IF('INF S2 353-271'!$AB4="|","|",DU$19+'INF S2 353-271'!$AB4)</f>
        <v>0.70522076388888877</v>
      </c>
      <c r="DV7" s="86">
        <f ca="1">IF('INF S2 353-271'!$AC4="|","|",DV$19+'INF S2 353-271'!$AC4)</f>
        <v>0.71478283564814815</v>
      </c>
      <c r="DW7" s="84">
        <f ca="1">IF('INF S2 353-271'!$AB4="|","|",DW$19+'INF S2 353-271'!$AB4)</f>
        <v>0.72605409722222225</v>
      </c>
      <c r="DX7" s="84"/>
      <c r="DY7" s="169">
        <f ca="1">IF('INF S2 353-271'!$AD4="|","|",DY$19+'INF S2 353-271'!$AD4)</f>
        <v>0.7317245370370371</v>
      </c>
      <c r="DZ7" s="206">
        <f ca="1">IF('INF S2 353-271'!$AB4="|","|",DZ$19+'INF S2 353-271'!$AB4)</f>
        <v>0.74688743055555551</v>
      </c>
      <c r="EA7" s="86"/>
      <c r="EB7" s="84">
        <f ca="1">IF('INF S2 353-271'!$AB4="|","|",EB$19+'INF S2 353-271'!$AB4)</f>
        <v>0.76772076388888877</v>
      </c>
      <c r="EC7" s="84"/>
      <c r="ED7" s="169">
        <f ca="1">IF('INF S2 353-271'!$AD4="|","|",ED$19+'INF S2 353-271'!$AD4)</f>
        <v>0.77339120370370373</v>
      </c>
      <c r="EE7" s="86">
        <f ca="1">IF('INF S2 353-271'!$AC4="|","|",EE$19+'INF S2 353-271'!$AC4)</f>
        <v>0.79811616898148152</v>
      </c>
      <c r="EF7" s="84">
        <f ca="1">IF('INF S2 353-271'!$AB4="|","|",EF$19+'INF S2 353-271'!$AB4)</f>
        <v>0.80938743055555551</v>
      </c>
      <c r="EG7" s="84"/>
      <c r="EH7" s="169">
        <f ca="1">IF('INF S2 353-271'!$AD4="|","|",EH$19+'INF S2 353-271'!$AD4)</f>
        <v>0.81505787037037047</v>
      </c>
      <c r="EI7" s="84">
        <f ca="1">IF('INF S2 353-271'!$AB4="|","|",EI$19+'INF S2 353-271'!$AB4)</f>
        <v>0.85105409722222225</v>
      </c>
      <c r="EJ7" s="169"/>
      <c r="EK7" s="84">
        <f ca="1">IF('INF S2 353-271'!$AB4="|","|",EK$19+'INF S2 353-271'!$AB4)</f>
        <v>0.89272076388888877</v>
      </c>
      <c r="EL7" s="169">
        <f ca="1">IF('INF S2 353-271'!$AD4="|","|",EL$19+'INF S2 353-271'!$AD4)</f>
        <v>0.89839120370370373</v>
      </c>
      <c r="EM7" s="84">
        <f ca="1">IF('INF S2 353-271'!$AB4="|","|",EM$19+'INF S2 353-271'!$AB4)</f>
        <v>0.93438743055555551</v>
      </c>
      <c r="EN7" s="169"/>
      <c r="EO7" s="84">
        <f ca="1">IF('INF S2 353-271'!$AB4="|","|",EO$19+'INF S2 353-271'!$AB4)</f>
        <v>0.97605409722222225</v>
      </c>
      <c r="EP7" s="169">
        <f ca="1">IF('INF S2 353-271'!$AD4="|","|",EP$19+'INF S2 353-271'!$AD4)</f>
        <v>0.9817245370370371</v>
      </c>
      <c r="EQ7" s="84">
        <f ca="1">IF('INF S2 353-271'!$AB4="|","|",EQ$19+'INF S2 353-271'!$AB4)</f>
        <v>1.0177207638888888</v>
      </c>
    </row>
    <row r="8" spans="1:147">
      <c r="A8" s="148">
        <f ca="1">'INF S2 353-271'!K5</f>
        <v>41.634999999999991</v>
      </c>
      <c r="B8" s="153" t="str">
        <f ca="1">'INF S2 353-271'!L5</f>
        <v>Pierzyska</v>
      </c>
      <c r="C8" s="99"/>
      <c r="D8" s="83">
        <f ca="1">IF('INF S2 353-271'!$T5="|","|",D$7+'INF S2 353-271'!$T5)</f>
        <v>0.1952334375</v>
      </c>
      <c r="E8" s="87" t="str">
        <f ca="1">IF('INF S2 353-271'!$V5="|","|",E$7+'INF S2 353-271'!$V5)</f>
        <v>|</v>
      </c>
      <c r="F8" s="607"/>
      <c r="G8" s="83">
        <f ca="1">IF('INF S2 353-271'!$T5="|","|",G$7+'INF S2 353-271'!$T5)</f>
        <v>0.23690010416666665</v>
      </c>
      <c r="H8" s="88"/>
      <c r="I8" s="207">
        <f ca="1">IF('INF S2 353-271'!$T5="|","|",I$7+'INF S2 353-271'!$T5)</f>
        <v>0.2577334375</v>
      </c>
      <c r="J8" s="87" t="str">
        <f ca="1">IF('INF S2 353-271'!$V5="|","|",J$7+'INF S2 353-271'!$V5)</f>
        <v>|</v>
      </c>
      <c r="K8" s="607"/>
      <c r="L8" s="83">
        <f ca="1">IF('INF S2 353-271'!$T5="|","|",L$7+'INF S2 353-271'!$T5)</f>
        <v>0.27856677083333331</v>
      </c>
      <c r="M8" s="88" t="str">
        <f ca="1">IF('INF S2 353-271'!$U5="|","|",M$7+'INF S2 353-271'!$U5)</f>
        <v>|</v>
      </c>
      <c r="N8" s="207">
        <f ca="1">IF('INF S2 353-271'!$T5="|","|",N$7+'INF S2 353-271'!$T5)</f>
        <v>0.29940010416666668</v>
      </c>
      <c r="O8" s="87" t="str">
        <f ca="1">IF('INF S2 353-271'!$V5="|","|",O$7+'INF S2 353-271'!$V5)</f>
        <v>|</v>
      </c>
      <c r="P8" s="87"/>
      <c r="Q8" s="83">
        <f ca="1">IF('INF S2 353-271'!$T5="|","|",Q$7+'INF S2 353-271'!$T5)</f>
        <v>0.3202334375</v>
      </c>
      <c r="R8" s="88"/>
      <c r="S8" s="87" t="str">
        <f ca="1">IF('INF S2 353-271'!$V5="|","|",S$7+'INF S2 353-271'!$V5)</f>
        <v>|</v>
      </c>
      <c r="T8" s="87"/>
      <c r="U8" s="83">
        <f ca="1">IF('INF S2 353-271'!$T5="|","|",U$7+'INF S2 353-271'!$T5)</f>
        <v>0.36190010416666668</v>
      </c>
      <c r="V8" s="88" t="str">
        <f ca="1">IF('INF S2 353-271'!$U5="|","|",V$7+'INF S2 353-271'!$U5)</f>
        <v>|</v>
      </c>
      <c r="W8" s="87" t="str">
        <f ca="1">IF('INF S2 353-271'!$V5="|","|",W$7+'INF S2 353-271'!$V5)</f>
        <v>|</v>
      </c>
      <c r="X8" s="83">
        <f ca="1">IF('INF S2 353-271'!$T5="|","|",X$7+'INF S2 353-271'!$T5)</f>
        <v>0.40356677083333337</v>
      </c>
      <c r="Y8" s="83"/>
      <c r="Z8" s="83"/>
      <c r="AA8" s="83">
        <f ca="1">IF('INF S2 353-271'!$T5="|","|",AA$7+'INF S2 353-271'!$T5)</f>
        <v>0.44523343750000005</v>
      </c>
      <c r="AB8" s="87" t="str">
        <f ca="1">IF('INF S2 353-271'!$V5="|","|",AB$7+'INF S2 353-271'!$V5)</f>
        <v>|</v>
      </c>
      <c r="AC8" s="83">
        <f ca="1">IF('INF S2 353-271'!$T5="|","|",AC$7+'INF S2 353-271'!$T5)</f>
        <v>0.48690010416666668</v>
      </c>
      <c r="AD8" s="83"/>
      <c r="AE8" s="83">
        <f ca="1">IF('INF S2 353-271'!$T5="|","|",AE$7+'INF S2 353-271'!$T5)</f>
        <v>0.52856677083333337</v>
      </c>
      <c r="AF8" s="87" t="str">
        <f ca="1">IF('INF S2 353-271'!$V5="|","|",AF$7+'INF S2 353-271'!$V5)</f>
        <v>|</v>
      </c>
      <c r="AG8" s="83">
        <f ca="1">IF('INF S2 353-271'!$T5="|","|",AG$7+'INF S2 353-271'!$T5)</f>
        <v>0.5702334375</v>
      </c>
      <c r="AH8" s="83"/>
      <c r="AI8" s="83">
        <f ca="1">IF('INF S2 353-271'!$T5="|","|",AI$7+'INF S2 353-271'!$T5)</f>
        <v>0.61190010416666674</v>
      </c>
      <c r="AJ8" s="88"/>
      <c r="AK8" s="207">
        <f ca="1">IF('INF S2 353-271'!$T5="|","|",AK$7+'INF S2 353-271'!$T5)</f>
        <v>0.6327334375</v>
      </c>
      <c r="AL8" s="87" t="str">
        <f ca="1">IF('INF S2 353-271'!$V5="|","|",AL$7+'INF S2 353-271'!$V5)</f>
        <v>|</v>
      </c>
      <c r="AM8" s="87"/>
      <c r="AN8" s="83">
        <f ca="1">IF('INF S2 353-271'!$T5="|","|",AN$7+'INF S2 353-271'!$T5)</f>
        <v>0.65356677083333337</v>
      </c>
      <c r="AO8" s="88" t="str">
        <f ca="1">IF('INF S2 353-271'!$U5="|","|",AO$7+'INF S2 353-271'!$U5)</f>
        <v>|</v>
      </c>
      <c r="AP8" s="87" t="str">
        <f ca="1">IF('INF S2 353-271'!$V5="|","|",AP$7+'INF S2 353-271'!$V5)</f>
        <v>|</v>
      </c>
      <c r="AQ8" s="87"/>
      <c r="AR8" s="83">
        <f ca="1">IF('INF S2 353-271'!$T5="|","|",AR$7+'INF S2 353-271'!$T5)</f>
        <v>0.6952334375</v>
      </c>
      <c r="AS8" s="88"/>
      <c r="AT8" s="207">
        <f ca="1">IF('INF S2 353-271'!$T5="|","|",AT$7+'INF S2 353-271'!$T5)</f>
        <v>0.71606677083333325</v>
      </c>
      <c r="AU8" s="87" t="str">
        <f ca="1">IF('INF S2 353-271'!$V5="|","|",AU$7+'INF S2 353-271'!$V5)</f>
        <v>|</v>
      </c>
      <c r="AV8" s="87"/>
      <c r="AW8" s="83">
        <f ca="1">IF('INF S2 353-271'!$T5="|","|",AW$7+'INF S2 353-271'!$T5)</f>
        <v>0.73690010416666663</v>
      </c>
      <c r="AX8" s="88" t="str">
        <f ca="1">IF('INF S2 353-271'!$U5="|","|",AX$7+'INF S2 353-271'!$U5)</f>
        <v>|</v>
      </c>
      <c r="AY8" s="87" t="str">
        <f ca="1">IF('INF S2 353-271'!$V5="|","|",AY$7+'INF S2 353-271'!$V5)</f>
        <v>|</v>
      </c>
      <c r="AZ8" s="87"/>
      <c r="BA8" s="83">
        <f ca="1">IF('INF S2 353-271'!$T5="|","|",BA$7+'INF S2 353-271'!$T5)</f>
        <v>0.77856677083333325</v>
      </c>
      <c r="BB8" s="88"/>
      <c r="BC8" s="83">
        <f ca="1">IF('INF S2 353-271'!$T5="|","|",BC$7+'INF S2 353-271'!$T5)</f>
        <v>0.8202334375</v>
      </c>
      <c r="BD8" s="87" t="str">
        <f ca="1">IF('INF S2 353-271'!$V5="|","|",BD$7+'INF S2 353-271'!$V5)</f>
        <v>|</v>
      </c>
      <c r="BE8" s="83">
        <f ca="1">IF('INF S2 353-271'!$T5="|","|",BE$7+'INF S2 353-271'!$T5)</f>
        <v>0.86190010416666663</v>
      </c>
      <c r="BF8" s="88"/>
      <c r="BG8" s="83">
        <f ca="1">IF('INF S2 353-271'!$T5="|","|",BG$7+'INF S2 353-271'!$T5)</f>
        <v>0.90356677083333325</v>
      </c>
      <c r="BH8" s="87" t="str">
        <f ca="1">IF('INF S2 353-271'!$V5="|","|",BH$7+'INF S2 353-271'!$V5)</f>
        <v>|</v>
      </c>
      <c r="BI8" s="83">
        <f ca="1">IF('INF S2 353-271'!$T5="|","|",BI$7+'INF S2 353-271'!$T5)</f>
        <v>0.9452334375</v>
      </c>
      <c r="CM8" s="185">
        <f t="shared" ref="CM8:CN35" si="0">A8</f>
        <v>41.634999999999991</v>
      </c>
      <c r="CN8" s="153" t="str">
        <f t="shared" si="0"/>
        <v>Pierzyska</v>
      </c>
      <c r="CO8" s="99"/>
      <c r="CP8" s="83">
        <f ca="1">IF('INF S2 353-271'!$AB5="|","|",CP$19+'INF S2 353-271'!$AB5)</f>
        <v>0.26401510416666668</v>
      </c>
      <c r="CQ8" s="82"/>
      <c r="CR8" s="83">
        <f ca="1">IF('INF S2 353-271'!$AB5="|","|",CR$19+'INF S2 353-271'!$AB5)</f>
        <v>0.30568177083333337</v>
      </c>
      <c r="CS8" s="83"/>
      <c r="CT8" s="87" t="str">
        <f ca="1">IF('INF S2 353-271'!$AD5="|","|",CT$19+'INF S2 353-271'!$AD5)</f>
        <v>|</v>
      </c>
      <c r="CU8" s="207">
        <f ca="1">IF('INF S2 353-271'!$AB5="|","|",CU$19+'INF S2 353-271'!$AB5)</f>
        <v>0.32651510416666668</v>
      </c>
      <c r="CV8" s="82" t="str">
        <f ca="1">IF('INF S2 353-271'!$AC5="|","|",CV$19+'INF S2 353-271'!$AC5)</f>
        <v>|</v>
      </c>
      <c r="CW8" s="83">
        <f ca="1">IF('INF S2 353-271'!$AB5="|","|",CW$19+'INF S2 353-271'!$AB5)</f>
        <v>0.34734843750000005</v>
      </c>
      <c r="CX8" s="83"/>
      <c r="CY8" s="87" t="str">
        <f ca="1">IF('INF S2 353-271'!$AD5="|","|",CY$19+'INF S2 353-271'!$AD5)</f>
        <v>|</v>
      </c>
      <c r="CZ8" s="82" t="str">
        <f ca="1">IF('INF S2 353-271'!$AC5="|","|",CZ$19+'INF S2 353-271'!$AC5)</f>
        <v>|</v>
      </c>
      <c r="DA8" s="83">
        <f ca="1">IF('INF S2 353-271'!$AB5="|","|",DA$19+'INF S2 353-271'!$AB5)</f>
        <v>0.38901510416666668</v>
      </c>
      <c r="DB8" s="207"/>
      <c r="DC8" s="87" t="str">
        <f ca="1">IF('INF S2 353-271'!$AD5="|","|",DC$19+'INF S2 353-271'!$AD5)</f>
        <v>|</v>
      </c>
      <c r="DD8" s="82"/>
      <c r="DE8" s="83">
        <f ca="1">IF('INF S2 353-271'!$AB5="|","|",DE$19+'INF S2 353-271'!$AB5)</f>
        <v>0.43068177083333331</v>
      </c>
      <c r="DF8" s="87"/>
      <c r="DG8" s="83">
        <f ca="1">IF('INF S2 353-271'!$AB5="|","|",DG$19+'INF S2 353-271'!$AB5)</f>
        <v>0.4723484375</v>
      </c>
      <c r="DH8" s="87" t="str">
        <f ca="1">IF('INF S2 353-271'!$AD5="|","|",DH$19+'INF S2 353-271'!$AD5)</f>
        <v>|</v>
      </c>
      <c r="DI8" s="83">
        <f ca="1">IF('INF S2 353-271'!$AB5="|","|",DI$19+'INF S2 353-271'!$AB5)</f>
        <v>0.51401510416666663</v>
      </c>
      <c r="DJ8" s="87"/>
      <c r="DK8" s="83">
        <f ca="1">IF('INF S2 353-271'!$AB5="|","|",DK$19+'INF S2 353-271'!$AB5)</f>
        <v>0.55568177083333337</v>
      </c>
      <c r="DL8" s="87" t="str">
        <f ca="1">IF('INF S2 353-271'!$AD5="|","|",DL$19+'INF S2 353-271'!$AD5)</f>
        <v>|</v>
      </c>
      <c r="DM8" s="83">
        <f ca="1">IF('INF S2 353-271'!$AB5="|","|",DM$19+'INF S2 353-271'!$AB5)</f>
        <v>0.5973484375</v>
      </c>
      <c r="DN8" s="87"/>
      <c r="DO8" s="83">
        <f ca="1">IF('INF S2 353-271'!$AB5="|","|",DO$19+'INF S2 353-271'!$AB5)</f>
        <v>0.63901510416666663</v>
      </c>
      <c r="DP8" s="87" t="str">
        <f ca="1">IF('INF S2 353-271'!$AD5="|","|",DP$19+'INF S2 353-271'!$AD5)</f>
        <v>|</v>
      </c>
      <c r="DQ8" s="83">
        <f ca="1">IF('INF S2 353-271'!$AB5="|","|",DQ$19+'INF S2 353-271'!$AB5)</f>
        <v>0.68068177083333337</v>
      </c>
      <c r="DR8" s="82"/>
      <c r="DS8" s="83"/>
      <c r="DT8" s="87" t="str">
        <f ca="1">IF('INF S2 353-271'!$AD5="|","|",DT$19+'INF S2 353-271'!$AD5)</f>
        <v>|</v>
      </c>
      <c r="DU8" s="207">
        <f ca="1">IF('INF S2 353-271'!$AB5="|","|",DU$19+'INF S2 353-271'!$AB5)</f>
        <v>0.70151510416666663</v>
      </c>
      <c r="DV8" s="82" t="str">
        <f ca="1">IF('INF S2 353-271'!$AC5="|","|",DV$19+'INF S2 353-271'!$AC5)</f>
        <v>|</v>
      </c>
      <c r="DW8" s="83">
        <f ca="1">IF('INF S2 353-271'!$AB5="|","|",DW$19+'INF S2 353-271'!$AB5)</f>
        <v>0.7223484375</v>
      </c>
      <c r="DX8" s="83"/>
      <c r="DY8" s="87" t="str">
        <f ca="1">IF('INF S2 353-271'!$AD5="|","|",DY$19+'INF S2 353-271'!$AD5)</f>
        <v>|</v>
      </c>
      <c r="DZ8" s="207">
        <f ca="1">IF('INF S2 353-271'!$AB5="|","|",DZ$19+'INF S2 353-271'!$AB5)</f>
        <v>0.74318177083333337</v>
      </c>
      <c r="EA8" s="82"/>
      <c r="EB8" s="83">
        <f ca="1">IF('INF S2 353-271'!$AB5="|","|",EB$19+'INF S2 353-271'!$AB5)</f>
        <v>0.76401510416666663</v>
      </c>
      <c r="EC8" s="83"/>
      <c r="ED8" s="87" t="str">
        <f ca="1">IF('INF S2 353-271'!$AD5="|","|",ED$19+'INF S2 353-271'!$AD5)</f>
        <v>|</v>
      </c>
      <c r="EE8" s="82" t="str">
        <f ca="1">IF('INF S2 353-271'!$AC5="|","|",EE$19+'INF S2 353-271'!$AC5)</f>
        <v>|</v>
      </c>
      <c r="EF8" s="83">
        <f ca="1">IF('INF S2 353-271'!$AB5="|","|",EF$19+'INF S2 353-271'!$AB5)</f>
        <v>0.80568177083333337</v>
      </c>
      <c r="EG8" s="83"/>
      <c r="EH8" s="87" t="str">
        <f ca="1">IF('INF S2 353-271'!$AD5="|","|",EH$19+'INF S2 353-271'!$AD5)</f>
        <v>|</v>
      </c>
      <c r="EI8" s="83">
        <f ca="1">IF('INF S2 353-271'!$AB5="|","|",EI$19+'INF S2 353-271'!$AB5)</f>
        <v>0.8473484375</v>
      </c>
      <c r="EJ8" s="87"/>
      <c r="EK8" s="83">
        <f ca="1">IF('INF S2 353-271'!$AB5="|","|",EK$19+'INF S2 353-271'!$AB5)</f>
        <v>0.88901510416666663</v>
      </c>
      <c r="EL8" s="87" t="str">
        <f ca="1">IF('INF S2 353-271'!$AD5="|","|",EL$19+'INF S2 353-271'!$AD5)</f>
        <v>|</v>
      </c>
      <c r="EM8" s="83">
        <f ca="1">IF('INF S2 353-271'!$AB5="|","|",EM$19+'INF S2 353-271'!$AB5)</f>
        <v>0.93068177083333337</v>
      </c>
      <c r="EN8" s="87"/>
      <c r="EO8" s="83">
        <f ca="1">IF('INF S2 353-271'!$AB5="|","|",EO$19+'INF S2 353-271'!$AB5)</f>
        <v>0.9723484375</v>
      </c>
      <c r="EP8" s="87" t="str">
        <f ca="1">IF('INF S2 353-271'!$AD5="|","|",EP$19+'INF S2 353-271'!$AD5)</f>
        <v>|</v>
      </c>
      <c r="EQ8" s="83">
        <f ca="1">IF('INF S2 353-271'!$AB5="|","|",EQ$19+'INF S2 353-271'!$AB5)</f>
        <v>1.0140151041666665</v>
      </c>
    </row>
    <row r="9" spans="1:147">
      <c r="A9" s="148">
        <f ca="1">'INF S2 353-271'!K6</f>
        <v>37.689999999999991</v>
      </c>
      <c r="B9" s="154" t="str">
        <f ca="1">'INF S2 353-271'!L6</f>
        <v>Fałkowo</v>
      </c>
      <c r="C9" s="99"/>
      <c r="D9" s="83">
        <f ca="1">IF('INF S2 353-271'!$T6="|","|",D$7+'INF S2 353-271'!$T6)</f>
        <v>0.19759263888888887</v>
      </c>
      <c r="E9" s="87" t="str">
        <f ca="1">IF('INF S2 353-271'!$V6="|","|",E$7+'INF S2 353-271'!$V6)</f>
        <v>|</v>
      </c>
      <c r="F9" s="607"/>
      <c r="G9" s="83">
        <f ca="1">IF('INF S2 353-271'!$T6="|","|",G$7+'INF S2 353-271'!$T6)</f>
        <v>0.23925930555555552</v>
      </c>
      <c r="H9" s="88"/>
      <c r="I9" s="207">
        <f ca="1">IF('INF S2 353-271'!$T6="|","|",I$7+'INF S2 353-271'!$T6)</f>
        <v>0.26009263888888889</v>
      </c>
      <c r="J9" s="87" t="str">
        <f ca="1">IF('INF S2 353-271'!$V6="|","|",J$7+'INF S2 353-271'!$V6)</f>
        <v>|</v>
      </c>
      <c r="K9" s="607"/>
      <c r="L9" s="83">
        <f ca="1">IF('INF S2 353-271'!$T6="|","|",L$7+'INF S2 353-271'!$T6)</f>
        <v>0.28092597222222221</v>
      </c>
      <c r="M9" s="88" t="str">
        <f ca="1">IF('INF S2 353-271'!$U6="|","|",M$7+'INF S2 353-271'!$U6)</f>
        <v>|</v>
      </c>
      <c r="N9" s="207">
        <f ca="1">IF('INF S2 353-271'!$T6="|","|",N$7+'INF S2 353-271'!$T6)</f>
        <v>0.30175930555555558</v>
      </c>
      <c r="O9" s="87" t="str">
        <f ca="1">IF('INF S2 353-271'!$V6="|","|",O$7+'INF S2 353-271'!$V6)</f>
        <v>|</v>
      </c>
      <c r="P9" s="607"/>
      <c r="Q9" s="83">
        <f ca="1">IF('INF S2 353-271'!$T6="|","|",Q$7+'INF S2 353-271'!$T6)</f>
        <v>0.32259263888888889</v>
      </c>
      <c r="R9" s="88"/>
      <c r="S9" s="87" t="str">
        <f ca="1">IF('INF S2 353-271'!$V6="|","|",S$7+'INF S2 353-271'!$V6)</f>
        <v>|</v>
      </c>
      <c r="T9" s="87"/>
      <c r="U9" s="83">
        <f ca="1">IF('INF S2 353-271'!$T6="|","|",U$7+'INF S2 353-271'!$T6)</f>
        <v>0.36425930555555558</v>
      </c>
      <c r="V9" s="88" t="str">
        <f ca="1">IF('INF S2 353-271'!$U6="|","|",V$7+'INF S2 353-271'!$U6)</f>
        <v>|</v>
      </c>
      <c r="W9" s="87" t="str">
        <f ca="1">IF('INF S2 353-271'!$V6="|","|",W$7+'INF S2 353-271'!$V6)</f>
        <v>|</v>
      </c>
      <c r="X9" s="83">
        <f ca="1">IF('INF S2 353-271'!$T6="|","|",X$7+'INF S2 353-271'!$T6)</f>
        <v>0.40592597222222226</v>
      </c>
      <c r="Y9" s="83"/>
      <c r="Z9" s="83"/>
      <c r="AA9" s="83">
        <f ca="1">IF('INF S2 353-271'!$T6="|","|",AA$7+'INF S2 353-271'!$T6)</f>
        <v>0.44759263888888895</v>
      </c>
      <c r="AB9" s="87" t="str">
        <f ca="1">IF('INF S2 353-271'!$V6="|","|",AB$7+'INF S2 353-271'!$V6)</f>
        <v>|</v>
      </c>
      <c r="AC9" s="83">
        <f ca="1">IF('INF S2 353-271'!$T6="|","|",AC$7+'INF S2 353-271'!$T6)</f>
        <v>0.48925930555555558</v>
      </c>
      <c r="AD9" s="83"/>
      <c r="AE9" s="83">
        <f ca="1">IF('INF S2 353-271'!$T6="|","|",AE$7+'INF S2 353-271'!$T6)</f>
        <v>0.53092597222222226</v>
      </c>
      <c r="AF9" s="87" t="str">
        <f ca="1">IF('INF S2 353-271'!$V6="|","|",AF$7+'INF S2 353-271'!$V6)</f>
        <v>|</v>
      </c>
      <c r="AG9" s="83">
        <f ca="1">IF('INF S2 353-271'!$T6="|","|",AG$7+'INF S2 353-271'!$T6)</f>
        <v>0.57259263888888889</v>
      </c>
      <c r="AH9" s="83"/>
      <c r="AI9" s="83">
        <f ca="1">IF('INF S2 353-271'!$T6="|","|",AI$7+'INF S2 353-271'!$T6)</f>
        <v>0.61425930555555563</v>
      </c>
      <c r="AJ9" s="88"/>
      <c r="AK9" s="207">
        <f ca="1">IF('INF S2 353-271'!$T6="|","|",AK$7+'INF S2 353-271'!$T6)</f>
        <v>0.63509263888888889</v>
      </c>
      <c r="AL9" s="87" t="str">
        <f ca="1">IF('INF S2 353-271'!$V6="|","|",AL$7+'INF S2 353-271'!$V6)</f>
        <v>|</v>
      </c>
      <c r="AM9" s="87"/>
      <c r="AN9" s="83">
        <f ca="1">IF('INF S2 353-271'!$T6="|","|",AN$7+'INF S2 353-271'!$T6)</f>
        <v>0.65592597222222226</v>
      </c>
      <c r="AO9" s="88" t="str">
        <f ca="1">IF('INF S2 353-271'!$U6="|","|",AO$7+'INF S2 353-271'!$U6)</f>
        <v>|</v>
      </c>
      <c r="AP9" s="87" t="str">
        <f ca="1">IF('INF S2 353-271'!$V6="|","|",AP$7+'INF S2 353-271'!$V6)</f>
        <v>|</v>
      </c>
      <c r="AQ9" s="87"/>
      <c r="AR9" s="83">
        <f ca="1">IF('INF S2 353-271'!$T6="|","|",AR$7+'INF S2 353-271'!$T6)</f>
        <v>0.69759263888888889</v>
      </c>
      <c r="AS9" s="88"/>
      <c r="AT9" s="207">
        <f ca="1">IF('INF S2 353-271'!$T6="|","|",AT$7+'INF S2 353-271'!$T6)</f>
        <v>0.71842597222222215</v>
      </c>
      <c r="AU9" s="87" t="str">
        <f ca="1">IF('INF S2 353-271'!$V6="|","|",AU$7+'INF S2 353-271'!$V6)</f>
        <v>|</v>
      </c>
      <c r="AV9" s="87"/>
      <c r="AW9" s="83">
        <f ca="1">IF('INF S2 353-271'!$T6="|","|",AW$7+'INF S2 353-271'!$T6)</f>
        <v>0.73925930555555552</v>
      </c>
      <c r="AX9" s="88" t="str">
        <f ca="1">IF('INF S2 353-271'!$U6="|","|",AX$7+'INF S2 353-271'!$U6)</f>
        <v>|</v>
      </c>
      <c r="AY9" s="87" t="str">
        <f ca="1">IF('INF S2 353-271'!$V6="|","|",AY$7+'INF S2 353-271'!$V6)</f>
        <v>|</v>
      </c>
      <c r="AZ9" s="87"/>
      <c r="BA9" s="83">
        <f ca="1">IF('INF S2 353-271'!$T6="|","|",BA$7+'INF S2 353-271'!$T6)</f>
        <v>0.78092597222222215</v>
      </c>
      <c r="BB9" s="88"/>
      <c r="BC9" s="83">
        <f ca="1">IF('INF S2 353-271'!$T6="|","|",BC$7+'INF S2 353-271'!$T6)</f>
        <v>0.82259263888888889</v>
      </c>
      <c r="BD9" s="87" t="str">
        <f ca="1">IF('INF S2 353-271'!$V6="|","|",BD$7+'INF S2 353-271'!$V6)</f>
        <v>|</v>
      </c>
      <c r="BE9" s="83">
        <f ca="1">IF('INF S2 353-271'!$T6="|","|",BE$7+'INF S2 353-271'!$T6)</f>
        <v>0.86425930555555552</v>
      </c>
      <c r="BF9" s="88"/>
      <c r="BG9" s="83">
        <f ca="1">IF('INF S2 353-271'!$T6="|","|",BG$7+'INF S2 353-271'!$T6)</f>
        <v>0.90592597222222215</v>
      </c>
      <c r="BH9" s="87" t="str">
        <f ca="1">IF('INF S2 353-271'!$V6="|","|",BH$7+'INF S2 353-271'!$V6)</f>
        <v>|</v>
      </c>
      <c r="BI9" s="83">
        <f ca="1">IF('INF S2 353-271'!$T6="|","|",BI$7+'INF S2 353-271'!$T6)</f>
        <v>0.94759263888888889</v>
      </c>
      <c r="CM9" s="185">
        <f t="shared" si="0"/>
        <v>37.689999999999991</v>
      </c>
      <c r="CN9" s="154" t="str">
        <f t="shared" si="0"/>
        <v>Fałkowo</v>
      </c>
      <c r="CO9" s="99"/>
      <c r="CP9" s="83">
        <f ca="1">IF('INF S2 353-271'!$AB6="|","|",CP$19+'INF S2 353-271'!$AB6)</f>
        <v>0.26165590277777778</v>
      </c>
      <c r="CQ9" s="82"/>
      <c r="CR9" s="83">
        <f ca="1">IF('INF S2 353-271'!$AB6="|","|",CR$19+'INF S2 353-271'!$AB6)</f>
        <v>0.30332256944444447</v>
      </c>
      <c r="CS9" s="83"/>
      <c r="CT9" s="87" t="str">
        <f ca="1">IF('INF S2 353-271'!$AD6="|","|",CT$19+'INF S2 353-271'!$AD6)</f>
        <v>|</v>
      </c>
      <c r="CU9" s="207">
        <f ca="1">IF('INF S2 353-271'!$AB6="|","|",CU$19+'INF S2 353-271'!$AB6)</f>
        <v>0.32415590277777778</v>
      </c>
      <c r="CV9" s="82" t="str">
        <f ca="1">IF('INF S2 353-271'!$AC6="|","|",CV$19+'INF S2 353-271'!$AC6)</f>
        <v>|</v>
      </c>
      <c r="CW9" s="83">
        <f ca="1">IF('INF S2 353-271'!$AB6="|","|",CW$19+'INF S2 353-271'!$AB6)</f>
        <v>0.34498923611111115</v>
      </c>
      <c r="CX9" s="83"/>
      <c r="CY9" s="87" t="str">
        <f ca="1">IF('INF S2 353-271'!$AD6="|","|",CY$19+'INF S2 353-271'!$AD6)</f>
        <v>|</v>
      </c>
      <c r="CZ9" s="82" t="str">
        <f ca="1">IF('INF S2 353-271'!$AC6="|","|",CZ$19+'INF S2 353-271'!$AC6)</f>
        <v>|</v>
      </c>
      <c r="DA9" s="83">
        <f ca="1">IF('INF S2 353-271'!$AB6="|","|",DA$19+'INF S2 353-271'!$AB6)</f>
        <v>0.38665590277777778</v>
      </c>
      <c r="DB9" s="207"/>
      <c r="DC9" s="87" t="str">
        <f ca="1">IF('INF S2 353-271'!$AD6="|","|",DC$19+'INF S2 353-271'!$AD6)</f>
        <v>|</v>
      </c>
      <c r="DD9" s="82"/>
      <c r="DE9" s="83">
        <f ca="1">IF('INF S2 353-271'!$AB6="|","|",DE$19+'INF S2 353-271'!$AB6)</f>
        <v>0.42832256944444441</v>
      </c>
      <c r="DF9" s="87"/>
      <c r="DG9" s="83">
        <f ca="1">IF('INF S2 353-271'!$AB6="|","|",DG$19+'INF S2 353-271'!$AB6)</f>
        <v>0.4699892361111111</v>
      </c>
      <c r="DH9" s="87" t="str">
        <f ca="1">IF('INF S2 353-271'!$AD6="|","|",DH$19+'INF S2 353-271'!$AD6)</f>
        <v>|</v>
      </c>
      <c r="DI9" s="83">
        <f ca="1">IF('INF S2 353-271'!$AB6="|","|",DI$19+'INF S2 353-271'!$AB6)</f>
        <v>0.51165590277777773</v>
      </c>
      <c r="DJ9" s="87"/>
      <c r="DK9" s="83">
        <f ca="1">IF('INF S2 353-271'!$AB6="|","|",DK$19+'INF S2 353-271'!$AB6)</f>
        <v>0.55332256944444447</v>
      </c>
      <c r="DL9" s="87" t="str">
        <f ca="1">IF('INF S2 353-271'!$AD6="|","|",DL$19+'INF S2 353-271'!$AD6)</f>
        <v>|</v>
      </c>
      <c r="DM9" s="83">
        <f ca="1">IF('INF S2 353-271'!$AB6="|","|",DM$19+'INF S2 353-271'!$AB6)</f>
        <v>0.5949892361111111</v>
      </c>
      <c r="DN9" s="87"/>
      <c r="DO9" s="83">
        <f ca="1">IF('INF S2 353-271'!$AB6="|","|",DO$19+'INF S2 353-271'!$AB6)</f>
        <v>0.63665590277777773</v>
      </c>
      <c r="DP9" s="87" t="str">
        <f ca="1">IF('INF S2 353-271'!$AD6="|","|",DP$19+'INF S2 353-271'!$AD6)</f>
        <v>|</v>
      </c>
      <c r="DQ9" s="83">
        <f ca="1">IF('INF S2 353-271'!$AB6="|","|",DQ$19+'INF S2 353-271'!$AB6)</f>
        <v>0.67832256944444447</v>
      </c>
      <c r="DR9" s="82"/>
      <c r="DS9" s="83"/>
      <c r="DT9" s="87" t="str">
        <f ca="1">IF('INF S2 353-271'!$AD6="|","|",DT$19+'INF S2 353-271'!$AD6)</f>
        <v>|</v>
      </c>
      <c r="DU9" s="207">
        <f ca="1">IF('INF S2 353-271'!$AB6="|","|",DU$19+'INF S2 353-271'!$AB6)</f>
        <v>0.69915590277777773</v>
      </c>
      <c r="DV9" s="82" t="str">
        <f ca="1">IF('INF S2 353-271'!$AC6="|","|",DV$19+'INF S2 353-271'!$AC6)</f>
        <v>|</v>
      </c>
      <c r="DW9" s="83">
        <f ca="1">IF('INF S2 353-271'!$AB6="|","|",DW$19+'INF S2 353-271'!$AB6)</f>
        <v>0.7199892361111111</v>
      </c>
      <c r="DX9" s="83"/>
      <c r="DY9" s="87" t="str">
        <f ca="1">IF('INF S2 353-271'!$AD6="|","|",DY$19+'INF S2 353-271'!$AD6)</f>
        <v>|</v>
      </c>
      <c r="DZ9" s="207">
        <f ca="1">IF('INF S2 353-271'!$AB6="|","|",DZ$19+'INF S2 353-271'!$AB6)</f>
        <v>0.74082256944444447</v>
      </c>
      <c r="EA9" s="82"/>
      <c r="EB9" s="83">
        <f ca="1">IF('INF S2 353-271'!$AB6="|","|",EB$19+'INF S2 353-271'!$AB6)</f>
        <v>0.76165590277777773</v>
      </c>
      <c r="EC9" s="83"/>
      <c r="ED9" s="87" t="str">
        <f ca="1">IF('INF S2 353-271'!$AD6="|","|",ED$19+'INF S2 353-271'!$AD6)</f>
        <v>|</v>
      </c>
      <c r="EE9" s="82" t="str">
        <f ca="1">IF('INF S2 353-271'!$AC6="|","|",EE$19+'INF S2 353-271'!$AC6)</f>
        <v>|</v>
      </c>
      <c r="EF9" s="83">
        <f ca="1">IF('INF S2 353-271'!$AB6="|","|",EF$19+'INF S2 353-271'!$AB6)</f>
        <v>0.80332256944444447</v>
      </c>
      <c r="EG9" s="83"/>
      <c r="EH9" s="87" t="str">
        <f ca="1">IF('INF S2 353-271'!$AD6="|","|",EH$19+'INF S2 353-271'!$AD6)</f>
        <v>|</v>
      </c>
      <c r="EI9" s="83">
        <f ca="1">IF('INF S2 353-271'!$AB6="|","|",EI$19+'INF S2 353-271'!$AB6)</f>
        <v>0.8449892361111111</v>
      </c>
      <c r="EJ9" s="87"/>
      <c r="EK9" s="83">
        <f ca="1">IF('INF S2 353-271'!$AB6="|","|",EK$19+'INF S2 353-271'!$AB6)</f>
        <v>0.88665590277777773</v>
      </c>
      <c r="EL9" s="87" t="str">
        <f ca="1">IF('INF S2 353-271'!$AD6="|","|",EL$19+'INF S2 353-271'!$AD6)</f>
        <v>|</v>
      </c>
      <c r="EM9" s="83">
        <f ca="1">IF('INF S2 353-271'!$AB6="|","|",EM$19+'INF S2 353-271'!$AB6)</f>
        <v>0.92832256944444447</v>
      </c>
      <c r="EN9" s="87"/>
      <c r="EO9" s="83">
        <f ca="1">IF('INF S2 353-271'!$AB6="|","|",EO$19+'INF S2 353-271'!$AB6)</f>
        <v>0.9699892361111111</v>
      </c>
      <c r="EP9" s="87" t="str">
        <f ca="1">IF('INF S2 353-271'!$AD6="|","|",EP$19+'INF S2 353-271'!$AD6)</f>
        <v>|</v>
      </c>
      <c r="EQ9" s="83">
        <f ca="1">IF('INF S2 353-271'!$AB6="|","|",EQ$19+'INF S2 353-271'!$AB6)</f>
        <v>1.0116559027777776</v>
      </c>
    </row>
    <row r="10" spans="1:147">
      <c r="A10" s="148">
        <f ca="1">'INF S2 353-271'!K7</f>
        <v>33.421999999999997</v>
      </c>
      <c r="B10" s="154" t="str">
        <f ca="1">'INF S2 353-271'!L7</f>
        <v>Lednogóra</v>
      </c>
      <c r="C10" s="99"/>
      <c r="D10" s="83">
        <f ca="1">IF('INF S2 353-271'!$T7="|","|",D$7+'INF S2 353-271'!$T7)</f>
        <v>0.20010194444444443</v>
      </c>
      <c r="E10" s="87" t="str">
        <f ca="1">IF('INF S2 353-271'!$V7="|","|",E$7+'INF S2 353-271'!$V7)</f>
        <v>|</v>
      </c>
      <c r="F10" s="607"/>
      <c r="G10" s="83">
        <f ca="1">IF('INF S2 353-271'!$T7="|","|",G$7+'INF S2 353-271'!$T7)</f>
        <v>0.24176861111111109</v>
      </c>
      <c r="H10" s="88"/>
      <c r="I10" s="207">
        <f ca="1">IF('INF S2 353-271'!$T7="|","|",I$7+'INF S2 353-271'!$T7)</f>
        <v>0.26260194444444446</v>
      </c>
      <c r="J10" s="87" t="str">
        <f ca="1">IF('INF S2 353-271'!$V7="|","|",J$7+'INF S2 353-271'!$V7)</f>
        <v>|</v>
      </c>
      <c r="K10" s="607"/>
      <c r="L10" s="83">
        <f ca="1">IF('INF S2 353-271'!$T7="|","|",L$7+'INF S2 353-271'!$T7)</f>
        <v>0.28343527777777777</v>
      </c>
      <c r="M10" s="88" t="str">
        <f ca="1">IF('INF S2 353-271'!$U7="|","|",M$7+'INF S2 353-271'!$U7)</f>
        <v>|</v>
      </c>
      <c r="N10" s="207">
        <f ca="1">IF('INF S2 353-271'!$T7="|","|",N$7+'INF S2 353-271'!$T7)</f>
        <v>0.30426861111111114</v>
      </c>
      <c r="O10" s="87" t="str">
        <f ca="1">IF('INF S2 353-271'!$V7="|","|",O$7+'INF S2 353-271'!$V7)</f>
        <v>|</v>
      </c>
      <c r="P10" s="607"/>
      <c r="Q10" s="83">
        <f ca="1">IF('INF S2 353-271'!$T7="|","|",Q$7+'INF S2 353-271'!$T7)</f>
        <v>0.32510194444444446</v>
      </c>
      <c r="R10" s="88"/>
      <c r="S10" s="87" t="str">
        <f ca="1">IF('INF S2 353-271'!$V7="|","|",S$7+'INF S2 353-271'!$V7)</f>
        <v>|</v>
      </c>
      <c r="T10" s="87"/>
      <c r="U10" s="83">
        <f ca="1">IF('INF S2 353-271'!$T7="|","|",U$7+'INF S2 353-271'!$T7)</f>
        <v>0.36676861111111114</v>
      </c>
      <c r="V10" s="88" t="str">
        <f ca="1">IF('INF S2 353-271'!$U7="|","|",V$7+'INF S2 353-271'!$U7)</f>
        <v>|</v>
      </c>
      <c r="W10" s="87" t="str">
        <f ca="1">IF('INF S2 353-271'!$V7="|","|",W$7+'INF S2 353-271'!$V7)</f>
        <v>|</v>
      </c>
      <c r="X10" s="83">
        <f ca="1">IF('INF S2 353-271'!$T7="|","|",X$7+'INF S2 353-271'!$T7)</f>
        <v>0.40843527777777783</v>
      </c>
      <c r="Y10" s="83"/>
      <c r="Z10" s="83"/>
      <c r="AA10" s="83">
        <f ca="1">IF('INF S2 353-271'!$T7="|","|",AA$7+'INF S2 353-271'!$T7)</f>
        <v>0.45010194444444451</v>
      </c>
      <c r="AB10" s="87" t="str">
        <f ca="1">IF('INF S2 353-271'!$V7="|","|",AB$7+'INF S2 353-271'!$V7)</f>
        <v>|</v>
      </c>
      <c r="AC10" s="83">
        <f ca="1">IF('INF S2 353-271'!$T7="|","|",AC$7+'INF S2 353-271'!$T7)</f>
        <v>0.49176861111111114</v>
      </c>
      <c r="AD10" s="83"/>
      <c r="AE10" s="83">
        <f ca="1">IF('INF S2 353-271'!$T7="|","|",AE$7+'INF S2 353-271'!$T7)</f>
        <v>0.53343527777777777</v>
      </c>
      <c r="AF10" s="87" t="str">
        <f ca="1">IF('INF S2 353-271'!$V7="|","|",AF$7+'INF S2 353-271'!$V7)</f>
        <v>|</v>
      </c>
      <c r="AG10" s="83">
        <f ca="1">IF('INF S2 353-271'!$T7="|","|",AG$7+'INF S2 353-271'!$T7)</f>
        <v>0.5751019444444444</v>
      </c>
      <c r="AH10" s="83"/>
      <c r="AI10" s="83">
        <f ca="1">IF('INF S2 353-271'!$T7="|","|",AI$7+'INF S2 353-271'!$T7)</f>
        <v>0.61676861111111114</v>
      </c>
      <c r="AJ10" s="88"/>
      <c r="AK10" s="207">
        <f ca="1">IF('INF S2 353-271'!$T7="|","|",AK$7+'INF S2 353-271'!$T7)</f>
        <v>0.6376019444444444</v>
      </c>
      <c r="AL10" s="87" t="str">
        <f ca="1">IF('INF S2 353-271'!$V7="|","|",AL$7+'INF S2 353-271'!$V7)</f>
        <v>|</v>
      </c>
      <c r="AM10" s="87"/>
      <c r="AN10" s="83">
        <f ca="1">IF('INF S2 353-271'!$T7="|","|",AN$7+'INF S2 353-271'!$T7)</f>
        <v>0.65843527777777777</v>
      </c>
      <c r="AO10" s="88" t="str">
        <f ca="1">IF('INF S2 353-271'!$U7="|","|",AO$7+'INF S2 353-271'!$U7)</f>
        <v>|</v>
      </c>
      <c r="AP10" s="87" t="str">
        <f ca="1">IF('INF S2 353-271'!$V7="|","|",AP$7+'INF S2 353-271'!$V7)</f>
        <v>|</v>
      </c>
      <c r="AQ10" s="87"/>
      <c r="AR10" s="83">
        <f ca="1">IF('INF S2 353-271'!$T7="|","|",AR$7+'INF S2 353-271'!$T7)</f>
        <v>0.7001019444444444</v>
      </c>
      <c r="AS10" s="88"/>
      <c r="AT10" s="207">
        <f ca="1">IF('INF S2 353-271'!$T7="|","|",AT$7+'INF S2 353-271'!$T7)</f>
        <v>0.72093527777777766</v>
      </c>
      <c r="AU10" s="87" t="str">
        <f ca="1">IF('INF S2 353-271'!$V7="|","|",AU$7+'INF S2 353-271'!$V7)</f>
        <v>|</v>
      </c>
      <c r="AV10" s="87"/>
      <c r="AW10" s="83">
        <f ca="1">IF('INF S2 353-271'!$T7="|","|",AW$7+'INF S2 353-271'!$T7)</f>
        <v>0.74176861111111103</v>
      </c>
      <c r="AX10" s="88" t="str">
        <f ca="1">IF('INF S2 353-271'!$U7="|","|",AX$7+'INF S2 353-271'!$U7)</f>
        <v>|</v>
      </c>
      <c r="AY10" s="87" t="str">
        <f ca="1">IF('INF S2 353-271'!$V7="|","|",AY$7+'INF S2 353-271'!$V7)</f>
        <v>|</v>
      </c>
      <c r="AZ10" s="87"/>
      <c r="BA10" s="83">
        <f ca="1">IF('INF S2 353-271'!$T7="|","|",BA$7+'INF S2 353-271'!$T7)</f>
        <v>0.78343527777777766</v>
      </c>
      <c r="BB10" s="88"/>
      <c r="BC10" s="83">
        <f ca="1">IF('INF S2 353-271'!$T7="|","|",BC$7+'INF S2 353-271'!$T7)</f>
        <v>0.8251019444444444</v>
      </c>
      <c r="BD10" s="87" t="str">
        <f ca="1">IF('INF S2 353-271'!$V7="|","|",BD$7+'INF S2 353-271'!$V7)</f>
        <v>|</v>
      </c>
      <c r="BE10" s="83">
        <f ca="1">IF('INF S2 353-271'!$T7="|","|",BE$7+'INF S2 353-271'!$T7)</f>
        <v>0.86676861111111103</v>
      </c>
      <c r="BF10" s="88"/>
      <c r="BG10" s="83">
        <f ca="1">IF('INF S2 353-271'!$T7="|","|",BG$7+'INF S2 353-271'!$T7)</f>
        <v>0.90843527777777766</v>
      </c>
      <c r="BH10" s="87" t="str">
        <f ca="1">IF('INF S2 353-271'!$V7="|","|",BH$7+'INF S2 353-271'!$V7)</f>
        <v>|</v>
      </c>
      <c r="BI10" s="83">
        <f ca="1">IF('INF S2 353-271'!$T7="|","|",BI$7+'INF S2 353-271'!$T7)</f>
        <v>0.9501019444444444</v>
      </c>
      <c r="CM10" s="185">
        <f t="shared" si="0"/>
        <v>33.421999999999997</v>
      </c>
      <c r="CN10" s="154" t="str">
        <f t="shared" si="0"/>
        <v>Lednogóra</v>
      </c>
      <c r="CO10" s="99"/>
      <c r="CP10" s="83">
        <f ca="1">IF('INF S2 353-271'!$AB7="|","|",CP$19+'INF S2 353-271'!$AB7)</f>
        <v>0.25914659722222222</v>
      </c>
      <c r="CQ10" s="82"/>
      <c r="CR10" s="83">
        <f ca="1">IF('INF S2 353-271'!$AB7="|","|",CR$19+'INF S2 353-271'!$AB7)</f>
        <v>0.3008132638888889</v>
      </c>
      <c r="CS10" s="83"/>
      <c r="CT10" s="87" t="str">
        <f ca="1">IF('INF S2 353-271'!$AD7="|","|",CT$19+'INF S2 353-271'!$AD7)</f>
        <v>|</v>
      </c>
      <c r="CU10" s="207">
        <f ca="1">IF('INF S2 353-271'!$AB7="|","|",CU$19+'INF S2 353-271'!$AB7)</f>
        <v>0.32164659722222222</v>
      </c>
      <c r="CV10" s="82" t="str">
        <f ca="1">IF('INF S2 353-271'!$AC7="|","|",CV$19+'INF S2 353-271'!$AC7)</f>
        <v>|</v>
      </c>
      <c r="CW10" s="83">
        <f ca="1">IF('INF S2 353-271'!$AB7="|","|",CW$19+'INF S2 353-271'!$AB7)</f>
        <v>0.34247993055555559</v>
      </c>
      <c r="CX10" s="83"/>
      <c r="CY10" s="87" t="str">
        <f ca="1">IF('INF S2 353-271'!$AD7="|","|",CY$19+'INF S2 353-271'!$AD7)</f>
        <v>|</v>
      </c>
      <c r="CZ10" s="82" t="str">
        <f ca="1">IF('INF S2 353-271'!$AC7="|","|",CZ$19+'INF S2 353-271'!$AC7)</f>
        <v>|</v>
      </c>
      <c r="DA10" s="83">
        <f ca="1">IF('INF S2 353-271'!$AB7="|","|",DA$19+'INF S2 353-271'!$AB7)</f>
        <v>0.38414659722222222</v>
      </c>
      <c r="DB10" s="207"/>
      <c r="DC10" s="87" t="str">
        <f ca="1">IF('INF S2 353-271'!$AD7="|","|",DC$19+'INF S2 353-271'!$AD7)</f>
        <v>|</v>
      </c>
      <c r="DD10" s="82"/>
      <c r="DE10" s="83">
        <f ca="1">IF('INF S2 353-271'!$AB7="|","|",DE$19+'INF S2 353-271'!$AB7)</f>
        <v>0.42581326388888885</v>
      </c>
      <c r="DF10" s="87"/>
      <c r="DG10" s="83">
        <f ca="1">IF('INF S2 353-271'!$AB7="|","|",DG$19+'INF S2 353-271'!$AB7)</f>
        <v>0.46747993055555553</v>
      </c>
      <c r="DH10" s="87" t="str">
        <f ca="1">IF('INF S2 353-271'!$AD7="|","|",DH$19+'INF S2 353-271'!$AD7)</f>
        <v>|</v>
      </c>
      <c r="DI10" s="83">
        <f ca="1">IF('INF S2 353-271'!$AB7="|","|",DI$19+'INF S2 353-271'!$AB7)</f>
        <v>0.50914659722222222</v>
      </c>
      <c r="DJ10" s="87"/>
      <c r="DK10" s="83">
        <f ca="1">IF('INF S2 353-271'!$AB7="|","|",DK$19+'INF S2 353-271'!$AB7)</f>
        <v>0.55081326388888885</v>
      </c>
      <c r="DL10" s="87" t="str">
        <f ca="1">IF('INF S2 353-271'!$AD7="|","|",DL$19+'INF S2 353-271'!$AD7)</f>
        <v>|</v>
      </c>
      <c r="DM10" s="83">
        <f ca="1">IF('INF S2 353-271'!$AB7="|","|",DM$19+'INF S2 353-271'!$AB7)</f>
        <v>0.59247993055555548</v>
      </c>
      <c r="DN10" s="87"/>
      <c r="DO10" s="83">
        <f ca="1">IF('INF S2 353-271'!$AB7="|","|",DO$19+'INF S2 353-271'!$AB7)</f>
        <v>0.63414659722222211</v>
      </c>
      <c r="DP10" s="87" t="str">
        <f ca="1">IF('INF S2 353-271'!$AD7="|","|",DP$19+'INF S2 353-271'!$AD7)</f>
        <v>|</v>
      </c>
      <c r="DQ10" s="83">
        <f ca="1">IF('INF S2 353-271'!$AB7="|","|",DQ$19+'INF S2 353-271'!$AB7)</f>
        <v>0.67581326388888885</v>
      </c>
      <c r="DR10" s="82"/>
      <c r="DS10" s="83"/>
      <c r="DT10" s="87" t="str">
        <f ca="1">IF('INF S2 353-271'!$AD7="|","|",DT$19+'INF S2 353-271'!$AD7)</f>
        <v>|</v>
      </c>
      <c r="DU10" s="207">
        <f ca="1">IF('INF S2 353-271'!$AB7="|","|",DU$19+'INF S2 353-271'!$AB7)</f>
        <v>0.69664659722222211</v>
      </c>
      <c r="DV10" s="82" t="str">
        <f ca="1">IF('INF S2 353-271'!$AC7="|","|",DV$19+'INF S2 353-271'!$AC7)</f>
        <v>|</v>
      </c>
      <c r="DW10" s="83">
        <f ca="1">IF('INF S2 353-271'!$AB7="|","|",DW$19+'INF S2 353-271'!$AB7)</f>
        <v>0.71747993055555548</v>
      </c>
      <c r="DX10" s="83"/>
      <c r="DY10" s="87" t="str">
        <f ca="1">IF('INF S2 353-271'!$AD7="|","|",DY$19+'INF S2 353-271'!$AD7)</f>
        <v>|</v>
      </c>
      <c r="DZ10" s="207">
        <f ca="1">IF('INF S2 353-271'!$AB7="|","|",DZ$19+'INF S2 353-271'!$AB7)</f>
        <v>0.73831326388888885</v>
      </c>
      <c r="EA10" s="82"/>
      <c r="EB10" s="83">
        <f ca="1">IF('INF S2 353-271'!$AB7="|","|",EB$19+'INF S2 353-271'!$AB7)</f>
        <v>0.75914659722222211</v>
      </c>
      <c r="EC10" s="83"/>
      <c r="ED10" s="87" t="str">
        <f ca="1">IF('INF S2 353-271'!$AD7="|","|",ED$19+'INF S2 353-271'!$AD7)</f>
        <v>|</v>
      </c>
      <c r="EE10" s="82" t="str">
        <f ca="1">IF('INF S2 353-271'!$AC7="|","|",EE$19+'INF S2 353-271'!$AC7)</f>
        <v>|</v>
      </c>
      <c r="EF10" s="83">
        <f ca="1">IF('INF S2 353-271'!$AB7="|","|",EF$19+'INF S2 353-271'!$AB7)</f>
        <v>0.80081326388888885</v>
      </c>
      <c r="EG10" s="83"/>
      <c r="EH10" s="87" t="str">
        <f ca="1">IF('INF S2 353-271'!$AD7="|","|",EH$19+'INF S2 353-271'!$AD7)</f>
        <v>|</v>
      </c>
      <c r="EI10" s="83">
        <f ca="1">IF('INF S2 353-271'!$AB7="|","|",EI$19+'INF S2 353-271'!$AB7)</f>
        <v>0.84247993055555548</v>
      </c>
      <c r="EJ10" s="87"/>
      <c r="EK10" s="83">
        <f ca="1">IF('INF S2 353-271'!$AB7="|","|",EK$19+'INF S2 353-271'!$AB7)</f>
        <v>0.88414659722222211</v>
      </c>
      <c r="EL10" s="87" t="str">
        <f ca="1">IF('INF S2 353-271'!$AD7="|","|",EL$19+'INF S2 353-271'!$AD7)</f>
        <v>|</v>
      </c>
      <c r="EM10" s="83">
        <f ca="1">IF('INF S2 353-271'!$AB7="|","|",EM$19+'INF S2 353-271'!$AB7)</f>
        <v>0.92581326388888885</v>
      </c>
      <c r="EN10" s="87"/>
      <c r="EO10" s="83">
        <f ca="1">IF('INF S2 353-271'!$AB7="|","|",EO$19+'INF S2 353-271'!$AB7)</f>
        <v>0.96747993055555548</v>
      </c>
      <c r="EP10" s="87" t="str">
        <f ca="1">IF('INF S2 353-271'!$AD7="|","|",EP$19+'INF S2 353-271'!$AD7)</f>
        <v>|</v>
      </c>
      <c r="EQ10" s="83">
        <f ca="1">IF('INF S2 353-271'!$AB7="|","|",EQ$19+'INF S2 353-271'!$AB7)</f>
        <v>1.0091465972222222</v>
      </c>
    </row>
    <row r="11" spans="1:147">
      <c r="A11" s="148">
        <f ca="1">'INF S2 353-271'!K8</f>
        <v>27.453999999999994</v>
      </c>
      <c r="B11" s="155" t="str">
        <f ca="1">'INF S2 353-271'!L8</f>
        <v>Pobiedziska</v>
      </c>
      <c r="C11" s="99"/>
      <c r="D11" s="83">
        <f ca="1">IF('INF S2 353-271'!$T8="|","|",D$7+'INF S2 353-271'!$T8)</f>
        <v>0.2036425</v>
      </c>
      <c r="E11" s="87" t="str">
        <f ca="1">IF('INF S2 353-271'!$V8="|","|",E$7+'INF S2 353-271'!$V8)</f>
        <v>|</v>
      </c>
      <c r="F11" s="607"/>
      <c r="G11" s="83">
        <f ca="1">IF('INF S2 353-271'!$T8="|","|",G$7+'INF S2 353-271'!$T8)</f>
        <v>0.24530916666666663</v>
      </c>
      <c r="H11" s="82"/>
      <c r="I11" s="207">
        <f ca="1">IF('INF S2 353-271'!$T8="|","|",I$7+'INF S2 353-271'!$T8)</f>
        <v>0.2661425</v>
      </c>
      <c r="J11" s="87" t="str">
        <f ca="1">IF('INF S2 353-271'!$V8="|","|",J$7+'INF S2 353-271'!$V8)</f>
        <v>|</v>
      </c>
      <c r="K11" s="607"/>
      <c r="L11" s="83">
        <f ca="1">IF('INF S2 353-271'!$T8="|","|",L$7+'INF S2 353-271'!$T8)</f>
        <v>0.28697583333333332</v>
      </c>
      <c r="M11" s="82">
        <f ca="1">IF('INF S2 353-271'!$U8="|","|",M$7+'INF S2 353-271'!$U8)</f>
        <v>0.29438657407407404</v>
      </c>
      <c r="N11" s="207">
        <f ca="1">IF('INF S2 353-271'!$T8="|","|",N$7+'INF S2 353-271'!$T8)</f>
        <v>0.30780916666666669</v>
      </c>
      <c r="O11" s="87" t="str">
        <f ca="1">IF('INF S2 353-271'!$V8="|","|",O$7+'INF S2 353-271'!$V8)</f>
        <v>|</v>
      </c>
      <c r="P11" s="607"/>
      <c r="Q11" s="83">
        <f ca="1">IF('INF S2 353-271'!$T8="|","|",Q$7+'INF S2 353-271'!$T8)</f>
        <v>0.3286425</v>
      </c>
      <c r="R11" s="82"/>
      <c r="S11" s="87" t="str">
        <f ca="1">IF('INF S2 353-271'!$V8="|","|",S$7+'INF S2 353-271'!$V8)</f>
        <v>|</v>
      </c>
      <c r="T11" s="87"/>
      <c r="U11" s="83">
        <f ca="1">IF('INF S2 353-271'!$T8="|","|",U$7+'INF S2 353-271'!$T8)</f>
        <v>0.37030916666666669</v>
      </c>
      <c r="V11" s="82">
        <f ca="1">IF('INF S2 353-271'!$U8="|","|",V$7+'INF S2 353-271'!$U8)</f>
        <v>0.37771990740740735</v>
      </c>
      <c r="W11" s="87" t="str">
        <f ca="1">IF('INF S2 353-271'!$V8="|","|",W$7+'INF S2 353-271'!$V8)</f>
        <v>|</v>
      </c>
      <c r="X11" s="83">
        <f ca="1">IF('INF S2 353-271'!$T8="|","|",X$7+'INF S2 353-271'!$T8)</f>
        <v>0.41197583333333337</v>
      </c>
      <c r="Y11" s="83"/>
      <c r="Z11" s="83"/>
      <c r="AA11" s="83">
        <f ca="1">IF('INF S2 353-271'!$T8="|","|",AA$7+'INF S2 353-271'!$T8)</f>
        <v>0.45364250000000006</v>
      </c>
      <c r="AB11" s="87" t="str">
        <f ca="1">IF('INF S2 353-271'!$V8="|","|",AB$7+'INF S2 353-271'!$V8)</f>
        <v>|</v>
      </c>
      <c r="AC11" s="83">
        <f ca="1">IF('INF S2 353-271'!$T8="|","|",AC$7+'INF S2 353-271'!$T8)</f>
        <v>0.49530916666666669</v>
      </c>
      <c r="AD11" s="83"/>
      <c r="AE11" s="83">
        <f ca="1">IF('INF S2 353-271'!$T8="|","|",AE$7+'INF S2 353-271'!$T8)</f>
        <v>0.53697583333333332</v>
      </c>
      <c r="AF11" s="87" t="str">
        <f ca="1">IF('INF S2 353-271'!$V8="|","|",AF$7+'INF S2 353-271'!$V8)</f>
        <v>|</v>
      </c>
      <c r="AG11" s="83">
        <f ca="1">IF('INF S2 353-271'!$T8="|","|",AG$7+'INF S2 353-271'!$T8)</f>
        <v>0.57864249999999995</v>
      </c>
      <c r="AH11" s="83"/>
      <c r="AI11" s="83">
        <f ca="1">IF('INF S2 353-271'!$T8="|","|",AI$7+'INF S2 353-271'!$T8)</f>
        <v>0.62030916666666669</v>
      </c>
      <c r="AJ11" s="82"/>
      <c r="AK11" s="207">
        <f ca="1">IF('INF S2 353-271'!$T8="|","|",AK$7+'INF S2 353-271'!$T8)</f>
        <v>0.64114249999999995</v>
      </c>
      <c r="AL11" s="87" t="str">
        <f ca="1">IF('INF S2 353-271'!$V8="|","|",AL$7+'INF S2 353-271'!$V8)</f>
        <v>|</v>
      </c>
      <c r="AM11" s="87"/>
      <c r="AN11" s="83">
        <f ca="1">IF('INF S2 353-271'!$T8="|","|",AN$7+'INF S2 353-271'!$T8)</f>
        <v>0.66197583333333332</v>
      </c>
      <c r="AO11" s="82">
        <f ca="1">IF('INF S2 353-271'!$U8="|","|",AO$7+'INF S2 353-271'!$U8)</f>
        <v>0.66938657407407409</v>
      </c>
      <c r="AP11" s="87" t="str">
        <f ca="1">IF('INF S2 353-271'!$V8="|","|",AP$7+'INF S2 353-271'!$V8)</f>
        <v>|</v>
      </c>
      <c r="AQ11" s="87"/>
      <c r="AR11" s="83">
        <f ca="1">IF('INF S2 353-271'!$T8="|","|",AR$7+'INF S2 353-271'!$T8)</f>
        <v>0.70364249999999995</v>
      </c>
      <c r="AS11" s="82"/>
      <c r="AT11" s="207">
        <f ca="1">IF('INF S2 353-271'!$T8="|","|",AT$7+'INF S2 353-271'!$T8)</f>
        <v>0.72447583333333321</v>
      </c>
      <c r="AU11" s="87" t="str">
        <f ca="1">IF('INF S2 353-271'!$V8="|","|",AU$7+'INF S2 353-271'!$V8)</f>
        <v>|</v>
      </c>
      <c r="AV11" s="87"/>
      <c r="AW11" s="83">
        <f ca="1">IF('INF S2 353-271'!$T8="|","|",AW$7+'INF S2 353-271'!$T8)</f>
        <v>0.74530916666666658</v>
      </c>
      <c r="AX11" s="82">
        <f ca="1">IF('INF S2 353-271'!$U8="|","|",AX$7+'INF S2 353-271'!$U8)</f>
        <v>0.75271990740740746</v>
      </c>
      <c r="AY11" s="87" t="str">
        <f ca="1">IF('INF S2 353-271'!$V8="|","|",AY$7+'INF S2 353-271'!$V8)</f>
        <v>|</v>
      </c>
      <c r="AZ11" s="87"/>
      <c r="BA11" s="83">
        <f ca="1">IF('INF S2 353-271'!$T8="|","|",BA$7+'INF S2 353-271'!$T8)</f>
        <v>0.78697583333333321</v>
      </c>
      <c r="BB11" s="82"/>
      <c r="BC11" s="83">
        <f ca="1">IF('INF S2 353-271'!$T8="|","|",BC$7+'INF S2 353-271'!$T8)</f>
        <v>0.82864249999999995</v>
      </c>
      <c r="BD11" s="87" t="str">
        <f ca="1">IF('INF S2 353-271'!$V8="|","|",BD$7+'INF S2 353-271'!$V8)</f>
        <v>|</v>
      </c>
      <c r="BE11" s="83">
        <f ca="1">IF('INF S2 353-271'!$T8="|","|",BE$7+'INF S2 353-271'!$T8)</f>
        <v>0.87030916666666658</v>
      </c>
      <c r="BF11" s="82"/>
      <c r="BG11" s="83">
        <f ca="1">IF('INF S2 353-271'!$T8="|","|",BG$7+'INF S2 353-271'!$T8)</f>
        <v>0.91197583333333321</v>
      </c>
      <c r="BH11" s="87" t="str">
        <f ca="1">IF('INF S2 353-271'!$V8="|","|",BH$7+'INF S2 353-271'!$V8)</f>
        <v>|</v>
      </c>
      <c r="BI11" s="83">
        <f ca="1">IF('INF S2 353-271'!$T8="|","|",BI$7+'INF S2 353-271'!$T8)</f>
        <v>0.95364249999999995</v>
      </c>
      <c r="CM11" s="185">
        <f t="shared" si="0"/>
        <v>27.453999999999994</v>
      </c>
      <c r="CN11" s="155" t="str">
        <f t="shared" si="0"/>
        <v>Pobiedziska</v>
      </c>
      <c r="CO11" s="99"/>
      <c r="CP11" s="83">
        <f ca="1">IF('INF S2 353-271'!$AB8="|","|",CP$19+'INF S2 353-271'!$AB8)</f>
        <v>0.25595326388888889</v>
      </c>
      <c r="CQ11" s="82"/>
      <c r="CR11" s="83">
        <f ca="1">IF('INF S2 353-271'!$AB8="|","|",CR$19+'INF S2 353-271'!$AB8)</f>
        <v>0.29761993055555558</v>
      </c>
      <c r="CS11" s="83"/>
      <c r="CT11" s="87" t="str">
        <f ca="1">IF('INF S2 353-271'!$AD8="|","|",CT$19+'INF S2 353-271'!$AD8)</f>
        <v>|</v>
      </c>
      <c r="CU11" s="207">
        <f ca="1">IF('INF S2 353-271'!$AB8="|","|",CU$19+'INF S2 353-271'!$AB8)</f>
        <v>0.31845326388888889</v>
      </c>
      <c r="CV11" s="82">
        <f ca="1">IF('INF S2 353-271'!$AC8="|","|",CV$19+'INF S2 353-271'!$AC8)</f>
        <v>0.33157681712962966</v>
      </c>
      <c r="CW11" s="83">
        <f ca="1">IF('INF S2 353-271'!$AB8="|","|",CW$19+'INF S2 353-271'!$AB8)</f>
        <v>0.33928659722222226</v>
      </c>
      <c r="CX11" s="83"/>
      <c r="CY11" s="87" t="str">
        <f ca="1">IF('INF S2 353-271'!$AD8="|","|",CY$19+'INF S2 353-271'!$AD8)</f>
        <v>|</v>
      </c>
      <c r="CZ11" s="82">
        <f ca="1">IF('INF S2 353-271'!$AC8="|","|",CZ$19+'INF S2 353-271'!$AC8)</f>
        <v>0.37324348379629629</v>
      </c>
      <c r="DA11" s="83">
        <f ca="1">IF('INF S2 353-271'!$AB8="|","|",DA$19+'INF S2 353-271'!$AB8)</f>
        <v>0.38095326388888889</v>
      </c>
      <c r="DB11" s="207"/>
      <c r="DC11" s="87" t="str">
        <f ca="1">IF('INF S2 353-271'!$AD8="|","|",DC$19+'INF S2 353-271'!$AD8)</f>
        <v>|</v>
      </c>
      <c r="DD11" s="82"/>
      <c r="DE11" s="83">
        <f ca="1">IF('INF S2 353-271'!$AB8="|","|",DE$19+'INF S2 353-271'!$AB8)</f>
        <v>0.42261993055555552</v>
      </c>
      <c r="DF11" s="87"/>
      <c r="DG11" s="83">
        <f ca="1">IF('INF S2 353-271'!$AB8="|","|",DG$19+'INF S2 353-271'!$AB8)</f>
        <v>0.46428659722222221</v>
      </c>
      <c r="DH11" s="87" t="str">
        <f ca="1">IF('INF S2 353-271'!$AD8="|","|",DH$19+'INF S2 353-271'!$AD8)</f>
        <v>|</v>
      </c>
      <c r="DI11" s="83">
        <f ca="1">IF('INF S2 353-271'!$AB8="|","|",DI$19+'INF S2 353-271'!$AB8)</f>
        <v>0.50595326388888884</v>
      </c>
      <c r="DJ11" s="87"/>
      <c r="DK11" s="83">
        <f ca="1">IF('INF S2 353-271'!$AB8="|","|",DK$19+'INF S2 353-271'!$AB8)</f>
        <v>0.54761993055555558</v>
      </c>
      <c r="DL11" s="87" t="str">
        <f ca="1">IF('INF S2 353-271'!$AD8="|","|",DL$19+'INF S2 353-271'!$AD8)</f>
        <v>|</v>
      </c>
      <c r="DM11" s="83">
        <f ca="1">IF('INF S2 353-271'!$AB8="|","|",DM$19+'INF S2 353-271'!$AB8)</f>
        <v>0.58928659722222221</v>
      </c>
      <c r="DN11" s="87"/>
      <c r="DO11" s="83">
        <f ca="1">IF('INF S2 353-271'!$AB8="|","|",DO$19+'INF S2 353-271'!$AB8)</f>
        <v>0.63095326388888884</v>
      </c>
      <c r="DP11" s="87" t="str">
        <f ca="1">IF('INF S2 353-271'!$AD8="|","|",DP$19+'INF S2 353-271'!$AD8)</f>
        <v>|</v>
      </c>
      <c r="DQ11" s="83">
        <f ca="1">IF('INF S2 353-271'!$AB8="|","|",DQ$19+'INF S2 353-271'!$AB8)</f>
        <v>0.67261993055555558</v>
      </c>
      <c r="DR11" s="82"/>
      <c r="DS11" s="83"/>
      <c r="DT11" s="87" t="str">
        <f ca="1">IF('INF S2 353-271'!$AD8="|","|",DT$19+'INF S2 353-271'!$AD8)</f>
        <v>|</v>
      </c>
      <c r="DU11" s="207">
        <f ca="1">IF('INF S2 353-271'!$AB8="|","|",DU$19+'INF S2 353-271'!$AB8)</f>
        <v>0.69345326388888884</v>
      </c>
      <c r="DV11" s="82">
        <f ca="1">IF('INF S2 353-271'!$AC8="|","|",DV$19+'INF S2 353-271'!$AC8)</f>
        <v>0.70657681712962961</v>
      </c>
      <c r="DW11" s="83">
        <f ca="1">IF('INF S2 353-271'!$AB8="|","|",DW$19+'INF S2 353-271'!$AB8)</f>
        <v>0.71428659722222221</v>
      </c>
      <c r="DX11" s="83"/>
      <c r="DY11" s="87" t="str">
        <f ca="1">IF('INF S2 353-271'!$AD8="|","|",DY$19+'INF S2 353-271'!$AD8)</f>
        <v>|</v>
      </c>
      <c r="DZ11" s="207">
        <f ca="1">IF('INF S2 353-271'!$AB8="|","|",DZ$19+'INF S2 353-271'!$AB8)</f>
        <v>0.73511993055555558</v>
      </c>
      <c r="EA11" s="82"/>
      <c r="EB11" s="83">
        <f ca="1">IF('INF S2 353-271'!$AB8="|","|",EB$19+'INF S2 353-271'!$AB8)</f>
        <v>0.75595326388888884</v>
      </c>
      <c r="EC11" s="83"/>
      <c r="ED11" s="87" t="str">
        <f ca="1">IF('INF S2 353-271'!$AD8="|","|",ED$19+'INF S2 353-271'!$AD8)</f>
        <v>|</v>
      </c>
      <c r="EE11" s="82">
        <f ca="1">IF('INF S2 353-271'!$AC8="|","|",EE$19+'INF S2 353-271'!$AC8)</f>
        <v>0.78991015046296298</v>
      </c>
      <c r="EF11" s="83">
        <f ca="1">IF('INF S2 353-271'!$AB8="|","|",EF$19+'INF S2 353-271'!$AB8)</f>
        <v>0.79761993055555558</v>
      </c>
      <c r="EG11" s="83"/>
      <c r="EH11" s="87" t="str">
        <f ca="1">IF('INF S2 353-271'!$AD8="|","|",EH$19+'INF S2 353-271'!$AD8)</f>
        <v>|</v>
      </c>
      <c r="EI11" s="83">
        <f ca="1">IF('INF S2 353-271'!$AB8="|","|",EI$19+'INF S2 353-271'!$AB8)</f>
        <v>0.83928659722222221</v>
      </c>
      <c r="EJ11" s="87"/>
      <c r="EK11" s="83">
        <f ca="1">IF('INF S2 353-271'!$AB8="|","|",EK$19+'INF S2 353-271'!$AB8)</f>
        <v>0.88095326388888884</v>
      </c>
      <c r="EL11" s="87" t="str">
        <f ca="1">IF('INF S2 353-271'!$AD8="|","|",EL$19+'INF S2 353-271'!$AD8)</f>
        <v>|</v>
      </c>
      <c r="EM11" s="83">
        <f ca="1">IF('INF S2 353-271'!$AB8="|","|",EM$19+'INF S2 353-271'!$AB8)</f>
        <v>0.92261993055555558</v>
      </c>
      <c r="EN11" s="87"/>
      <c r="EO11" s="83">
        <f ca="1">IF('INF S2 353-271'!$AB8="|","|",EO$19+'INF S2 353-271'!$AB8)</f>
        <v>0.96428659722222221</v>
      </c>
      <c r="EP11" s="87" t="str">
        <f ca="1">IF('INF S2 353-271'!$AD8="|","|",EP$19+'INF S2 353-271'!$AD8)</f>
        <v>|</v>
      </c>
      <c r="EQ11" s="83">
        <f ca="1">IF('INF S2 353-271'!$AB8="|","|",EQ$19+'INF S2 353-271'!$AB8)</f>
        <v>1.0059532638888888</v>
      </c>
    </row>
    <row r="12" spans="1:147">
      <c r="A12" s="148">
        <f ca="1">'INF S2 353-271'!K9</f>
        <v>24.853999999999992</v>
      </c>
      <c r="B12" s="154" t="str">
        <f ca="1">'INF S2 353-271'!L9</f>
        <v>Pobiedziska Let.</v>
      </c>
      <c r="C12" s="99"/>
      <c r="D12" s="83">
        <f ca="1">IF('INF S2 353-271'!$T9="|","|",D$7+'INF S2 353-271'!$T9)</f>
        <v>0.20553833333333332</v>
      </c>
      <c r="E12" s="87" t="str">
        <f ca="1">IF('INF S2 353-271'!$V9="|","|",E$7+'INF S2 353-271'!$V9)</f>
        <v>|</v>
      </c>
      <c r="F12" s="607"/>
      <c r="G12" s="83">
        <f ca="1">IF('INF S2 353-271'!$T9="|","|",G$7+'INF S2 353-271'!$T9)</f>
        <v>0.24720499999999998</v>
      </c>
      <c r="H12" s="88"/>
      <c r="I12" s="207">
        <f ca="1">IF('INF S2 353-271'!$T9="|","|",I$7+'INF S2 353-271'!$T9)</f>
        <v>0.26803833333333332</v>
      </c>
      <c r="J12" s="87" t="str">
        <f ca="1">IF('INF S2 353-271'!$V9="|","|",J$7+'INF S2 353-271'!$V9)</f>
        <v>|</v>
      </c>
      <c r="K12" s="607"/>
      <c r="L12" s="83">
        <f ca="1">IF('INF S2 353-271'!$T9="|","|",L$7+'INF S2 353-271'!$T9)</f>
        <v>0.28887166666666664</v>
      </c>
      <c r="M12" s="88" t="str">
        <f ca="1">IF('INF S2 353-271'!$U9="|","|",M$7+'INF S2 353-271'!$U9)</f>
        <v>|</v>
      </c>
      <c r="N12" s="207">
        <f ca="1">IF('INF S2 353-271'!$T9="|","|",N$7+'INF S2 353-271'!$T9)</f>
        <v>0.30970500000000001</v>
      </c>
      <c r="O12" s="87" t="str">
        <f ca="1">IF('INF S2 353-271'!$V9="|","|",O$7+'INF S2 353-271'!$V9)</f>
        <v>|</v>
      </c>
      <c r="P12" s="607"/>
      <c r="Q12" s="83">
        <f ca="1">IF('INF S2 353-271'!$T9="|","|",Q$7+'INF S2 353-271'!$T9)</f>
        <v>0.33053833333333332</v>
      </c>
      <c r="R12" s="88"/>
      <c r="S12" s="87" t="str">
        <f ca="1">IF('INF S2 353-271'!$V9="|","|",S$7+'INF S2 353-271'!$V9)</f>
        <v>|</v>
      </c>
      <c r="T12" s="87"/>
      <c r="U12" s="83">
        <f ca="1">IF('INF S2 353-271'!$T9="|","|",U$7+'INF S2 353-271'!$T9)</f>
        <v>0.37220500000000001</v>
      </c>
      <c r="V12" s="88" t="str">
        <f ca="1">IF('INF S2 353-271'!$U9="|","|",V$7+'INF S2 353-271'!$U9)</f>
        <v>|</v>
      </c>
      <c r="W12" s="87" t="str">
        <f ca="1">IF('INF S2 353-271'!$V9="|","|",W$7+'INF S2 353-271'!$V9)</f>
        <v>|</v>
      </c>
      <c r="X12" s="83">
        <f ca="1">IF('INF S2 353-271'!$T9="|","|",X$7+'INF S2 353-271'!$T9)</f>
        <v>0.41387166666666669</v>
      </c>
      <c r="Y12" s="83"/>
      <c r="Z12" s="83"/>
      <c r="AA12" s="83">
        <f ca="1">IF('INF S2 353-271'!$T9="|","|",AA$7+'INF S2 353-271'!$T9)</f>
        <v>0.45553833333333338</v>
      </c>
      <c r="AB12" s="87" t="str">
        <f ca="1">IF('INF S2 353-271'!$V9="|","|",AB$7+'INF S2 353-271'!$V9)</f>
        <v>|</v>
      </c>
      <c r="AC12" s="83">
        <f ca="1">IF('INF S2 353-271'!$T9="|","|",AC$7+'INF S2 353-271'!$T9)</f>
        <v>0.49720500000000001</v>
      </c>
      <c r="AD12" s="83"/>
      <c r="AE12" s="83">
        <f ca="1">IF('INF S2 353-271'!$T9="|","|",AE$7+'INF S2 353-271'!$T9)</f>
        <v>0.53887166666666664</v>
      </c>
      <c r="AF12" s="87" t="str">
        <f ca="1">IF('INF S2 353-271'!$V9="|","|",AF$7+'INF S2 353-271'!$V9)</f>
        <v>|</v>
      </c>
      <c r="AG12" s="83">
        <f ca="1">IF('INF S2 353-271'!$T9="|","|",AG$7+'INF S2 353-271'!$T9)</f>
        <v>0.58053833333333338</v>
      </c>
      <c r="AH12" s="83"/>
      <c r="AI12" s="83">
        <f ca="1">IF('INF S2 353-271'!$T9="|","|",AI$7+'INF S2 353-271'!$T9)</f>
        <v>0.62220500000000012</v>
      </c>
      <c r="AJ12" s="88"/>
      <c r="AK12" s="207">
        <f ca="1">IF('INF S2 353-271'!$T9="|","|",AK$7+'INF S2 353-271'!$T9)</f>
        <v>0.64303833333333338</v>
      </c>
      <c r="AL12" s="87" t="str">
        <f ca="1">IF('INF S2 353-271'!$V9="|","|",AL$7+'INF S2 353-271'!$V9)</f>
        <v>|</v>
      </c>
      <c r="AM12" s="87"/>
      <c r="AN12" s="83">
        <f ca="1">IF('INF S2 353-271'!$T9="|","|",AN$7+'INF S2 353-271'!$T9)</f>
        <v>0.66387166666666664</v>
      </c>
      <c r="AO12" s="88" t="str">
        <f ca="1">IF('INF S2 353-271'!$U9="|","|",AO$7+'INF S2 353-271'!$U9)</f>
        <v>|</v>
      </c>
      <c r="AP12" s="87" t="str">
        <f ca="1">IF('INF S2 353-271'!$V9="|","|",AP$7+'INF S2 353-271'!$V9)</f>
        <v>|</v>
      </c>
      <c r="AQ12" s="87"/>
      <c r="AR12" s="83">
        <f ca="1">IF('INF S2 353-271'!$T9="|","|",AR$7+'INF S2 353-271'!$T9)</f>
        <v>0.70553833333333338</v>
      </c>
      <c r="AS12" s="88"/>
      <c r="AT12" s="207">
        <f ca="1">IF('INF S2 353-271'!$T9="|","|",AT$7+'INF S2 353-271'!$T9)</f>
        <v>0.72637166666666664</v>
      </c>
      <c r="AU12" s="87" t="str">
        <f ca="1">IF('INF S2 353-271'!$V9="|","|",AU$7+'INF S2 353-271'!$V9)</f>
        <v>|</v>
      </c>
      <c r="AV12" s="87"/>
      <c r="AW12" s="83">
        <f ca="1">IF('INF S2 353-271'!$T9="|","|",AW$7+'INF S2 353-271'!$T9)</f>
        <v>0.7472049999999999</v>
      </c>
      <c r="AX12" s="88" t="str">
        <f ca="1">IF('INF S2 353-271'!$U9="|","|",AX$7+'INF S2 353-271'!$U9)</f>
        <v>|</v>
      </c>
      <c r="AY12" s="87" t="str">
        <f ca="1">IF('INF S2 353-271'!$V9="|","|",AY$7+'INF S2 353-271'!$V9)</f>
        <v>|</v>
      </c>
      <c r="AZ12" s="87"/>
      <c r="BA12" s="83">
        <f ca="1">IF('INF S2 353-271'!$T9="|","|",BA$7+'INF S2 353-271'!$T9)</f>
        <v>0.78887166666666664</v>
      </c>
      <c r="BB12" s="88"/>
      <c r="BC12" s="83">
        <f ca="1">IF('INF S2 353-271'!$T9="|","|",BC$7+'INF S2 353-271'!$T9)</f>
        <v>0.83053833333333338</v>
      </c>
      <c r="BD12" s="87" t="str">
        <f ca="1">IF('INF S2 353-271'!$V9="|","|",BD$7+'INF S2 353-271'!$V9)</f>
        <v>|</v>
      </c>
      <c r="BE12" s="83">
        <f ca="1">IF('INF S2 353-271'!$T9="|","|",BE$7+'INF S2 353-271'!$T9)</f>
        <v>0.8722049999999999</v>
      </c>
      <c r="BF12" s="88"/>
      <c r="BG12" s="83">
        <f ca="1">IF('INF S2 353-271'!$T9="|","|",BG$7+'INF S2 353-271'!$T9)</f>
        <v>0.91387166666666664</v>
      </c>
      <c r="BH12" s="87" t="str">
        <f ca="1">IF('INF S2 353-271'!$V9="|","|",BH$7+'INF S2 353-271'!$V9)</f>
        <v>|</v>
      </c>
      <c r="BI12" s="83">
        <f ca="1">IF('INF S2 353-271'!$T9="|","|",BI$7+'INF S2 353-271'!$T9)</f>
        <v>0.95553833333333338</v>
      </c>
      <c r="CM12" s="185">
        <f t="shared" si="0"/>
        <v>24.853999999999992</v>
      </c>
      <c r="CN12" s="154" t="str">
        <f t="shared" si="0"/>
        <v>Pobiedziska Let.</v>
      </c>
      <c r="CO12" s="99"/>
      <c r="CP12" s="83">
        <f ca="1">IF('INF S2 353-271'!$AB9="|","|",CP$19+'INF S2 353-271'!$AB9)</f>
        <v>0.25371020833333335</v>
      </c>
      <c r="CQ12" s="82"/>
      <c r="CR12" s="83">
        <f ca="1">IF('INF S2 353-271'!$AB9="|","|",CR$19+'INF S2 353-271'!$AB9)</f>
        <v>0.29537687499999998</v>
      </c>
      <c r="CS12" s="83"/>
      <c r="CT12" s="87" t="str">
        <f ca="1">IF('INF S2 353-271'!$AD9="|","|",CT$19+'INF S2 353-271'!$AD9)</f>
        <v>|</v>
      </c>
      <c r="CU12" s="207">
        <f ca="1">IF('INF S2 353-271'!$AB9="|","|",CU$19+'INF S2 353-271'!$AB9)</f>
        <v>0.3162102083333333</v>
      </c>
      <c r="CV12" s="82" t="str">
        <f ca="1">IF('INF S2 353-271'!$AC9="|","|",CV$19+'INF S2 353-271'!$AC9)</f>
        <v>|</v>
      </c>
      <c r="CW12" s="83">
        <f ca="1">IF('INF S2 353-271'!$AB9="|","|",CW$19+'INF S2 353-271'!$AB9)</f>
        <v>0.33704354166666667</v>
      </c>
      <c r="CX12" s="83"/>
      <c r="CY12" s="87" t="str">
        <f ca="1">IF('INF S2 353-271'!$AD9="|","|",CY$19+'INF S2 353-271'!$AD9)</f>
        <v>|</v>
      </c>
      <c r="CZ12" s="82" t="str">
        <f ca="1">IF('INF S2 353-271'!$AC9="|","|",CZ$19+'INF S2 353-271'!$AC9)</f>
        <v>|</v>
      </c>
      <c r="DA12" s="83">
        <f ca="1">IF('INF S2 353-271'!$AB9="|","|",DA$19+'INF S2 353-271'!$AB9)</f>
        <v>0.3787102083333333</v>
      </c>
      <c r="DB12" s="207"/>
      <c r="DC12" s="87" t="str">
        <f ca="1">IF('INF S2 353-271'!$AD9="|","|",DC$19+'INF S2 353-271'!$AD9)</f>
        <v>|</v>
      </c>
      <c r="DD12" s="82"/>
      <c r="DE12" s="83">
        <f ca="1">IF('INF S2 353-271'!$AB9="|","|",DE$19+'INF S2 353-271'!$AB9)</f>
        <v>0.42037687499999993</v>
      </c>
      <c r="DF12" s="87"/>
      <c r="DG12" s="83">
        <f ca="1">IF('INF S2 353-271'!$AB9="|","|",DG$19+'INF S2 353-271'!$AB9)</f>
        <v>0.46204354166666661</v>
      </c>
      <c r="DH12" s="87" t="str">
        <f ca="1">IF('INF S2 353-271'!$AD9="|","|",DH$19+'INF S2 353-271'!$AD9)</f>
        <v>|</v>
      </c>
      <c r="DI12" s="83">
        <f ca="1">IF('INF S2 353-271'!$AB9="|","|",DI$19+'INF S2 353-271'!$AB9)</f>
        <v>0.50371020833333335</v>
      </c>
      <c r="DJ12" s="87"/>
      <c r="DK12" s="83">
        <f ca="1">IF('INF S2 353-271'!$AB9="|","|",DK$19+'INF S2 353-271'!$AB9)</f>
        <v>0.54537687499999998</v>
      </c>
      <c r="DL12" s="87" t="str">
        <f ca="1">IF('INF S2 353-271'!$AD9="|","|",DL$19+'INF S2 353-271'!$AD9)</f>
        <v>|</v>
      </c>
      <c r="DM12" s="83">
        <f ca="1">IF('INF S2 353-271'!$AB9="|","|",DM$19+'INF S2 353-271'!$AB9)</f>
        <v>0.58704354166666661</v>
      </c>
      <c r="DN12" s="87"/>
      <c r="DO12" s="83">
        <f ca="1">IF('INF S2 353-271'!$AB9="|","|",DO$19+'INF S2 353-271'!$AB9)</f>
        <v>0.62871020833333324</v>
      </c>
      <c r="DP12" s="87" t="str">
        <f ca="1">IF('INF S2 353-271'!$AD9="|","|",DP$19+'INF S2 353-271'!$AD9)</f>
        <v>|</v>
      </c>
      <c r="DQ12" s="83">
        <f ca="1">IF('INF S2 353-271'!$AB9="|","|",DQ$19+'INF S2 353-271'!$AB9)</f>
        <v>0.67037687499999998</v>
      </c>
      <c r="DR12" s="82"/>
      <c r="DS12" s="83"/>
      <c r="DT12" s="87" t="str">
        <f ca="1">IF('INF S2 353-271'!$AD9="|","|",DT$19+'INF S2 353-271'!$AD9)</f>
        <v>|</v>
      </c>
      <c r="DU12" s="207">
        <f ca="1">IF('INF S2 353-271'!$AB9="|","|",DU$19+'INF S2 353-271'!$AB9)</f>
        <v>0.69121020833333324</v>
      </c>
      <c r="DV12" s="82" t="str">
        <f ca="1">IF('INF S2 353-271'!$AC9="|","|",DV$19+'INF S2 353-271'!$AC9)</f>
        <v>|</v>
      </c>
      <c r="DW12" s="83">
        <f ca="1">IF('INF S2 353-271'!$AB9="|","|",DW$19+'INF S2 353-271'!$AB9)</f>
        <v>0.71204354166666661</v>
      </c>
      <c r="DX12" s="83"/>
      <c r="DY12" s="87" t="str">
        <f ca="1">IF('INF S2 353-271'!$AD9="|","|",DY$19+'INF S2 353-271'!$AD9)</f>
        <v>|</v>
      </c>
      <c r="DZ12" s="207">
        <f ca="1">IF('INF S2 353-271'!$AB9="|","|",DZ$19+'INF S2 353-271'!$AB9)</f>
        <v>0.73287687499999998</v>
      </c>
      <c r="EA12" s="82"/>
      <c r="EB12" s="83">
        <f ca="1">IF('INF S2 353-271'!$AB9="|","|",EB$19+'INF S2 353-271'!$AB9)</f>
        <v>0.75371020833333324</v>
      </c>
      <c r="EC12" s="83"/>
      <c r="ED12" s="87" t="str">
        <f ca="1">IF('INF S2 353-271'!$AD9="|","|",ED$19+'INF S2 353-271'!$AD9)</f>
        <v>|</v>
      </c>
      <c r="EE12" s="82" t="str">
        <f ca="1">IF('INF S2 353-271'!$AC9="|","|",EE$19+'INF S2 353-271'!$AC9)</f>
        <v>|</v>
      </c>
      <c r="EF12" s="83">
        <f ca="1">IF('INF S2 353-271'!$AB9="|","|",EF$19+'INF S2 353-271'!$AB9)</f>
        <v>0.79537687499999998</v>
      </c>
      <c r="EG12" s="83"/>
      <c r="EH12" s="87" t="str">
        <f ca="1">IF('INF S2 353-271'!$AD9="|","|",EH$19+'INF S2 353-271'!$AD9)</f>
        <v>|</v>
      </c>
      <c r="EI12" s="83">
        <f ca="1">IF('INF S2 353-271'!$AB9="|","|",EI$19+'INF S2 353-271'!$AB9)</f>
        <v>0.83704354166666661</v>
      </c>
      <c r="EJ12" s="87"/>
      <c r="EK12" s="83">
        <f ca="1">IF('INF S2 353-271'!$AB9="|","|",EK$19+'INF S2 353-271'!$AB9)</f>
        <v>0.87871020833333324</v>
      </c>
      <c r="EL12" s="87" t="str">
        <f ca="1">IF('INF S2 353-271'!$AD9="|","|",EL$19+'INF S2 353-271'!$AD9)</f>
        <v>|</v>
      </c>
      <c r="EM12" s="83">
        <f ca="1">IF('INF S2 353-271'!$AB9="|","|",EM$19+'INF S2 353-271'!$AB9)</f>
        <v>0.92037687499999998</v>
      </c>
      <c r="EN12" s="87"/>
      <c r="EO12" s="83">
        <f ca="1">IF('INF S2 353-271'!$AB9="|","|",EO$19+'INF S2 353-271'!$AB9)</f>
        <v>0.96204354166666661</v>
      </c>
      <c r="EP12" s="87" t="str">
        <f ca="1">IF('INF S2 353-271'!$AD9="|","|",EP$19+'INF S2 353-271'!$AD9)</f>
        <v>|</v>
      </c>
      <c r="EQ12" s="83">
        <f ca="1">IF('INF S2 353-271'!$AB9="|","|",EQ$19+'INF S2 353-271'!$AB9)</f>
        <v>1.0037102083333334</v>
      </c>
    </row>
    <row r="13" spans="1:147">
      <c r="A13" s="148">
        <f ca="1">'INF S2 353-271'!K10</f>
        <v>23.188999999999993</v>
      </c>
      <c r="B13" s="154" t="str">
        <f ca="1">'INF S2 353-271'!L10</f>
        <v>Promno</v>
      </c>
      <c r="C13" s="99"/>
      <c r="D13" s="83">
        <f ca="1">IF('INF S2 353-271'!$T10="|","|",D$7+'INF S2 353-271'!$T10)</f>
        <v>0.20705447916666667</v>
      </c>
      <c r="E13" s="87" t="str">
        <f ca="1">IF('INF S2 353-271'!$V10="|","|",E$7+'INF S2 353-271'!$V10)</f>
        <v>|</v>
      </c>
      <c r="F13" s="607"/>
      <c r="G13" s="83">
        <f ca="1">IF('INF S2 353-271'!$T10="|","|",G$7+'INF S2 353-271'!$T10)</f>
        <v>0.24872114583333332</v>
      </c>
      <c r="H13" s="88"/>
      <c r="I13" s="207">
        <f ca="1">IF('INF S2 353-271'!$T10="|","|",I$7+'INF S2 353-271'!$T10)</f>
        <v>0.26955447916666664</v>
      </c>
      <c r="J13" s="87" t="str">
        <f ca="1">IF('INF S2 353-271'!$V10="|","|",J$7+'INF S2 353-271'!$V10)</f>
        <v>|</v>
      </c>
      <c r="K13" s="607"/>
      <c r="L13" s="83">
        <f ca="1">IF('INF S2 353-271'!$T10="|","|",L$7+'INF S2 353-271'!$T10)</f>
        <v>0.29038781249999995</v>
      </c>
      <c r="M13" s="88" t="str">
        <f ca="1">IF('INF S2 353-271'!$U10="|","|",M$7+'INF S2 353-271'!$U10)</f>
        <v>|</v>
      </c>
      <c r="N13" s="207">
        <f ca="1">IF('INF S2 353-271'!$T10="|","|",N$7+'INF S2 353-271'!$T10)</f>
        <v>0.31122114583333332</v>
      </c>
      <c r="O13" s="87" t="str">
        <f ca="1">IF('INF S2 353-271'!$V10="|","|",O$7+'INF S2 353-271'!$V10)</f>
        <v>|</v>
      </c>
      <c r="P13" s="607"/>
      <c r="Q13" s="83">
        <f ca="1">IF('INF S2 353-271'!$T10="|","|",Q$7+'INF S2 353-271'!$T10)</f>
        <v>0.33205447916666664</v>
      </c>
      <c r="R13" s="88"/>
      <c r="S13" s="87" t="str">
        <f ca="1">IF('INF S2 353-271'!$V10="|","|",S$7+'INF S2 353-271'!$V10)</f>
        <v>|</v>
      </c>
      <c r="T13" s="607"/>
      <c r="U13" s="83">
        <f ca="1">IF('INF S2 353-271'!$T10="|","|",U$7+'INF S2 353-271'!$T10)</f>
        <v>0.37372114583333332</v>
      </c>
      <c r="V13" s="88" t="str">
        <f ca="1">IF('INF S2 353-271'!$U10="|","|",V$7+'INF S2 353-271'!$U10)</f>
        <v>|</v>
      </c>
      <c r="W13" s="87" t="str">
        <f ca="1">IF('INF S2 353-271'!$V10="|","|",W$7+'INF S2 353-271'!$V10)</f>
        <v>|</v>
      </c>
      <c r="X13" s="83">
        <f ca="1">IF('INF S2 353-271'!$T10="|","|",X$7+'INF S2 353-271'!$T10)</f>
        <v>0.41538781250000001</v>
      </c>
      <c r="Y13" s="83"/>
      <c r="Z13" s="83"/>
      <c r="AA13" s="83">
        <f ca="1">IF('INF S2 353-271'!$T10="|","|",AA$7+'INF S2 353-271'!$T10)</f>
        <v>0.45705447916666669</v>
      </c>
      <c r="AB13" s="87" t="str">
        <f ca="1">IF('INF S2 353-271'!$V10="|","|",AB$7+'INF S2 353-271'!$V10)</f>
        <v>|</v>
      </c>
      <c r="AC13" s="83">
        <f ca="1">IF('INF S2 353-271'!$T10="|","|",AC$7+'INF S2 353-271'!$T10)</f>
        <v>0.49872114583333332</v>
      </c>
      <c r="AD13" s="83"/>
      <c r="AE13" s="83">
        <f ca="1">IF('INF S2 353-271'!$T10="|","|",AE$7+'INF S2 353-271'!$T10)</f>
        <v>0.54038781250000001</v>
      </c>
      <c r="AF13" s="87" t="str">
        <f ca="1">IF('INF S2 353-271'!$V10="|","|",AF$7+'INF S2 353-271'!$V10)</f>
        <v>|</v>
      </c>
      <c r="AG13" s="83">
        <f ca="1">IF('INF S2 353-271'!$T10="|","|",AG$7+'INF S2 353-271'!$T10)</f>
        <v>0.58205447916666664</v>
      </c>
      <c r="AH13" s="83"/>
      <c r="AI13" s="83">
        <f ca="1">IF('INF S2 353-271'!$T10="|","|",AI$7+'INF S2 353-271'!$T10)</f>
        <v>0.62372114583333338</v>
      </c>
      <c r="AJ13" s="88"/>
      <c r="AK13" s="207">
        <f ca="1">IF('INF S2 353-271'!$T10="|","|",AK$7+'INF S2 353-271'!$T10)</f>
        <v>0.64455447916666664</v>
      </c>
      <c r="AL13" s="87" t="str">
        <f ca="1">IF('INF S2 353-271'!$V10="|","|",AL$7+'INF S2 353-271'!$V10)</f>
        <v>|</v>
      </c>
      <c r="AM13" s="87"/>
      <c r="AN13" s="83">
        <f ca="1">IF('INF S2 353-271'!$T10="|","|",AN$7+'INF S2 353-271'!$T10)</f>
        <v>0.66538781250000001</v>
      </c>
      <c r="AO13" s="88" t="str">
        <f ca="1">IF('INF S2 353-271'!$U10="|","|",AO$7+'INF S2 353-271'!$U10)</f>
        <v>|</v>
      </c>
      <c r="AP13" s="87" t="str">
        <f ca="1">IF('INF S2 353-271'!$V10="|","|",AP$7+'INF S2 353-271'!$V10)</f>
        <v>|</v>
      </c>
      <c r="AQ13" s="87"/>
      <c r="AR13" s="83">
        <f ca="1">IF('INF S2 353-271'!$T10="|","|",AR$7+'INF S2 353-271'!$T10)</f>
        <v>0.70705447916666664</v>
      </c>
      <c r="AS13" s="88"/>
      <c r="AT13" s="207">
        <f ca="1">IF('INF S2 353-271'!$T10="|","|",AT$7+'INF S2 353-271'!$T10)</f>
        <v>0.7278878124999999</v>
      </c>
      <c r="AU13" s="87" t="str">
        <f ca="1">IF('INF S2 353-271'!$V10="|","|",AU$7+'INF S2 353-271'!$V10)</f>
        <v>|</v>
      </c>
      <c r="AV13" s="87"/>
      <c r="AW13" s="83">
        <f ca="1">IF('INF S2 353-271'!$T10="|","|",AW$7+'INF S2 353-271'!$T10)</f>
        <v>0.74872114583333327</v>
      </c>
      <c r="AX13" s="88" t="str">
        <f ca="1">IF('INF S2 353-271'!$U10="|","|",AX$7+'INF S2 353-271'!$U10)</f>
        <v>|</v>
      </c>
      <c r="AY13" s="87" t="str">
        <f ca="1">IF('INF S2 353-271'!$V10="|","|",AY$7+'INF S2 353-271'!$V10)</f>
        <v>|</v>
      </c>
      <c r="AZ13" s="87"/>
      <c r="BA13" s="83">
        <f ca="1">IF('INF S2 353-271'!$T10="|","|",BA$7+'INF S2 353-271'!$T10)</f>
        <v>0.7903878124999999</v>
      </c>
      <c r="BB13" s="88"/>
      <c r="BC13" s="83">
        <f ca="1">IF('INF S2 353-271'!$T10="|","|",BC$7+'INF S2 353-271'!$T10)</f>
        <v>0.83205447916666664</v>
      </c>
      <c r="BD13" s="87" t="str">
        <f ca="1">IF('INF S2 353-271'!$V10="|","|",BD$7+'INF S2 353-271'!$V10)</f>
        <v>|</v>
      </c>
      <c r="BE13" s="83">
        <f ca="1">IF('INF S2 353-271'!$T10="|","|",BE$7+'INF S2 353-271'!$T10)</f>
        <v>0.87372114583333327</v>
      </c>
      <c r="BF13" s="88"/>
      <c r="BG13" s="83">
        <f ca="1">IF('INF S2 353-271'!$T10="|","|",BG$7+'INF S2 353-271'!$T10)</f>
        <v>0.9153878124999999</v>
      </c>
      <c r="BH13" s="87" t="str">
        <f ca="1">IF('INF S2 353-271'!$V10="|","|",BH$7+'INF S2 353-271'!$V10)</f>
        <v>|</v>
      </c>
      <c r="BI13" s="83">
        <f ca="1">IF('INF S2 353-271'!$T10="|","|",BI$7+'INF S2 353-271'!$T10)</f>
        <v>0.95705447916666664</v>
      </c>
      <c r="CM13" s="185">
        <f t="shared" si="0"/>
        <v>23.188999999999993</v>
      </c>
      <c r="CN13" s="154" t="str">
        <f t="shared" si="0"/>
        <v>Promno</v>
      </c>
      <c r="CO13" s="99"/>
      <c r="CP13" s="83">
        <f ca="1">IF('INF S2 353-271'!$AB10="|","|",CP$19+'INF S2 353-271'!$AB10)</f>
        <v>0.25219406250000004</v>
      </c>
      <c r="CQ13" s="82"/>
      <c r="CR13" s="83">
        <f ca="1">IF('INF S2 353-271'!$AB10="|","|",CR$19+'INF S2 353-271'!$AB10)</f>
        <v>0.29386072916666667</v>
      </c>
      <c r="CS13" s="83"/>
      <c r="CT13" s="87" t="str">
        <f ca="1">IF('INF S2 353-271'!$AD10="|","|",CT$19+'INF S2 353-271'!$AD10)</f>
        <v>|</v>
      </c>
      <c r="CU13" s="207">
        <f ca="1">IF('INF S2 353-271'!$AB10="|","|",CU$19+'INF S2 353-271'!$AB10)</f>
        <v>0.31469406249999998</v>
      </c>
      <c r="CV13" s="82" t="str">
        <f ca="1">IF('INF S2 353-271'!$AC10="|","|",CV$19+'INF S2 353-271'!$AC10)</f>
        <v>|</v>
      </c>
      <c r="CW13" s="83">
        <f ca="1">IF('INF S2 353-271'!$AB10="|","|",CW$19+'INF S2 353-271'!$AB10)</f>
        <v>0.33552739583333335</v>
      </c>
      <c r="CX13" s="83"/>
      <c r="CY13" s="87" t="str">
        <f ca="1">IF('INF S2 353-271'!$AD10="|","|",CY$19+'INF S2 353-271'!$AD10)</f>
        <v>|</v>
      </c>
      <c r="CZ13" s="82" t="str">
        <f ca="1">IF('INF S2 353-271'!$AC10="|","|",CZ$19+'INF S2 353-271'!$AC10)</f>
        <v>|</v>
      </c>
      <c r="DA13" s="83">
        <f ca="1">IF('INF S2 353-271'!$AB10="|","|",DA$19+'INF S2 353-271'!$AB10)</f>
        <v>0.37719406249999998</v>
      </c>
      <c r="DB13" s="207"/>
      <c r="DC13" s="87" t="str">
        <f ca="1">IF('INF S2 353-271'!$AD10="|","|",DC$19+'INF S2 353-271'!$AD10)</f>
        <v>|</v>
      </c>
      <c r="DD13" s="82"/>
      <c r="DE13" s="83">
        <f ca="1">IF('INF S2 353-271'!$AB10="|","|",DE$19+'INF S2 353-271'!$AB10)</f>
        <v>0.41886072916666661</v>
      </c>
      <c r="DF13" s="87"/>
      <c r="DG13" s="83">
        <f ca="1">IF('INF S2 353-271'!$AB10="|","|",DG$19+'INF S2 353-271'!$AB10)</f>
        <v>0.4605273958333333</v>
      </c>
      <c r="DH13" s="87" t="str">
        <f ca="1">IF('INF S2 353-271'!$AD10="|","|",DH$19+'INF S2 353-271'!$AD10)</f>
        <v>|</v>
      </c>
      <c r="DI13" s="83">
        <f ca="1">IF('INF S2 353-271'!$AB10="|","|",DI$19+'INF S2 353-271'!$AB10)</f>
        <v>0.50219406249999998</v>
      </c>
      <c r="DJ13" s="87"/>
      <c r="DK13" s="83">
        <f ca="1">IF('INF S2 353-271'!$AB10="|","|",DK$19+'INF S2 353-271'!$AB10)</f>
        <v>0.54386072916666672</v>
      </c>
      <c r="DL13" s="87" t="str">
        <f ca="1">IF('INF S2 353-271'!$AD10="|","|",DL$19+'INF S2 353-271'!$AD10)</f>
        <v>|</v>
      </c>
      <c r="DM13" s="83">
        <f ca="1">IF('INF S2 353-271'!$AB10="|","|",DM$19+'INF S2 353-271'!$AB10)</f>
        <v>0.58552739583333335</v>
      </c>
      <c r="DN13" s="87"/>
      <c r="DO13" s="83">
        <f ca="1">IF('INF S2 353-271'!$AB10="|","|",DO$19+'INF S2 353-271'!$AB10)</f>
        <v>0.62719406249999998</v>
      </c>
      <c r="DP13" s="87" t="str">
        <f ca="1">IF('INF S2 353-271'!$AD10="|","|",DP$19+'INF S2 353-271'!$AD10)</f>
        <v>|</v>
      </c>
      <c r="DQ13" s="83">
        <f ca="1">IF('INF S2 353-271'!$AB10="|","|",DQ$19+'INF S2 353-271'!$AB10)</f>
        <v>0.66886072916666672</v>
      </c>
      <c r="DR13" s="82"/>
      <c r="DS13" s="83"/>
      <c r="DT13" s="87" t="str">
        <f ca="1">IF('INF S2 353-271'!$AD10="|","|",DT$19+'INF S2 353-271'!$AD10)</f>
        <v>|</v>
      </c>
      <c r="DU13" s="207">
        <f ca="1">IF('INF S2 353-271'!$AB10="|","|",DU$19+'INF S2 353-271'!$AB10)</f>
        <v>0.68969406249999998</v>
      </c>
      <c r="DV13" s="82" t="str">
        <f ca="1">IF('INF S2 353-271'!$AC10="|","|",DV$19+'INF S2 353-271'!$AC10)</f>
        <v>|</v>
      </c>
      <c r="DW13" s="83">
        <f ca="1">IF('INF S2 353-271'!$AB10="|","|",DW$19+'INF S2 353-271'!$AB10)</f>
        <v>0.71052739583333335</v>
      </c>
      <c r="DX13" s="83"/>
      <c r="DY13" s="87" t="str">
        <f ca="1">IF('INF S2 353-271'!$AD10="|","|",DY$19+'INF S2 353-271'!$AD10)</f>
        <v>|</v>
      </c>
      <c r="DZ13" s="207">
        <f ca="1">IF('INF S2 353-271'!$AB10="|","|",DZ$19+'INF S2 353-271'!$AB10)</f>
        <v>0.73136072916666672</v>
      </c>
      <c r="EA13" s="82"/>
      <c r="EB13" s="83">
        <f ca="1">IF('INF S2 353-271'!$AB10="|","|",EB$19+'INF S2 353-271'!$AB10)</f>
        <v>0.75219406249999998</v>
      </c>
      <c r="EC13" s="83"/>
      <c r="ED13" s="87" t="str">
        <f ca="1">IF('INF S2 353-271'!$AD10="|","|",ED$19+'INF S2 353-271'!$AD10)</f>
        <v>|</v>
      </c>
      <c r="EE13" s="82" t="str">
        <f ca="1">IF('INF S2 353-271'!$AC10="|","|",EE$19+'INF S2 353-271'!$AC10)</f>
        <v>|</v>
      </c>
      <c r="EF13" s="83">
        <f ca="1">IF('INF S2 353-271'!$AB10="|","|",EF$19+'INF S2 353-271'!$AB10)</f>
        <v>0.79386072916666672</v>
      </c>
      <c r="EG13" s="83"/>
      <c r="EH13" s="87" t="str">
        <f ca="1">IF('INF S2 353-271'!$AD10="|","|",EH$19+'INF S2 353-271'!$AD10)</f>
        <v>|</v>
      </c>
      <c r="EI13" s="83">
        <f ca="1">IF('INF S2 353-271'!$AB10="|","|",EI$19+'INF S2 353-271'!$AB10)</f>
        <v>0.83552739583333335</v>
      </c>
      <c r="EJ13" s="87"/>
      <c r="EK13" s="83">
        <f ca="1">IF('INF S2 353-271'!$AB10="|","|",EK$19+'INF S2 353-271'!$AB10)</f>
        <v>0.87719406249999998</v>
      </c>
      <c r="EL13" s="87" t="str">
        <f ca="1">IF('INF S2 353-271'!$AD10="|","|",EL$19+'INF S2 353-271'!$AD10)</f>
        <v>|</v>
      </c>
      <c r="EM13" s="83">
        <f ca="1">IF('INF S2 353-271'!$AB10="|","|",EM$19+'INF S2 353-271'!$AB10)</f>
        <v>0.91886072916666672</v>
      </c>
      <c r="EN13" s="87"/>
      <c r="EO13" s="83">
        <f ca="1">IF('INF S2 353-271'!$AB10="|","|",EO$19+'INF S2 353-271'!$AB10)</f>
        <v>0.96052739583333335</v>
      </c>
      <c r="EP13" s="87" t="str">
        <f ca="1">IF('INF S2 353-271'!$AD10="|","|",EP$19+'INF S2 353-271'!$AD10)</f>
        <v>|</v>
      </c>
      <c r="EQ13" s="83">
        <f ca="1">IF('INF S2 353-271'!$AB10="|","|",EQ$19+'INF S2 353-271'!$AB10)</f>
        <v>1.0021940624999999</v>
      </c>
    </row>
    <row r="14" spans="1:147">
      <c r="A14" s="148">
        <f ca="1">'INF S2 353-271'!K11</f>
        <v>20.050999999999991</v>
      </c>
      <c r="B14" s="156" t="str">
        <f ca="1">'INF S2 353-271'!L11</f>
        <v>Biskupice Wlkp.</v>
      </c>
      <c r="C14" s="99"/>
      <c r="D14" s="83">
        <f ca="1">IF('INF S2 353-271'!$T11="|","|",D$7+'INF S2 353-271'!$T11)</f>
        <v>0.20910788194444443</v>
      </c>
      <c r="E14" s="87" t="str">
        <f ca="1">IF('INF S2 353-271'!$V11="|","|",E$7+'INF S2 353-271'!$V11)</f>
        <v>|</v>
      </c>
      <c r="F14" s="607"/>
      <c r="G14" s="83">
        <f ca="1">IF('INF S2 353-271'!$T11="|","|",G$7+'INF S2 353-271'!$T11)</f>
        <v>0.25077454861111109</v>
      </c>
      <c r="H14" s="82"/>
      <c r="I14" s="207">
        <f ca="1">IF('INF S2 353-271'!$T11="|","|",I$7+'INF S2 353-271'!$T11)</f>
        <v>0.27160788194444441</v>
      </c>
      <c r="J14" s="87" t="str">
        <f ca="1">IF('INF S2 353-271'!$V11="|","|",J$7+'INF S2 353-271'!$V11)</f>
        <v>|</v>
      </c>
      <c r="K14" s="607"/>
      <c r="L14" s="83">
        <f ca="1">IF('INF S2 353-271'!$T11="|","|",L$7+'INF S2 353-271'!$T11)</f>
        <v>0.29244121527777778</v>
      </c>
      <c r="M14" s="82">
        <f ca="1">IF('INF S2 353-271'!$U11="|","|",M$7+'INF S2 353-271'!$U11)</f>
        <v>0.29776620370370371</v>
      </c>
      <c r="N14" s="207">
        <f ca="1">IF('INF S2 353-271'!$T11="|","|",N$7+'INF S2 353-271'!$T11)</f>
        <v>0.31327454861111115</v>
      </c>
      <c r="O14" s="87" t="str">
        <f ca="1">IF('INF S2 353-271'!$V11="|","|",O$7+'INF S2 353-271'!$V11)</f>
        <v>|</v>
      </c>
      <c r="P14" s="607"/>
      <c r="Q14" s="83">
        <f ca="1">IF('INF S2 353-271'!$T11="|","|",Q$7+'INF S2 353-271'!$T11)</f>
        <v>0.33410788194444441</v>
      </c>
      <c r="R14" s="82"/>
      <c r="S14" s="87" t="str">
        <f ca="1">IF('INF S2 353-271'!$V11="|","|",S$7+'INF S2 353-271'!$V11)</f>
        <v>|</v>
      </c>
      <c r="T14" s="607"/>
      <c r="U14" s="83">
        <f ca="1">IF('INF S2 353-271'!$T11="|","|",U$7+'INF S2 353-271'!$T11)</f>
        <v>0.37577454861111115</v>
      </c>
      <c r="V14" s="82">
        <f ca="1">IF('INF S2 353-271'!$U11="|","|",V$7+'INF S2 353-271'!$U11)</f>
        <v>0.38109953703703703</v>
      </c>
      <c r="W14" s="87" t="str">
        <f ca="1">IF('INF S2 353-271'!$V11="|","|",W$7+'INF S2 353-271'!$V11)</f>
        <v>|</v>
      </c>
      <c r="X14" s="83">
        <f ca="1">IF('INF S2 353-271'!$T11="|","|",X$7+'INF S2 353-271'!$T11)</f>
        <v>0.41744121527777778</v>
      </c>
      <c r="Y14" s="83"/>
      <c r="Z14" s="83"/>
      <c r="AA14" s="83">
        <f ca="1">IF('INF S2 353-271'!$T11="|","|",AA$7+'INF S2 353-271'!$T11)</f>
        <v>0.45910788194444452</v>
      </c>
      <c r="AB14" s="87" t="str">
        <f ca="1">IF('INF S2 353-271'!$V11="|","|",AB$7+'INF S2 353-271'!$V11)</f>
        <v>|</v>
      </c>
      <c r="AC14" s="83">
        <f ca="1">IF('INF S2 353-271'!$T11="|","|",AC$7+'INF S2 353-271'!$T11)</f>
        <v>0.50077454861111115</v>
      </c>
      <c r="AD14" s="83"/>
      <c r="AE14" s="83">
        <f ca="1">IF('INF S2 353-271'!$T11="|","|",AE$7+'INF S2 353-271'!$T11)</f>
        <v>0.54244121527777778</v>
      </c>
      <c r="AF14" s="87" t="str">
        <f ca="1">IF('INF S2 353-271'!$V11="|","|",AF$7+'INF S2 353-271'!$V11)</f>
        <v>|</v>
      </c>
      <c r="AG14" s="83">
        <f ca="1">IF('INF S2 353-271'!$T11="|","|",AG$7+'INF S2 353-271'!$T11)</f>
        <v>0.58410788194444441</v>
      </c>
      <c r="AH14" s="83"/>
      <c r="AI14" s="83">
        <f ca="1">IF('INF S2 353-271'!$T11="|","|",AI$7+'INF S2 353-271'!$T11)</f>
        <v>0.62577454861111115</v>
      </c>
      <c r="AJ14" s="82"/>
      <c r="AK14" s="207">
        <f ca="1">IF('INF S2 353-271'!$T11="|","|",AK$7+'INF S2 353-271'!$T11)</f>
        <v>0.64660788194444441</v>
      </c>
      <c r="AL14" s="87" t="str">
        <f ca="1">IF('INF S2 353-271'!$V11="|","|",AL$7+'INF S2 353-271'!$V11)</f>
        <v>|</v>
      </c>
      <c r="AM14" s="87"/>
      <c r="AN14" s="83">
        <f ca="1">IF('INF S2 353-271'!$T11="|","|",AN$7+'INF S2 353-271'!$T11)</f>
        <v>0.66744121527777778</v>
      </c>
      <c r="AO14" s="82">
        <f ca="1">IF('INF S2 353-271'!$U11="|","|",AO$7+'INF S2 353-271'!$U11)</f>
        <v>0.67276620370370366</v>
      </c>
      <c r="AP14" s="87" t="str">
        <f ca="1">IF('INF S2 353-271'!$V11="|","|",AP$7+'INF S2 353-271'!$V11)</f>
        <v>|</v>
      </c>
      <c r="AQ14" s="87"/>
      <c r="AR14" s="83">
        <f ca="1">IF('INF S2 353-271'!$T11="|","|",AR$7+'INF S2 353-271'!$T11)</f>
        <v>0.70910788194444441</v>
      </c>
      <c r="AS14" s="82"/>
      <c r="AT14" s="207">
        <f ca="1">IF('INF S2 353-271'!$T11="|","|",AT$7+'INF S2 353-271'!$T11)</f>
        <v>0.72994121527777767</v>
      </c>
      <c r="AU14" s="87" t="str">
        <f ca="1">IF('INF S2 353-271'!$V11="|","|",AU$7+'INF S2 353-271'!$V11)</f>
        <v>|</v>
      </c>
      <c r="AV14" s="87"/>
      <c r="AW14" s="83">
        <f ca="1">IF('INF S2 353-271'!$T11="|","|",AW$7+'INF S2 353-271'!$T11)</f>
        <v>0.75077454861111104</v>
      </c>
      <c r="AX14" s="82">
        <f ca="1">IF('INF S2 353-271'!$U11="|","|",AX$7+'INF S2 353-271'!$U11)</f>
        <v>0.75609953703703703</v>
      </c>
      <c r="AY14" s="87" t="str">
        <f ca="1">IF('INF S2 353-271'!$V11="|","|",AY$7+'INF S2 353-271'!$V11)</f>
        <v>|</v>
      </c>
      <c r="AZ14" s="87"/>
      <c r="BA14" s="83">
        <f ca="1">IF('INF S2 353-271'!$T11="|","|",BA$7+'INF S2 353-271'!$T11)</f>
        <v>0.79244121527777767</v>
      </c>
      <c r="BB14" s="82"/>
      <c r="BC14" s="83">
        <f ca="1">IF('INF S2 353-271'!$T11="|","|",BC$7+'INF S2 353-271'!$T11)</f>
        <v>0.83410788194444441</v>
      </c>
      <c r="BD14" s="87" t="str">
        <f ca="1">IF('INF S2 353-271'!$V11="|","|",BD$7+'INF S2 353-271'!$V11)</f>
        <v>|</v>
      </c>
      <c r="BE14" s="83">
        <f ca="1">IF('INF S2 353-271'!$T11="|","|",BE$7+'INF S2 353-271'!$T11)</f>
        <v>0.87577454861111104</v>
      </c>
      <c r="BF14" s="82"/>
      <c r="BG14" s="83">
        <f ca="1">IF('INF S2 353-271'!$T11="|","|",BG$7+'INF S2 353-271'!$T11)</f>
        <v>0.91744121527777767</v>
      </c>
      <c r="BH14" s="87" t="str">
        <f ca="1">IF('INF S2 353-271'!$V11="|","|",BH$7+'INF S2 353-271'!$V11)</f>
        <v>|</v>
      </c>
      <c r="BI14" s="83">
        <f ca="1">IF('INF S2 353-271'!$T11="|","|",BI$7+'INF S2 353-271'!$T11)</f>
        <v>0.95910788194444441</v>
      </c>
      <c r="CM14" s="185">
        <f t="shared" si="0"/>
        <v>20.050999999999991</v>
      </c>
      <c r="CN14" s="156" t="str">
        <f t="shared" si="0"/>
        <v>Biskupice Wlkp.</v>
      </c>
      <c r="CO14" s="99"/>
      <c r="CP14" s="83">
        <f ca="1">IF('INF S2 353-271'!$AB11="|","|",CP$19+'INF S2 353-271'!$AB11)</f>
        <v>0.25014065972222221</v>
      </c>
      <c r="CQ14" s="82"/>
      <c r="CR14" s="83">
        <f ca="1">IF('INF S2 353-271'!$AB11="|","|",CR$19+'INF S2 353-271'!$AB11)</f>
        <v>0.2918073263888889</v>
      </c>
      <c r="CS14" s="83"/>
      <c r="CT14" s="87" t="str">
        <f ca="1">IF('INF S2 353-271'!$AD11="|","|",CT$19+'INF S2 353-271'!$AD11)</f>
        <v>|</v>
      </c>
      <c r="CU14" s="207">
        <f ca="1">IF('INF S2 353-271'!$AB11="|","|",CU$19+'INF S2 353-271'!$AB11)</f>
        <v>0.31264065972222221</v>
      </c>
      <c r="CV14" s="82">
        <f ca="1">IF('INF S2 353-271'!$AC11="|","|",CV$19+'INF S2 353-271'!$AC11)</f>
        <v>0.32784996527777782</v>
      </c>
      <c r="CW14" s="83">
        <f ca="1">IF('INF S2 353-271'!$AB11="|","|",CW$19+'INF S2 353-271'!$AB11)</f>
        <v>0.33347399305555558</v>
      </c>
      <c r="CX14" s="83"/>
      <c r="CY14" s="87" t="str">
        <f ca="1">IF('INF S2 353-271'!$AD11="|","|",CY$19+'INF S2 353-271'!$AD11)</f>
        <v>|</v>
      </c>
      <c r="CZ14" s="82">
        <f ca="1">IF('INF S2 353-271'!$AC11="|","|",CZ$19+'INF S2 353-271'!$AC11)</f>
        <v>0.36951663194444445</v>
      </c>
      <c r="DA14" s="83">
        <f ca="1">IF('INF S2 353-271'!$AB11="|","|",DA$19+'INF S2 353-271'!$AB11)</f>
        <v>0.37514065972222221</v>
      </c>
      <c r="DB14" s="207"/>
      <c r="DC14" s="87" t="str">
        <f ca="1">IF('INF S2 353-271'!$AD11="|","|",DC$19+'INF S2 353-271'!$AD11)</f>
        <v>|</v>
      </c>
      <c r="DD14" s="82"/>
      <c r="DE14" s="83">
        <f ca="1">IF('INF S2 353-271'!$AB11="|","|",DE$19+'INF S2 353-271'!$AB11)</f>
        <v>0.41680732638888884</v>
      </c>
      <c r="DF14" s="87"/>
      <c r="DG14" s="83">
        <f ca="1">IF('INF S2 353-271'!$AB11="|","|",DG$19+'INF S2 353-271'!$AB11)</f>
        <v>0.45847399305555553</v>
      </c>
      <c r="DH14" s="87" t="str">
        <f ca="1">IF('INF S2 353-271'!$AD11="|","|",DH$19+'INF S2 353-271'!$AD11)</f>
        <v>|</v>
      </c>
      <c r="DI14" s="83">
        <f ca="1">IF('INF S2 353-271'!$AB11="|","|",DI$19+'INF S2 353-271'!$AB11)</f>
        <v>0.50014065972222221</v>
      </c>
      <c r="DJ14" s="87"/>
      <c r="DK14" s="83">
        <f ca="1">IF('INF S2 353-271'!$AB11="|","|",DK$19+'INF S2 353-271'!$AB11)</f>
        <v>0.54180732638888884</v>
      </c>
      <c r="DL14" s="87" t="str">
        <f ca="1">IF('INF S2 353-271'!$AD11="|","|",DL$19+'INF S2 353-271'!$AD11)</f>
        <v>|</v>
      </c>
      <c r="DM14" s="83">
        <f ca="1">IF('INF S2 353-271'!$AB11="|","|",DM$19+'INF S2 353-271'!$AB11)</f>
        <v>0.58347399305555547</v>
      </c>
      <c r="DN14" s="87"/>
      <c r="DO14" s="83">
        <f ca="1">IF('INF S2 353-271'!$AB11="|","|",DO$19+'INF S2 353-271'!$AB11)</f>
        <v>0.6251406597222221</v>
      </c>
      <c r="DP14" s="87" t="str">
        <f ca="1">IF('INF S2 353-271'!$AD11="|","|",DP$19+'INF S2 353-271'!$AD11)</f>
        <v>|</v>
      </c>
      <c r="DQ14" s="83">
        <f ca="1">IF('INF S2 353-271'!$AB11="|","|",DQ$19+'INF S2 353-271'!$AB11)</f>
        <v>0.66680732638888884</v>
      </c>
      <c r="DR14" s="82"/>
      <c r="DS14" s="83"/>
      <c r="DT14" s="87" t="str">
        <f ca="1">IF('INF S2 353-271'!$AD11="|","|",DT$19+'INF S2 353-271'!$AD11)</f>
        <v>|</v>
      </c>
      <c r="DU14" s="207">
        <f ca="1">IF('INF S2 353-271'!$AB11="|","|",DU$19+'INF S2 353-271'!$AB11)</f>
        <v>0.6876406597222221</v>
      </c>
      <c r="DV14" s="82">
        <f ca="1">IF('INF S2 353-271'!$AC11="|","|",DV$19+'INF S2 353-271'!$AC11)</f>
        <v>0.70284996527777777</v>
      </c>
      <c r="DW14" s="83">
        <f ca="1">IF('INF S2 353-271'!$AB11="|","|",DW$19+'INF S2 353-271'!$AB11)</f>
        <v>0.70847399305555547</v>
      </c>
      <c r="DX14" s="83"/>
      <c r="DY14" s="87" t="str">
        <f ca="1">IF('INF S2 353-271'!$AD11="|","|",DY$19+'INF S2 353-271'!$AD11)</f>
        <v>|</v>
      </c>
      <c r="DZ14" s="207">
        <f ca="1">IF('INF S2 353-271'!$AB11="|","|",DZ$19+'INF S2 353-271'!$AB11)</f>
        <v>0.72930732638888884</v>
      </c>
      <c r="EA14" s="82"/>
      <c r="EB14" s="83">
        <f ca="1">IF('INF S2 353-271'!$AB11="|","|",EB$19+'INF S2 353-271'!$AB11)</f>
        <v>0.7501406597222221</v>
      </c>
      <c r="EC14" s="83"/>
      <c r="ED14" s="87" t="str">
        <f ca="1">IF('INF S2 353-271'!$AD11="|","|",ED$19+'INF S2 353-271'!$AD11)</f>
        <v>|</v>
      </c>
      <c r="EE14" s="82">
        <f ca="1">IF('INF S2 353-271'!$AC11="|","|",EE$19+'INF S2 353-271'!$AC11)</f>
        <v>0.78618329861111114</v>
      </c>
      <c r="EF14" s="83">
        <f ca="1">IF('INF S2 353-271'!$AB11="|","|",EF$19+'INF S2 353-271'!$AB11)</f>
        <v>0.79180732638888884</v>
      </c>
      <c r="EG14" s="83"/>
      <c r="EH14" s="87" t="str">
        <f ca="1">IF('INF S2 353-271'!$AD11="|","|",EH$19+'INF S2 353-271'!$AD11)</f>
        <v>|</v>
      </c>
      <c r="EI14" s="83">
        <f ca="1">IF('INF S2 353-271'!$AB11="|","|",EI$19+'INF S2 353-271'!$AB11)</f>
        <v>0.83347399305555547</v>
      </c>
      <c r="EJ14" s="87"/>
      <c r="EK14" s="83">
        <f ca="1">IF('INF S2 353-271'!$AB11="|","|",EK$19+'INF S2 353-271'!$AB11)</f>
        <v>0.8751406597222221</v>
      </c>
      <c r="EL14" s="87" t="str">
        <f ca="1">IF('INF S2 353-271'!$AD11="|","|",EL$19+'INF S2 353-271'!$AD11)</f>
        <v>|</v>
      </c>
      <c r="EM14" s="83">
        <f ca="1">IF('INF S2 353-271'!$AB11="|","|",EM$19+'INF S2 353-271'!$AB11)</f>
        <v>0.91680732638888884</v>
      </c>
      <c r="EN14" s="87"/>
      <c r="EO14" s="83">
        <f ca="1">IF('INF S2 353-271'!$AB11="|","|",EO$19+'INF S2 353-271'!$AB11)</f>
        <v>0.95847399305555547</v>
      </c>
      <c r="EP14" s="87" t="str">
        <f ca="1">IF('INF S2 353-271'!$AD11="|","|",EP$19+'INF S2 353-271'!$AD11)</f>
        <v>|</v>
      </c>
      <c r="EQ14" s="83">
        <f ca="1">IF('INF S2 353-271'!$AB11="|","|",EQ$19+'INF S2 353-271'!$AB11)</f>
        <v>1.0001406597222222</v>
      </c>
    </row>
    <row r="15" spans="1:147">
      <c r="A15" s="148">
        <f ca="1">'INF S2 353-271'!K12</f>
        <v>13.385999999999992</v>
      </c>
      <c r="B15" s="153" t="str">
        <f ca="1">'INF S2 353-271'!L12</f>
        <v>Kobylnica</v>
      </c>
      <c r="C15" s="99"/>
      <c r="D15" s="83">
        <f ca="1">IF('INF S2 353-271'!$T12="|","|",D$7+'INF S2 353-271'!$T12)</f>
        <v>0.21253374999999999</v>
      </c>
      <c r="E15" s="87" t="str">
        <f ca="1">IF('INF S2 353-271'!$V12="|","|",E$7+'INF S2 353-271'!$V12)</f>
        <v>|</v>
      </c>
      <c r="F15" s="607"/>
      <c r="G15" s="83">
        <f ca="1">IF('INF S2 353-271'!$T12="|","|",G$7+'INF S2 353-271'!$T12)</f>
        <v>0.25420041666666665</v>
      </c>
      <c r="H15" s="88"/>
      <c r="I15" s="207">
        <f ca="1">IF('INF S2 353-271'!$T12="|","|",I$7+'INF S2 353-271'!$T12)</f>
        <v>0.27503374999999997</v>
      </c>
      <c r="J15" s="87" t="str">
        <f ca="1">IF('INF S2 353-271'!$V12="|","|",J$7+'INF S2 353-271'!$V12)</f>
        <v>|</v>
      </c>
      <c r="K15" s="607"/>
      <c r="L15" s="83">
        <f ca="1">IF('INF S2 353-271'!$T12="|","|",L$7+'INF S2 353-271'!$T12)</f>
        <v>0.29586708333333328</v>
      </c>
      <c r="M15" s="88" t="str">
        <f ca="1">IF('INF S2 353-271'!$U12="|","|",M$7+'INF S2 353-271'!$U12)</f>
        <v>|</v>
      </c>
      <c r="N15" s="207">
        <f ca="1">IF('INF S2 353-271'!$T12="|","|",N$7+'INF S2 353-271'!$T12)</f>
        <v>0.31670041666666665</v>
      </c>
      <c r="O15" s="87" t="str">
        <f ca="1">IF('INF S2 353-271'!$V12="|","|",O$7+'INF S2 353-271'!$V12)</f>
        <v>|</v>
      </c>
      <c r="P15" s="607"/>
      <c r="Q15" s="83">
        <f ca="1">IF('INF S2 353-271'!$T12="|","|",Q$7+'INF S2 353-271'!$T12)</f>
        <v>0.33753374999999997</v>
      </c>
      <c r="R15" s="88"/>
      <c r="S15" s="87" t="str">
        <f ca="1">IF('INF S2 353-271'!$V12="|","|",S$7+'INF S2 353-271'!$V12)</f>
        <v>|</v>
      </c>
      <c r="T15" s="607"/>
      <c r="U15" s="83">
        <f ca="1">IF('INF S2 353-271'!$T12="|","|",U$7+'INF S2 353-271'!$T12)</f>
        <v>0.37920041666666665</v>
      </c>
      <c r="V15" s="88" t="str">
        <f ca="1">IF('INF S2 353-271'!$U12="|","|",V$7+'INF S2 353-271'!$U12)</f>
        <v>|</v>
      </c>
      <c r="W15" s="87" t="str">
        <f ca="1">IF('INF S2 353-271'!$V12="|","|",W$7+'INF S2 353-271'!$V12)</f>
        <v>|</v>
      </c>
      <c r="X15" s="83">
        <f ca="1">IF('INF S2 353-271'!$T12="|","|",X$7+'INF S2 353-271'!$T12)</f>
        <v>0.42086708333333334</v>
      </c>
      <c r="Y15" s="83"/>
      <c r="Z15" s="83"/>
      <c r="AA15" s="83">
        <f ca="1">IF('INF S2 353-271'!$T12="|","|",AA$7+'INF S2 353-271'!$T12)</f>
        <v>0.46253375000000002</v>
      </c>
      <c r="AB15" s="87" t="str">
        <f ca="1">IF('INF S2 353-271'!$V12="|","|",AB$7+'INF S2 353-271'!$V12)</f>
        <v>|</v>
      </c>
      <c r="AC15" s="83">
        <f ca="1">IF('INF S2 353-271'!$T12="|","|",AC$7+'INF S2 353-271'!$T12)</f>
        <v>0.50420041666666671</v>
      </c>
      <c r="AD15" s="83"/>
      <c r="AE15" s="83">
        <f ca="1">IF('INF S2 353-271'!$T12="|","|",AE$7+'INF S2 353-271'!$T12)</f>
        <v>0.54586708333333334</v>
      </c>
      <c r="AF15" s="87" t="str">
        <f ca="1">IF('INF S2 353-271'!$V12="|","|",AF$7+'INF S2 353-271'!$V12)</f>
        <v>|</v>
      </c>
      <c r="AG15" s="83">
        <f ca="1">IF('INF S2 353-271'!$T12="|","|",AG$7+'INF S2 353-271'!$T12)</f>
        <v>0.58753374999999997</v>
      </c>
      <c r="AH15" s="83"/>
      <c r="AI15" s="83">
        <f ca="1">IF('INF S2 353-271'!$T12="|","|",AI$7+'INF S2 353-271'!$T12)</f>
        <v>0.62920041666666671</v>
      </c>
      <c r="AJ15" s="88"/>
      <c r="AK15" s="207">
        <f ca="1">IF('INF S2 353-271'!$T12="|","|",AK$7+'INF S2 353-271'!$T12)</f>
        <v>0.65003374999999997</v>
      </c>
      <c r="AL15" s="87" t="str">
        <f ca="1">IF('INF S2 353-271'!$V12="|","|",AL$7+'INF S2 353-271'!$V12)</f>
        <v>|</v>
      </c>
      <c r="AM15" s="87"/>
      <c r="AN15" s="83">
        <f ca="1">IF('INF S2 353-271'!$T12="|","|",AN$7+'INF S2 353-271'!$T12)</f>
        <v>0.67086708333333334</v>
      </c>
      <c r="AO15" s="88" t="str">
        <f ca="1">IF('INF S2 353-271'!$U12="|","|",AO$7+'INF S2 353-271'!$U12)</f>
        <v>|</v>
      </c>
      <c r="AP15" s="87" t="str">
        <f ca="1">IF('INF S2 353-271'!$V12="|","|",AP$7+'INF S2 353-271'!$V12)</f>
        <v>|</v>
      </c>
      <c r="AQ15" s="607"/>
      <c r="AR15" s="83">
        <f ca="1">IF('INF S2 353-271'!$T12="|","|",AR$7+'INF S2 353-271'!$T12)</f>
        <v>0.71253374999999997</v>
      </c>
      <c r="AS15" s="88"/>
      <c r="AT15" s="207">
        <f ca="1">IF('INF S2 353-271'!$T12="|","|",AT$7+'INF S2 353-271'!$T12)</f>
        <v>0.73336708333333323</v>
      </c>
      <c r="AU15" s="87" t="str">
        <f ca="1">IF('INF S2 353-271'!$V12="|","|",AU$7+'INF S2 353-271'!$V12)</f>
        <v>|</v>
      </c>
      <c r="AV15" s="87"/>
      <c r="AW15" s="83">
        <f ca="1">IF('INF S2 353-271'!$T12="|","|",AW$7+'INF S2 353-271'!$T12)</f>
        <v>0.7542004166666666</v>
      </c>
      <c r="AX15" s="88" t="str">
        <f ca="1">IF('INF S2 353-271'!$U12="|","|",AX$7+'INF S2 353-271'!$U12)</f>
        <v>|</v>
      </c>
      <c r="AY15" s="87" t="str">
        <f ca="1">IF('INF S2 353-271'!$V12="|","|",AY$7+'INF S2 353-271'!$V12)</f>
        <v>|</v>
      </c>
      <c r="AZ15" s="87"/>
      <c r="BA15" s="83">
        <f ca="1">IF('INF S2 353-271'!$T12="|","|",BA$7+'INF S2 353-271'!$T12)</f>
        <v>0.79586708333333323</v>
      </c>
      <c r="BB15" s="88"/>
      <c r="BC15" s="83">
        <f ca="1">IF('INF S2 353-271'!$T12="|","|",BC$7+'INF S2 353-271'!$T12)</f>
        <v>0.83753374999999997</v>
      </c>
      <c r="BD15" s="87" t="str">
        <f ca="1">IF('INF S2 353-271'!$V12="|","|",BD$7+'INF S2 353-271'!$V12)</f>
        <v>|</v>
      </c>
      <c r="BE15" s="83">
        <f ca="1">IF('INF S2 353-271'!$T12="|","|",BE$7+'INF S2 353-271'!$T12)</f>
        <v>0.8792004166666666</v>
      </c>
      <c r="BF15" s="88"/>
      <c r="BG15" s="83">
        <f ca="1">IF('INF S2 353-271'!$T12="|","|",BG$7+'INF S2 353-271'!$T12)</f>
        <v>0.92086708333333323</v>
      </c>
      <c r="BH15" s="87" t="str">
        <f ca="1">IF('INF S2 353-271'!$V12="|","|",BH$7+'INF S2 353-271'!$V12)</f>
        <v>|</v>
      </c>
      <c r="BI15" s="83">
        <f ca="1">IF('INF S2 353-271'!$T12="|","|",BI$7+'INF S2 353-271'!$T12)</f>
        <v>0.96253374999999997</v>
      </c>
      <c r="CM15" s="185">
        <f t="shared" si="0"/>
        <v>13.385999999999992</v>
      </c>
      <c r="CN15" s="153" t="str">
        <f t="shared" si="0"/>
        <v>Kobylnica</v>
      </c>
      <c r="CO15" s="99"/>
      <c r="CP15" s="83">
        <f ca="1">IF('INF S2 353-271'!$AB12="|","|",CP$19+'INF S2 353-271'!$AB12)</f>
        <v>0.24678423611111114</v>
      </c>
      <c r="CQ15" s="82"/>
      <c r="CR15" s="83">
        <f ca="1">IF('INF S2 353-271'!$AB12="|","|",CR$19+'INF S2 353-271'!$AB12)</f>
        <v>0.2884509027777778</v>
      </c>
      <c r="CS15" s="83"/>
      <c r="CT15" s="87" t="str">
        <f ca="1">IF('INF S2 353-271'!$AD12="|","|",CT$19+'INF S2 353-271'!$AD12)</f>
        <v>|</v>
      </c>
      <c r="CU15" s="207">
        <f ca="1">IF('INF S2 353-271'!$AB12="|","|",CU$19+'INF S2 353-271'!$AB12)</f>
        <v>0.30928423611111111</v>
      </c>
      <c r="CV15" s="82" t="str">
        <f ca="1">IF('INF S2 353-271'!$AC12="|","|",CV$19+'INF S2 353-271'!$AC12)</f>
        <v>|</v>
      </c>
      <c r="CW15" s="83">
        <f ca="1">IF('INF S2 353-271'!$AB12="|","|",CW$19+'INF S2 353-271'!$AB12)</f>
        <v>0.33011756944444448</v>
      </c>
      <c r="CX15" s="83"/>
      <c r="CY15" s="87" t="str">
        <f ca="1">IF('INF S2 353-271'!$AD12="|","|",CY$19+'INF S2 353-271'!$AD12)</f>
        <v>|</v>
      </c>
      <c r="CZ15" s="82" t="str">
        <f ca="1">IF('INF S2 353-271'!$AC12="|","|",CZ$19+'INF S2 353-271'!$AC12)</f>
        <v>|</v>
      </c>
      <c r="DA15" s="83">
        <f ca="1">IF('INF S2 353-271'!$AB12="|","|",DA$19+'INF S2 353-271'!$AB12)</f>
        <v>0.37178423611111111</v>
      </c>
      <c r="DB15" s="207"/>
      <c r="DC15" s="87" t="str">
        <f ca="1">IF('INF S2 353-271'!$AD12="|","|",DC$19+'INF S2 353-271'!$AD12)</f>
        <v>|</v>
      </c>
      <c r="DD15" s="82"/>
      <c r="DE15" s="83">
        <f ca="1">IF('INF S2 353-271'!$AB12="|","|",DE$19+'INF S2 353-271'!$AB12)</f>
        <v>0.41345090277777774</v>
      </c>
      <c r="DF15" s="87"/>
      <c r="DG15" s="83">
        <f ca="1">IF('INF S2 353-271'!$AB12="|","|",DG$19+'INF S2 353-271'!$AB12)</f>
        <v>0.45511756944444443</v>
      </c>
      <c r="DH15" s="87" t="str">
        <f ca="1">IF('INF S2 353-271'!$AD12="|","|",DH$19+'INF S2 353-271'!$AD12)</f>
        <v>|</v>
      </c>
      <c r="DI15" s="83">
        <f ca="1">IF('INF S2 353-271'!$AB12="|","|",DI$19+'INF S2 353-271'!$AB12)</f>
        <v>0.49678423611111111</v>
      </c>
      <c r="DJ15" s="87"/>
      <c r="DK15" s="83">
        <f ca="1">IF('INF S2 353-271'!$AB12="|","|",DK$19+'INF S2 353-271'!$AB12)</f>
        <v>0.53845090277777774</v>
      </c>
      <c r="DL15" s="87" t="str">
        <f ca="1">IF('INF S2 353-271'!$AD12="|","|",DL$19+'INF S2 353-271'!$AD12)</f>
        <v>|</v>
      </c>
      <c r="DM15" s="83">
        <f ca="1">IF('INF S2 353-271'!$AB12="|","|",DM$19+'INF S2 353-271'!$AB12)</f>
        <v>0.58011756944444437</v>
      </c>
      <c r="DN15" s="87"/>
      <c r="DO15" s="83">
        <f ca="1">IF('INF S2 353-271'!$AB12="|","|",DO$19+'INF S2 353-271'!$AB12)</f>
        <v>0.621784236111111</v>
      </c>
      <c r="DP15" s="87" t="str">
        <f ca="1">IF('INF S2 353-271'!$AD12="|","|",DP$19+'INF S2 353-271'!$AD12)</f>
        <v>|</v>
      </c>
      <c r="DQ15" s="83">
        <f ca="1">IF('INF S2 353-271'!$AB12="|","|",DQ$19+'INF S2 353-271'!$AB12)</f>
        <v>0.66345090277777774</v>
      </c>
      <c r="DR15" s="82"/>
      <c r="DS15" s="83"/>
      <c r="DT15" s="87" t="str">
        <f ca="1">IF('INF S2 353-271'!$AD12="|","|",DT$19+'INF S2 353-271'!$AD12)</f>
        <v>|</v>
      </c>
      <c r="DU15" s="207">
        <f ca="1">IF('INF S2 353-271'!$AB12="|","|",DU$19+'INF S2 353-271'!$AB12)</f>
        <v>0.684284236111111</v>
      </c>
      <c r="DV15" s="82" t="str">
        <f ca="1">IF('INF S2 353-271'!$AC12="|","|",DV$19+'INF S2 353-271'!$AC12)</f>
        <v>|</v>
      </c>
      <c r="DW15" s="83">
        <f ca="1">IF('INF S2 353-271'!$AB12="|","|",DW$19+'INF S2 353-271'!$AB12)</f>
        <v>0.70511756944444437</v>
      </c>
      <c r="DX15" s="83"/>
      <c r="DY15" s="87" t="str">
        <f ca="1">IF('INF S2 353-271'!$AD12="|","|",DY$19+'INF S2 353-271'!$AD12)</f>
        <v>|</v>
      </c>
      <c r="DZ15" s="207">
        <f ca="1">IF('INF S2 353-271'!$AB12="|","|",DZ$19+'INF S2 353-271'!$AB12)</f>
        <v>0.72595090277777774</v>
      </c>
      <c r="EA15" s="82"/>
      <c r="EB15" s="83">
        <f ca="1">IF('INF S2 353-271'!$AB12="|","|",EB$19+'INF S2 353-271'!$AB12)</f>
        <v>0.746784236111111</v>
      </c>
      <c r="EC15" s="83"/>
      <c r="ED15" s="87" t="str">
        <f ca="1">IF('INF S2 353-271'!$AD12="|","|",ED$19+'INF S2 353-271'!$AD12)</f>
        <v>|</v>
      </c>
      <c r="EE15" s="82" t="str">
        <f ca="1">IF('INF S2 353-271'!$AC12="|","|",EE$19+'INF S2 353-271'!$AC12)</f>
        <v>|</v>
      </c>
      <c r="EF15" s="83">
        <f ca="1">IF('INF S2 353-271'!$AB12="|","|",EF$19+'INF S2 353-271'!$AB12)</f>
        <v>0.78845090277777774</v>
      </c>
      <c r="EG15" s="83"/>
      <c r="EH15" s="87" t="str">
        <f ca="1">IF('INF S2 353-271'!$AD12="|","|",EH$19+'INF S2 353-271'!$AD12)</f>
        <v>|</v>
      </c>
      <c r="EI15" s="83">
        <f ca="1">IF('INF S2 353-271'!$AB12="|","|",EI$19+'INF S2 353-271'!$AB12)</f>
        <v>0.83011756944444437</v>
      </c>
      <c r="EJ15" s="87"/>
      <c r="EK15" s="83">
        <f ca="1">IF('INF S2 353-271'!$AB12="|","|",EK$19+'INF S2 353-271'!$AB12)</f>
        <v>0.871784236111111</v>
      </c>
      <c r="EL15" s="87" t="str">
        <f ca="1">IF('INF S2 353-271'!$AD12="|","|",EL$19+'INF S2 353-271'!$AD12)</f>
        <v>|</v>
      </c>
      <c r="EM15" s="83">
        <f ca="1">IF('INF S2 353-271'!$AB12="|","|",EM$19+'INF S2 353-271'!$AB12)</f>
        <v>0.91345090277777774</v>
      </c>
      <c r="EN15" s="87"/>
      <c r="EO15" s="83">
        <f ca="1">IF('INF S2 353-271'!$AB12="|","|",EO$19+'INF S2 353-271'!$AB12)</f>
        <v>0.95511756944444437</v>
      </c>
      <c r="EP15" s="87" t="str">
        <f ca="1">IF('INF S2 353-271'!$AD12="|","|",EP$19+'INF S2 353-271'!$AD12)</f>
        <v>|</v>
      </c>
      <c r="EQ15" s="83">
        <f ca="1">IF('INF S2 353-271'!$AB12="|","|",EQ$19+'INF S2 353-271'!$AB12)</f>
        <v>0.996784236111111</v>
      </c>
    </row>
    <row r="16" spans="1:147">
      <c r="A16" s="148">
        <f ca="1">'INF S2 353-271'!K13</f>
        <v>10.373999999999992</v>
      </c>
      <c r="B16" s="154" t="str">
        <f ca="1">'INF S2 353-271'!L13</f>
        <v>Ligowiec</v>
      </c>
      <c r="C16" s="99"/>
      <c r="D16" s="83">
        <f ca="1">IF('INF S2 353-271'!$T13="|","|",D$7+'INF S2 353-271'!$T13)</f>
        <v>0.21458277777777776</v>
      </c>
      <c r="E16" s="87" t="str">
        <f ca="1">IF('INF S2 353-271'!$V13="|","|",E$7+'INF S2 353-271'!$V13)</f>
        <v>|</v>
      </c>
      <c r="F16" s="607"/>
      <c r="G16" s="83">
        <f ca="1">IF('INF S2 353-271'!$T13="|","|",G$7+'INF S2 353-271'!$T13)</f>
        <v>0.25624944444444442</v>
      </c>
      <c r="H16" s="88"/>
      <c r="I16" s="207">
        <f ca="1">IF('INF S2 353-271'!$T13="|","|",I$7+'INF S2 353-271'!$T13)</f>
        <v>0.27708277777777779</v>
      </c>
      <c r="J16" s="87" t="str">
        <f ca="1">IF('INF S2 353-271'!$V13="|","|",J$7+'INF S2 353-271'!$V13)</f>
        <v>|</v>
      </c>
      <c r="K16" s="607"/>
      <c r="L16" s="83">
        <f ca="1">IF('INF S2 353-271'!$T13="|","|",L$7+'INF S2 353-271'!$T13)</f>
        <v>0.2979161111111111</v>
      </c>
      <c r="M16" s="88" t="str">
        <f ca="1">IF('INF S2 353-271'!$U13="|","|",M$7+'INF S2 353-271'!$U13)</f>
        <v>|</v>
      </c>
      <c r="N16" s="207">
        <f ca="1">IF('INF S2 353-271'!$T13="|","|",N$7+'INF S2 353-271'!$T13)</f>
        <v>0.31874944444444447</v>
      </c>
      <c r="O16" s="87" t="str">
        <f ca="1">IF('INF S2 353-271'!$V13="|","|",O$7+'INF S2 353-271'!$V13)</f>
        <v>|</v>
      </c>
      <c r="P16" s="607"/>
      <c r="Q16" s="83">
        <f ca="1">IF('INF S2 353-271'!$T13="|","|",Q$7+'INF S2 353-271'!$T13)</f>
        <v>0.33958277777777779</v>
      </c>
      <c r="R16" s="88"/>
      <c r="S16" s="87" t="str">
        <f ca="1">IF('INF S2 353-271'!$V13="|","|",S$7+'INF S2 353-271'!$V13)</f>
        <v>|</v>
      </c>
      <c r="T16" s="607"/>
      <c r="U16" s="83">
        <f ca="1">IF('INF S2 353-271'!$T13="|","|",U$7+'INF S2 353-271'!$T13)</f>
        <v>0.38124944444444447</v>
      </c>
      <c r="V16" s="88" t="str">
        <f ca="1">IF('INF S2 353-271'!$U13="|","|",V$7+'INF S2 353-271'!$U13)</f>
        <v>|</v>
      </c>
      <c r="W16" s="87" t="str">
        <f ca="1">IF('INF S2 353-271'!$V13="|","|",W$7+'INF S2 353-271'!$V13)</f>
        <v>|</v>
      </c>
      <c r="X16" s="83">
        <f ca="1">IF('INF S2 353-271'!$T13="|","|",X$7+'INF S2 353-271'!$T13)</f>
        <v>0.42291611111111116</v>
      </c>
      <c r="Y16" s="83"/>
      <c r="Z16" s="83"/>
      <c r="AA16" s="83">
        <f ca="1">IF('INF S2 353-271'!$T13="|","|",AA$7+'INF S2 353-271'!$T13)</f>
        <v>0.46458277777777784</v>
      </c>
      <c r="AB16" s="87" t="str">
        <f ca="1">IF('INF S2 353-271'!$V13="|","|",AB$7+'INF S2 353-271'!$V13)</f>
        <v>|</v>
      </c>
      <c r="AC16" s="83">
        <f ca="1">IF('INF S2 353-271'!$T13="|","|",AC$7+'INF S2 353-271'!$T13)</f>
        <v>0.50624944444444442</v>
      </c>
      <c r="AD16" s="83"/>
      <c r="AE16" s="83">
        <f ca="1">IF('INF S2 353-271'!$T13="|","|",AE$7+'INF S2 353-271'!$T13)</f>
        <v>0.54791611111111116</v>
      </c>
      <c r="AF16" s="87" t="str">
        <f ca="1">IF('INF S2 353-271'!$V13="|","|",AF$7+'INF S2 353-271'!$V13)</f>
        <v>|</v>
      </c>
      <c r="AG16" s="83">
        <f ca="1">IF('INF S2 353-271'!$T13="|","|",AG$7+'INF S2 353-271'!$T13)</f>
        <v>0.58958277777777779</v>
      </c>
      <c r="AH16" s="83"/>
      <c r="AI16" s="83">
        <f ca="1">IF('INF S2 353-271'!$T13="|","|",AI$7+'INF S2 353-271'!$T13)</f>
        <v>0.63124944444444453</v>
      </c>
      <c r="AJ16" s="88"/>
      <c r="AK16" s="207">
        <f ca="1">IF('INF S2 353-271'!$T13="|","|",AK$7+'INF S2 353-271'!$T13)</f>
        <v>0.65208277777777779</v>
      </c>
      <c r="AL16" s="87" t="str">
        <f ca="1">IF('INF S2 353-271'!$V13="|","|",AL$7+'INF S2 353-271'!$V13)</f>
        <v>|</v>
      </c>
      <c r="AM16" s="607"/>
      <c r="AN16" s="83">
        <f ca="1">IF('INF S2 353-271'!$T13="|","|",AN$7+'INF S2 353-271'!$T13)</f>
        <v>0.67291611111111116</v>
      </c>
      <c r="AO16" s="88" t="str">
        <f ca="1">IF('INF S2 353-271'!$U13="|","|",AO$7+'INF S2 353-271'!$U13)</f>
        <v>|</v>
      </c>
      <c r="AP16" s="87" t="str">
        <f ca="1">IF('INF S2 353-271'!$V13="|","|",AP$7+'INF S2 353-271'!$V13)</f>
        <v>|</v>
      </c>
      <c r="AQ16" s="607"/>
      <c r="AR16" s="83">
        <f ca="1">IF('INF S2 353-271'!$T13="|","|",AR$7+'INF S2 353-271'!$T13)</f>
        <v>0.71458277777777779</v>
      </c>
      <c r="AS16" s="88"/>
      <c r="AT16" s="207">
        <f ca="1">IF('INF S2 353-271'!$T13="|","|",AT$7+'INF S2 353-271'!$T13)</f>
        <v>0.73541611111111105</v>
      </c>
      <c r="AU16" s="87" t="str">
        <f ca="1">IF('INF S2 353-271'!$V13="|","|",AU$7+'INF S2 353-271'!$V13)</f>
        <v>|</v>
      </c>
      <c r="AV16" s="87"/>
      <c r="AW16" s="83">
        <f ca="1">IF('INF S2 353-271'!$T13="|","|",AW$7+'INF S2 353-271'!$T13)</f>
        <v>0.75624944444444442</v>
      </c>
      <c r="AX16" s="88" t="str">
        <f ca="1">IF('INF S2 353-271'!$U13="|","|",AX$7+'INF S2 353-271'!$U13)</f>
        <v>|</v>
      </c>
      <c r="AY16" s="87" t="str">
        <f ca="1">IF('INF S2 353-271'!$V13="|","|",AY$7+'INF S2 353-271'!$V13)</f>
        <v>|</v>
      </c>
      <c r="AZ16" s="87"/>
      <c r="BA16" s="83">
        <f ca="1">IF('INF S2 353-271'!$T13="|","|",BA$7+'INF S2 353-271'!$T13)</f>
        <v>0.79791611111111105</v>
      </c>
      <c r="BB16" s="88"/>
      <c r="BC16" s="83">
        <f ca="1">IF('INF S2 353-271'!$T13="|","|",BC$7+'INF S2 353-271'!$T13)</f>
        <v>0.83958277777777779</v>
      </c>
      <c r="BD16" s="87" t="str">
        <f ca="1">IF('INF S2 353-271'!$V13="|","|",BD$7+'INF S2 353-271'!$V13)</f>
        <v>|</v>
      </c>
      <c r="BE16" s="83">
        <f ca="1">IF('INF S2 353-271'!$T13="|","|",BE$7+'INF S2 353-271'!$T13)</f>
        <v>0.88124944444444442</v>
      </c>
      <c r="BF16" s="88"/>
      <c r="BG16" s="83">
        <f ca="1">IF('INF S2 353-271'!$T13="|","|",BG$7+'INF S2 353-271'!$T13)</f>
        <v>0.92291611111111105</v>
      </c>
      <c r="BH16" s="87" t="str">
        <f ca="1">IF('INF S2 353-271'!$V13="|","|",BH$7+'INF S2 353-271'!$V13)</f>
        <v>|</v>
      </c>
      <c r="BI16" s="83">
        <f ca="1">IF('INF S2 353-271'!$T13="|","|",BI$7+'INF S2 353-271'!$T13)</f>
        <v>0.96458277777777779</v>
      </c>
      <c r="CM16" s="185">
        <f t="shared" si="0"/>
        <v>10.373999999999992</v>
      </c>
      <c r="CN16" s="154" t="str">
        <f t="shared" si="0"/>
        <v>Ligowiec</v>
      </c>
      <c r="CO16" s="99"/>
      <c r="CP16" s="83">
        <f ca="1">IF('INF S2 353-271'!$AB13="|","|",CP$19+'INF S2 353-271'!$AB13)</f>
        <v>0.2448046527777778</v>
      </c>
      <c r="CQ16" s="82"/>
      <c r="CR16" s="83">
        <f ca="1">IF('INF S2 353-271'!$AB13="|","|",CR$19+'INF S2 353-271'!$AB13)</f>
        <v>0.28647131944444443</v>
      </c>
      <c r="CS16" s="83"/>
      <c r="CT16" s="87" t="str">
        <f ca="1">IF('INF S2 353-271'!$AD13="|","|",CT$19+'INF S2 353-271'!$AD13)</f>
        <v>|</v>
      </c>
      <c r="CU16" s="207">
        <f ca="1">IF('INF S2 353-271'!$AB13="|","|",CU$19+'INF S2 353-271'!$AB13)</f>
        <v>0.30730465277777774</v>
      </c>
      <c r="CV16" s="82" t="str">
        <f ca="1">IF('INF S2 353-271'!$AC13="|","|",CV$19+'INF S2 353-271'!$AC13)</f>
        <v>|</v>
      </c>
      <c r="CW16" s="83">
        <f ca="1">IF('INF S2 353-271'!$AB13="|","|",CW$19+'INF S2 353-271'!$AB13)</f>
        <v>0.32813798611111111</v>
      </c>
      <c r="CX16" s="83"/>
      <c r="CY16" s="87" t="str">
        <f ca="1">IF('INF S2 353-271'!$AD13="|","|",CY$19+'INF S2 353-271'!$AD13)</f>
        <v>|</v>
      </c>
      <c r="CZ16" s="82" t="str">
        <f ca="1">IF('INF S2 353-271'!$AC13="|","|",CZ$19+'INF S2 353-271'!$AC13)</f>
        <v>|</v>
      </c>
      <c r="DA16" s="83">
        <f ca="1">IF('INF S2 353-271'!$AB13="|","|",DA$19+'INF S2 353-271'!$AB13)</f>
        <v>0.36980465277777774</v>
      </c>
      <c r="DB16" s="207"/>
      <c r="DC16" s="87" t="str">
        <f ca="1">IF('INF S2 353-271'!$AD13="|","|",DC$19+'INF S2 353-271'!$AD13)</f>
        <v>|</v>
      </c>
      <c r="DD16" s="82"/>
      <c r="DE16" s="83">
        <f ca="1">IF('INF S2 353-271'!$AB13="|","|",DE$19+'INF S2 353-271'!$AB13)</f>
        <v>0.41147131944444437</v>
      </c>
      <c r="DF16" s="87"/>
      <c r="DG16" s="83">
        <f ca="1">IF('INF S2 353-271'!$AB13="|","|",DG$19+'INF S2 353-271'!$AB13)</f>
        <v>0.45313798611111106</v>
      </c>
      <c r="DH16" s="87" t="str">
        <f ca="1">IF('INF S2 353-271'!$AD13="|","|",DH$19+'INF S2 353-271'!$AD13)</f>
        <v>|</v>
      </c>
      <c r="DI16" s="83">
        <f ca="1">IF('INF S2 353-271'!$AB13="|","|",DI$19+'INF S2 353-271'!$AB13)</f>
        <v>0.49480465277777774</v>
      </c>
      <c r="DJ16" s="87"/>
      <c r="DK16" s="83">
        <f ca="1">IF('INF S2 353-271'!$AB13="|","|",DK$19+'INF S2 353-271'!$AB13)</f>
        <v>0.53647131944444448</v>
      </c>
      <c r="DL16" s="87" t="str">
        <f ca="1">IF('INF S2 353-271'!$AD13="|","|",DL$19+'INF S2 353-271'!$AD13)</f>
        <v>|</v>
      </c>
      <c r="DM16" s="83">
        <f ca="1">IF('INF S2 353-271'!$AB13="|","|",DM$19+'INF S2 353-271'!$AB13)</f>
        <v>0.57813798611111111</v>
      </c>
      <c r="DN16" s="87"/>
      <c r="DO16" s="83">
        <f ca="1">IF('INF S2 353-271'!$AB13="|","|",DO$19+'INF S2 353-271'!$AB13)</f>
        <v>0.61980465277777774</v>
      </c>
      <c r="DP16" s="87" t="str">
        <f ca="1">IF('INF S2 353-271'!$AD13="|","|",DP$19+'INF S2 353-271'!$AD13)</f>
        <v>|</v>
      </c>
      <c r="DQ16" s="83">
        <f ca="1">IF('INF S2 353-271'!$AB13="|","|",DQ$19+'INF S2 353-271'!$AB13)</f>
        <v>0.66147131944444448</v>
      </c>
      <c r="DR16" s="82"/>
      <c r="DS16" s="83"/>
      <c r="DT16" s="87" t="str">
        <f ca="1">IF('INF S2 353-271'!$AD13="|","|",DT$19+'INF S2 353-271'!$AD13)</f>
        <v>|</v>
      </c>
      <c r="DU16" s="207">
        <f ca="1">IF('INF S2 353-271'!$AB13="|","|",DU$19+'INF S2 353-271'!$AB13)</f>
        <v>0.68230465277777774</v>
      </c>
      <c r="DV16" s="82" t="str">
        <f ca="1">IF('INF S2 353-271'!$AC13="|","|",DV$19+'INF S2 353-271'!$AC13)</f>
        <v>|</v>
      </c>
      <c r="DW16" s="83">
        <f ca="1">IF('INF S2 353-271'!$AB13="|","|",DW$19+'INF S2 353-271'!$AB13)</f>
        <v>0.70313798611111111</v>
      </c>
      <c r="DX16" s="83"/>
      <c r="DY16" s="87" t="str">
        <f ca="1">IF('INF S2 353-271'!$AD13="|","|",DY$19+'INF S2 353-271'!$AD13)</f>
        <v>|</v>
      </c>
      <c r="DZ16" s="207">
        <f ca="1">IF('INF S2 353-271'!$AB13="|","|",DZ$19+'INF S2 353-271'!$AB13)</f>
        <v>0.72397131944444448</v>
      </c>
      <c r="EA16" s="82"/>
      <c r="EB16" s="83">
        <f ca="1">IF('INF S2 353-271'!$AB13="|","|",EB$19+'INF S2 353-271'!$AB13)</f>
        <v>0.74480465277777774</v>
      </c>
      <c r="EC16" s="83"/>
      <c r="ED16" s="87" t="str">
        <f ca="1">IF('INF S2 353-271'!$AD13="|","|",ED$19+'INF S2 353-271'!$AD13)</f>
        <v>|</v>
      </c>
      <c r="EE16" s="82" t="str">
        <f ca="1">IF('INF S2 353-271'!$AC13="|","|",EE$19+'INF S2 353-271'!$AC13)</f>
        <v>|</v>
      </c>
      <c r="EF16" s="83">
        <f ca="1">IF('INF S2 353-271'!$AB13="|","|",EF$19+'INF S2 353-271'!$AB13)</f>
        <v>0.78647131944444448</v>
      </c>
      <c r="EG16" s="83"/>
      <c r="EH16" s="87" t="str">
        <f ca="1">IF('INF S2 353-271'!$AD13="|","|",EH$19+'INF S2 353-271'!$AD13)</f>
        <v>|</v>
      </c>
      <c r="EI16" s="83">
        <f ca="1">IF('INF S2 353-271'!$AB13="|","|",EI$19+'INF S2 353-271'!$AB13)</f>
        <v>0.82813798611111111</v>
      </c>
      <c r="EJ16" s="87"/>
      <c r="EK16" s="83">
        <f ca="1">IF('INF S2 353-271'!$AB13="|","|",EK$19+'INF S2 353-271'!$AB13)</f>
        <v>0.86980465277777774</v>
      </c>
      <c r="EL16" s="87" t="str">
        <f ca="1">IF('INF S2 353-271'!$AD13="|","|",EL$19+'INF S2 353-271'!$AD13)</f>
        <v>|</v>
      </c>
      <c r="EM16" s="83">
        <f ca="1">IF('INF S2 353-271'!$AB13="|","|",EM$19+'INF S2 353-271'!$AB13)</f>
        <v>0.91147131944444448</v>
      </c>
      <c r="EN16" s="87"/>
      <c r="EO16" s="83">
        <f ca="1">IF('INF S2 353-271'!$AB13="|","|",EO$19+'INF S2 353-271'!$AB13)</f>
        <v>0.95313798611111111</v>
      </c>
      <c r="EP16" s="87" t="str">
        <f ca="1">IF('INF S2 353-271'!$AD13="|","|",EP$19+'INF S2 353-271'!$AD13)</f>
        <v>|</v>
      </c>
      <c r="EQ16" s="83">
        <f ca="1">IF('INF S2 353-271'!$AB13="|","|",EQ$19+'INF S2 353-271'!$AB13)</f>
        <v>0.99480465277777774</v>
      </c>
    </row>
    <row r="17" spans="1:147">
      <c r="A17" s="148">
        <f ca="1">'INF S2 353-271'!K14</f>
        <v>5.6589999999999918</v>
      </c>
      <c r="B17" s="155" t="str">
        <f ca="1">'INF S2 353-271'!L14</f>
        <v>Poznań Wschód</v>
      </c>
      <c r="C17" s="99"/>
      <c r="D17" s="83">
        <f ca="1">IF('INF S2 353-271'!$T14="|","|",D$7+'INF S2 353-271'!$T14)</f>
        <v>0.21724649305555555</v>
      </c>
      <c r="E17" s="87" t="str">
        <f ca="1">IF('INF S2 353-271'!$V14="|","|",E$7+'INF S2 353-271'!$V14)</f>
        <v>|</v>
      </c>
      <c r="F17" s="607"/>
      <c r="G17" s="83">
        <f ca="1">IF('INF S2 353-271'!$T14="|","|",G$7+'INF S2 353-271'!$T14)</f>
        <v>0.25891315972222217</v>
      </c>
      <c r="H17" s="82"/>
      <c r="I17" s="207">
        <f ca="1">IF('INF S2 353-271'!$T14="|","|",I$7+'INF S2 353-271'!$T14)</f>
        <v>0.27974649305555555</v>
      </c>
      <c r="J17" s="87" t="str">
        <f ca="1">IF('INF S2 353-271'!$V14="|","|",J$7+'INF S2 353-271'!$V14)</f>
        <v>|</v>
      </c>
      <c r="K17" s="607"/>
      <c r="L17" s="83">
        <f ca="1">IF('INF S2 353-271'!$T14="|","|",L$7+'INF S2 353-271'!$T14)</f>
        <v>0.30057982638888886</v>
      </c>
      <c r="M17" s="82">
        <f ca="1">IF('INF S2 353-271'!$U14="|","|",M$7+'INF S2 353-271'!$U14)</f>
        <v>0.30416666666666664</v>
      </c>
      <c r="N17" s="207">
        <f ca="1">IF('INF S2 353-271'!$T14="|","|",N$7+'INF S2 353-271'!$T14)</f>
        <v>0.32141315972222223</v>
      </c>
      <c r="O17" s="87" t="str">
        <f ca="1">IF('INF S2 353-271'!$V14="|","|",O$7+'INF S2 353-271'!$V14)</f>
        <v>|</v>
      </c>
      <c r="P17" s="607"/>
      <c r="Q17" s="83">
        <f ca="1">IF('INF S2 353-271'!$T14="|","|",Q$7+'INF S2 353-271'!$T14)</f>
        <v>0.34224649305555555</v>
      </c>
      <c r="R17" s="82"/>
      <c r="S17" s="87" t="str">
        <f ca="1">IF('INF S2 353-271'!$V14="|","|",S$7+'INF S2 353-271'!$V14)</f>
        <v>|</v>
      </c>
      <c r="T17" s="607"/>
      <c r="U17" s="83">
        <f ca="1">IF('INF S2 353-271'!$T14="|","|",U$7+'INF S2 353-271'!$T14)</f>
        <v>0.38391315972222223</v>
      </c>
      <c r="V17" s="82">
        <f ca="1">IF('INF S2 353-271'!$U14="|","|",V$7+'INF S2 353-271'!$U14)</f>
        <v>0.38749999999999996</v>
      </c>
      <c r="W17" s="87" t="str">
        <f ca="1">IF('INF S2 353-271'!$V14="|","|",W$7+'INF S2 353-271'!$V14)</f>
        <v>|</v>
      </c>
      <c r="X17" s="83">
        <f ca="1">IF('INF S2 353-271'!$T14="|","|",X$7+'INF S2 353-271'!$T14)</f>
        <v>0.42557982638888892</v>
      </c>
      <c r="Y17" s="83"/>
      <c r="Z17" s="83"/>
      <c r="AA17" s="83">
        <f ca="1">IF('INF S2 353-271'!$T14="|","|",AA$7+'INF S2 353-271'!$T14)</f>
        <v>0.4672464930555556</v>
      </c>
      <c r="AB17" s="87" t="str">
        <f ca="1">IF('INF S2 353-271'!$V14="|","|",AB$7+'INF S2 353-271'!$V14)</f>
        <v>|</v>
      </c>
      <c r="AC17" s="83">
        <f ca="1">IF('INF S2 353-271'!$T14="|","|",AC$7+'INF S2 353-271'!$T14)</f>
        <v>0.50891315972222229</v>
      </c>
      <c r="AD17" s="83"/>
      <c r="AE17" s="83">
        <f ca="1">IF('INF S2 353-271'!$T14="|","|",AE$7+'INF S2 353-271'!$T14)</f>
        <v>0.55057982638888892</v>
      </c>
      <c r="AF17" s="87" t="str">
        <f ca="1">IF('INF S2 353-271'!$V14="|","|",AF$7+'INF S2 353-271'!$V14)</f>
        <v>|</v>
      </c>
      <c r="AG17" s="83">
        <f ca="1">IF('INF S2 353-271'!$T14="|","|",AG$7+'INF S2 353-271'!$T14)</f>
        <v>0.59224649305555555</v>
      </c>
      <c r="AH17" s="83"/>
      <c r="AI17" s="83">
        <f ca="1">IF('INF S2 353-271'!$T14="|","|",AI$7+'INF S2 353-271'!$T14)</f>
        <v>0.63391315972222229</v>
      </c>
      <c r="AJ17" s="82"/>
      <c r="AK17" s="207">
        <f ca="1">IF('INF S2 353-271'!$T14="|","|",AK$7+'INF S2 353-271'!$T14)</f>
        <v>0.65474649305555555</v>
      </c>
      <c r="AL17" s="87" t="str">
        <f ca="1">IF('INF S2 353-271'!$V14="|","|",AL$7+'INF S2 353-271'!$V14)</f>
        <v>|</v>
      </c>
      <c r="AM17" s="607"/>
      <c r="AN17" s="83">
        <f ca="1">IF('INF S2 353-271'!$T14="|","|",AN$7+'INF S2 353-271'!$T14)</f>
        <v>0.67557982638888892</v>
      </c>
      <c r="AO17" s="82">
        <f ca="1">IF('INF S2 353-271'!$U14="|","|",AO$7+'INF S2 353-271'!$U14)</f>
        <v>0.6791666666666667</v>
      </c>
      <c r="AP17" s="87" t="str">
        <f ca="1">IF('INF S2 353-271'!$V14="|","|",AP$7+'INF S2 353-271'!$V14)</f>
        <v>|</v>
      </c>
      <c r="AQ17" s="607"/>
      <c r="AR17" s="83">
        <f ca="1">IF('INF S2 353-271'!$T14="|","|",AR$7+'INF S2 353-271'!$T14)</f>
        <v>0.71724649305555555</v>
      </c>
      <c r="AS17" s="82"/>
      <c r="AT17" s="207">
        <f ca="1">IF('INF S2 353-271'!$T14="|","|",AT$7+'INF S2 353-271'!$T14)</f>
        <v>0.7380798263888888</v>
      </c>
      <c r="AU17" s="87" t="str">
        <f ca="1">IF('INF S2 353-271'!$V14="|","|",AU$7+'INF S2 353-271'!$V14)</f>
        <v>|</v>
      </c>
      <c r="AV17" s="87"/>
      <c r="AW17" s="83">
        <f ca="1">IF('INF S2 353-271'!$T14="|","|",AW$7+'INF S2 353-271'!$T14)</f>
        <v>0.75891315972222217</v>
      </c>
      <c r="AX17" s="82">
        <f ca="1">IF('INF S2 353-271'!$U14="|","|",AX$7+'INF S2 353-271'!$U14)</f>
        <v>0.76250000000000007</v>
      </c>
      <c r="AY17" s="87" t="str">
        <f ca="1">IF('INF S2 353-271'!$V14="|","|",AY$7+'INF S2 353-271'!$V14)</f>
        <v>|</v>
      </c>
      <c r="AZ17" s="607"/>
      <c r="BA17" s="83">
        <f ca="1">IF('INF S2 353-271'!$T14="|","|",BA$7+'INF S2 353-271'!$T14)</f>
        <v>0.8005798263888888</v>
      </c>
      <c r="BB17" s="82"/>
      <c r="BC17" s="83">
        <f ca="1">IF('INF S2 353-271'!$T14="|","|",BC$7+'INF S2 353-271'!$T14)</f>
        <v>0.84224649305555555</v>
      </c>
      <c r="BD17" s="87" t="str">
        <f ca="1">IF('INF S2 353-271'!$V14="|","|",BD$7+'INF S2 353-271'!$V14)</f>
        <v>|</v>
      </c>
      <c r="BE17" s="83">
        <f ca="1">IF('INF S2 353-271'!$T14="|","|",BE$7+'INF S2 353-271'!$T14)</f>
        <v>0.88391315972222217</v>
      </c>
      <c r="BF17" s="82"/>
      <c r="BG17" s="83">
        <f ca="1">IF('INF S2 353-271'!$T14="|","|",BG$7+'INF S2 353-271'!$T14)</f>
        <v>0.9255798263888888</v>
      </c>
      <c r="BH17" s="87" t="str">
        <f ca="1">IF('INF S2 353-271'!$V14="|","|",BH$7+'INF S2 353-271'!$V14)</f>
        <v>|</v>
      </c>
      <c r="BI17" s="83">
        <f ca="1">IF('INF S2 353-271'!$T14="|","|",BI$7+'INF S2 353-271'!$T14)</f>
        <v>0.96724649305555555</v>
      </c>
      <c r="CM17" s="185">
        <f t="shared" si="0"/>
        <v>5.6589999999999918</v>
      </c>
      <c r="CN17" s="155" t="str">
        <f t="shared" si="0"/>
        <v>Poznań Wschód</v>
      </c>
      <c r="CO17" s="99"/>
      <c r="CP17" s="83">
        <f ca="1">IF('INF S2 353-271'!$AB14="|","|",CP$19+'INF S2 353-271'!$AB14)</f>
        <v>0.24214093750000001</v>
      </c>
      <c r="CQ17" s="82"/>
      <c r="CR17" s="83">
        <f ca="1">IF('INF S2 353-271'!$AB14="|","|",CR$19+'INF S2 353-271'!$AB14)</f>
        <v>0.28380760416666667</v>
      </c>
      <c r="CS17" s="83"/>
      <c r="CT17" s="87" t="str">
        <f ca="1">IF('INF S2 353-271'!$AD14="|","|",CT$19+'INF S2 353-271'!$AD14)</f>
        <v>|</v>
      </c>
      <c r="CU17" s="207">
        <f ca="1">IF('INF S2 353-271'!$AB14="|","|",CU$19+'INF S2 353-271'!$AB14)</f>
        <v>0.30464093749999999</v>
      </c>
      <c r="CV17" s="82">
        <f ca="1">IF('INF S2 353-271'!$AC14="|","|",CV$19+'INF S2 353-271'!$AC14)</f>
        <v>0.32193561342592597</v>
      </c>
      <c r="CW17" s="83">
        <f ca="1">IF('INF S2 353-271'!$AB14="|","|",CW$19+'INF S2 353-271'!$AB14)</f>
        <v>0.32547427083333336</v>
      </c>
      <c r="CX17" s="207"/>
      <c r="CY17" s="87" t="str">
        <f ca="1">IF('INF S2 353-271'!$AD14="|","|",CY$19+'INF S2 353-271'!$AD14)</f>
        <v>|</v>
      </c>
      <c r="CZ17" s="82">
        <f ca="1">IF('INF S2 353-271'!$AC14="|","|",CZ$19+'INF S2 353-271'!$AC14)</f>
        <v>0.3636022800925926</v>
      </c>
      <c r="DA17" s="83">
        <f ca="1">IF('INF S2 353-271'!$AB14="|","|",DA$19+'INF S2 353-271'!$AB14)</f>
        <v>0.36714093749999999</v>
      </c>
      <c r="DB17" s="207"/>
      <c r="DC17" s="87" t="str">
        <f ca="1">IF('INF S2 353-271'!$AD14="|","|",DC$19+'INF S2 353-271'!$AD14)</f>
        <v>|</v>
      </c>
      <c r="DD17" s="82"/>
      <c r="DE17" s="83">
        <f ca="1">IF('INF S2 353-271'!$AB14="|","|",DE$19+'INF S2 353-271'!$AB14)</f>
        <v>0.40880760416666662</v>
      </c>
      <c r="DF17" s="87"/>
      <c r="DG17" s="83">
        <f ca="1">IF('INF S2 353-271'!$AB14="|","|",DG$19+'INF S2 353-271'!$AB14)</f>
        <v>0.4504742708333333</v>
      </c>
      <c r="DH17" s="87" t="str">
        <f ca="1">IF('INF S2 353-271'!$AD14="|","|",DH$19+'INF S2 353-271'!$AD14)</f>
        <v>|</v>
      </c>
      <c r="DI17" s="83">
        <f ca="1">IF('INF S2 353-271'!$AB14="|","|",DI$19+'INF S2 353-271'!$AB14)</f>
        <v>0.49214093749999999</v>
      </c>
      <c r="DJ17" s="87"/>
      <c r="DK17" s="83">
        <f ca="1">IF('INF S2 353-271'!$AB14="|","|",DK$19+'INF S2 353-271'!$AB14)</f>
        <v>0.53380760416666673</v>
      </c>
      <c r="DL17" s="87" t="str">
        <f ca="1">IF('INF S2 353-271'!$AD14="|","|",DL$19+'INF S2 353-271'!$AD14)</f>
        <v>|</v>
      </c>
      <c r="DM17" s="83">
        <f ca="1">IF('INF S2 353-271'!$AB14="|","|",DM$19+'INF S2 353-271'!$AB14)</f>
        <v>0.57547427083333336</v>
      </c>
      <c r="DN17" s="87"/>
      <c r="DO17" s="83">
        <f ca="1">IF('INF S2 353-271'!$AB14="|","|",DO$19+'INF S2 353-271'!$AB14)</f>
        <v>0.61714093749999999</v>
      </c>
      <c r="DP17" s="87" t="str">
        <f ca="1">IF('INF S2 353-271'!$AD14="|","|",DP$19+'INF S2 353-271'!$AD14)</f>
        <v>|</v>
      </c>
      <c r="DQ17" s="83">
        <f ca="1">IF('INF S2 353-271'!$AB14="|","|",DQ$19+'INF S2 353-271'!$AB14)</f>
        <v>0.65880760416666673</v>
      </c>
      <c r="DR17" s="82"/>
      <c r="DS17" s="83"/>
      <c r="DT17" s="87" t="str">
        <f ca="1">IF('INF S2 353-271'!$AD14="|","|",DT$19+'INF S2 353-271'!$AD14)</f>
        <v>|</v>
      </c>
      <c r="DU17" s="207">
        <f ca="1">IF('INF S2 353-271'!$AB14="|","|",DU$19+'INF S2 353-271'!$AB14)</f>
        <v>0.67964093749999999</v>
      </c>
      <c r="DV17" s="82">
        <f ca="1">IF('INF S2 353-271'!$AC14="|","|",DV$19+'INF S2 353-271'!$AC14)</f>
        <v>0.69693561342592592</v>
      </c>
      <c r="DW17" s="83">
        <f ca="1">IF('INF S2 353-271'!$AB14="|","|",DW$19+'INF S2 353-271'!$AB14)</f>
        <v>0.70047427083333336</v>
      </c>
      <c r="DX17" s="83"/>
      <c r="DY17" s="87" t="str">
        <f ca="1">IF('INF S2 353-271'!$AD14="|","|",DY$19+'INF S2 353-271'!$AD14)</f>
        <v>|</v>
      </c>
      <c r="DZ17" s="207">
        <f ca="1">IF('INF S2 353-271'!$AB14="|","|",DZ$19+'INF S2 353-271'!$AB14)</f>
        <v>0.72130760416666673</v>
      </c>
      <c r="EA17" s="82"/>
      <c r="EB17" s="83">
        <f ca="1">IF('INF S2 353-271'!$AB14="|","|",EB$19+'INF S2 353-271'!$AB14)</f>
        <v>0.74214093749999999</v>
      </c>
      <c r="EC17" s="83"/>
      <c r="ED17" s="87" t="str">
        <f ca="1">IF('INF S2 353-271'!$AD14="|","|",ED$19+'INF S2 353-271'!$AD14)</f>
        <v>|</v>
      </c>
      <c r="EE17" s="82">
        <f ca="1">IF('INF S2 353-271'!$AC14="|","|",EE$19+'INF S2 353-271'!$AC14)</f>
        <v>0.78026894675925929</v>
      </c>
      <c r="EF17" s="83">
        <f ca="1">IF('INF S2 353-271'!$AB14="|","|",EF$19+'INF S2 353-271'!$AB14)</f>
        <v>0.78380760416666673</v>
      </c>
      <c r="EG17" s="83"/>
      <c r="EH17" s="87" t="str">
        <f ca="1">IF('INF S2 353-271'!$AD14="|","|",EH$19+'INF S2 353-271'!$AD14)</f>
        <v>|</v>
      </c>
      <c r="EI17" s="83">
        <f ca="1">IF('INF S2 353-271'!$AB14="|","|",EI$19+'INF S2 353-271'!$AB14)</f>
        <v>0.82547427083333336</v>
      </c>
      <c r="EJ17" s="87"/>
      <c r="EK17" s="83">
        <f ca="1">IF('INF S2 353-271'!$AB14="|","|",EK$19+'INF S2 353-271'!$AB14)</f>
        <v>0.86714093749999999</v>
      </c>
      <c r="EL17" s="87" t="str">
        <f ca="1">IF('INF S2 353-271'!$AD14="|","|",EL$19+'INF S2 353-271'!$AD14)</f>
        <v>|</v>
      </c>
      <c r="EM17" s="83">
        <f ca="1">IF('INF S2 353-271'!$AB14="|","|",EM$19+'INF S2 353-271'!$AB14)</f>
        <v>0.90880760416666673</v>
      </c>
      <c r="EN17" s="87"/>
      <c r="EO17" s="83">
        <f ca="1">IF('INF S2 353-271'!$AB14="|","|",EO$19+'INF S2 353-271'!$AB14)</f>
        <v>0.95047427083333336</v>
      </c>
      <c r="EP17" s="87" t="str">
        <f ca="1">IF('INF S2 353-271'!$AD14="|","|",EP$19+'INF S2 353-271'!$AD14)</f>
        <v>|</v>
      </c>
      <c r="EQ17" s="83">
        <f ca="1">IF('INF S2 353-271'!$AB14="|","|",EQ$19+'INF S2 353-271'!$AB14)</f>
        <v>0.99214093749999999</v>
      </c>
    </row>
    <row r="18" spans="1:147">
      <c r="A18" s="148">
        <f ca="1">'INF S2 353-271'!K15</f>
        <v>3.0790000000000077</v>
      </c>
      <c r="B18" s="156" t="str">
        <f ca="1">'INF S2 353-271'!L15</f>
        <v>Poznań Garbary</v>
      </c>
      <c r="C18" s="99"/>
      <c r="D18" s="83">
        <f ca="1">IF('INF S2 353-271'!$T15="|","|",D$7+'INF S2 353-271'!$T15)</f>
        <v>0.21928052083333333</v>
      </c>
      <c r="E18" s="87" t="str">
        <f ca="1">IF('INF S2 353-271'!$V15="|","|",E$7+'INF S2 353-271'!$V15)</f>
        <v>|</v>
      </c>
      <c r="F18" s="607"/>
      <c r="G18" s="83">
        <f ca="1">IF('INF S2 353-271'!$T15="|","|",G$7+'INF S2 353-271'!$T15)</f>
        <v>0.26094718749999996</v>
      </c>
      <c r="H18" s="82"/>
      <c r="I18" s="207">
        <f ca="1">IF('INF S2 353-271'!$T15="|","|",I$7+'INF S2 353-271'!$T15)</f>
        <v>0.28178052083333333</v>
      </c>
      <c r="J18" s="87" t="str">
        <f ca="1">IF('INF S2 353-271'!$V15="|","|",J$7+'INF S2 353-271'!$V15)</f>
        <v>|</v>
      </c>
      <c r="K18" s="607"/>
      <c r="L18" s="83">
        <f ca="1">IF('INF S2 353-271'!$T15="|","|",L$7+'INF S2 353-271'!$T15)</f>
        <v>0.30261385416666664</v>
      </c>
      <c r="M18" s="82">
        <f ca="1">IF('INF S2 353-271'!$U15="|","|",M$7+'INF S2 353-271'!$U15)</f>
        <v>0.30613425925925924</v>
      </c>
      <c r="N18" s="207">
        <f ca="1">IF('INF S2 353-271'!$T15="|","|",N$7+'INF S2 353-271'!$T15)</f>
        <v>0.32344718750000001</v>
      </c>
      <c r="O18" s="87" t="str">
        <f ca="1">IF('INF S2 353-271'!$V15="|","|",O$7+'INF S2 353-271'!$V15)</f>
        <v>|</v>
      </c>
      <c r="P18" s="607"/>
      <c r="Q18" s="83">
        <f ca="1">IF('INF S2 353-271'!$T15="|","|",Q$7+'INF S2 353-271'!$T15)</f>
        <v>0.34428052083333333</v>
      </c>
      <c r="R18" s="82"/>
      <c r="S18" s="87" t="str">
        <f ca="1">IF('INF S2 353-271'!$V15="|","|",S$7+'INF S2 353-271'!$V15)</f>
        <v>|</v>
      </c>
      <c r="T18" s="607"/>
      <c r="U18" s="83">
        <f ca="1">IF('INF S2 353-271'!$T15="|","|",U$7+'INF S2 353-271'!$T15)</f>
        <v>0.38594718750000001</v>
      </c>
      <c r="V18" s="82">
        <f ca="1">IF('INF S2 353-271'!$U15="|","|",V$7+'INF S2 353-271'!$U15)</f>
        <v>0.38946759259259256</v>
      </c>
      <c r="W18" s="87" t="str">
        <f ca="1">IF('INF S2 353-271'!$V15="|","|",W$7+'INF S2 353-271'!$V15)</f>
        <v>|</v>
      </c>
      <c r="X18" s="83">
        <f ca="1">IF('INF S2 353-271'!$T15="|","|",X$7+'INF S2 353-271'!$T15)</f>
        <v>0.4276138541666667</v>
      </c>
      <c r="Y18" s="83"/>
      <c r="Z18" s="83"/>
      <c r="AA18" s="83">
        <f ca="1">IF('INF S2 353-271'!$T15="|","|",AA$7+'INF S2 353-271'!$T15)</f>
        <v>0.46928052083333338</v>
      </c>
      <c r="AB18" s="87" t="str">
        <f ca="1">IF('INF S2 353-271'!$V15="|","|",AB$7+'INF S2 353-271'!$V15)</f>
        <v>|</v>
      </c>
      <c r="AC18" s="83">
        <f ca="1">IF('INF S2 353-271'!$T15="|","|",AC$7+'INF S2 353-271'!$T15)</f>
        <v>0.51094718750000001</v>
      </c>
      <c r="AD18" s="83"/>
      <c r="AE18" s="83">
        <f ca="1">IF('INF S2 353-271'!$T15="|","|",AE$7+'INF S2 353-271'!$T15)</f>
        <v>0.55261385416666664</v>
      </c>
      <c r="AF18" s="87" t="str">
        <f ca="1">IF('INF S2 353-271'!$V15="|","|",AF$7+'INF S2 353-271'!$V15)</f>
        <v>|</v>
      </c>
      <c r="AG18" s="83">
        <f ca="1">IF('INF S2 353-271'!$T15="|","|",AG$7+'INF S2 353-271'!$T15)</f>
        <v>0.59428052083333327</v>
      </c>
      <c r="AH18" s="83"/>
      <c r="AI18" s="83">
        <f ca="1">IF('INF S2 353-271'!$T15="|","|",AI$7+'INF S2 353-271'!$T15)</f>
        <v>0.63594718750000001</v>
      </c>
      <c r="AJ18" s="82"/>
      <c r="AK18" s="207">
        <f ca="1">IF('INF S2 353-271'!$T15="|","|",AK$7+'INF S2 353-271'!$T15)</f>
        <v>0.65678052083333327</v>
      </c>
      <c r="AL18" s="87" t="str">
        <f ca="1">IF('INF S2 353-271'!$V15="|","|",AL$7+'INF S2 353-271'!$V15)</f>
        <v>|</v>
      </c>
      <c r="AM18" s="607"/>
      <c r="AN18" s="83">
        <f ca="1">IF('INF S2 353-271'!$T15="|","|",AN$7+'INF S2 353-271'!$T15)</f>
        <v>0.67761385416666664</v>
      </c>
      <c r="AO18" s="82">
        <f ca="1">IF('INF S2 353-271'!$U15="|","|",AO$7+'INF S2 353-271'!$U15)</f>
        <v>0.6811342592592593</v>
      </c>
      <c r="AP18" s="87" t="str">
        <f ca="1">IF('INF S2 353-271'!$V15="|","|",AP$7+'INF S2 353-271'!$V15)</f>
        <v>|</v>
      </c>
      <c r="AQ18" s="607"/>
      <c r="AR18" s="83">
        <f ca="1">IF('INF S2 353-271'!$T15="|","|",AR$7+'INF S2 353-271'!$T15)</f>
        <v>0.71928052083333327</v>
      </c>
      <c r="AS18" s="82"/>
      <c r="AT18" s="207">
        <f ca="1">IF('INF S2 353-271'!$T15="|","|",AT$7+'INF S2 353-271'!$T15)</f>
        <v>0.74011385416666653</v>
      </c>
      <c r="AU18" s="87" t="str">
        <f ca="1">IF('INF S2 353-271'!$V15="|","|",AU$7+'INF S2 353-271'!$V15)</f>
        <v>|</v>
      </c>
      <c r="AV18" s="87"/>
      <c r="AW18" s="83">
        <f ca="1">IF('INF S2 353-271'!$T15="|","|",AW$7+'INF S2 353-271'!$T15)</f>
        <v>0.7609471874999999</v>
      </c>
      <c r="AX18" s="82">
        <f ca="1">IF('INF S2 353-271'!$U15="|","|",AX$7+'INF S2 353-271'!$U15)</f>
        <v>0.76446759259259256</v>
      </c>
      <c r="AY18" s="87" t="str">
        <f ca="1">IF('INF S2 353-271'!$V15="|","|",AY$7+'INF S2 353-271'!$V15)</f>
        <v>|</v>
      </c>
      <c r="AZ18" s="607"/>
      <c r="BA18" s="83">
        <f ca="1">IF('INF S2 353-271'!$T15="|","|",BA$7+'INF S2 353-271'!$T15)</f>
        <v>0.80261385416666653</v>
      </c>
      <c r="BB18" s="82"/>
      <c r="BC18" s="83">
        <f ca="1">IF('INF S2 353-271'!$T15="|","|",BC$7+'INF S2 353-271'!$T15)</f>
        <v>0.84428052083333327</v>
      </c>
      <c r="BD18" s="87" t="str">
        <f ca="1">IF('INF S2 353-271'!$V15="|","|",BD$7+'INF S2 353-271'!$V15)</f>
        <v>|</v>
      </c>
      <c r="BE18" s="83">
        <f ca="1">IF('INF S2 353-271'!$T15="|","|",BE$7+'INF S2 353-271'!$T15)</f>
        <v>0.8859471874999999</v>
      </c>
      <c r="BF18" s="82"/>
      <c r="BG18" s="83">
        <f ca="1">IF('INF S2 353-271'!$T15="|","|",BG$7+'INF S2 353-271'!$T15)</f>
        <v>0.92761385416666653</v>
      </c>
      <c r="BH18" s="87" t="str">
        <f ca="1">IF('INF S2 353-271'!$V15="|","|",BH$7+'INF S2 353-271'!$V15)</f>
        <v>|</v>
      </c>
      <c r="BI18" s="83">
        <f ca="1">IF('INF S2 353-271'!$T15="|","|",BI$7+'INF S2 353-271'!$T15)</f>
        <v>0.96928052083333327</v>
      </c>
      <c r="CM18" s="185">
        <f t="shared" si="0"/>
        <v>3.0790000000000077</v>
      </c>
      <c r="CN18" s="156" t="str">
        <f t="shared" si="0"/>
        <v>Poznań Garbary</v>
      </c>
      <c r="CO18" s="99"/>
      <c r="CP18" s="83">
        <f ca="1">IF('INF S2 353-271'!$AB15="|","|",CP$19+'INF S2 353-271'!$AB15)</f>
        <v>0.24010690972222223</v>
      </c>
      <c r="CQ18" s="82"/>
      <c r="CR18" s="83">
        <f ca="1">IF('INF S2 353-271'!$AB15="|","|",CR$19+'INF S2 353-271'!$AB15)</f>
        <v>0.28177357638888889</v>
      </c>
      <c r="CS18" s="207"/>
      <c r="CT18" s="87" t="str">
        <f ca="1">IF('INF S2 353-271'!$AD15="|","|",CT$19+'INF S2 353-271'!$AD15)</f>
        <v>|</v>
      </c>
      <c r="CU18" s="207">
        <f ca="1">IF('INF S2 353-271'!$AB15="|","|",CU$19+'INF S2 353-271'!$AB15)</f>
        <v>0.30260690972222221</v>
      </c>
      <c r="CV18" s="82">
        <f ca="1">IF('INF S2 353-271'!$AC15="|","|",CV$19+'INF S2 353-271'!$AC15)</f>
        <v>0.31996802083333337</v>
      </c>
      <c r="CW18" s="83">
        <f ca="1">IF('INF S2 353-271'!$AB15="|","|",CW$19+'INF S2 353-271'!$AB15)</f>
        <v>0.32344024305555558</v>
      </c>
      <c r="CX18" s="207"/>
      <c r="CY18" s="87" t="str">
        <f ca="1">IF('INF S2 353-271'!$AD15="|","|",CY$19+'INF S2 353-271'!$AD15)</f>
        <v>|</v>
      </c>
      <c r="CZ18" s="82">
        <f ca="1">IF('INF S2 353-271'!$AC15="|","|",CZ$19+'INF S2 353-271'!$AC15)</f>
        <v>0.3616346875</v>
      </c>
      <c r="DA18" s="83">
        <f ca="1">IF('INF S2 353-271'!$AB15="|","|",DA$19+'INF S2 353-271'!$AB15)</f>
        <v>0.36510690972222221</v>
      </c>
      <c r="DB18" s="207"/>
      <c r="DC18" s="87" t="str">
        <f ca="1">IF('INF S2 353-271'!$AD15="|","|",DC$19+'INF S2 353-271'!$AD15)</f>
        <v>|</v>
      </c>
      <c r="DD18" s="82"/>
      <c r="DE18" s="83">
        <f ca="1">IF('INF S2 353-271'!$AB15="|","|",DE$19+'INF S2 353-271'!$AB15)</f>
        <v>0.40677357638888884</v>
      </c>
      <c r="DF18" s="87"/>
      <c r="DG18" s="83">
        <f ca="1">IF('INF S2 353-271'!$AB15="|","|",DG$19+'INF S2 353-271'!$AB15)</f>
        <v>0.44844024305555552</v>
      </c>
      <c r="DH18" s="87" t="str">
        <f ca="1">IF('INF S2 353-271'!$AD15="|","|",DH$19+'INF S2 353-271'!$AD15)</f>
        <v>|</v>
      </c>
      <c r="DI18" s="83">
        <f ca="1">IF('INF S2 353-271'!$AB15="|","|",DI$19+'INF S2 353-271'!$AB15)</f>
        <v>0.49010690972222221</v>
      </c>
      <c r="DJ18" s="87"/>
      <c r="DK18" s="83">
        <f ca="1">IF('INF S2 353-271'!$AB15="|","|",DK$19+'INF S2 353-271'!$AB15)</f>
        <v>0.53177357638888889</v>
      </c>
      <c r="DL18" s="87" t="str">
        <f ca="1">IF('INF S2 353-271'!$AD15="|","|",DL$19+'INF S2 353-271'!$AD15)</f>
        <v>|</v>
      </c>
      <c r="DM18" s="83">
        <f ca="1">IF('INF S2 353-271'!$AB15="|","|",DM$19+'INF S2 353-271'!$AB15)</f>
        <v>0.57344024305555552</v>
      </c>
      <c r="DN18" s="87"/>
      <c r="DO18" s="83">
        <f ca="1">IF('INF S2 353-271'!$AB15="|","|",DO$19+'INF S2 353-271'!$AB15)</f>
        <v>0.61510690972222215</v>
      </c>
      <c r="DP18" s="87" t="str">
        <f ca="1">IF('INF S2 353-271'!$AD15="|","|",DP$19+'INF S2 353-271'!$AD15)</f>
        <v>|</v>
      </c>
      <c r="DQ18" s="83">
        <f ca="1">IF('INF S2 353-271'!$AB15="|","|",DQ$19+'INF S2 353-271'!$AB15)</f>
        <v>0.65677357638888889</v>
      </c>
      <c r="DR18" s="82"/>
      <c r="DS18" s="207"/>
      <c r="DT18" s="87" t="str">
        <f ca="1">IF('INF S2 353-271'!$AD15="|","|",DT$19+'INF S2 353-271'!$AD15)</f>
        <v>|</v>
      </c>
      <c r="DU18" s="207">
        <f ca="1">IF('INF S2 353-271'!$AB15="|","|",DU$19+'INF S2 353-271'!$AB15)</f>
        <v>0.67760690972222215</v>
      </c>
      <c r="DV18" s="82">
        <f ca="1">IF('INF S2 353-271'!$AC15="|","|",DV$19+'INF S2 353-271'!$AC15)</f>
        <v>0.69496802083333331</v>
      </c>
      <c r="DW18" s="83">
        <f ca="1">IF('INF S2 353-271'!$AB15="|","|",DW$19+'INF S2 353-271'!$AB15)</f>
        <v>0.69844024305555552</v>
      </c>
      <c r="DX18" s="83"/>
      <c r="DY18" s="87" t="str">
        <f ca="1">IF('INF S2 353-271'!$AD15="|","|",DY$19+'INF S2 353-271'!$AD15)</f>
        <v>|</v>
      </c>
      <c r="DZ18" s="207">
        <f ca="1">IF('INF S2 353-271'!$AB15="|","|",DZ$19+'INF S2 353-271'!$AB15)</f>
        <v>0.71927357638888889</v>
      </c>
      <c r="EA18" s="82"/>
      <c r="EB18" s="83">
        <f ca="1">IF('INF S2 353-271'!$AB15="|","|",EB$19+'INF S2 353-271'!$AB15)</f>
        <v>0.74010690972222215</v>
      </c>
      <c r="EC18" s="83"/>
      <c r="ED18" s="87" t="str">
        <f ca="1">IF('INF S2 353-271'!$AD15="|","|",ED$19+'INF S2 353-271'!$AD15)</f>
        <v>|</v>
      </c>
      <c r="EE18" s="82">
        <f ca="1">IF('INF S2 353-271'!$AC15="|","|",EE$19+'INF S2 353-271'!$AC15)</f>
        <v>0.77830135416666668</v>
      </c>
      <c r="EF18" s="83">
        <f ca="1">IF('INF S2 353-271'!$AB15="|","|",EF$19+'INF S2 353-271'!$AB15)</f>
        <v>0.78177357638888889</v>
      </c>
      <c r="EG18" s="83"/>
      <c r="EH18" s="87" t="str">
        <f ca="1">IF('INF S2 353-271'!$AD15="|","|",EH$19+'INF S2 353-271'!$AD15)</f>
        <v>|</v>
      </c>
      <c r="EI18" s="83">
        <f ca="1">IF('INF S2 353-271'!$AB15="|","|",EI$19+'INF S2 353-271'!$AB15)</f>
        <v>0.82344024305555552</v>
      </c>
      <c r="EJ18" s="87"/>
      <c r="EK18" s="83">
        <f ca="1">IF('INF S2 353-271'!$AB15="|","|",EK$19+'INF S2 353-271'!$AB15)</f>
        <v>0.86510690972222215</v>
      </c>
      <c r="EL18" s="87" t="str">
        <f ca="1">IF('INF S2 353-271'!$AD15="|","|",EL$19+'INF S2 353-271'!$AD15)</f>
        <v>|</v>
      </c>
      <c r="EM18" s="83">
        <f ca="1">IF('INF S2 353-271'!$AB15="|","|",EM$19+'INF S2 353-271'!$AB15)</f>
        <v>0.90677357638888889</v>
      </c>
      <c r="EN18" s="87"/>
      <c r="EO18" s="83">
        <f ca="1">IF('INF S2 353-271'!$AB15="|","|",EO$19+'INF S2 353-271'!$AB15)</f>
        <v>0.94844024305555552</v>
      </c>
      <c r="EP18" s="87" t="str">
        <f ca="1">IF('INF S2 353-271'!$AD15="|","|",EP$19+'INF S2 353-271'!$AD15)</f>
        <v>|</v>
      </c>
      <c r="EQ18" s="83">
        <f ca="1">IF('INF S2 353-271'!$AB15="|","|",EQ$19+'INF S2 353-271'!$AB15)</f>
        <v>0.99010690972222215</v>
      </c>
    </row>
    <row r="19" spans="1:147" s="18" customFormat="1">
      <c r="A19" s="149">
        <f ca="1">A20</f>
        <v>0</v>
      </c>
      <c r="B19" s="183" t="str">
        <f ca="1">'INF S2 353-271'!$L16</f>
        <v>Poznań Główny</v>
      </c>
      <c r="C19" s="100"/>
      <c r="D19" s="167">
        <f ca="1">IF('INF S2 353-271'!$T16="|","|",D$7+'INF S2 353-271'!$T16)</f>
        <v>0.22139857638888888</v>
      </c>
      <c r="E19" s="168">
        <f ca="1">IF('INF S2 353-271'!$V16="|","|",E$7+'INF S2 353-271'!$V16)</f>
        <v>0.24537037037037038</v>
      </c>
      <c r="F19" s="608"/>
      <c r="G19" s="167">
        <f ca="1">IF('INF S2 353-271'!$T16="|","|",G$7+'INF S2 353-271'!$T16)</f>
        <v>0.26306524305555556</v>
      </c>
      <c r="H19" s="101"/>
      <c r="I19" s="342">
        <f ca="1">IF('INF S2 353-271'!$T16="|","|",I$7+'INF S2 353-271'!$T16)</f>
        <v>0.28389857638888888</v>
      </c>
      <c r="J19" s="168">
        <f ca="1">IF('INF S2 353-271'!$V16="|","|",J$7+'INF S2 353-271'!$V16)</f>
        <v>0.28703703703703703</v>
      </c>
      <c r="K19" s="608"/>
      <c r="L19" s="167">
        <f ca="1">IF('INF S2 353-271'!$T16="|","|",L$7+'INF S2 353-271'!$T16)</f>
        <v>0.30473190972222219</v>
      </c>
      <c r="M19" s="101">
        <f ca="1">IF('INF S2 353-271'!$U16="|","|",M$7+'INF S2 353-271'!$U16)</f>
        <v>0.3082523148148148</v>
      </c>
      <c r="N19" s="342">
        <f ca="1">IF('INF S2 353-271'!$T16="|","|",N$7+'INF S2 353-271'!$T16)</f>
        <v>0.32556524305555556</v>
      </c>
      <c r="O19" s="168">
        <f ca="1">IF('INF S2 353-271'!$V16="|","|",O$7+'INF S2 353-271'!$V16)</f>
        <v>0.32870370370370372</v>
      </c>
      <c r="P19" s="608"/>
      <c r="Q19" s="167">
        <f ca="1">IF('INF S2 353-271'!$T16="|","|",Q$7+'INF S2 353-271'!$T16)</f>
        <v>0.34639857638888888</v>
      </c>
      <c r="R19" s="101"/>
      <c r="S19" s="168">
        <f ca="1">IF('INF S2 353-271'!$V16="|","|",S$7+'INF S2 353-271'!$V16)</f>
        <v>0.37037037037037041</v>
      </c>
      <c r="T19" s="608"/>
      <c r="U19" s="167">
        <f ca="1">IF('INF S2 353-271'!$T16="|","|",U$7+'INF S2 353-271'!$T16)</f>
        <v>0.38806524305555556</v>
      </c>
      <c r="V19" s="101">
        <f ca="1">IF('INF S2 353-271'!$U16="|","|",V$7+'INF S2 353-271'!$U16)</f>
        <v>0.39158564814814811</v>
      </c>
      <c r="W19" s="168">
        <f ca="1">IF('INF S2 353-271'!$V16="|","|",W$7+'INF S2 353-271'!$V16)</f>
        <v>0.41203703703703703</v>
      </c>
      <c r="X19" s="167">
        <f ca="1">IF('INF S2 353-271'!$T16="|","|",X$7+'INF S2 353-271'!$T16)</f>
        <v>0.42973190972222225</v>
      </c>
      <c r="Y19" s="167"/>
      <c r="Z19" s="167"/>
      <c r="AA19" s="167">
        <f ca="1">IF('INF S2 353-271'!$T16="|","|",AA$7+'INF S2 353-271'!$T16)</f>
        <v>0.47139857638888893</v>
      </c>
      <c r="AB19" s="168">
        <f ca="1">IF('INF S2 353-271'!$V16="|","|",AB$7+'INF S2 353-271'!$V16)</f>
        <v>0.49537037037037041</v>
      </c>
      <c r="AC19" s="167">
        <f ca="1">IF('INF S2 353-271'!$T16="|","|",AC$7+'INF S2 353-271'!$T16)</f>
        <v>0.51306524305555556</v>
      </c>
      <c r="AD19" s="167"/>
      <c r="AE19" s="167">
        <f ca="1">IF('INF S2 353-271'!$T16="|","|",AE$7+'INF S2 353-271'!$T16)</f>
        <v>0.5547319097222223</v>
      </c>
      <c r="AF19" s="168">
        <f ca="1">IF('INF S2 353-271'!$V16="|","|",AF$7+'INF S2 353-271'!$V16)</f>
        <v>0.57870370370370372</v>
      </c>
      <c r="AG19" s="167">
        <f ca="1">IF('INF S2 353-271'!$T16="|","|",AG$7+'INF S2 353-271'!$T16)</f>
        <v>0.59639857638888882</v>
      </c>
      <c r="AH19" s="167"/>
      <c r="AI19" s="167">
        <f ca="1">IF('INF S2 353-271'!$T16="|","|",AI$7+'INF S2 353-271'!$T16)</f>
        <v>0.63806524305555556</v>
      </c>
      <c r="AJ19" s="101"/>
      <c r="AK19" s="342">
        <f ca="1">IF('INF S2 353-271'!$T16="|","|",AK$7+'INF S2 353-271'!$T16)</f>
        <v>0.65889857638888882</v>
      </c>
      <c r="AL19" s="168">
        <f ca="1">IF('INF S2 353-271'!$V16="|","|",AL$7+'INF S2 353-271'!$V16)</f>
        <v>0.66203703703703709</v>
      </c>
      <c r="AM19" s="608"/>
      <c r="AN19" s="167">
        <f ca="1">IF('INF S2 353-271'!$T16="|","|",AN$7+'INF S2 353-271'!$T16)</f>
        <v>0.6797319097222223</v>
      </c>
      <c r="AO19" s="101">
        <f ca="1">IF('INF S2 353-271'!$U16="|","|",AO$7+'INF S2 353-271'!$U16)</f>
        <v>0.68325231481481485</v>
      </c>
      <c r="AP19" s="168">
        <f ca="1">IF('INF S2 353-271'!$V16="|","|",AP$7+'INF S2 353-271'!$V16)</f>
        <v>0.70370370370370372</v>
      </c>
      <c r="AQ19" s="608"/>
      <c r="AR19" s="167">
        <f ca="1">IF('INF S2 353-271'!$T16="|","|",AR$7+'INF S2 353-271'!$T16)</f>
        <v>0.72139857638888882</v>
      </c>
      <c r="AS19" s="101"/>
      <c r="AT19" s="342">
        <f ca="1">IF('INF S2 353-271'!$T16="|","|",AT$7+'INF S2 353-271'!$T16)</f>
        <v>0.74223190972222208</v>
      </c>
      <c r="AU19" s="168">
        <f ca="1">IF('INF S2 353-271'!$V16="|","|",AU$7+'INF S2 353-271'!$V16)</f>
        <v>0.74537037037037035</v>
      </c>
      <c r="AV19" s="168"/>
      <c r="AW19" s="167">
        <f ca="1">IF('INF S2 353-271'!$T16="|","|",AW$7+'INF S2 353-271'!$T16)</f>
        <v>0.76306524305555556</v>
      </c>
      <c r="AX19" s="101">
        <f ca="1">IF('INF S2 353-271'!$U16="|","|",AX$7+'INF S2 353-271'!$U16)</f>
        <v>0.76658564814814811</v>
      </c>
      <c r="AY19" s="168">
        <f ca="1">IF('INF S2 353-271'!$V16="|","|",AY$7+'INF S2 353-271'!$V16)</f>
        <v>0.78703703703703709</v>
      </c>
      <c r="AZ19" s="608"/>
      <c r="BA19" s="167">
        <f ca="1">IF('INF S2 353-271'!$T16="|","|",BA$7+'INF S2 353-271'!$T16)</f>
        <v>0.80473190972222208</v>
      </c>
      <c r="BB19" s="101"/>
      <c r="BC19" s="167">
        <f ca="1">IF('INF S2 353-271'!$T16="|","|",BC$7+'INF S2 353-271'!$T16)</f>
        <v>0.84639857638888882</v>
      </c>
      <c r="BD19" s="168">
        <f ca="1">IF('INF S2 353-271'!$V16="|","|",BD$7+'INF S2 353-271'!$V16)</f>
        <v>0.87037037037037035</v>
      </c>
      <c r="BE19" s="167">
        <f ca="1">IF('INF S2 353-271'!$T16="|","|",BE$7+'INF S2 353-271'!$T16)</f>
        <v>0.88806524305555556</v>
      </c>
      <c r="BF19" s="101"/>
      <c r="BG19" s="167">
        <f ca="1">IF('INF S2 353-271'!$T16="|","|",BG$7+'INF S2 353-271'!$T16)</f>
        <v>0.92973190972222208</v>
      </c>
      <c r="BH19" s="168">
        <f ca="1">IF('INF S2 353-271'!$V16="|","|",BH$7+'INF S2 353-271'!$V16)</f>
        <v>0.95370370370370372</v>
      </c>
      <c r="BI19" s="167">
        <f ca="1">IF('INF S2 353-271'!$T16="|","|",BI$7+'INF S2 353-271'!$T16)</f>
        <v>0.97139857638888882</v>
      </c>
      <c r="CM19" s="186">
        <f t="shared" si="0"/>
        <v>0</v>
      </c>
      <c r="CN19" s="183" t="str">
        <f ca="1">'INF S2 353-271'!$L16</f>
        <v>Poznań Główny</v>
      </c>
      <c r="CO19" s="100"/>
      <c r="CP19" s="167">
        <v>0.23750000000000002</v>
      </c>
      <c r="CQ19" s="101"/>
      <c r="CR19" s="167">
        <v>0.27916666666666667</v>
      </c>
      <c r="CS19" s="342"/>
      <c r="CT19" s="168">
        <v>0.29652777777777778</v>
      </c>
      <c r="CU19" s="342">
        <v>0.3</v>
      </c>
      <c r="CV19" s="101">
        <v>0.31736111111111115</v>
      </c>
      <c r="CW19" s="167">
        <v>0.32083333333333336</v>
      </c>
      <c r="CX19" s="342"/>
      <c r="CY19" s="168">
        <v>0.33819444444444446</v>
      </c>
      <c r="CZ19" s="101">
        <v>0.35902777777777778</v>
      </c>
      <c r="DA19" s="167">
        <v>0.36249999999999999</v>
      </c>
      <c r="DB19" s="342"/>
      <c r="DC19" s="168">
        <v>0.37986111111111115</v>
      </c>
      <c r="DD19" s="101"/>
      <c r="DE19" s="167">
        <v>0.40416666666666662</v>
      </c>
      <c r="DF19" s="168"/>
      <c r="DG19" s="167">
        <v>0.4458333333333333</v>
      </c>
      <c r="DH19" s="168">
        <v>0.46319444444444446</v>
      </c>
      <c r="DI19" s="167">
        <v>0.48749999999999999</v>
      </c>
      <c r="DJ19" s="168"/>
      <c r="DK19" s="167">
        <v>0.52916666666666667</v>
      </c>
      <c r="DL19" s="168">
        <v>0.54652777777777783</v>
      </c>
      <c r="DM19" s="167">
        <v>0.5708333333333333</v>
      </c>
      <c r="DN19" s="168"/>
      <c r="DO19" s="167">
        <v>0.61249999999999993</v>
      </c>
      <c r="DP19" s="168">
        <v>0.62986111111111109</v>
      </c>
      <c r="DQ19" s="167">
        <v>0.65416666666666667</v>
      </c>
      <c r="DR19" s="101"/>
      <c r="DS19" s="342"/>
      <c r="DT19" s="168">
        <v>0.67152777777777783</v>
      </c>
      <c r="DU19" s="342">
        <v>0.67499999999999993</v>
      </c>
      <c r="DV19" s="101">
        <v>0.69236111111111109</v>
      </c>
      <c r="DW19" s="167">
        <v>0.6958333333333333</v>
      </c>
      <c r="DX19" s="167"/>
      <c r="DY19" s="168">
        <v>0.71319444444444446</v>
      </c>
      <c r="DZ19" s="342">
        <v>0.71666666666666667</v>
      </c>
      <c r="EA19" s="101"/>
      <c r="EB19" s="167">
        <v>0.73749999999999993</v>
      </c>
      <c r="EC19" s="167"/>
      <c r="ED19" s="168">
        <v>0.75486111111111109</v>
      </c>
      <c r="EE19" s="101">
        <v>0.77569444444444446</v>
      </c>
      <c r="EF19" s="167">
        <v>0.77916666666666667</v>
      </c>
      <c r="EG19" s="167"/>
      <c r="EH19" s="168">
        <v>0.79652777777777783</v>
      </c>
      <c r="EI19" s="167">
        <v>0.8208333333333333</v>
      </c>
      <c r="EJ19" s="168"/>
      <c r="EK19" s="167">
        <v>0.86249999999999993</v>
      </c>
      <c r="EL19" s="168">
        <v>0.87986111111111109</v>
      </c>
      <c r="EM19" s="167">
        <v>0.90416666666666667</v>
      </c>
      <c r="EN19" s="168"/>
      <c r="EO19" s="167">
        <v>0.9458333333333333</v>
      </c>
      <c r="EP19" s="168">
        <v>0.96319444444444446</v>
      </c>
      <c r="EQ19" s="167">
        <v>0.98749999999999993</v>
      </c>
    </row>
    <row r="20" spans="1:147" s="18" customFormat="1">
      <c r="A20" s="151">
        <f ca="1">'INF S2 353-271'!K16</f>
        <v>0</v>
      </c>
      <c r="B20" s="262" t="str">
        <f ca="1">'INF S2 353-271'!$L16</f>
        <v>Poznań Główny</v>
      </c>
      <c r="C20" s="281"/>
      <c r="D20" s="84">
        <v>0.22638888888888889</v>
      </c>
      <c r="E20" s="169">
        <v>0.25208333333333333</v>
      </c>
      <c r="F20" s="206">
        <v>0.25416666666666665</v>
      </c>
      <c r="G20" s="84">
        <v>0.26805555555555555</v>
      </c>
      <c r="H20" s="170">
        <v>0.28194444444444444</v>
      </c>
      <c r="I20" s="84"/>
      <c r="J20" s="169">
        <v>0.29375000000000001</v>
      </c>
      <c r="K20" s="206">
        <v>0.29583333333333334</v>
      </c>
      <c r="L20" s="84">
        <v>0.30972222222222223</v>
      </c>
      <c r="M20" s="170">
        <v>0.32361111111111113</v>
      </c>
      <c r="N20" s="84"/>
      <c r="O20" s="169">
        <v>0.3354166666666667</v>
      </c>
      <c r="P20" s="206">
        <v>0.33749999999999997</v>
      </c>
      <c r="Q20" s="84">
        <v>0.35138888888888892</v>
      </c>
      <c r="R20" s="170">
        <v>0.36527777777777781</v>
      </c>
      <c r="S20" s="169">
        <v>0.37708333333333338</v>
      </c>
      <c r="T20" s="206">
        <v>0.37916666666666665</v>
      </c>
      <c r="U20" s="84">
        <v>0.39305555555555555</v>
      </c>
      <c r="V20" s="170">
        <v>0.4069444444444445</v>
      </c>
      <c r="W20" s="169">
        <v>0.41875000000000001</v>
      </c>
      <c r="X20" s="84">
        <v>0.43472222222222223</v>
      </c>
      <c r="Y20" s="170">
        <v>0.44861111111111113</v>
      </c>
      <c r="Z20" s="169">
        <v>0.4604166666666667</v>
      </c>
      <c r="AA20" s="84">
        <v>0.47638888888888892</v>
      </c>
      <c r="AB20" s="169">
        <v>0.50208333333333333</v>
      </c>
      <c r="AC20" s="84">
        <v>0.5180555555555556</v>
      </c>
      <c r="AD20" s="169">
        <v>0.54375000000000007</v>
      </c>
      <c r="AE20" s="84">
        <v>0.55972222222222223</v>
      </c>
      <c r="AF20" s="169">
        <v>0.5854166666666667</v>
      </c>
      <c r="AG20" s="84">
        <v>0.60138888888888886</v>
      </c>
      <c r="AH20" s="169">
        <v>0.62708333333333333</v>
      </c>
      <c r="AI20" s="84">
        <v>0.6430555555555556</v>
      </c>
      <c r="AJ20" s="170">
        <v>0.65694444444444444</v>
      </c>
      <c r="AK20" s="84"/>
      <c r="AL20" s="169">
        <v>0.6694444444444444</v>
      </c>
      <c r="AM20" s="206">
        <v>0.67083333333333339</v>
      </c>
      <c r="AN20" s="84">
        <v>0.68472222222222223</v>
      </c>
      <c r="AO20" s="170">
        <v>0.69861111111111107</v>
      </c>
      <c r="AP20" s="169">
        <v>0.7104166666666667</v>
      </c>
      <c r="AQ20" s="206">
        <v>0.71250000000000002</v>
      </c>
      <c r="AR20" s="84">
        <v>0.72638888888888886</v>
      </c>
      <c r="AS20" s="170">
        <v>0.7402777777777777</v>
      </c>
      <c r="AT20" s="84"/>
      <c r="AU20" s="169">
        <v>0.75208333333333333</v>
      </c>
      <c r="AV20" s="206">
        <v>0.75416666666666676</v>
      </c>
      <c r="AW20" s="84">
        <v>0.7680555555555556</v>
      </c>
      <c r="AX20" s="170">
        <v>0.78194444444444444</v>
      </c>
      <c r="AY20" s="169">
        <v>0.79375000000000007</v>
      </c>
      <c r="AZ20" s="206">
        <v>0.79583333333333339</v>
      </c>
      <c r="BA20" s="84">
        <v>0.80972222222222223</v>
      </c>
      <c r="BB20" s="169">
        <v>0.8354166666666667</v>
      </c>
      <c r="BC20" s="84">
        <v>0.85138888888888886</v>
      </c>
      <c r="BD20" s="169">
        <v>0.87708333333333333</v>
      </c>
      <c r="BE20" s="84">
        <v>0.8930555555555556</v>
      </c>
      <c r="BF20" s="169">
        <v>0.91875000000000007</v>
      </c>
      <c r="BG20" s="84">
        <v>0.93472222222222223</v>
      </c>
      <c r="BH20" s="169">
        <v>0.9604166666666667</v>
      </c>
      <c r="BI20" s="84">
        <v>0.97638888888888886</v>
      </c>
      <c r="CM20" s="185">
        <f t="shared" si="0"/>
        <v>0</v>
      </c>
      <c r="CN20" s="262" t="str">
        <f ca="1">'INF S2 353-271'!$L16</f>
        <v>Poznań Główny</v>
      </c>
      <c r="CO20" s="152"/>
      <c r="CP20" s="84">
        <f ca="1">IF('INF S2 353-271'!$AB16="|","|",CP$35+'INF S2 353-271'!$AB16)</f>
        <v>0.23241963359562973</v>
      </c>
      <c r="CQ20" s="170">
        <f ca="1">IF('INF S2 353-271'!$AC16="|","|",CQ$35+'INF S2 353-271'!$AC16)</f>
        <v>0.25981165509259257</v>
      </c>
      <c r="CR20" s="84">
        <f ca="1">IF('INF S2 353-271'!$AB16="|","|",CR$35+'INF S2 353-271'!$AB16)</f>
        <v>0.27408630026229641</v>
      </c>
      <c r="CS20" s="206">
        <f ca="1">IF('INF S2 353-271'!$AB16="|","|",CS$35+'INF S2 353-271'!$AB16)</f>
        <v>0.28797518915118525</v>
      </c>
      <c r="CT20" s="169">
        <f ca="1">IF('INF S2 353-271'!$AD16="|","|",CT$35+'INF S2 353-271'!$AD16)</f>
        <v>0.28976944444444441</v>
      </c>
      <c r="CU20" s="169"/>
      <c r="CV20" s="170">
        <f ca="1">IF('INF S2 353-271'!$AC16="|","|",CV$35+'INF S2 353-271'!$AC16)</f>
        <v>0.30147832175925926</v>
      </c>
      <c r="CW20" s="84">
        <f ca="1">IF('INF S2 353-271'!$AB16="|","|",CW$35+'INF S2 353-271'!$AB16)</f>
        <v>0.31575296692896304</v>
      </c>
      <c r="CX20" s="206">
        <f ca="1">IF('INF S2 353-271'!$AB16="|","|",CX$35+'INF S2 353-271'!$AB16)</f>
        <v>0.32964185581785194</v>
      </c>
      <c r="CY20" s="169">
        <f ca="1">IF('INF S2 353-271'!$AD16="|","|",CY$35+'INF S2 353-271'!$AD16)</f>
        <v>0.3314361111111111</v>
      </c>
      <c r="CZ20" s="170">
        <f ca="1">IF('INF S2 353-271'!$AC16="|","|",CZ$35+'INF S2 353-271'!$AC16)</f>
        <v>0.34314498842592589</v>
      </c>
      <c r="DA20" s="84">
        <f ca="1">IF('INF S2 353-271'!$AB16="|","|",DA$35+'INF S2 353-271'!$AB16)</f>
        <v>0.35741963359562973</v>
      </c>
      <c r="DB20" s="206">
        <f ca="1">IF('INF S2 353-271'!$AB16="|","|",DB$35+'INF S2 353-271'!$AB16)</f>
        <v>0.37130852248451862</v>
      </c>
      <c r="DC20" s="169">
        <f ca="1">IF('INF S2 353-271'!$AD16="|","|",DC$35+'INF S2 353-271'!$AD16)</f>
        <v>0.37310277777777778</v>
      </c>
      <c r="DD20" s="170">
        <f ca="1">IF('INF S2 353-271'!$AC16="|","|",DD$35+'INF S2 353-271'!$AC16)</f>
        <v>0.38481165509259257</v>
      </c>
      <c r="DE20" s="84">
        <f ca="1">IF('INF S2 353-271'!$AB16="|","|",DE$35+'INF S2 353-271'!$AB16)</f>
        <v>0.39908630026229641</v>
      </c>
      <c r="DF20" s="169">
        <f ca="1">IF('INF S2 353-271'!$AD16="|","|",DF$35+'INF S2 353-271'!$AD16)</f>
        <v>0.41476944444444447</v>
      </c>
      <c r="DG20" s="84">
        <f ca="1">IF('INF S2 353-271'!$AB16="|","|",DG$35+'INF S2 353-271'!$AB16)</f>
        <v>0.44075296692896304</v>
      </c>
      <c r="DH20" s="169">
        <f ca="1">IF('INF S2 353-271'!$AD16="|","|",DH$35+'INF S2 353-271'!$AD16)</f>
        <v>0.4564361111111111</v>
      </c>
      <c r="DI20" s="84">
        <f ca="1">IF('INF S2 353-271'!$AB16="|","|",DI$35+'INF S2 353-271'!$AB16)</f>
        <v>0.48241963359562973</v>
      </c>
      <c r="DJ20" s="169">
        <f ca="1">IF('INF S2 353-271'!$AD16="|","|",DJ$35+'INF S2 353-271'!$AD16)</f>
        <v>0.49810277777777778</v>
      </c>
      <c r="DK20" s="84">
        <f ca="1">IF('INF S2 353-271'!$AB16="|","|",DK$35+'INF S2 353-271'!$AB16)</f>
        <v>0.52408630026229641</v>
      </c>
      <c r="DL20" s="169">
        <f ca="1">IF('INF S2 353-271'!$AD16="|","|",DL$35+'INF S2 353-271'!$AD16)</f>
        <v>0.53976944444444441</v>
      </c>
      <c r="DM20" s="84">
        <f ca="1">IF('INF S2 353-271'!$AB16="|","|",DM$35+'INF S2 353-271'!$AB16)</f>
        <v>0.56575296692896315</v>
      </c>
      <c r="DN20" s="169">
        <f ca="1">IF('INF S2 353-271'!$AD16="|","|",DN$35+'INF S2 353-271'!$AD16)</f>
        <v>0.58143611111111115</v>
      </c>
      <c r="DO20" s="84">
        <f ca="1">IF('INF S2 353-271'!$AB16="|","|",DO$35+'INF S2 353-271'!$AB16)</f>
        <v>0.60741963359562967</v>
      </c>
      <c r="DP20" s="169">
        <f ca="1">IF('INF S2 353-271'!$AD16="|","|",DP$35+'INF S2 353-271'!$AD16)</f>
        <v>0.62310277777777778</v>
      </c>
      <c r="DQ20" s="84">
        <f ca="1">IF('INF S2 353-271'!$AB16="|","|",DQ$35+'INF S2 353-271'!$AB16)</f>
        <v>0.64908630026229641</v>
      </c>
      <c r="DR20" s="170">
        <f ca="1">IF('INF S2 353-271'!$AC16="|","|",DR$35+'INF S2 353-271'!$AC16)</f>
        <v>0.63481165509259263</v>
      </c>
      <c r="DS20" s="206">
        <f ca="1">IF('INF S2 353-271'!$AB16="|","|",DS$35+'INF S2 353-271'!$AB16)</f>
        <v>0.66297518915118525</v>
      </c>
      <c r="DT20" s="169">
        <f ca="1">IF('INF S2 353-271'!$AD16="|","|",DT$35+'INF S2 353-271'!$AD16)</f>
        <v>0.66476944444444441</v>
      </c>
      <c r="DU20" s="169"/>
      <c r="DV20" s="170">
        <f ca="1">IF('INF S2 353-271'!$AC16="|","|",DV$35+'INF S2 353-271'!$AC16)</f>
        <v>0.67647832175925926</v>
      </c>
      <c r="DW20" s="84">
        <f ca="1">IF('INF S2 353-271'!$AB16="|","|",DW$35+'INF S2 353-271'!$AB16)</f>
        <v>0.69075296692896315</v>
      </c>
      <c r="DX20" s="206">
        <f ca="1">IF('INF S2 353-271'!$AB16="|","|",DX$35+'INF S2 353-271'!$AB16)</f>
        <v>0.70464185581785199</v>
      </c>
      <c r="DY20" s="169">
        <f ca="1">IF('INF S2 353-271'!$AD16="|","|",DY$35+'INF S2 353-271'!$AD16)</f>
        <v>0.70643611111111115</v>
      </c>
      <c r="DZ20" s="169"/>
      <c r="EA20" s="170">
        <f ca="1">IF('INF S2 353-271'!$AC16="|","|",EA$35+'INF S2 353-271'!$AC16)</f>
        <v>0.718144988425926</v>
      </c>
      <c r="EB20" s="84">
        <f ca="1">IF('INF S2 353-271'!$AB16="|","|",EB$35+'INF S2 353-271'!$AB16)</f>
        <v>0.73241963359562967</v>
      </c>
      <c r="EC20" s="206">
        <f ca="1">IF('INF S2 353-271'!$AB16="|","|",EC$35+'INF S2 353-271'!$AB16)</f>
        <v>0.74630852248451873</v>
      </c>
      <c r="ED20" s="169">
        <f ca="1">IF('INF S2 353-271'!$AD16="|","|",ED$35+'INF S2 353-271'!$AD16)</f>
        <v>0.74810277777777778</v>
      </c>
      <c r="EE20" s="170">
        <f ca="1">IF('INF S2 353-271'!$AC16="|","|",EE$35+'INF S2 353-271'!$AC16)</f>
        <v>0.75981165509259263</v>
      </c>
      <c r="EF20" s="84">
        <f ca="1">IF('INF S2 353-271'!$AB16="|","|",EF$35+'INF S2 353-271'!$AB16)</f>
        <v>0.77408630026229641</v>
      </c>
      <c r="EG20" s="206">
        <f ca="1">IF('INF S2 353-271'!$AB16="|","|",EG$35+'INF S2 353-271'!$AB16)</f>
        <v>0.78797518915118525</v>
      </c>
      <c r="EH20" s="169">
        <f ca="1">IF('INF S2 353-271'!$AD16="|","|",EH$35+'INF S2 353-271'!$AD16)</f>
        <v>0.78976944444444441</v>
      </c>
      <c r="EI20" s="84">
        <f ca="1">IF('INF S2 353-271'!$AB16="|","|",EI$35+'INF S2 353-271'!$AB16)</f>
        <v>0.81575296692896293</v>
      </c>
      <c r="EJ20" s="169">
        <f ca="1">IF('INF S2 353-271'!$AD16="|","|",EJ$35+'INF S2 353-271'!$AD16)</f>
        <v>0.83143611111111115</v>
      </c>
      <c r="EK20" s="84">
        <f ca="1">IF('INF S2 353-271'!$AB16="|","|",EK$35+'INF S2 353-271'!$AB16)</f>
        <v>0.85741963359562967</v>
      </c>
      <c r="EL20" s="169">
        <f ca="1">IF('INF S2 353-271'!$AD16="|","|",EL$35+'INF S2 353-271'!$AD16)</f>
        <v>0.87310277777777778</v>
      </c>
      <c r="EM20" s="84">
        <f ca="1">IF('INF S2 353-271'!$AB16="|","|",EM$35+'INF S2 353-271'!$AB16)</f>
        <v>0.89908630026229641</v>
      </c>
      <c r="EN20" s="169">
        <f ca="1">IF('INF S2 353-271'!$AD16="|","|",EN$35+'INF S2 353-271'!$AD16)</f>
        <v>0.91476944444444441</v>
      </c>
      <c r="EO20" s="84">
        <f ca="1">IF('INF S2 353-271'!$AB16="|","|",EO$35+'INF S2 353-271'!$AB16)</f>
        <v>0.94075296692896293</v>
      </c>
      <c r="EP20" s="169">
        <f ca="1">IF('INF S2 353-271'!$AD16="|","|",EP$35+'INF S2 353-271'!$AD16)</f>
        <v>0.95643611111111115</v>
      </c>
      <c r="EQ20" s="84">
        <f ca="1">IF('INF S2 353-271'!$AB16="|","|",EQ$35+'INF S2 353-271'!$AB16)</f>
        <v>0.98241963359562967</v>
      </c>
    </row>
    <row r="21" spans="1:147">
      <c r="A21" s="148">
        <f ca="1">'INF S2 353-271'!K17</f>
        <v>3.7819999999999823</v>
      </c>
      <c r="B21" s="156" t="str">
        <f ca="1">'INF S2 353-271'!L17</f>
        <v>Poznań Dębiec</v>
      </c>
      <c r="C21" s="275"/>
      <c r="D21" s="83">
        <f ca="1">IF('INF S2 353-271'!$T17="|","|",D$20+'INF S2 353-271'!$T17)</f>
        <v>0.22965277777777779</v>
      </c>
      <c r="E21" s="87" t="str">
        <f ca="1">IF('INF S2 353-271'!$V17="|","|",E$20+'INF S2 353-271'!$V17)</f>
        <v>|</v>
      </c>
      <c r="F21" s="207">
        <f ca="1">IF('INF S2 353-271'!$T17="|","|",F$20+'INF S2 353-271'!$T17)</f>
        <v>0.25743055555555555</v>
      </c>
      <c r="G21" s="83">
        <f ca="1">IF('INF S2 353-271'!$T17="|","|",G$20+'INF S2 353-271'!$T17)</f>
        <v>0.27131944444444445</v>
      </c>
      <c r="H21" s="88">
        <f ca="1">IF('INF S2 353-271'!$U17="|","|",H$20+'INF S2 353-271'!$U17)</f>
        <v>0.2850347222222222</v>
      </c>
      <c r="I21" s="83"/>
      <c r="J21" s="87" t="str">
        <f ca="1">IF('INF S2 353-271'!$V17="|","|",J$20+'INF S2 353-271'!$V17)</f>
        <v>|</v>
      </c>
      <c r="K21" s="207">
        <f ca="1">IF('INF S2 353-271'!$T17="|","|",K$20+'INF S2 353-271'!$T17)</f>
        <v>0.29909722222222224</v>
      </c>
      <c r="L21" s="83">
        <f ca="1">IF('INF S2 353-271'!$T17="|","|",L$20+'INF S2 353-271'!$T17)</f>
        <v>0.31298611111111113</v>
      </c>
      <c r="M21" s="88">
        <f ca="1">IF('INF S2 353-271'!$U17="|","|",M$20+'INF S2 353-271'!$U17)</f>
        <v>0.32670138888888889</v>
      </c>
      <c r="N21" s="83"/>
      <c r="O21" s="87" t="str">
        <f ca="1">IF('INF S2 353-271'!$V17="|","|",O$20+'INF S2 353-271'!$V17)</f>
        <v>|</v>
      </c>
      <c r="P21" s="207">
        <f ca="1">IF('INF S2 353-271'!$T17="|","|",P$20+'INF S2 353-271'!$T17)</f>
        <v>0.34076388888888887</v>
      </c>
      <c r="Q21" s="83">
        <f ca="1">IF('INF S2 353-271'!$T17="|","|",Q$20+'INF S2 353-271'!$T17)</f>
        <v>0.35465277777777782</v>
      </c>
      <c r="R21" s="88">
        <f ca="1">IF('INF S2 353-271'!$U17="|","|",R$20+'INF S2 353-271'!$U17)</f>
        <v>0.36836805555555557</v>
      </c>
      <c r="S21" s="87" t="str">
        <f ca="1">IF('INF S2 353-271'!$V17="|","|",S$20+'INF S2 353-271'!$V17)</f>
        <v>|</v>
      </c>
      <c r="T21" s="207">
        <f ca="1">IF('INF S2 353-271'!$T17="|","|",T$20+'INF S2 353-271'!$T17)</f>
        <v>0.38243055555555555</v>
      </c>
      <c r="U21" s="83">
        <f ca="1">IF('INF S2 353-271'!$T17="|","|",U$20+'INF S2 353-271'!$T17)</f>
        <v>0.39631944444444445</v>
      </c>
      <c r="V21" s="88">
        <f ca="1">IF('INF S2 353-271'!$U17="|","|",V$20+'INF S2 353-271'!$U17)</f>
        <v>0.41003472222222226</v>
      </c>
      <c r="W21" s="87" t="str">
        <f ca="1">IF('INF S2 353-271'!$V17="|","|",W$20+'INF S2 353-271'!$V17)</f>
        <v>|</v>
      </c>
      <c r="X21" s="83">
        <f ca="1">IF('INF S2 353-271'!$T17="|","|",X$20+'INF S2 353-271'!$T17)</f>
        <v>0.43798611111111113</v>
      </c>
      <c r="Y21" s="88">
        <f ca="1">IF('INF S2 353-271'!$U17="|","|",Y$20+'INF S2 353-271'!$U17)</f>
        <v>0.45170138888888889</v>
      </c>
      <c r="Z21" s="87" t="str">
        <f ca="1">IF('INF S2 353-271'!$V17="|","|",Z$20+'INF S2 353-271'!$V17)</f>
        <v>|</v>
      </c>
      <c r="AA21" s="83">
        <f ca="1">IF('INF S2 353-271'!$T17="|","|",AA$20+'INF S2 353-271'!$T17)</f>
        <v>0.47965277777777782</v>
      </c>
      <c r="AB21" s="87" t="str">
        <f ca="1">IF('INF S2 353-271'!$V17="|","|",AB$20+'INF S2 353-271'!$V17)</f>
        <v>|</v>
      </c>
      <c r="AC21" s="83">
        <f ca="1">IF('INF S2 353-271'!$T17="|","|",AC$20+'INF S2 353-271'!$T17)</f>
        <v>0.52131944444444445</v>
      </c>
      <c r="AD21" s="87" t="str">
        <f ca="1">IF('INF S2 353-271'!$V17="|","|",AD$20+'INF S2 353-271'!$V17)</f>
        <v>|</v>
      </c>
      <c r="AE21" s="83">
        <f ca="1">IF('INF S2 353-271'!$T17="|","|",AE$20+'INF S2 353-271'!$T17)</f>
        <v>0.56298611111111108</v>
      </c>
      <c r="AF21" s="87" t="str">
        <f ca="1">IF('INF S2 353-271'!$V17="|","|",AF$20+'INF S2 353-271'!$V17)</f>
        <v>|</v>
      </c>
      <c r="AG21" s="83">
        <f ca="1">IF('INF S2 353-271'!$T17="|","|",AG$20+'INF S2 353-271'!$T17)</f>
        <v>0.60465277777777771</v>
      </c>
      <c r="AH21" s="87" t="str">
        <f ca="1">IF('INF S2 353-271'!$V17="|","|",AH$20+'INF S2 353-271'!$V17)</f>
        <v>|</v>
      </c>
      <c r="AI21" s="83">
        <f ca="1">IF('INF S2 353-271'!$T17="|","|",AI$20+'INF S2 353-271'!$T17)</f>
        <v>0.64631944444444445</v>
      </c>
      <c r="AJ21" s="88">
        <f ca="1">IF('INF S2 353-271'!$U17="|","|",AJ$20+'INF S2 353-271'!$U17)</f>
        <v>0.66003472222222226</v>
      </c>
      <c r="AK21" s="83"/>
      <c r="AL21" s="87" t="str">
        <f ca="1">IF('INF S2 353-271'!$V17="|","|",AL$20+'INF S2 353-271'!$V17)</f>
        <v>|</v>
      </c>
      <c r="AM21" s="207">
        <f ca="1">IF('INF S2 353-271'!$T17="|","|",AM$20+'INF S2 353-271'!$T17)</f>
        <v>0.67409722222222224</v>
      </c>
      <c r="AN21" s="83">
        <f ca="1">IF('INF S2 353-271'!$T17="|","|",AN$20+'INF S2 353-271'!$T17)</f>
        <v>0.68798611111111108</v>
      </c>
      <c r="AO21" s="88">
        <f ca="1">IF('INF S2 353-271'!$U17="|","|",AO$20+'INF S2 353-271'!$U17)</f>
        <v>0.70170138888888889</v>
      </c>
      <c r="AP21" s="87" t="str">
        <f ca="1">IF('INF S2 353-271'!$V17="|","|",AP$20+'INF S2 353-271'!$V17)</f>
        <v>|</v>
      </c>
      <c r="AQ21" s="207">
        <f ca="1">IF('INF S2 353-271'!$T17="|","|",AQ$20+'INF S2 353-271'!$T17)</f>
        <v>0.71576388888888887</v>
      </c>
      <c r="AR21" s="83">
        <f ca="1">IF('INF S2 353-271'!$T17="|","|",AR$20+'INF S2 353-271'!$T17)</f>
        <v>0.72965277777777771</v>
      </c>
      <c r="AS21" s="88">
        <f ca="1">IF('INF S2 353-271'!$U17="|","|",AS$20+'INF S2 353-271'!$U17)</f>
        <v>0.74336805555555552</v>
      </c>
      <c r="AT21" s="83"/>
      <c r="AU21" s="87" t="str">
        <f ca="1">IF('INF S2 353-271'!$V17="|","|",AU$20+'INF S2 353-271'!$V17)</f>
        <v>|</v>
      </c>
      <c r="AV21" s="207">
        <f ca="1">IF('INF S2 353-271'!$T17="|","|",AV$20+'INF S2 353-271'!$T17)</f>
        <v>0.75743055555555561</v>
      </c>
      <c r="AW21" s="83">
        <f ca="1">IF('INF S2 353-271'!$T17="|","|",AW$20+'INF S2 353-271'!$T17)</f>
        <v>0.77131944444444445</v>
      </c>
      <c r="AX21" s="88">
        <f ca="1">IF('INF S2 353-271'!$U17="|","|",AX$20+'INF S2 353-271'!$U17)</f>
        <v>0.78503472222222226</v>
      </c>
      <c r="AY21" s="87" t="str">
        <f ca="1">IF('INF S2 353-271'!$V17="|","|",AY$20+'INF S2 353-271'!$V17)</f>
        <v>|</v>
      </c>
      <c r="AZ21" s="207">
        <f ca="1">IF('INF S2 353-271'!$T17="|","|",AZ$20+'INF S2 353-271'!$T17)</f>
        <v>0.79909722222222224</v>
      </c>
      <c r="BA21" s="83">
        <f ca="1">IF('INF S2 353-271'!$T17="|","|",BA$20+'INF S2 353-271'!$T17)</f>
        <v>0.81298611111111108</v>
      </c>
      <c r="BB21" s="87" t="str">
        <f ca="1">IF('INF S2 353-271'!$V17="|","|",BB$20+'INF S2 353-271'!$V17)</f>
        <v>|</v>
      </c>
      <c r="BC21" s="83">
        <f ca="1">IF('INF S2 353-271'!$T17="|","|",BC$20+'INF S2 353-271'!$T17)</f>
        <v>0.85465277777777771</v>
      </c>
      <c r="BD21" s="87" t="str">
        <f ca="1">IF('INF S2 353-271'!$V17="|","|",BD$20+'INF S2 353-271'!$V17)</f>
        <v>|</v>
      </c>
      <c r="BE21" s="83">
        <f ca="1">IF('INF S2 353-271'!$T17="|","|",BE$20+'INF S2 353-271'!$T17)</f>
        <v>0.89631944444444445</v>
      </c>
      <c r="BF21" s="87" t="str">
        <f ca="1">IF('INF S2 353-271'!$V17="|","|",BF$20+'INF S2 353-271'!$V17)</f>
        <v>|</v>
      </c>
      <c r="BG21" s="83">
        <f ca="1">IF('INF S2 353-271'!$T17="|","|",BG$20+'INF S2 353-271'!$T17)</f>
        <v>0.93798611111111108</v>
      </c>
      <c r="BH21" s="87" t="str">
        <f ca="1">IF('INF S2 353-271'!$V17="|","|",BH$20+'INF S2 353-271'!$V17)</f>
        <v>|</v>
      </c>
      <c r="BI21" s="83">
        <f ca="1">IF('INF S2 353-271'!$T17="|","|",BI$20+'INF S2 353-271'!$T17)</f>
        <v>0.97965277777777771</v>
      </c>
      <c r="CM21" s="185">
        <f t="shared" si="0"/>
        <v>3.7819999999999823</v>
      </c>
      <c r="CN21" s="156" t="str">
        <f t="shared" si="0"/>
        <v>Poznań Dębiec</v>
      </c>
      <c r="CO21" s="89"/>
      <c r="CP21" s="83">
        <f ca="1">IF('INF S2 353-271'!$AB17="|","|",CP$35+'INF S2 353-271'!$AB17)</f>
        <v>0.22950296692896305</v>
      </c>
      <c r="CQ21" s="88">
        <f ca="1">IF('INF S2 353-271'!$AC17="|","|",CQ$35+'INF S2 353-271'!$AC17)</f>
        <v>0.25706859953703703</v>
      </c>
      <c r="CR21" s="83">
        <f ca="1">IF('INF S2 353-271'!$AB17="|","|",CR$35+'INF S2 353-271'!$AB17)</f>
        <v>0.27116963359562973</v>
      </c>
      <c r="CS21" s="207">
        <f ca="1">IF('INF S2 353-271'!$AB17="|","|",CS$35+'INF S2 353-271'!$AB17)</f>
        <v>0.28505852248451863</v>
      </c>
      <c r="CT21" s="87" t="str">
        <f ca="1">IF('INF S2 353-271'!$AD17="|","|",CT$35+'INF S2 353-271'!$AD17)</f>
        <v>|</v>
      </c>
      <c r="CU21" s="87"/>
      <c r="CV21" s="88">
        <f ca="1">IF('INF S2 353-271'!$AC17="|","|",CV$35+'INF S2 353-271'!$AC17)</f>
        <v>0.29873526620370372</v>
      </c>
      <c r="CW21" s="83">
        <f ca="1">IF('INF S2 353-271'!$AB17="|","|",CW$35+'INF S2 353-271'!$AB17)</f>
        <v>0.31283630026229636</v>
      </c>
      <c r="CX21" s="207">
        <f ca="1">IF('INF S2 353-271'!$AB17="|","|",CX$35+'INF S2 353-271'!$AB17)</f>
        <v>0.32672518915118526</v>
      </c>
      <c r="CY21" s="87" t="str">
        <f ca="1">IF('INF S2 353-271'!$AD17="|","|",CY$35+'INF S2 353-271'!$AD17)</f>
        <v>|</v>
      </c>
      <c r="CZ21" s="88">
        <f ca="1">IF('INF S2 353-271'!$AC17="|","|",CZ$35+'INF S2 353-271'!$AC17)</f>
        <v>0.34040193287037035</v>
      </c>
      <c r="DA21" s="83">
        <f ca="1">IF('INF S2 353-271'!$AB17="|","|",DA$35+'INF S2 353-271'!$AB17)</f>
        <v>0.35450296692896305</v>
      </c>
      <c r="DB21" s="207">
        <f ca="1">IF('INF S2 353-271'!$AB17="|","|",DB$35+'INF S2 353-271'!$AB17)</f>
        <v>0.36839185581785194</v>
      </c>
      <c r="DC21" s="87" t="str">
        <f ca="1">IF('INF S2 353-271'!$AD17="|","|",DC$35+'INF S2 353-271'!$AD17)</f>
        <v>|</v>
      </c>
      <c r="DD21" s="88">
        <f ca="1">IF('INF S2 353-271'!$AC17="|","|",DD$35+'INF S2 353-271'!$AC17)</f>
        <v>0.38206859953703703</v>
      </c>
      <c r="DE21" s="83">
        <f ca="1">IF('INF S2 353-271'!$AB17="|","|",DE$35+'INF S2 353-271'!$AB17)</f>
        <v>0.39616963359562973</v>
      </c>
      <c r="DF21" s="87" t="str">
        <f ca="1">IF('INF S2 353-271'!$AD17="|","|",DF$35+'INF S2 353-271'!$AD17)</f>
        <v>|</v>
      </c>
      <c r="DG21" s="83">
        <f ca="1">IF('INF S2 353-271'!$AB17="|","|",DG$35+'INF S2 353-271'!$AB17)</f>
        <v>0.43783630026229636</v>
      </c>
      <c r="DH21" s="87" t="str">
        <f ca="1">IF('INF S2 353-271'!$AD17="|","|",DH$35+'INF S2 353-271'!$AD17)</f>
        <v>|</v>
      </c>
      <c r="DI21" s="83">
        <f ca="1">IF('INF S2 353-271'!$AB17="|","|",DI$35+'INF S2 353-271'!$AB17)</f>
        <v>0.47950296692896305</v>
      </c>
      <c r="DJ21" s="87" t="str">
        <f ca="1">IF('INF S2 353-271'!$AD17="|","|",DJ$35+'INF S2 353-271'!$AD17)</f>
        <v>|</v>
      </c>
      <c r="DK21" s="83">
        <f ca="1">IF('INF S2 353-271'!$AB17="|","|",DK$35+'INF S2 353-271'!$AB17)</f>
        <v>0.52116963359562973</v>
      </c>
      <c r="DL21" s="87" t="str">
        <f ca="1">IF('INF S2 353-271'!$AD17="|","|",DL$35+'INF S2 353-271'!$AD17)</f>
        <v>|</v>
      </c>
      <c r="DM21" s="83">
        <f ca="1">IF('INF S2 353-271'!$AB17="|","|",DM$35+'INF S2 353-271'!$AB17)</f>
        <v>0.56283630026229647</v>
      </c>
      <c r="DN21" s="87" t="str">
        <f ca="1">IF('INF S2 353-271'!$AD17="|","|",DN$35+'INF S2 353-271'!$AD17)</f>
        <v>|</v>
      </c>
      <c r="DO21" s="83">
        <f ca="1">IF('INF S2 353-271'!$AB17="|","|",DO$35+'INF S2 353-271'!$AB17)</f>
        <v>0.6045029669289631</v>
      </c>
      <c r="DP21" s="87" t="str">
        <f ca="1">IF('INF S2 353-271'!$AD17="|","|",DP$35+'INF S2 353-271'!$AD17)</f>
        <v>|</v>
      </c>
      <c r="DQ21" s="83">
        <f ca="1">IF('INF S2 353-271'!$AB17="|","|",DQ$35+'INF S2 353-271'!$AB17)</f>
        <v>0.64616963359562973</v>
      </c>
      <c r="DR21" s="88">
        <f ca="1">IF('INF S2 353-271'!$AC17="|","|",DR$35+'INF S2 353-271'!$AC17)</f>
        <v>0.63206859953703698</v>
      </c>
      <c r="DS21" s="207">
        <f ca="1">IF('INF S2 353-271'!$AB17="|","|",DS$35+'INF S2 353-271'!$AB17)</f>
        <v>0.66005852248451857</v>
      </c>
      <c r="DT21" s="87" t="str">
        <f ca="1">IF('INF S2 353-271'!$AD17="|","|",DT$35+'INF S2 353-271'!$AD17)</f>
        <v>|</v>
      </c>
      <c r="DU21" s="87"/>
      <c r="DV21" s="88">
        <f ca="1">IF('INF S2 353-271'!$AC17="|","|",DV$35+'INF S2 353-271'!$AC17)</f>
        <v>0.67373526620370372</v>
      </c>
      <c r="DW21" s="83">
        <f ca="1">IF('INF S2 353-271'!$AB17="|","|",DW$35+'INF S2 353-271'!$AB17)</f>
        <v>0.68783630026229647</v>
      </c>
      <c r="DX21" s="207">
        <f ca="1">IF('INF S2 353-271'!$AB17="|","|",DX$35+'INF S2 353-271'!$AB17)</f>
        <v>0.70172518915118531</v>
      </c>
      <c r="DY21" s="87" t="str">
        <f ca="1">IF('INF S2 353-271'!$AD17="|","|",DY$35+'INF S2 353-271'!$AD17)</f>
        <v>|</v>
      </c>
      <c r="DZ21" s="87"/>
      <c r="EA21" s="88">
        <f ca="1">IF('INF S2 353-271'!$AC17="|","|",EA$35+'INF S2 353-271'!$AC17)</f>
        <v>0.71540193287037046</v>
      </c>
      <c r="EB21" s="83">
        <f ca="1">IF('INF S2 353-271'!$AB17="|","|",EB$35+'INF S2 353-271'!$AB17)</f>
        <v>0.72950296692896299</v>
      </c>
      <c r="EC21" s="207">
        <f ca="1">IF('INF S2 353-271'!$AB17="|","|",EC$35+'INF S2 353-271'!$AB17)</f>
        <v>0.74339185581785205</v>
      </c>
      <c r="ED21" s="87" t="str">
        <f ca="1">IF('INF S2 353-271'!$AD17="|","|",ED$35+'INF S2 353-271'!$AD17)</f>
        <v>|</v>
      </c>
      <c r="EE21" s="88">
        <f ca="1">IF('INF S2 353-271'!$AC17="|","|",EE$35+'INF S2 353-271'!$AC17)</f>
        <v>0.75706859953703698</v>
      </c>
      <c r="EF21" s="83">
        <f ca="1">IF('INF S2 353-271'!$AB17="|","|",EF$35+'INF S2 353-271'!$AB17)</f>
        <v>0.77116963359562973</v>
      </c>
      <c r="EG21" s="207">
        <f ca="1">IF('INF S2 353-271'!$AB17="|","|",EG$35+'INF S2 353-271'!$AB17)</f>
        <v>0.78505852248451868</v>
      </c>
      <c r="EH21" s="87" t="str">
        <f ca="1">IF('INF S2 353-271'!$AD17="|","|",EH$35+'INF S2 353-271'!$AD17)</f>
        <v>|</v>
      </c>
      <c r="EI21" s="83">
        <f ca="1">IF('INF S2 353-271'!$AB17="|","|",EI$35+'INF S2 353-271'!$AB17)</f>
        <v>0.81283630026229636</v>
      </c>
      <c r="EJ21" s="87" t="str">
        <f ca="1">IF('INF S2 353-271'!$AD17="|","|",EJ$35+'INF S2 353-271'!$AD17)</f>
        <v>|</v>
      </c>
      <c r="EK21" s="83">
        <f ca="1">IF('INF S2 353-271'!$AB17="|","|",EK$35+'INF S2 353-271'!$AB17)</f>
        <v>0.85450296692896299</v>
      </c>
      <c r="EL21" s="87" t="str">
        <f ca="1">IF('INF S2 353-271'!$AD17="|","|",EL$35+'INF S2 353-271'!$AD17)</f>
        <v>|</v>
      </c>
      <c r="EM21" s="83">
        <f ca="1">IF('INF S2 353-271'!$AB17="|","|",EM$35+'INF S2 353-271'!$AB17)</f>
        <v>0.89616963359562973</v>
      </c>
      <c r="EN21" s="87" t="str">
        <f ca="1">IF('INF S2 353-271'!$AD17="|","|",EN$35+'INF S2 353-271'!$AD17)</f>
        <v>|</v>
      </c>
      <c r="EO21" s="83">
        <f ca="1">IF('INF S2 353-271'!$AB17="|","|",EO$35+'INF S2 353-271'!$AB17)</f>
        <v>0.93783630026229636</v>
      </c>
      <c r="EP21" s="87" t="str">
        <f ca="1">IF('INF S2 353-271'!$AD17="|","|",EP$35+'INF S2 353-271'!$AD17)</f>
        <v>|</v>
      </c>
      <c r="EQ21" s="83">
        <f ca="1">IF('INF S2 353-271'!$AB17="|","|",EQ$35+'INF S2 353-271'!$AB17)</f>
        <v>0.97950296692896299</v>
      </c>
    </row>
    <row r="22" spans="1:147">
      <c r="A22" s="148">
        <f ca="1">'INF S2 353-271'!K18</f>
        <v>6.6069999999999993</v>
      </c>
      <c r="B22" s="153" t="str">
        <f ca="1">'INF S2 353-271'!L18</f>
        <v>Luboń</v>
      </c>
      <c r="C22" s="275"/>
      <c r="D22" s="83">
        <f ca="1">IF('INF S2 353-271'!$T18="|","|",D$20+'INF S2 353-271'!$T18)</f>
        <v>0.23168981481481482</v>
      </c>
      <c r="E22" s="87" t="str">
        <f ca="1">IF('INF S2 353-271'!$V18="|","|",E$20+'INF S2 353-271'!$V18)</f>
        <v>|</v>
      </c>
      <c r="F22" s="207">
        <f ca="1">IF('INF S2 353-271'!$T18="|","|",F$20+'INF S2 353-271'!$T18)</f>
        <v>0.25946759259259256</v>
      </c>
      <c r="G22" s="83">
        <f ca="1">IF('INF S2 353-271'!$T18="|","|",G$20+'INF S2 353-271'!$T18)</f>
        <v>0.27335648148148145</v>
      </c>
      <c r="H22" s="88" t="str">
        <f ca="1">IF('INF S2 353-271'!$U18="|","|",H$20+'INF S2 353-271'!$U18)</f>
        <v>|</v>
      </c>
      <c r="I22" s="83"/>
      <c r="J22" s="87" t="str">
        <f ca="1">IF('INF S2 353-271'!$V18="|","|",J$20+'INF S2 353-271'!$V18)</f>
        <v>|</v>
      </c>
      <c r="K22" s="207">
        <f ca="1">IF('INF S2 353-271'!$T18="|","|",K$20+'INF S2 353-271'!$T18)</f>
        <v>0.30113425925925924</v>
      </c>
      <c r="L22" s="83">
        <f ca="1">IF('INF S2 353-271'!$T18="|","|",L$20+'INF S2 353-271'!$T18)</f>
        <v>0.31502314814814814</v>
      </c>
      <c r="M22" s="88" t="str">
        <f ca="1">IF('INF S2 353-271'!$U18="|","|",M$20+'INF S2 353-271'!$U18)</f>
        <v>|</v>
      </c>
      <c r="N22" s="83"/>
      <c r="O22" s="87" t="str">
        <f ca="1">IF('INF S2 353-271'!$V18="|","|",O$20+'INF S2 353-271'!$V18)</f>
        <v>|</v>
      </c>
      <c r="P22" s="207">
        <f ca="1">IF('INF S2 353-271'!$T18="|","|",P$20+'INF S2 353-271'!$T18)</f>
        <v>0.34280092592592587</v>
      </c>
      <c r="Q22" s="83">
        <f ca="1">IF('INF S2 353-271'!$T18="|","|",Q$20+'INF S2 353-271'!$T18)</f>
        <v>0.35668981481481482</v>
      </c>
      <c r="R22" s="88" t="str">
        <f ca="1">IF('INF S2 353-271'!$U18="|","|",R$20+'INF S2 353-271'!$U18)</f>
        <v>|</v>
      </c>
      <c r="S22" s="87" t="str">
        <f ca="1">IF('INF S2 353-271'!$V18="|","|",S$20+'INF S2 353-271'!$V18)</f>
        <v>|</v>
      </c>
      <c r="T22" s="207">
        <f ca="1">IF('INF S2 353-271'!$T18="|","|",T$20+'INF S2 353-271'!$T18)</f>
        <v>0.38446759259259256</v>
      </c>
      <c r="U22" s="83">
        <f ca="1">IF('INF S2 353-271'!$T18="|","|",U$20+'INF S2 353-271'!$T18)</f>
        <v>0.39835648148148145</v>
      </c>
      <c r="V22" s="88" t="str">
        <f ca="1">IF('INF S2 353-271'!$U18="|","|",V$20+'INF S2 353-271'!$U18)</f>
        <v>|</v>
      </c>
      <c r="W22" s="87" t="str">
        <f ca="1">IF('INF S2 353-271'!$V18="|","|",W$20+'INF S2 353-271'!$V18)</f>
        <v>|</v>
      </c>
      <c r="X22" s="83">
        <f ca="1">IF('INF S2 353-271'!$T18="|","|",X$20+'INF S2 353-271'!$T18)</f>
        <v>0.44002314814814814</v>
      </c>
      <c r="Y22" s="88" t="str">
        <f ca="1">IF('INF S2 353-271'!$U18="|","|",Y$20+'INF S2 353-271'!$U18)</f>
        <v>|</v>
      </c>
      <c r="Z22" s="87" t="str">
        <f ca="1">IF('INF S2 353-271'!$V18="|","|",Z$20+'INF S2 353-271'!$V18)</f>
        <v>|</v>
      </c>
      <c r="AA22" s="83">
        <f ca="1">IF('INF S2 353-271'!$T18="|","|",AA$20+'INF S2 353-271'!$T18)</f>
        <v>0.48168981481481482</v>
      </c>
      <c r="AB22" s="87" t="str">
        <f ca="1">IF('INF S2 353-271'!$V18="|","|",AB$20+'INF S2 353-271'!$V18)</f>
        <v>|</v>
      </c>
      <c r="AC22" s="83">
        <f ca="1">IF('INF S2 353-271'!$T18="|","|",AC$20+'INF S2 353-271'!$T18)</f>
        <v>0.52335648148148151</v>
      </c>
      <c r="AD22" s="87" t="str">
        <f ca="1">IF('INF S2 353-271'!$V18="|","|",AD$20+'INF S2 353-271'!$V18)</f>
        <v>|</v>
      </c>
      <c r="AE22" s="83">
        <f ca="1">IF('INF S2 353-271'!$T18="|","|",AE$20+'INF S2 353-271'!$T18)</f>
        <v>0.56502314814814814</v>
      </c>
      <c r="AF22" s="87" t="str">
        <f ca="1">IF('INF S2 353-271'!$V18="|","|",AF$20+'INF S2 353-271'!$V18)</f>
        <v>|</v>
      </c>
      <c r="AG22" s="83">
        <f ca="1">IF('INF S2 353-271'!$T18="|","|",AG$20+'INF S2 353-271'!$T18)</f>
        <v>0.60668981481481477</v>
      </c>
      <c r="AH22" s="87" t="str">
        <f ca="1">IF('INF S2 353-271'!$V18="|","|",AH$20+'INF S2 353-271'!$V18)</f>
        <v>|</v>
      </c>
      <c r="AI22" s="83">
        <f ca="1">IF('INF S2 353-271'!$T18="|","|",AI$20+'INF S2 353-271'!$T18)</f>
        <v>0.64835648148148151</v>
      </c>
      <c r="AJ22" s="88" t="str">
        <f ca="1">IF('INF S2 353-271'!$U18="|","|",AJ$20+'INF S2 353-271'!$U18)</f>
        <v>|</v>
      </c>
      <c r="AK22" s="83"/>
      <c r="AL22" s="87" t="str">
        <f ca="1">IF('INF S2 353-271'!$V18="|","|",AL$20+'INF S2 353-271'!$V18)</f>
        <v>|</v>
      </c>
      <c r="AM22" s="207">
        <f ca="1">IF('INF S2 353-271'!$T18="|","|",AM$20+'INF S2 353-271'!$T18)</f>
        <v>0.6761342592592593</v>
      </c>
      <c r="AN22" s="83">
        <f ca="1">IF('INF S2 353-271'!$T18="|","|",AN$20+'INF S2 353-271'!$T18)</f>
        <v>0.69002314814814814</v>
      </c>
      <c r="AO22" s="88" t="str">
        <f ca="1">IF('INF S2 353-271'!$U18="|","|",AO$20+'INF S2 353-271'!$U18)</f>
        <v>|</v>
      </c>
      <c r="AP22" s="87" t="str">
        <f ca="1">IF('INF S2 353-271'!$V18="|","|",AP$20+'INF S2 353-271'!$V18)</f>
        <v>|</v>
      </c>
      <c r="AQ22" s="207">
        <f ca="1">IF('INF S2 353-271'!$T18="|","|",AQ$20+'INF S2 353-271'!$T18)</f>
        <v>0.71780092592592593</v>
      </c>
      <c r="AR22" s="83">
        <f ca="1">IF('INF S2 353-271'!$T18="|","|",AR$20+'INF S2 353-271'!$T18)</f>
        <v>0.73168981481481477</v>
      </c>
      <c r="AS22" s="88" t="str">
        <f ca="1">IF('INF S2 353-271'!$U18="|","|",AS$20+'INF S2 353-271'!$U18)</f>
        <v>|</v>
      </c>
      <c r="AT22" s="83"/>
      <c r="AU22" s="87" t="str">
        <f ca="1">IF('INF S2 353-271'!$V18="|","|",AU$20+'INF S2 353-271'!$V18)</f>
        <v>|</v>
      </c>
      <c r="AV22" s="207">
        <f ca="1">IF('INF S2 353-271'!$T18="|","|",AV$20+'INF S2 353-271'!$T18)</f>
        <v>0.75946759259259267</v>
      </c>
      <c r="AW22" s="83">
        <f ca="1">IF('INF S2 353-271'!$T18="|","|",AW$20+'INF S2 353-271'!$T18)</f>
        <v>0.77335648148148151</v>
      </c>
      <c r="AX22" s="88" t="str">
        <f ca="1">IF('INF S2 353-271'!$U18="|","|",AX$20+'INF S2 353-271'!$U18)</f>
        <v>|</v>
      </c>
      <c r="AY22" s="87" t="str">
        <f ca="1">IF('INF S2 353-271'!$V18="|","|",AY$20+'INF S2 353-271'!$V18)</f>
        <v>|</v>
      </c>
      <c r="AZ22" s="207">
        <f ca="1">IF('INF S2 353-271'!$T18="|","|",AZ$20+'INF S2 353-271'!$T18)</f>
        <v>0.8011342592592593</v>
      </c>
      <c r="BA22" s="83">
        <f ca="1">IF('INF S2 353-271'!$T18="|","|",BA$20+'INF S2 353-271'!$T18)</f>
        <v>0.81502314814814814</v>
      </c>
      <c r="BB22" s="87" t="str">
        <f ca="1">IF('INF S2 353-271'!$V18="|","|",BB$20+'INF S2 353-271'!$V18)</f>
        <v>|</v>
      </c>
      <c r="BC22" s="83">
        <f ca="1">IF('INF S2 353-271'!$T18="|","|",BC$20+'INF S2 353-271'!$T18)</f>
        <v>0.85668981481481477</v>
      </c>
      <c r="BD22" s="87" t="str">
        <f ca="1">IF('INF S2 353-271'!$V18="|","|",BD$20+'INF S2 353-271'!$V18)</f>
        <v>|</v>
      </c>
      <c r="BE22" s="83">
        <f ca="1">IF('INF S2 353-271'!$T18="|","|",BE$20+'INF S2 353-271'!$T18)</f>
        <v>0.89835648148148151</v>
      </c>
      <c r="BF22" s="87" t="str">
        <f ca="1">IF('INF S2 353-271'!$V18="|","|",BF$20+'INF S2 353-271'!$V18)</f>
        <v>|</v>
      </c>
      <c r="BG22" s="83">
        <f ca="1">IF('INF S2 353-271'!$T18="|","|",BG$20+'INF S2 353-271'!$T18)</f>
        <v>0.94002314814814814</v>
      </c>
      <c r="BH22" s="87" t="str">
        <f ca="1">IF('INF S2 353-271'!$V18="|","|",BH$20+'INF S2 353-271'!$V18)</f>
        <v>|</v>
      </c>
      <c r="BI22" s="83">
        <f ca="1">IF('INF S2 353-271'!$T18="|","|",BI$20+'INF S2 353-271'!$T18)</f>
        <v>0.98168981481481477</v>
      </c>
      <c r="CM22" s="185">
        <f t="shared" si="0"/>
        <v>6.6069999999999993</v>
      </c>
      <c r="CN22" s="153" t="str">
        <f t="shared" si="0"/>
        <v>Luboń</v>
      </c>
      <c r="CO22" s="89"/>
      <c r="CP22" s="83">
        <f ca="1">IF('INF S2 353-271'!$AB18="|","|",CP$35+'INF S2 353-271'!$AB18)</f>
        <v>0.22746592989192604</v>
      </c>
      <c r="CQ22" s="88" t="str">
        <f ca="1">IF('INF S2 353-271'!$AC18="|","|",CQ$35+'INF S2 353-271'!$AC18)</f>
        <v>|</v>
      </c>
      <c r="CR22" s="83">
        <f ca="1">IF('INF S2 353-271'!$AB18="|","|",CR$35+'INF S2 353-271'!$AB18)</f>
        <v>0.26913259655859267</v>
      </c>
      <c r="CS22" s="207">
        <f ca="1">IF('INF S2 353-271'!$AB18="|","|",CS$35+'INF S2 353-271'!$AB18)</f>
        <v>0.28302148544748157</v>
      </c>
      <c r="CT22" s="87" t="str">
        <f ca="1">IF('INF S2 353-271'!$AD18="|","|",CT$35+'INF S2 353-271'!$AD18)</f>
        <v>|</v>
      </c>
      <c r="CU22" s="87"/>
      <c r="CV22" s="88" t="str">
        <f ca="1">IF('INF S2 353-271'!$AC18="|","|",CV$35+'INF S2 353-271'!$AC18)</f>
        <v>|</v>
      </c>
      <c r="CW22" s="83">
        <f ca="1">IF('INF S2 353-271'!$AB18="|","|",CW$35+'INF S2 353-271'!$AB18)</f>
        <v>0.31079926322525936</v>
      </c>
      <c r="CX22" s="207">
        <f ca="1">IF('INF S2 353-271'!$AB18="|","|",CX$35+'INF S2 353-271'!$AB18)</f>
        <v>0.32468815211414825</v>
      </c>
      <c r="CY22" s="87" t="str">
        <f ca="1">IF('INF S2 353-271'!$AD18="|","|",CY$35+'INF S2 353-271'!$AD18)</f>
        <v>|</v>
      </c>
      <c r="CZ22" s="88" t="str">
        <f ca="1">IF('INF S2 353-271'!$AC18="|","|",CZ$35+'INF S2 353-271'!$AC18)</f>
        <v>|</v>
      </c>
      <c r="DA22" s="83">
        <f ca="1">IF('INF S2 353-271'!$AB18="|","|",DA$35+'INF S2 353-271'!$AB18)</f>
        <v>0.35246592989192604</v>
      </c>
      <c r="DB22" s="207">
        <f ca="1">IF('INF S2 353-271'!$AB18="|","|",DB$35+'INF S2 353-271'!$AB18)</f>
        <v>0.36635481878081494</v>
      </c>
      <c r="DC22" s="87" t="str">
        <f ca="1">IF('INF S2 353-271'!$AD18="|","|",DC$35+'INF S2 353-271'!$AD18)</f>
        <v>|</v>
      </c>
      <c r="DD22" s="88" t="str">
        <f ca="1">IF('INF S2 353-271'!$AC18="|","|",DD$35+'INF S2 353-271'!$AC18)</f>
        <v>|</v>
      </c>
      <c r="DE22" s="83">
        <f ca="1">IF('INF S2 353-271'!$AB18="|","|",DE$35+'INF S2 353-271'!$AB18)</f>
        <v>0.39413259655859273</v>
      </c>
      <c r="DF22" s="87" t="str">
        <f ca="1">IF('INF S2 353-271'!$AD18="|","|",DF$35+'INF S2 353-271'!$AD18)</f>
        <v>|</v>
      </c>
      <c r="DG22" s="83">
        <f ca="1">IF('INF S2 353-271'!$AB18="|","|",DG$35+'INF S2 353-271'!$AB18)</f>
        <v>0.43579926322525936</v>
      </c>
      <c r="DH22" s="87" t="str">
        <f ca="1">IF('INF S2 353-271'!$AD18="|","|",DH$35+'INF S2 353-271'!$AD18)</f>
        <v>|</v>
      </c>
      <c r="DI22" s="83">
        <f ca="1">IF('INF S2 353-271'!$AB18="|","|",DI$35+'INF S2 353-271'!$AB18)</f>
        <v>0.47746592989192604</v>
      </c>
      <c r="DJ22" s="87" t="str">
        <f ca="1">IF('INF S2 353-271'!$AD18="|","|",DJ$35+'INF S2 353-271'!$AD18)</f>
        <v>|</v>
      </c>
      <c r="DK22" s="83">
        <f ca="1">IF('INF S2 353-271'!$AB18="|","|",DK$35+'INF S2 353-271'!$AB18)</f>
        <v>0.51913259655859267</v>
      </c>
      <c r="DL22" s="87" t="str">
        <f ca="1">IF('INF S2 353-271'!$AD18="|","|",DL$35+'INF S2 353-271'!$AD18)</f>
        <v>|</v>
      </c>
      <c r="DM22" s="83">
        <f ca="1">IF('INF S2 353-271'!$AB18="|","|",DM$35+'INF S2 353-271'!$AB18)</f>
        <v>0.56079926322525941</v>
      </c>
      <c r="DN22" s="87" t="str">
        <f ca="1">IF('INF S2 353-271'!$AD18="|","|",DN$35+'INF S2 353-271'!$AD18)</f>
        <v>|</v>
      </c>
      <c r="DO22" s="83">
        <f ca="1">IF('INF S2 353-271'!$AB18="|","|",DO$35+'INF S2 353-271'!$AB18)</f>
        <v>0.60246592989192604</v>
      </c>
      <c r="DP22" s="87" t="str">
        <f ca="1">IF('INF S2 353-271'!$AD18="|","|",DP$35+'INF S2 353-271'!$AD18)</f>
        <v>|</v>
      </c>
      <c r="DQ22" s="83">
        <f ca="1">IF('INF S2 353-271'!$AB18="|","|",DQ$35+'INF S2 353-271'!$AB18)</f>
        <v>0.64413259655859267</v>
      </c>
      <c r="DR22" s="88" t="str">
        <f ca="1">IF('INF S2 353-271'!$AC18="|","|",DR$35+'INF S2 353-271'!$AC18)</f>
        <v>|</v>
      </c>
      <c r="DS22" s="207">
        <f ca="1">IF('INF S2 353-271'!$AB18="|","|",DS$35+'INF S2 353-271'!$AB18)</f>
        <v>0.65802148544748151</v>
      </c>
      <c r="DT22" s="87" t="str">
        <f ca="1">IF('INF S2 353-271'!$AD18="|","|",DT$35+'INF S2 353-271'!$AD18)</f>
        <v>|</v>
      </c>
      <c r="DU22" s="87"/>
      <c r="DV22" s="88" t="str">
        <f ca="1">IF('INF S2 353-271'!$AC18="|","|",DV$35+'INF S2 353-271'!$AC18)</f>
        <v>|</v>
      </c>
      <c r="DW22" s="83">
        <f ca="1">IF('INF S2 353-271'!$AB18="|","|",DW$35+'INF S2 353-271'!$AB18)</f>
        <v>0.68579926322525941</v>
      </c>
      <c r="DX22" s="207">
        <f ca="1">IF('INF S2 353-271'!$AB18="|","|",DX$35+'INF S2 353-271'!$AB18)</f>
        <v>0.69968815211414825</v>
      </c>
      <c r="DY22" s="87" t="str">
        <f ca="1">IF('INF S2 353-271'!$AD18="|","|",DY$35+'INF S2 353-271'!$AD18)</f>
        <v>|</v>
      </c>
      <c r="DZ22" s="87"/>
      <c r="EA22" s="88" t="str">
        <f ca="1">IF('INF S2 353-271'!$AC18="|","|",EA$35+'INF S2 353-271'!$AC18)</f>
        <v>|</v>
      </c>
      <c r="EB22" s="83">
        <f ca="1">IF('INF S2 353-271'!$AB18="|","|",EB$35+'INF S2 353-271'!$AB18)</f>
        <v>0.72746592989192593</v>
      </c>
      <c r="EC22" s="207">
        <f ca="1">IF('INF S2 353-271'!$AB18="|","|",EC$35+'INF S2 353-271'!$AB18)</f>
        <v>0.74135481878081499</v>
      </c>
      <c r="ED22" s="87" t="str">
        <f ca="1">IF('INF S2 353-271'!$AD18="|","|",ED$35+'INF S2 353-271'!$AD18)</f>
        <v>|</v>
      </c>
      <c r="EE22" s="88" t="str">
        <f ca="1">IF('INF S2 353-271'!$AC18="|","|",EE$35+'INF S2 353-271'!$AC18)</f>
        <v>|</v>
      </c>
      <c r="EF22" s="83">
        <f ca="1">IF('INF S2 353-271'!$AB18="|","|",EF$35+'INF S2 353-271'!$AB18)</f>
        <v>0.76913259655859267</v>
      </c>
      <c r="EG22" s="207">
        <f ca="1">IF('INF S2 353-271'!$AB18="|","|",EG$35+'INF S2 353-271'!$AB18)</f>
        <v>0.78302148544748162</v>
      </c>
      <c r="EH22" s="87" t="str">
        <f ca="1">IF('INF S2 353-271'!$AD18="|","|",EH$35+'INF S2 353-271'!$AD18)</f>
        <v>|</v>
      </c>
      <c r="EI22" s="83">
        <f ca="1">IF('INF S2 353-271'!$AB18="|","|",EI$35+'INF S2 353-271'!$AB18)</f>
        <v>0.8107992632252593</v>
      </c>
      <c r="EJ22" s="87" t="str">
        <f ca="1">IF('INF S2 353-271'!$AD18="|","|",EJ$35+'INF S2 353-271'!$AD18)</f>
        <v>|</v>
      </c>
      <c r="EK22" s="83">
        <f ca="1">IF('INF S2 353-271'!$AB18="|","|",EK$35+'INF S2 353-271'!$AB18)</f>
        <v>0.85246592989192593</v>
      </c>
      <c r="EL22" s="87" t="str">
        <f ca="1">IF('INF S2 353-271'!$AD18="|","|",EL$35+'INF S2 353-271'!$AD18)</f>
        <v>|</v>
      </c>
      <c r="EM22" s="83">
        <f ca="1">IF('INF S2 353-271'!$AB18="|","|",EM$35+'INF S2 353-271'!$AB18)</f>
        <v>0.89413259655859267</v>
      </c>
      <c r="EN22" s="87" t="str">
        <f ca="1">IF('INF S2 353-271'!$AD18="|","|",EN$35+'INF S2 353-271'!$AD18)</f>
        <v>|</v>
      </c>
      <c r="EO22" s="83">
        <f ca="1">IF('INF S2 353-271'!$AB18="|","|",EO$35+'INF S2 353-271'!$AB18)</f>
        <v>0.9357992632252593</v>
      </c>
      <c r="EP22" s="87" t="str">
        <f ca="1">IF('INF S2 353-271'!$AD18="|","|",EP$35+'INF S2 353-271'!$AD18)</f>
        <v>|</v>
      </c>
      <c r="EQ22" s="83">
        <f ca="1">IF('INF S2 353-271'!$AB18="|","|",EQ$35+'INF S2 353-271'!$AB18)</f>
        <v>0.97746592989192593</v>
      </c>
    </row>
    <row r="23" spans="1:147">
      <c r="A23" s="148">
        <f ca="1">'INF S2 353-271'!K19</f>
        <v>12.284999999999997</v>
      </c>
      <c r="B23" s="154" t="str">
        <f ca="1">'INF S2 353-271'!L19</f>
        <v>Puszczykowo</v>
      </c>
      <c r="C23" s="275"/>
      <c r="D23" s="83">
        <f ca="1">IF('INF S2 353-271'!$T19="|","|",D$20+'INF S2 353-271'!$T19)</f>
        <v>0.2348444682884408</v>
      </c>
      <c r="E23" s="87" t="str">
        <f ca="1">IF('INF S2 353-271'!$V19="|","|",E$20+'INF S2 353-271'!$V19)</f>
        <v>|</v>
      </c>
      <c r="F23" s="207">
        <f ca="1">IF('INF S2 353-271'!$T19="|","|",F$20+'INF S2 353-271'!$T19)</f>
        <v>0.26262224606621859</v>
      </c>
      <c r="G23" s="83">
        <f ca="1">IF('INF S2 353-271'!$T19="|","|",G$20+'INF S2 353-271'!$T19)</f>
        <v>0.27651113495510748</v>
      </c>
      <c r="H23" s="88" t="str">
        <f ca="1">IF('INF S2 353-271'!$U19="|","|",H$20+'INF S2 353-271'!$U19)</f>
        <v>|</v>
      </c>
      <c r="I23" s="83"/>
      <c r="J23" s="87" t="str">
        <f ca="1">IF('INF S2 353-271'!$V19="|","|",J$20+'INF S2 353-271'!$V19)</f>
        <v>|</v>
      </c>
      <c r="K23" s="207">
        <f ca="1">IF('INF S2 353-271'!$T19="|","|",K$20+'INF S2 353-271'!$T19)</f>
        <v>0.30428891273288527</v>
      </c>
      <c r="L23" s="83">
        <f ca="1">IF('INF S2 353-271'!$T19="|","|",L$20+'INF S2 353-271'!$T19)</f>
        <v>0.31817780162177417</v>
      </c>
      <c r="M23" s="88" t="str">
        <f ca="1">IF('INF S2 353-271'!$U19="|","|",M$20+'INF S2 353-271'!$U19)</f>
        <v>|</v>
      </c>
      <c r="N23" s="83"/>
      <c r="O23" s="87" t="str">
        <f ca="1">IF('INF S2 353-271'!$V19="|","|",O$20+'INF S2 353-271'!$V19)</f>
        <v>|</v>
      </c>
      <c r="P23" s="207">
        <f ca="1">IF('INF S2 353-271'!$T19="|","|",P$20+'INF S2 353-271'!$T19)</f>
        <v>0.3459555793995519</v>
      </c>
      <c r="Q23" s="83">
        <f ca="1">IF('INF S2 353-271'!$T19="|","|",Q$20+'INF S2 353-271'!$T19)</f>
        <v>0.35984446828844086</v>
      </c>
      <c r="R23" s="88" t="str">
        <f ca="1">IF('INF S2 353-271'!$U19="|","|",R$20+'INF S2 353-271'!$U19)</f>
        <v>|</v>
      </c>
      <c r="S23" s="87" t="str">
        <f ca="1">IF('INF S2 353-271'!$V19="|","|",S$20+'INF S2 353-271'!$V19)</f>
        <v>|</v>
      </c>
      <c r="T23" s="207">
        <f ca="1">IF('INF S2 353-271'!$T19="|","|",T$20+'INF S2 353-271'!$T19)</f>
        <v>0.38762224606621859</v>
      </c>
      <c r="U23" s="83">
        <f ca="1">IF('INF S2 353-271'!$T19="|","|",U$20+'INF S2 353-271'!$T19)</f>
        <v>0.40151113495510748</v>
      </c>
      <c r="V23" s="88" t="str">
        <f ca="1">IF('INF S2 353-271'!$U19="|","|",V$20+'INF S2 353-271'!$U19)</f>
        <v>|</v>
      </c>
      <c r="W23" s="87" t="str">
        <f ca="1">IF('INF S2 353-271'!$V19="|","|",W$20+'INF S2 353-271'!$V19)</f>
        <v>|</v>
      </c>
      <c r="X23" s="83">
        <f ca="1">IF('INF S2 353-271'!$T19="|","|",X$20+'INF S2 353-271'!$T19)</f>
        <v>0.44317780162177417</v>
      </c>
      <c r="Y23" s="88" t="str">
        <f ca="1">IF('INF S2 353-271'!$U19="|","|",Y$20+'INF S2 353-271'!$U19)</f>
        <v>|</v>
      </c>
      <c r="Z23" s="87" t="str">
        <f ca="1">IF('INF S2 353-271'!$V19="|","|",Z$20+'INF S2 353-271'!$V19)</f>
        <v>|</v>
      </c>
      <c r="AA23" s="83">
        <f ca="1">IF('INF S2 353-271'!$T19="|","|",AA$20+'INF S2 353-271'!$T19)</f>
        <v>0.48484446828844086</v>
      </c>
      <c r="AB23" s="87" t="str">
        <f ca="1">IF('INF S2 353-271'!$V19="|","|",AB$20+'INF S2 353-271'!$V19)</f>
        <v>|</v>
      </c>
      <c r="AC23" s="83">
        <f ca="1">IF('INF S2 353-271'!$T19="|","|",AC$20+'INF S2 353-271'!$T19)</f>
        <v>0.52651113495510748</v>
      </c>
      <c r="AD23" s="87" t="str">
        <f ca="1">IF('INF S2 353-271'!$V19="|","|",AD$20+'INF S2 353-271'!$V19)</f>
        <v>|</v>
      </c>
      <c r="AE23" s="83">
        <f ca="1">IF('INF S2 353-271'!$T19="|","|",AE$20+'INF S2 353-271'!$T19)</f>
        <v>0.56817780162177411</v>
      </c>
      <c r="AF23" s="87" t="str">
        <f ca="1">IF('INF S2 353-271'!$V19="|","|",AF$20+'INF S2 353-271'!$V19)</f>
        <v>|</v>
      </c>
      <c r="AG23" s="83">
        <f ca="1">IF('INF S2 353-271'!$T19="|","|",AG$20+'INF S2 353-271'!$T19)</f>
        <v>0.60984446828844074</v>
      </c>
      <c r="AH23" s="87" t="str">
        <f ca="1">IF('INF S2 353-271'!$V19="|","|",AH$20+'INF S2 353-271'!$V19)</f>
        <v>|</v>
      </c>
      <c r="AI23" s="83">
        <f ca="1">IF('INF S2 353-271'!$T19="|","|",AI$20+'INF S2 353-271'!$T19)</f>
        <v>0.65151113495510748</v>
      </c>
      <c r="AJ23" s="88" t="str">
        <f ca="1">IF('INF S2 353-271'!$U19="|","|",AJ$20+'INF S2 353-271'!$U19)</f>
        <v>|</v>
      </c>
      <c r="AK23" s="83"/>
      <c r="AL23" s="87" t="str">
        <f ca="1">IF('INF S2 353-271'!$V19="|","|",AL$20+'INF S2 353-271'!$V19)</f>
        <v>|</v>
      </c>
      <c r="AM23" s="207">
        <f ca="1">IF('INF S2 353-271'!$T19="|","|",AM$20+'INF S2 353-271'!$T19)</f>
        <v>0.67928891273288527</v>
      </c>
      <c r="AN23" s="83">
        <f ca="1">IF('INF S2 353-271'!$T19="|","|",AN$20+'INF S2 353-271'!$T19)</f>
        <v>0.69317780162177411</v>
      </c>
      <c r="AO23" s="88" t="str">
        <f ca="1">IF('INF S2 353-271'!$U19="|","|",AO$20+'INF S2 353-271'!$U19)</f>
        <v>|</v>
      </c>
      <c r="AP23" s="87" t="str">
        <f ca="1">IF('INF S2 353-271'!$V19="|","|",AP$20+'INF S2 353-271'!$V19)</f>
        <v>|</v>
      </c>
      <c r="AQ23" s="207">
        <f ca="1">IF('INF S2 353-271'!$T19="|","|",AQ$20+'INF S2 353-271'!$T19)</f>
        <v>0.7209555793995519</v>
      </c>
      <c r="AR23" s="83">
        <f ca="1">IF('INF S2 353-271'!$T19="|","|",AR$20+'INF S2 353-271'!$T19)</f>
        <v>0.73484446828844074</v>
      </c>
      <c r="AS23" s="88" t="str">
        <f ca="1">IF('INF S2 353-271'!$U19="|","|",AS$20+'INF S2 353-271'!$U19)</f>
        <v>|</v>
      </c>
      <c r="AT23" s="83"/>
      <c r="AU23" s="87" t="str">
        <f ca="1">IF('INF S2 353-271'!$V19="|","|",AU$20+'INF S2 353-271'!$V19)</f>
        <v>|</v>
      </c>
      <c r="AV23" s="207">
        <f ca="1">IF('INF S2 353-271'!$T19="|","|",AV$20+'INF S2 353-271'!$T19)</f>
        <v>0.76262224606621865</v>
      </c>
      <c r="AW23" s="83">
        <f ca="1">IF('INF S2 353-271'!$T19="|","|",AW$20+'INF S2 353-271'!$T19)</f>
        <v>0.77651113495510748</v>
      </c>
      <c r="AX23" s="88" t="str">
        <f ca="1">IF('INF S2 353-271'!$U19="|","|",AX$20+'INF S2 353-271'!$U19)</f>
        <v>|</v>
      </c>
      <c r="AY23" s="87" t="str">
        <f ca="1">IF('INF S2 353-271'!$V19="|","|",AY$20+'INF S2 353-271'!$V19)</f>
        <v>|</v>
      </c>
      <c r="AZ23" s="207">
        <f ca="1">IF('INF S2 353-271'!$T19="|","|",AZ$20+'INF S2 353-271'!$T19)</f>
        <v>0.80428891273288527</v>
      </c>
      <c r="BA23" s="83">
        <f ca="1">IF('INF S2 353-271'!$T19="|","|",BA$20+'INF S2 353-271'!$T19)</f>
        <v>0.81817780162177411</v>
      </c>
      <c r="BB23" s="87" t="str">
        <f ca="1">IF('INF S2 353-271'!$V19="|","|",BB$20+'INF S2 353-271'!$V19)</f>
        <v>|</v>
      </c>
      <c r="BC23" s="83">
        <f ca="1">IF('INF S2 353-271'!$T19="|","|",BC$20+'INF S2 353-271'!$T19)</f>
        <v>0.85984446828844074</v>
      </c>
      <c r="BD23" s="87" t="str">
        <f ca="1">IF('INF S2 353-271'!$V19="|","|",BD$20+'INF S2 353-271'!$V19)</f>
        <v>|</v>
      </c>
      <c r="BE23" s="83">
        <f ca="1">IF('INF S2 353-271'!$T19="|","|",BE$20+'INF S2 353-271'!$T19)</f>
        <v>0.90151113495510748</v>
      </c>
      <c r="BF23" s="87" t="str">
        <f ca="1">IF('INF S2 353-271'!$V19="|","|",BF$20+'INF S2 353-271'!$V19)</f>
        <v>|</v>
      </c>
      <c r="BG23" s="83">
        <f ca="1">IF('INF S2 353-271'!$T19="|","|",BG$20+'INF S2 353-271'!$T19)</f>
        <v>0.94317780162177411</v>
      </c>
      <c r="BH23" s="87" t="str">
        <f ca="1">IF('INF S2 353-271'!$V19="|","|",BH$20+'INF S2 353-271'!$V19)</f>
        <v>|</v>
      </c>
      <c r="BI23" s="83">
        <f ca="1">IF('INF S2 353-271'!$T19="|","|",BI$20+'INF S2 353-271'!$T19)</f>
        <v>0.98484446828844074</v>
      </c>
      <c r="CM23" s="185">
        <f t="shared" si="0"/>
        <v>12.284999999999997</v>
      </c>
      <c r="CN23" s="154" t="str">
        <f t="shared" si="0"/>
        <v>Puszczykowo</v>
      </c>
      <c r="CO23" s="89"/>
      <c r="CP23" s="83">
        <f ca="1">IF('INF S2 353-271'!$AB19="|","|",CP$35+'INF S2 353-271'!$AB19)</f>
        <v>0.22431127641830004</v>
      </c>
      <c r="CQ23" s="88" t="str">
        <f ca="1">IF('INF S2 353-271'!$AC19="|","|",CQ$35+'INF S2 353-271'!$AC19)</f>
        <v>|</v>
      </c>
      <c r="CR23" s="83">
        <f ca="1">IF('INF S2 353-271'!$AB19="|","|",CR$35+'INF S2 353-271'!$AB19)</f>
        <v>0.26597794308496669</v>
      </c>
      <c r="CS23" s="207">
        <f ca="1">IF('INF S2 353-271'!$AB19="|","|",CS$35+'INF S2 353-271'!$AB19)</f>
        <v>0.27986683197385559</v>
      </c>
      <c r="CT23" s="87" t="str">
        <f ca="1">IF('INF S2 353-271'!$AD19="|","|",CT$35+'INF S2 353-271'!$AD19)</f>
        <v>|</v>
      </c>
      <c r="CU23" s="87"/>
      <c r="CV23" s="88" t="str">
        <f ca="1">IF('INF S2 353-271'!$AC19="|","|",CV$35+'INF S2 353-271'!$AC19)</f>
        <v>|</v>
      </c>
      <c r="CW23" s="83">
        <f ca="1">IF('INF S2 353-271'!$AB19="|","|",CW$35+'INF S2 353-271'!$AB19)</f>
        <v>0.30764460975163332</v>
      </c>
      <c r="CX23" s="207">
        <f ca="1">IF('INF S2 353-271'!$AB19="|","|",CX$35+'INF S2 353-271'!$AB19)</f>
        <v>0.32153349864052228</v>
      </c>
      <c r="CY23" s="87" t="str">
        <f ca="1">IF('INF S2 353-271'!$AD19="|","|",CY$35+'INF S2 353-271'!$AD19)</f>
        <v>|</v>
      </c>
      <c r="CZ23" s="88" t="str">
        <f ca="1">IF('INF S2 353-271'!$AC19="|","|",CZ$35+'INF S2 353-271'!$AC19)</f>
        <v>|</v>
      </c>
      <c r="DA23" s="83">
        <f ca="1">IF('INF S2 353-271'!$AB19="|","|",DA$35+'INF S2 353-271'!$AB19)</f>
        <v>0.34931127641830007</v>
      </c>
      <c r="DB23" s="207">
        <f ca="1">IF('INF S2 353-271'!$AB19="|","|",DB$35+'INF S2 353-271'!$AB19)</f>
        <v>0.3632001653071889</v>
      </c>
      <c r="DC23" s="87" t="str">
        <f ca="1">IF('INF S2 353-271'!$AD19="|","|",DC$35+'INF S2 353-271'!$AD19)</f>
        <v>|</v>
      </c>
      <c r="DD23" s="88" t="str">
        <f ca="1">IF('INF S2 353-271'!$AC19="|","|",DD$35+'INF S2 353-271'!$AC19)</f>
        <v>|</v>
      </c>
      <c r="DE23" s="83">
        <f ca="1">IF('INF S2 353-271'!$AB19="|","|",DE$35+'INF S2 353-271'!$AB19)</f>
        <v>0.39097794308496669</v>
      </c>
      <c r="DF23" s="87" t="str">
        <f ca="1">IF('INF S2 353-271'!$AD19="|","|",DF$35+'INF S2 353-271'!$AD19)</f>
        <v>|</v>
      </c>
      <c r="DG23" s="83">
        <f ca="1">IF('INF S2 353-271'!$AB19="|","|",DG$35+'INF S2 353-271'!$AB19)</f>
        <v>0.43264460975163332</v>
      </c>
      <c r="DH23" s="87" t="str">
        <f ca="1">IF('INF S2 353-271'!$AD19="|","|",DH$35+'INF S2 353-271'!$AD19)</f>
        <v>|</v>
      </c>
      <c r="DI23" s="83">
        <f ca="1">IF('INF S2 353-271'!$AB19="|","|",DI$35+'INF S2 353-271'!$AB19)</f>
        <v>0.47431127641830007</v>
      </c>
      <c r="DJ23" s="87" t="str">
        <f ca="1">IF('INF S2 353-271'!$AD19="|","|",DJ$35+'INF S2 353-271'!$AD19)</f>
        <v>|</v>
      </c>
      <c r="DK23" s="83">
        <f ca="1">IF('INF S2 353-271'!$AB19="|","|",DK$35+'INF S2 353-271'!$AB19)</f>
        <v>0.51597794308496669</v>
      </c>
      <c r="DL23" s="87" t="str">
        <f ca="1">IF('INF S2 353-271'!$AD19="|","|",DL$35+'INF S2 353-271'!$AD19)</f>
        <v>|</v>
      </c>
      <c r="DM23" s="83">
        <f ca="1">IF('INF S2 353-271'!$AB19="|","|",DM$35+'INF S2 353-271'!$AB19)</f>
        <v>0.55764460975163344</v>
      </c>
      <c r="DN23" s="87" t="str">
        <f ca="1">IF('INF S2 353-271'!$AD19="|","|",DN$35+'INF S2 353-271'!$AD19)</f>
        <v>|</v>
      </c>
      <c r="DO23" s="83">
        <f ca="1">IF('INF S2 353-271'!$AB19="|","|",DO$35+'INF S2 353-271'!$AB19)</f>
        <v>0.59931127641830007</v>
      </c>
      <c r="DP23" s="87" t="str">
        <f ca="1">IF('INF S2 353-271'!$AD19="|","|",DP$35+'INF S2 353-271'!$AD19)</f>
        <v>|</v>
      </c>
      <c r="DQ23" s="83">
        <f ca="1">IF('INF S2 353-271'!$AB19="|","|",DQ$35+'INF S2 353-271'!$AB19)</f>
        <v>0.64097794308496669</v>
      </c>
      <c r="DR23" s="88" t="str">
        <f ca="1">IF('INF S2 353-271'!$AC19="|","|",DR$35+'INF S2 353-271'!$AC19)</f>
        <v>|</v>
      </c>
      <c r="DS23" s="207">
        <f ca="1">IF('INF S2 353-271'!$AB19="|","|",DS$35+'INF S2 353-271'!$AB19)</f>
        <v>0.65486683197385553</v>
      </c>
      <c r="DT23" s="87" t="str">
        <f ca="1">IF('INF S2 353-271'!$AD19="|","|",DT$35+'INF S2 353-271'!$AD19)</f>
        <v>|</v>
      </c>
      <c r="DU23" s="87"/>
      <c r="DV23" s="88" t="str">
        <f ca="1">IF('INF S2 353-271'!$AC19="|","|",DV$35+'INF S2 353-271'!$AC19)</f>
        <v>|</v>
      </c>
      <c r="DW23" s="83">
        <f ca="1">IF('INF S2 353-271'!$AB19="|","|",DW$35+'INF S2 353-271'!$AB19)</f>
        <v>0.68264460975163344</v>
      </c>
      <c r="DX23" s="207">
        <f ca="1">IF('INF S2 353-271'!$AB19="|","|",DX$35+'INF S2 353-271'!$AB19)</f>
        <v>0.69653349864052228</v>
      </c>
      <c r="DY23" s="87" t="str">
        <f ca="1">IF('INF S2 353-271'!$AD19="|","|",DY$35+'INF S2 353-271'!$AD19)</f>
        <v>|</v>
      </c>
      <c r="DZ23" s="87"/>
      <c r="EA23" s="88" t="str">
        <f ca="1">IF('INF S2 353-271'!$AC19="|","|",EA$35+'INF S2 353-271'!$AC19)</f>
        <v>|</v>
      </c>
      <c r="EB23" s="83">
        <f ca="1">IF('INF S2 353-271'!$AB19="|","|",EB$35+'INF S2 353-271'!$AB19)</f>
        <v>0.72431127641829995</v>
      </c>
      <c r="EC23" s="207">
        <f ca="1">IF('INF S2 353-271'!$AB19="|","|",EC$35+'INF S2 353-271'!$AB19)</f>
        <v>0.73820016530718902</v>
      </c>
      <c r="ED23" s="87" t="str">
        <f ca="1">IF('INF S2 353-271'!$AD19="|","|",ED$35+'INF S2 353-271'!$AD19)</f>
        <v>|</v>
      </c>
      <c r="EE23" s="88" t="str">
        <f ca="1">IF('INF S2 353-271'!$AC19="|","|",EE$35+'INF S2 353-271'!$AC19)</f>
        <v>|</v>
      </c>
      <c r="EF23" s="83">
        <f ca="1">IF('INF S2 353-271'!$AB19="|","|",EF$35+'INF S2 353-271'!$AB19)</f>
        <v>0.76597794308496669</v>
      </c>
      <c r="EG23" s="207">
        <f ca="1">IF('INF S2 353-271'!$AB19="|","|",EG$35+'INF S2 353-271'!$AB19)</f>
        <v>0.77986683197385565</v>
      </c>
      <c r="EH23" s="87" t="str">
        <f ca="1">IF('INF S2 353-271'!$AD19="|","|",EH$35+'INF S2 353-271'!$AD19)</f>
        <v>|</v>
      </c>
      <c r="EI23" s="83">
        <f ca="1">IF('INF S2 353-271'!$AB19="|","|",EI$35+'INF S2 353-271'!$AB19)</f>
        <v>0.80764460975163332</v>
      </c>
      <c r="EJ23" s="87" t="str">
        <f ca="1">IF('INF S2 353-271'!$AD19="|","|",EJ$35+'INF S2 353-271'!$AD19)</f>
        <v>|</v>
      </c>
      <c r="EK23" s="83">
        <f ca="1">IF('INF S2 353-271'!$AB19="|","|",EK$35+'INF S2 353-271'!$AB19)</f>
        <v>0.84931127641829995</v>
      </c>
      <c r="EL23" s="87" t="str">
        <f ca="1">IF('INF S2 353-271'!$AD19="|","|",EL$35+'INF S2 353-271'!$AD19)</f>
        <v>|</v>
      </c>
      <c r="EM23" s="83">
        <f ca="1">IF('INF S2 353-271'!$AB19="|","|",EM$35+'INF S2 353-271'!$AB19)</f>
        <v>0.89097794308496669</v>
      </c>
      <c r="EN23" s="87" t="str">
        <f ca="1">IF('INF S2 353-271'!$AD19="|","|",EN$35+'INF S2 353-271'!$AD19)</f>
        <v>|</v>
      </c>
      <c r="EO23" s="83">
        <f ca="1">IF('INF S2 353-271'!$AB19="|","|",EO$35+'INF S2 353-271'!$AB19)</f>
        <v>0.93264460975163332</v>
      </c>
      <c r="EP23" s="87" t="str">
        <f ca="1">IF('INF S2 353-271'!$AD19="|","|",EP$35+'INF S2 353-271'!$AD19)</f>
        <v>|</v>
      </c>
      <c r="EQ23" s="83">
        <f ca="1">IF('INF S2 353-271'!$AB19="|","|",EQ$35+'INF S2 353-271'!$AB19)</f>
        <v>0.97431127641829995</v>
      </c>
    </row>
    <row r="24" spans="1:147">
      <c r="A24" s="148">
        <f ca="1">'INF S2 353-271'!K20</f>
        <v>14.900000000000006</v>
      </c>
      <c r="B24" s="156" t="str">
        <f ca="1">'INF S2 353-271'!L20</f>
        <v>Puszczykówko</v>
      </c>
      <c r="C24" s="275"/>
      <c r="D24" s="83">
        <f ca="1">IF('INF S2 353-271'!$T20="|","|",D$20+'INF S2 353-271'!$T20)</f>
        <v>0.23691520349283601</v>
      </c>
      <c r="E24" s="87" t="str">
        <f ca="1">IF('INF S2 353-271'!$V20="|","|",E$20+'INF S2 353-271'!$V20)</f>
        <v>|</v>
      </c>
      <c r="F24" s="207">
        <f ca="1">IF('INF S2 353-271'!$T20="|","|",F$20+'INF S2 353-271'!$T20)</f>
        <v>0.2646929812706138</v>
      </c>
      <c r="G24" s="83">
        <f ca="1">IF('INF S2 353-271'!$T20="|","|",G$20+'INF S2 353-271'!$T20)</f>
        <v>0.2785818701595027</v>
      </c>
      <c r="H24" s="88">
        <f ca="1">IF('INF S2 353-271'!$U20="|","|",H$20+'INF S2 353-271'!$U20)</f>
        <v>0.28965277777777776</v>
      </c>
      <c r="I24" s="83"/>
      <c r="J24" s="87" t="str">
        <f ca="1">IF('INF S2 353-271'!$V20="|","|",J$20+'INF S2 353-271'!$V20)</f>
        <v>|</v>
      </c>
      <c r="K24" s="207">
        <f ca="1">IF('INF S2 353-271'!$T20="|","|",K$20+'INF S2 353-271'!$T20)</f>
        <v>0.30635964793728049</v>
      </c>
      <c r="L24" s="83">
        <f ca="1">IF('INF S2 353-271'!$T20="|","|",L$20+'INF S2 353-271'!$T20)</f>
        <v>0.32024853682616938</v>
      </c>
      <c r="M24" s="88">
        <f ca="1">IF('INF S2 353-271'!$U20="|","|",M$20+'INF S2 353-271'!$U20)</f>
        <v>0.33131944444444444</v>
      </c>
      <c r="N24" s="83"/>
      <c r="O24" s="87" t="str">
        <f ca="1">IF('INF S2 353-271'!$V20="|","|",O$20+'INF S2 353-271'!$V20)</f>
        <v>|</v>
      </c>
      <c r="P24" s="207">
        <f ca="1">IF('INF S2 353-271'!$T20="|","|",P$20+'INF S2 353-271'!$T20)</f>
        <v>0.34802631460394712</v>
      </c>
      <c r="Q24" s="83">
        <f ca="1">IF('INF S2 353-271'!$T20="|","|",Q$20+'INF S2 353-271'!$T20)</f>
        <v>0.36191520349283607</v>
      </c>
      <c r="R24" s="88">
        <f ca="1">IF('INF S2 353-271'!$U20="|","|",R$20+'INF S2 353-271'!$U20)</f>
        <v>0.37298611111111113</v>
      </c>
      <c r="S24" s="87" t="str">
        <f ca="1">IF('INF S2 353-271'!$V20="|","|",S$20+'INF S2 353-271'!$V20)</f>
        <v>|</v>
      </c>
      <c r="T24" s="207">
        <f ca="1">IF('INF S2 353-271'!$T20="|","|",T$20+'INF S2 353-271'!$T20)</f>
        <v>0.3896929812706138</v>
      </c>
      <c r="U24" s="83">
        <f ca="1">IF('INF S2 353-271'!$T20="|","|",U$20+'INF S2 353-271'!$T20)</f>
        <v>0.4035818701595027</v>
      </c>
      <c r="V24" s="88">
        <f ca="1">IF('INF S2 353-271'!$U20="|","|",V$20+'INF S2 353-271'!$U20)</f>
        <v>0.41465277777777781</v>
      </c>
      <c r="W24" s="87" t="str">
        <f ca="1">IF('INF S2 353-271'!$V20="|","|",W$20+'INF S2 353-271'!$V20)</f>
        <v>|</v>
      </c>
      <c r="X24" s="83">
        <f ca="1">IF('INF S2 353-271'!$T20="|","|",X$20+'INF S2 353-271'!$T20)</f>
        <v>0.44524853682616938</v>
      </c>
      <c r="Y24" s="88">
        <f ca="1">IF('INF S2 353-271'!$U20="|","|",Y$20+'INF S2 353-271'!$U20)</f>
        <v>0.45631944444444444</v>
      </c>
      <c r="Z24" s="87" t="str">
        <f ca="1">IF('INF S2 353-271'!$V20="|","|",Z$20+'INF S2 353-271'!$V20)</f>
        <v>|</v>
      </c>
      <c r="AA24" s="83">
        <f ca="1">IF('INF S2 353-271'!$T20="|","|",AA$20+'INF S2 353-271'!$T20)</f>
        <v>0.48691520349283607</v>
      </c>
      <c r="AB24" s="87" t="str">
        <f ca="1">IF('INF S2 353-271'!$V20="|","|",AB$20+'INF S2 353-271'!$V20)</f>
        <v>|</v>
      </c>
      <c r="AC24" s="83">
        <f ca="1">IF('INF S2 353-271'!$T20="|","|",AC$20+'INF S2 353-271'!$T20)</f>
        <v>0.52858187015950275</v>
      </c>
      <c r="AD24" s="87" t="str">
        <f ca="1">IF('INF S2 353-271'!$V20="|","|",AD$20+'INF S2 353-271'!$V20)</f>
        <v>|</v>
      </c>
      <c r="AE24" s="83">
        <f ca="1">IF('INF S2 353-271'!$T20="|","|",AE$20+'INF S2 353-271'!$T20)</f>
        <v>0.57024853682616938</v>
      </c>
      <c r="AF24" s="87" t="str">
        <f ca="1">IF('INF S2 353-271'!$V20="|","|",AF$20+'INF S2 353-271'!$V20)</f>
        <v>|</v>
      </c>
      <c r="AG24" s="83">
        <f ca="1">IF('INF S2 353-271'!$T20="|","|",AG$20+'INF S2 353-271'!$T20)</f>
        <v>0.61191520349283601</v>
      </c>
      <c r="AH24" s="87" t="str">
        <f ca="1">IF('INF S2 353-271'!$V20="|","|",AH$20+'INF S2 353-271'!$V20)</f>
        <v>|</v>
      </c>
      <c r="AI24" s="83">
        <f ca="1">IF('INF S2 353-271'!$T20="|","|",AI$20+'INF S2 353-271'!$T20)</f>
        <v>0.65358187015950275</v>
      </c>
      <c r="AJ24" s="88">
        <f ca="1">IF('INF S2 353-271'!$U20="|","|",AJ$20+'INF S2 353-271'!$U20)</f>
        <v>0.66465277777777776</v>
      </c>
      <c r="AK24" s="83"/>
      <c r="AL24" s="87" t="str">
        <f ca="1">IF('INF S2 353-271'!$V20="|","|",AL$20+'INF S2 353-271'!$V20)</f>
        <v>|</v>
      </c>
      <c r="AM24" s="207">
        <f ca="1">IF('INF S2 353-271'!$T20="|","|",AM$20+'INF S2 353-271'!$T20)</f>
        <v>0.68135964793728054</v>
      </c>
      <c r="AN24" s="83">
        <f ca="1">IF('INF S2 353-271'!$T20="|","|",AN$20+'INF S2 353-271'!$T20)</f>
        <v>0.69524853682616938</v>
      </c>
      <c r="AO24" s="88">
        <f ca="1">IF('INF S2 353-271'!$U20="|","|",AO$20+'INF S2 353-271'!$U20)</f>
        <v>0.70631944444444439</v>
      </c>
      <c r="AP24" s="87" t="str">
        <f ca="1">IF('INF S2 353-271'!$V20="|","|",AP$20+'INF S2 353-271'!$V20)</f>
        <v>|</v>
      </c>
      <c r="AQ24" s="207">
        <f ca="1">IF('INF S2 353-271'!$T20="|","|",AQ$20+'INF S2 353-271'!$T20)</f>
        <v>0.72302631460394717</v>
      </c>
      <c r="AR24" s="83">
        <f ca="1">IF('INF S2 353-271'!$T20="|","|",AR$20+'INF S2 353-271'!$T20)</f>
        <v>0.73691520349283601</v>
      </c>
      <c r="AS24" s="88">
        <f ca="1">IF('INF S2 353-271'!$U20="|","|",AS$20+'INF S2 353-271'!$U20)</f>
        <v>0.74798611111111102</v>
      </c>
      <c r="AT24" s="83"/>
      <c r="AU24" s="87" t="str">
        <f ca="1">IF('INF S2 353-271'!$V20="|","|",AU$20+'INF S2 353-271'!$V20)</f>
        <v>|</v>
      </c>
      <c r="AV24" s="207">
        <f ca="1">IF('INF S2 353-271'!$T20="|","|",AV$20+'INF S2 353-271'!$T20)</f>
        <v>0.76469298127061391</v>
      </c>
      <c r="AW24" s="83">
        <f ca="1">IF('INF S2 353-271'!$T20="|","|",AW$20+'INF S2 353-271'!$T20)</f>
        <v>0.77858187015950275</v>
      </c>
      <c r="AX24" s="88">
        <f ca="1">IF('INF S2 353-271'!$U20="|","|",AX$20+'INF S2 353-271'!$U20)</f>
        <v>0.78965277777777776</v>
      </c>
      <c r="AY24" s="87" t="str">
        <f ca="1">IF('INF S2 353-271'!$V20="|","|",AY$20+'INF S2 353-271'!$V20)</f>
        <v>|</v>
      </c>
      <c r="AZ24" s="207">
        <f ca="1">IF('INF S2 353-271'!$T20="|","|",AZ$20+'INF S2 353-271'!$T20)</f>
        <v>0.80635964793728054</v>
      </c>
      <c r="BA24" s="83">
        <f ca="1">IF('INF S2 353-271'!$T20="|","|",BA$20+'INF S2 353-271'!$T20)</f>
        <v>0.82024853682616938</v>
      </c>
      <c r="BB24" s="87" t="str">
        <f ca="1">IF('INF S2 353-271'!$V20="|","|",BB$20+'INF S2 353-271'!$V20)</f>
        <v>|</v>
      </c>
      <c r="BC24" s="83">
        <f ca="1">IF('INF S2 353-271'!$T20="|","|",BC$20+'INF S2 353-271'!$T20)</f>
        <v>0.86191520349283601</v>
      </c>
      <c r="BD24" s="87" t="str">
        <f ca="1">IF('INF S2 353-271'!$V20="|","|",BD$20+'INF S2 353-271'!$V20)</f>
        <v>|</v>
      </c>
      <c r="BE24" s="83">
        <f ca="1">IF('INF S2 353-271'!$T20="|","|",BE$20+'INF S2 353-271'!$T20)</f>
        <v>0.90358187015950275</v>
      </c>
      <c r="BF24" s="87" t="str">
        <f ca="1">IF('INF S2 353-271'!$V20="|","|",BF$20+'INF S2 353-271'!$V20)</f>
        <v>|</v>
      </c>
      <c r="BG24" s="83">
        <f ca="1">IF('INF S2 353-271'!$T20="|","|",BG$20+'INF S2 353-271'!$T20)</f>
        <v>0.94524853682616938</v>
      </c>
      <c r="BH24" s="87" t="str">
        <f ca="1">IF('INF S2 353-271'!$V20="|","|",BH$20+'INF S2 353-271'!$V20)</f>
        <v>|</v>
      </c>
      <c r="BI24" s="83">
        <f ca="1">IF('INF S2 353-271'!$T20="|","|",BI$20+'INF S2 353-271'!$T20)</f>
        <v>0.98691520349283601</v>
      </c>
      <c r="CM24" s="185">
        <f t="shared" si="0"/>
        <v>14.900000000000006</v>
      </c>
      <c r="CN24" s="156" t="str">
        <f t="shared" si="0"/>
        <v>Puszczykówko</v>
      </c>
      <c r="CO24" s="89"/>
      <c r="CP24" s="83">
        <f ca="1">IF('INF S2 353-271'!$AB20="|","|",CP$35+'INF S2 353-271'!$AB20)</f>
        <v>0.22224054121390482</v>
      </c>
      <c r="CQ24" s="88">
        <f ca="1">IF('INF S2 353-271'!$AC20="|","|",CQ$35+'INF S2 353-271'!$AC20)</f>
        <v>0.25245054398148148</v>
      </c>
      <c r="CR24" s="83">
        <f ca="1">IF('INF S2 353-271'!$AB20="|","|",CR$35+'INF S2 353-271'!$AB20)</f>
        <v>0.26390720788057148</v>
      </c>
      <c r="CS24" s="207">
        <f ca="1">IF('INF S2 353-271'!$AB20="|","|",CS$35+'INF S2 353-271'!$AB20)</f>
        <v>0.27779609676946038</v>
      </c>
      <c r="CT24" s="87" t="str">
        <f ca="1">IF('INF S2 353-271'!$AD20="|","|",CT$35+'INF S2 353-271'!$AD20)</f>
        <v>|</v>
      </c>
      <c r="CU24" s="87"/>
      <c r="CV24" s="88">
        <f ca="1">IF('INF S2 353-271'!$AC20="|","|",CV$35+'INF S2 353-271'!$AC20)</f>
        <v>0.29411721064814816</v>
      </c>
      <c r="CW24" s="83">
        <f ca="1">IF('INF S2 353-271'!$AB20="|","|",CW$35+'INF S2 353-271'!$AB20)</f>
        <v>0.30557387454723817</v>
      </c>
      <c r="CX24" s="207">
        <f ca="1">IF('INF S2 353-271'!$AB20="|","|",CX$35+'INF S2 353-271'!$AB20)</f>
        <v>0.31946276343612701</v>
      </c>
      <c r="CY24" s="87" t="str">
        <f ca="1">IF('INF S2 353-271'!$AD20="|","|",CY$35+'INF S2 353-271'!$AD20)</f>
        <v>|</v>
      </c>
      <c r="CZ24" s="88">
        <f ca="1">IF('INF S2 353-271'!$AC20="|","|",CZ$35+'INF S2 353-271'!$AC20)</f>
        <v>0.33578387731481479</v>
      </c>
      <c r="DA24" s="83">
        <f ca="1">IF('INF S2 353-271'!$AB20="|","|",DA$35+'INF S2 353-271'!$AB20)</f>
        <v>0.3472405412139048</v>
      </c>
      <c r="DB24" s="207">
        <f ca="1">IF('INF S2 353-271'!$AB20="|","|",DB$35+'INF S2 353-271'!$AB20)</f>
        <v>0.36112943010279375</v>
      </c>
      <c r="DC24" s="87" t="str">
        <f ca="1">IF('INF S2 353-271'!$AD20="|","|",DC$35+'INF S2 353-271'!$AD20)</f>
        <v>|</v>
      </c>
      <c r="DD24" s="88">
        <f ca="1">IF('INF S2 353-271'!$AC20="|","|",DD$35+'INF S2 353-271'!$AC20)</f>
        <v>0.37745054398148148</v>
      </c>
      <c r="DE24" s="83">
        <f ca="1">IF('INF S2 353-271'!$AB20="|","|",DE$35+'INF S2 353-271'!$AB20)</f>
        <v>0.38890720788057154</v>
      </c>
      <c r="DF24" s="87" t="str">
        <f ca="1">IF('INF S2 353-271'!$AD20="|","|",DF$35+'INF S2 353-271'!$AD20)</f>
        <v>|</v>
      </c>
      <c r="DG24" s="83">
        <f ca="1">IF('INF S2 353-271'!$AB20="|","|",DG$35+'INF S2 353-271'!$AB20)</f>
        <v>0.43057387454723817</v>
      </c>
      <c r="DH24" s="87" t="str">
        <f ca="1">IF('INF S2 353-271'!$AD20="|","|",DH$35+'INF S2 353-271'!$AD20)</f>
        <v>|</v>
      </c>
      <c r="DI24" s="83">
        <f ca="1">IF('INF S2 353-271'!$AB20="|","|",DI$35+'INF S2 353-271'!$AB20)</f>
        <v>0.4722405412139048</v>
      </c>
      <c r="DJ24" s="87" t="str">
        <f ca="1">IF('INF S2 353-271'!$AD20="|","|",DJ$35+'INF S2 353-271'!$AD20)</f>
        <v>|</v>
      </c>
      <c r="DK24" s="83">
        <f ca="1">IF('INF S2 353-271'!$AB20="|","|",DK$35+'INF S2 353-271'!$AB20)</f>
        <v>0.51390720788057154</v>
      </c>
      <c r="DL24" s="87" t="str">
        <f ca="1">IF('INF S2 353-271'!$AD20="|","|",DL$35+'INF S2 353-271'!$AD20)</f>
        <v>|</v>
      </c>
      <c r="DM24" s="83">
        <f ca="1">IF('INF S2 353-271'!$AB20="|","|",DM$35+'INF S2 353-271'!$AB20)</f>
        <v>0.55557387454723817</v>
      </c>
      <c r="DN24" s="87" t="str">
        <f ca="1">IF('INF S2 353-271'!$AD20="|","|",DN$35+'INF S2 353-271'!$AD20)</f>
        <v>|</v>
      </c>
      <c r="DO24" s="83">
        <f ca="1">IF('INF S2 353-271'!$AB20="|","|",DO$35+'INF S2 353-271'!$AB20)</f>
        <v>0.5972405412139048</v>
      </c>
      <c r="DP24" s="87" t="str">
        <f ca="1">IF('INF S2 353-271'!$AD20="|","|",DP$35+'INF S2 353-271'!$AD20)</f>
        <v>|</v>
      </c>
      <c r="DQ24" s="83">
        <f ca="1">IF('INF S2 353-271'!$AB20="|","|",DQ$35+'INF S2 353-271'!$AB20)</f>
        <v>0.63890720788057143</v>
      </c>
      <c r="DR24" s="88">
        <f ca="1">IF('INF S2 353-271'!$AC20="|","|",DR$35+'INF S2 353-271'!$AC20)</f>
        <v>0.62745054398148148</v>
      </c>
      <c r="DS24" s="207">
        <f ca="1">IF('INF S2 353-271'!$AB20="|","|",DS$35+'INF S2 353-271'!$AB20)</f>
        <v>0.65279609676946027</v>
      </c>
      <c r="DT24" s="87" t="str">
        <f ca="1">IF('INF S2 353-271'!$AD20="|","|",DT$35+'INF S2 353-271'!$AD20)</f>
        <v>|</v>
      </c>
      <c r="DU24" s="87"/>
      <c r="DV24" s="88">
        <f ca="1">IF('INF S2 353-271'!$AC20="|","|",DV$35+'INF S2 353-271'!$AC20)</f>
        <v>0.66911721064814811</v>
      </c>
      <c r="DW24" s="83">
        <f ca="1">IF('INF S2 353-271'!$AB20="|","|",DW$35+'INF S2 353-271'!$AB20)</f>
        <v>0.68057387454723817</v>
      </c>
      <c r="DX24" s="207">
        <f ca="1">IF('INF S2 353-271'!$AB20="|","|",DX$35+'INF S2 353-271'!$AB20)</f>
        <v>0.69446276343612701</v>
      </c>
      <c r="DY24" s="87" t="str">
        <f ca="1">IF('INF S2 353-271'!$AD20="|","|",DY$35+'INF S2 353-271'!$AD20)</f>
        <v>|</v>
      </c>
      <c r="DZ24" s="87"/>
      <c r="EA24" s="88">
        <f ca="1">IF('INF S2 353-271'!$AC20="|","|",EA$35+'INF S2 353-271'!$AC20)</f>
        <v>0.71078387731481485</v>
      </c>
      <c r="EB24" s="83">
        <f ca="1">IF('INF S2 353-271'!$AB20="|","|",EB$35+'INF S2 353-271'!$AB20)</f>
        <v>0.72224054121390469</v>
      </c>
      <c r="EC24" s="207">
        <f ca="1">IF('INF S2 353-271'!$AB20="|","|",EC$35+'INF S2 353-271'!$AB20)</f>
        <v>0.73612943010279375</v>
      </c>
      <c r="ED24" s="87" t="str">
        <f ca="1">IF('INF S2 353-271'!$AD20="|","|",ED$35+'INF S2 353-271'!$AD20)</f>
        <v>|</v>
      </c>
      <c r="EE24" s="88">
        <f ca="1">IF('INF S2 353-271'!$AC20="|","|",EE$35+'INF S2 353-271'!$AC20)</f>
        <v>0.75245054398148148</v>
      </c>
      <c r="EF24" s="83">
        <f ca="1">IF('INF S2 353-271'!$AB20="|","|",EF$35+'INF S2 353-271'!$AB20)</f>
        <v>0.76390720788057143</v>
      </c>
      <c r="EG24" s="207">
        <f ca="1">IF('INF S2 353-271'!$AB20="|","|",EG$35+'INF S2 353-271'!$AB20)</f>
        <v>0.77779609676946038</v>
      </c>
      <c r="EH24" s="87" t="str">
        <f ca="1">IF('INF S2 353-271'!$AD20="|","|",EH$35+'INF S2 353-271'!$AD20)</f>
        <v>|</v>
      </c>
      <c r="EI24" s="83">
        <f ca="1">IF('INF S2 353-271'!$AB20="|","|",EI$35+'INF S2 353-271'!$AB20)</f>
        <v>0.80557387454723806</v>
      </c>
      <c r="EJ24" s="87" t="str">
        <f ca="1">IF('INF S2 353-271'!$AD20="|","|",EJ$35+'INF S2 353-271'!$AD20)</f>
        <v>|</v>
      </c>
      <c r="EK24" s="83">
        <f ca="1">IF('INF S2 353-271'!$AB20="|","|",EK$35+'INF S2 353-271'!$AB20)</f>
        <v>0.84724054121390469</v>
      </c>
      <c r="EL24" s="87" t="str">
        <f ca="1">IF('INF S2 353-271'!$AD20="|","|",EL$35+'INF S2 353-271'!$AD20)</f>
        <v>|</v>
      </c>
      <c r="EM24" s="83">
        <f ca="1">IF('INF S2 353-271'!$AB20="|","|",EM$35+'INF S2 353-271'!$AB20)</f>
        <v>0.88890720788057143</v>
      </c>
      <c r="EN24" s="87" t="str">
        <f ca="1">IF('INF S2 353-271'!$AD20="|","|",EN$35+'INF S2 353-271'!$AD20)</f>
        <v>|</v>
      </c>
      <c r="EO24" s="83">
        <f ca="1">IF('INF S2 353-271'!$AB20="|","|",EO$35+'INF S2 353-271'!$AB20)</f>
        <v>0.93057387454723806</v>
      </c>
      <c r="EP24" s="87" t="str">
        <f ca="1">IF('INF S2 353-271'!$AD20="|","|",EP$35+'INF S2 353-271'!$AD20)</f>
        <v>|</v>
      </c>
      <c r="EQ24" s="83">
        <f ca="1">IF('INF S2 353-271'!$AB20="|","|",EQ$35+'INF S2 353-271'!$AB20)</f>
        <v>0.97224054121390469</v>
      </c>
    </row>
    <row r="25" spans="1:147">
      <c r="A25" s="148">
        <f ca="1">'INF S2 353-271'!K21</f>
        <v>18.448999999999984</v>
      </c>
      <c r="B25" s="155" t="str">
        <f ca="1">'INF S2 353-271'!L21</f>
        <v>Mosina</v>
      </c>
      <c r="C25" s="275"/>
      <c r="D25" s="83">
        <f ca="1">IF('INF S2 353-271'!$T21="|","|",D$20+'INF S2 353-271'!$T21)</f>
        <v>0.23929123140124753</v>
      </c>
      <c r="E25" s="87" t="str">
        <f ca="1">IF('INF S2 353-271'!$V21="|","|",E$20+'INF S2 353-271'!$V21)</f>
        <v>|</v>
      </c>
      <c r="F25" s="207">
        <f ca="1">IF('INF S2 353-271'!$T21="|","|",F$20+'INF S2 353-271'!$T21)</f>
        <v>0.26706900917902526</v>
      </c>
      <c r="G25" s="83">
        <f ca="1">IF('INF S2 353-271'!$T21="|","|",G$20+'INF S2 353-271'!$T21)</f>
        <v>0.28095789806791416</v>
      </c>
      <c r="H25" s="88">
        <f ca="1">IF('INF S2 353-271'!$U21="|","|",H$20+'INF S2 353-271'!$U21)</f>
        <v>0.29203295138888891</v>
      </c>
      <c r="I25" s="83"/>
      <c r="J25" s="87" t="str">
        <f ca="1">IF('INF S2 353-271'!$V21="|","|",J$20+'INF S2 353-271'!$V21)</f>
        <v>|</v>
      </c>
      <c r="K25" s="207">
        <f ca="1">IF('INF S2 353-271'!$T21="|","|",K$20+'INF S2 353-271'!$T21)</f>
        <v>0.30873567584569195</v>
      </c>
      <c r="L25" s="83">
        <f ca="1">IF('INF S2 353-271'!$T21="|","|",L$20+'INF S2 353-271'!$T21)</f>
        <v>0.32262456473458084</v>
      </c>
      <c r="M25" s="88">
        <f ca="1">IF('INF S2 353-271'!$U21="|","|",M$20+'INF S2 353-271'!$U21)</f>
        <v>0.33369961805555559</v>
      </c>
      <c r="N25" s="83"/>
      <c r="O25" s="87" t="str">
        <f ca="1">IF('INF S2 353-271'!$V21="|","|",O$20+'INF S2 353-271'!$V21)</f>
        <v>|</v>
      </c>
      <c r="P25" s="207">
        <f ca="1">IF('INF S2 353-271'!$T21="|","|",P$20+'INF S2 353-271'!$T21)</f>
        <v>0.35040234251235858</v>
      </c>
      <c r="Q25" s="83">
        <f ca="1">IF('INF S2 353-271'!$T21="|","|",Q$20+'INF S2 353-271'!$T21)</f>
        <v>0.36429123140124753</v>
      </c>
      <c r="R25" s="88">
        <f ca="1">IF('INF S2 353-271'!$U21="|","|",R$20+'INF S2 353-271'!$U21)</f>
        <v>0.37536628472222228</v>
      </c>
      <c r="S25" s="87" t="str">
        <f ca="1">IF('INF S2 353-271'!$V21="|","|",S$20+'INF S2 353-271'!$V21)</f>
        <v>|</v>
      </c>
      <c r="T25" s="207">
        <f ca="1">IF('INF S2 353-271'!$T21="|","|",T$20+'INF S2 353-271'!$T21)</f>
        <v>0.39206900917902526</v>
      </c>
      <c r="U25" s="83">
        <f ca="1">IF('INF S2 353-271'!$T21="|","|",U$20+'INF S2 353-271'!$T21)</f>
        <v>0.40595789806791416</v>
      </c>
      <c r="V25" s="88">
        <f ca="1">IF('INF S2 353-271'!$U21="|","|",V$20+'INF S2 353-271'!$U21)</f>
        <v>0.41703295138888896</v>
      </c>
      <c r="W25" s="87" t="str">
        <f ca="1">IF('INF S2 353-271'!$V21="|","|",W$20+'INF S2 353-271'!$V21)</f>
        <v>|</v>
      </c>
      <c r="X25" s="83">
        <f ca="1">IF('INF S2 353-271'!$T21="|","|",X$20+'INF S2 353-271'!$T21)</f>
        <v>0.44762456473458084</v>
      </c>
      <c r="Y25" s="88">
        <f ca="1">IF('INF S2 353-271'!$U21="|","|",Y$20+'INF S2 353-271'!$U21)</f>
        <v>0.45869961805555559</v>
      </c>
      <c r="Z25" s="87" t="str">
        <f ca="1">IF('INF S2 353-271'!$V21="|","|",Z$20+'INF S2 353-271'!$V21)</f>
        <v>|</v>
      </c>
      <c r="AA25" s="83">
        <f ca="1">IF('INF S2 353-271'!$T21="|","|",AA$20+'INF S2 353-271'!$T21)</f>
        <v>0.48929123140124753</v>
      </c>
      <c r="AB25" s="87" t="str">
        <f ca="1">IF('INF S2 353-271'!$V21="|","|",AB$20+'INF S2 353-271'!$V21)</f>
        <v>|</v>
      </c>
      <c r="AC25" s="83">
        <f ca="1">IF('INF S2 353-271'!$T21="|","|",AC$20+'INF S2 353-271'!$T21)</f>
        <v>0.53095789806791427</v>
      </c>
      <c r="AD25" s="87" t="str">
        <f ca="1">IF('INF S2 353-271'!$V21="|","|",AD$20+'INF S2 353-271'!$V21)</f>
        <v>|</v>
      </c>
      <c r="AE25" s="83">
        <f ca="1">IF('INF S2 353-271'!$T21="|","|",AE$20+'INF S2 353-271'!$T21)</f>
        <v>0.5726245647345809</v>
      </c>
      <c r="AF25" s="87" t="str">
        <f ca="1">IF('INF S2 353-271'!$V21="|","|",AF$20+'INF S2 353-271'!$V21)</f>
        <v>|</v>
      </c>
      <c r="AG25" s="83">
        <f ca="1">IF('INF S2 353-271'!$T21="|","|",AG$20+'INF S2 353-271'!$T21)</f>
        <v>0.61429123140124753</v>
      </c>
      <c r="AH25" s="87" t="str">
        <f ca="1">IF('INF S2 353-271'!$V21="|","|",AH$20+'INF S2 353-271'!$V21)</f>
        <v>|</v>
      </c>
      <c r="AI25" s="83">
        <f ca="1">IF('INF S2 353-271'!$T21="|","|",AI$20+'INF S2 353-271'!$T21)</f>
        <v>0.65595789806791427</v>
      </c>
      <c r="AJ25" s="88">
        <f ca="1">IF('INF S2 353-271'!$U21="|","|",AJ$20+'INF S2 353-271'!$U21)</f>
        <v>0.66703295138888885</v>
      </c>
      <c r="AK25" s="83"/>
      <c r="AL25" s="87" t="str">
        <f ca="1">IF('INF S2 353-271'!$V21="|","|",AL$20+'INF S2 353-271'!$V21)</f>
        <v>|</v>
      </c>
      <c r="AM25" s="207">
        <f ca="1">IF('INF S2 353-271'!$T21="|","|",AM$20+'INF S2 353-271'!$T21)</f>
        <v>0.68373567584569206</v>
      </c>
      <c r="AN25" s="83">
        <f ca="1">IF('INF S2 353-271'!$T21="|","|",AN$20+'INF S2 353-271'!$T21)</f>
        <v>0.6976245647345809</v>
      </c>
      <c r="AO25" s="88">
        <f ca="1">IF('INF S2 353-271'!$U21="|","|",AO$20+'INF S2 353-271'!$U21)</f>
        <v>0.70869961805555548</v>
      </c>
      <c r="AP25" s="87" t="str">
        <f ca="1">IF('INF S2 353-271'!$V21="|","|",AP$20+'INF S2 353-271'!$V21)</f>
        <v>|</v>
      </c>
      <c r="AQ25" s="207">
        <f ca="1">IF('INF S2 353-271'!$T21="|","|",AQ$20+'INF S2 353-271'!$T21)</f>
        <v>0.72540234251235869</v>
      </c>
      <c r="AR25" s="83">
        <f ca="1">IF('INF S2 353-271'!$T21="|","|",AR$20+'INF S2 353-271'!$T21)</f>
        <v>0.73929123140124753</v>
      </c>
      <c r="AS25" s="88">
        <f ca="1">IF('INF S2 353-271'!$U21="|","|",AS$20+'INF S2 353-271'!$U21)</f>
        <v>0.75036628472222211</v>
      </c>
      <c r="AT25" s="83"/>
      <c r="AU25" s="87" t="str">
        <f ca="1">IF('INF S2 353-271'!$V21="|","|",AU$20+'INF S2 353-271'!$V21)</f>
        <v>|</v>
      </c>
      <c r="AV25" s="207">
        <f ca="1">IF('INF S2 353-271'!$T21="|","|",AV$20+'INF S2 353-271'!$T21)</f>
        <v>0.76706900917902543</v>
      </c>
      <c r="AW25" s="83">
        <f ca="1">IF('INF S2 353-271'!$T21="|","|",AW$20+'INF S2 353-271'!$T21)</f>
        <v>0.78095789806791427</v>
      </c>
      <c r="AX25" s="88">
        <f ca="1">IF('INF S2 353-271'!$U21="|","|",AX$20+'INF S2 353-271'!$U21)</f>
        <v>0.79203295138888885</v>
      </c>
      <c r="AY25" s="87" t="str">
        <f ca="1">IF('INF S2 353-271'!$V21="|","|",AY$20+'INF S2 353-271'!$V21)</f>
        <v>|</v>
      </c>
      <c r="AZ25" s="207">
        <f ca="1">IF('INF S2 353-271'!$T21="|","|",AZ$20+'INF S2 353-271'!$T21)</f>
        <v>0.80873567584569206</v>
      </c>
      <c r="BA25" s="83">
        <f ca="1">IF('INF S2 353-271'!$T21="|","|",BA$20+'INF S2 353-271'!$T21)</f>
        <v>0.8226245647345809</v>
      </c>
      <c r="BB25" s="87" t="str">
        <f ca="1">IF('INF S2 353-271'!$V21="|","|",BB$20+'INF S2 353-271'!$V21)</f>
        <v>|</v>
      </c>
      <c r="BC25" s="83">
        <f ca="1">IF('INF S2 353-271'!$T21="|","|",BC$20+'INF S2 353-271'!$T21)</f>
        <v>0.86429123140124753</v>
      </c>
      <c r="BD25" s="87" t="str">
        <f ca="1">IF('INF S2 353-271'!$V21="|","|",BD$20+'INF S2 353-271'!$V21)</f>
        <v>|</v>
      </c>
      <c r="BE25" s="83">
        <f ca="1">IF('INF S2 353-271'!$T21="|","|",BE$20+'INF S2 353-271'!$T21)</f>
        <v>0.90595789806791427</v>
      </c>
      <c r="BF25" s="87" t="str">
        <f ca="1">IF('INF S2 353-271'!$V21="|","|",BF$20+'INF S2 353-271'!$V21)</f>
        <v>|</v>
      </c>
      <c r="BG25" s="83">
        <f ca="1">IF('INF S2 353-271'!$T21="|","|",BG$20+'INF S2 353-271'!$T21)</f>
        <v>0.9476245647345809</v>
      </c>
      <c r="BH25" s="87" t="str">
        <f ca="1">IF('INF S2 353-271'!$V21="|","|",BH$20+'INF S2 353-271'!$V21)</f>
        <v>|</v>
      </c>
      <c r="BI25" s="83">
        <f ca="1">IF('INF S2 353-271'!$T21="|","|",BI$20+'INF S2 353-271'!$T21)</f>
        <v>0.98929123140124753</v>
      </c>
      <c r="CM25" s="185">
        <f t="shared" si="0"/>
        <v>18.448999999999984</v>
      </c>
      <c r="CN25" s="155" t="str">
        <f t="shared" si="0"/>
        <v>Mosina</v>
      </c>
      <c r="CO25" s="89"/>
      <c r="CP25" s="83">
        <f ca="1">IF('INF S2 353-271'!$AB21="|","|",CP$35+'INF S2 353-271'!$AB21)</f>
        <v>0.21986451330549334</v>
      </c>
      <c r="CQ25" s="88">
        <f ca="1">IF('INF S2 353-271'!$AC21="|","|",CQ$35+'INF S2 353-271'!$AC21)</f>
        <v>0.25007037037037039</v>
      </c>
      <c r="CR25" s="83">
        <f ca="1">IF('INF S2 353-271'!$AB21="|","|",CR$35+'INF S2 353-271'!$AB21)</f>
        <v>0.26153117997215997</v>
      </c>
      <c r="CS25" s="207">
        <f ca="1">IF('INF S2 353-271'!$AB21="|","|",CS$35+'INF S2 353-271'!$AB21)</f>
        <v>0.27542006886104886</v>
      </c>
      <c r="CT25" s="87" t="str">
        <f ca="1">IF('INF S2 353-271'!$AD21="|","|",CT$35+'INF S2 353-271'!$AD21)</f>
        <v>|</v>
      </c>
      <c r="CU25" s="87"/>
      <c r="CV25" s="88">
        <f ca="1">IF('INF S2 353-271'!$AC21="|","|",CV$35+'INF S2 353-271'!$AC21)</f>
        <v>0.29173703703703707</v>
      </c>
      <c r="CW25" s="83">
        <f ca="1">IF('INF S2 353-271'!$AB21="|","|",CW$35+'INF S2 353-271'!$AB21)</f>
        <v>0.30319784663882665</v>
      </c>
      <c r="CX25" s="207">
        <f ca="1">IF('INF S2 353-271'!$AB21="|","|",CX$35+'INF S2 353-271'!$AB21)</f>
        <v>0.31708673552771555</v>
      </c>
      <c r="CY25" s="87" t="str">
        <f ca="1">IF('INF S2 353-271'!$AD21="|","|",CY$35+'INF S2 353-271'!$AD21)</f>
        <v>|</v>
      </c>
      <c r="CZ25" s="88">
        <f ca="1">IF('INF S2 353-271'!$AC21="|","|",CZ$35+'INF S2 353-271'!$AC21)</f>
        <v>0.3334037037037037</v>
      </c>
      <c r="DA25" s="83">
        <f ca="1">IF('INF S2 353-271'!$AB21="|","|",DA$35+'INF S2 353-271'!$AB21)</f>
        <v>0.34486451330549334</v>
      </c>
      <c r="DB25" s="207">
        <f ca="1">IF('INF S2 353-271'!$AB21="|","|",DB$35+'INF S2 353-271'!$AB21)</f>
        <v>0.35875340219438223</v>
      </c>
      <c r="DC25" s="87" t="str">
        <f ca="1">IF('INF S2 353-271'!$AD21="|","|",DC$35+'INF S2 353-271'!$AD21)</f>
        <v>|</v>
      </c>
      <c r="DD25" s="88">
        <f ca="1">IF('INF S2 353-271'!$AC21="|","|",DD$35+'INF S2 353-271'!$AC21)</f>
        <v>0.37507037037037039</v>
      </c>
      <c r="DE25" s="83">
        <f ca="1">IF('INF S2 353-271'!$AB21="|","|",DE$35+'INF S2 353-271'!$AB21)</f>
        <v>0.38653117997216002</v>
      </c>
      <c r="DF25" s="87" t="str">
        <f ca="1">IF('INF S2 353-271'!$AD21="|","|",DF$35+'INF S2 353-271'!$AD21)</f>
        <v>|</v>
      </c>
      <c r="DG25" s="83">
        <f ca="1">IF('INF S2 353-271'!$AB21="|","|",DG$35+'INF S2 353-271'!$AB21)</f>
        <v>0.42819784663882665</v>
      </c>
      <c r="DH25" s="87" t="str">
        <f ca="1">IF('INF S2 353-271'!$AD21="|","|",DH$35+'INF S2 353-271'!$AD21)</f>
        <v>|</v>
      </c>
      <c r="DI25" s="83">
        <f ca="1">IF('INF S2 353-271'!$AB21="|","|",DI$35+'INF S2 353-271'!$AB21)</f>
        <v>0.46986451330549334</v>
      </c>
      <c r="DJ25" s="87" t="str">
        <f ca="1">IF('INF S2 353-271'!$AD21="|","|",DJ$35+'INF S2 353-271'!$AD21)</f>
        <v>|</v>
      </c>
      <c r="DK25" s="83">
        <f ca="1">IF('INF S2 353-271'!$AB21="|","|",DK$35+'INF S2 353-271'!$AB21)</f>
        <v>0.51153117997216002</v>
      </c>
      <c r="DL25" s="87" t="str">
        <f ca="1">IF('INF S2 353-271'!$AD21="|","|",DL$35+'INF S2 353-271'!$AD21)</f>
        <v>|</v>
      </c>
      <c r="DM25" s="83">
        <f ca="1">IF('INF S2 353-271'!$AB21="|","|",DM$35+'INF S2 353-271'!$AB21)</f>
        <v>0.55319784663882665</v>
      </c>
      <c r="DN25" s="87" t="str">
        <f ca="1">IF('INF S2 353-271'!$AD21="|","|",DN$35+'INF S2 353-271'!$AD21)</f>
        <v>|</v>
      </c>
      <c r="DO25" s="83">
        <f ca="1">IF('INF S2 353-271'!$AB21="|","|",DO$35+'INF S2 353-271'!$AB21)</f>
        <v>0.59486451330549328</v>
      </c>
      <c r="DP25" s="87" t="str">
        <f ca="1">IF('INF S2 353-271'!$AD21="|","|",DP$35+'INF S2 353-271'!$AD21)</f>
        <v>|</v>
      </c>
      <c r="DQ25" s="83">
        <f ca="1">IF('INF S2 353-271'!$AB21="|","|",DQ$35+'INF S2 353-271'!$AB21)</f>
        <v>0.63653117997215991</v>
      </c>
      <c r="DR25" s="88">
        <f ca="1">IF('INF S2 353-271'!$AC21="|","|",DR$35+'INF S2 353-271'!$AC21)</f>
        <v>0.62507037037037039</v>
      </c>
      <c r="DS25" s="207">
        <f ca="1">IF('INF S2 353-271'!$AB21="|","|",DS$35+'INF S2 353-271'!$AB21)</f>
        <v>0.65042006886104875</v>
      </c>
      <c r="DT25" s="87" t="str">
        <f ca="1">IF('INF S2 353-271'!$AD21="|","|",DT$35+'INF S2 353-271'!$AD21)</f>
        <v>|</v>
      </c>
      <c r="DU25" s="87"/>
      <c r="DV25" s="88">
        <f ca="1">IF('INF S2 353-271'!$AC21="|","|",DV$35+'INF S2 353-271'!$AC21)</f>
        <v>0.66673703703703702</v>
      </c>
      <c r="DW25" s="83">
        <f ca="1">IF('INF S2 353-271'!$AB21="|","|",DW$35+'INF S2 353-271'!$AB21)</f>
        <v>0.67819784663882665</v>
      </c>
      <c r="DX25" s="207">
        <f ca="1">IF('INF S2 353-271'!$AB21="|","|",DX$35+'INF S2 353-271'!$AB21)</f>
        <v>0.69208673552771549</v>
      </c>
      <c r="DY25" s="87" t="str">
        <f ca="1">IF('INF S2 353-271'!$AD21="|","|",DY$35+'INF S2 353-271'!$AD21)</f>
        <v>|</v>
      </c>
      <c r="DZ25" s="87"/>
      <c r="EA25" s="88">
        <f ca="1">IF('INF S2 353-271'!$AC21="|","|",EA$35+'INF S2 353-271'!$AC21)</f>
        <v>0.70840370370370376</v>
      </c>
      <c r="EB25" s="83">
        <f ca="1">IF('INF S2 353-271'!$AB21="|","|",EB$35+'INF S2 353-271'!$AB21)</f>
        <v>0.71986451330549317</v>
      </c>
      <c r="EC25" s="207">
        <f ca="1">IF('INF S2 353-271'!$AB21="|","|",EC$35+'INF S2 353-271'!$AB21)</f>
        <v>0.73375340219438223</v>
      </c>
      <c r="ED25" s="87" t="str">
        <f ca="1">IF('INF S2 353-271'!$AD21="|","|",ED$35+'INF S2 353-271'!$AD21)</f>
        <v>|</v>
      </c>
      <c r="EE25" s="88">
        <f ca="1">IF('INF S2 353-271'!$AC21="|","|",EE$35+'INF S2 353-271'!$AC21)</f>
        <v>0.75007037037037039</v>
      </c>
      <c r="EF25" s="83">
        <f ca="1">IF('INF S2 353-271'!$AB21="|","|",EF$35+'INF S2 353-271'!$AB21)</f>
        <v>0.76153117997215991</v>
      </c>
      <c r="EG25" s="207">
        <f ca="1">IF('INF S2 353-271'!$AB21="|","|",EG$35+'INF S2 353-271'!$AB21)</f>
        <v>0.77542006886104886</v>
      </c>
      <c r="EH25" s="87" t="str">
        <f ca="1">IF('INF S2 353-271'!$AD21="|","|",EH$35+'INF S2 353-271'!$AD21)</f>
        <v>|</v>
      </c>
      <c r="EI25" s="83">
        <f ca="1">IF('INF S2 353-271'!$AB21="|","|",EI$35+'INF S2 353-271'!$AB21)</f>
        <v>0.80319784663882654</v>
      </c>
      <c r="EJ25" s="87" t="str">
        <f ca="1">IF('INF S2 353-271'!$AD21="|","|",EJ$35+'INF S2 353-271'!$AD21)</f>
        <v>|</v>
      </c>
      <c r="EK25" s="83">
        <f ca="1">IF('INF S2 353-271'!$AB21="|","|",EK$35+'INF S2 353-271'!$AB21)</f>
        <v>0.84486451330549317</v>
      </c>
      <c r="EL25" s="87" t="str">
        <f ca="1">IF('INF S2 353-271'!$AD21="|","|",EL$35+'INF S2 353-271'!$AD21)</f>
        <v>|</v>
      </c>
      <c r="EM25" s="83">
        <f ca="1">IF('INF S2 353-271'!$AB21="|","|",EM$35+'INF S2 353-271'!$AB21)</f>
        <v>0.88653117997215991</v>
      </c>
      <c r="EN25" s="87" t="str">
        <f ca="1">IF('INF S2 353-271'!$AD21="|","|",EN$35+'INF S2 353-271'!$AD21)</f>
        <v>|</v>
      </c>
      <c r="EO25" s="83">
        <f ca="1">IF('INF S2 353-271'!$AB21="|","|",EO$35+'INF S2 353-271'!$AB21)</f>
        <v>0.92819784663882654</v>
      </c>
      <c r="EP25" s="87" t="str">
        <f ca="1">IF('INF S2 353-271'!$AD21="|","|",EP$35+'INF S2 353-271'!$AD21)</f>
        <v>|</v>
      </c>
      <c r="EQ25" s="83">
        <f ca="1">IF('INF S2 353-271'!$AB21="|","|",EQ$35+'INF S2 353-271'!$AB21)</f>
        <v>0.96986451330549317</v>
      </c>
    </row>
    <row r="26" spans="1:147">
      <c r="A26" s="148">
        <f ca="1">'INF S2 353-271'!K22</f>
        <v>22.389999999999986</v>
      </c>
      <c r="B26" s="154" t="str">
        <f ca="1">'INF S2 353-271'!L22</f>
        <v>Drużyna Poznańska</v>
      </c>
      <c r="C26" s="275"/>
      <c r="D26" s="83">
        <f ca="1">IF('INF S2 353-271'!$T22="|","|",D$20+'INF S2 353-271'!$T22)</f>
        <v>0.24183108519538632</v>
      </c>
      <c r="E26" s="87" t="str">
        <f ca="1">IF('INF S2 353-271'!$V22="|","|",E$20+'INF S2 353-271'!$V22)</f>
        <v>|</v>
      </c>
      <c r="F26" s="207">
        <f ca="1">IF('INF S2 353-271'!$T22="|","|",F$20+'INF S2 353-271'!$T22)</f>
        <v>0.26960886297316411</v>
      </c>
      <c r="G26" s="83">
        <f ca="1">IF('INF S2 353-271'!$T22="|","|",G$20+'INF S2 353-271'!$T22)</f>
        <v>0.283497751862053</v>
      </c>
      <c r="H26" s="88" t="str">
        <f ca="1">IF('INF S2 353-271'!$U22="|","|",H$20+'INF S2 353-271'!$U22)</f>
        <v>|</v>
      </c>
      <c r="I26" s="83"/>
      <c r="J26" s="87" t="str">
        <f ca="1">IF('INF S2 353-271'!$V22="|","|",J$20+'INF S2 353-271'!$V22)</f>
        <v>|</v>
      </c>
      <c r="K26" s="207">
        <f ca="1">IF('INF S2 353-271'!$T22="|","|",K$20+'INF S2 353-271'!$T22)</f>
        <v>0.31127552963983079</v>
      </c>
      <c r="L26" s="83">
        <f ca="1">IF('INF S2 353-271'!$T22="|","|",L$20+'INF S2 353-271'!$T22)</f>
        <v>0.32516441852871969</v>
      </c>
      <c r="M26" s="88" t="str">
        <f ca="1">IF('INF S2 353-271'!$U22="|","|",M$20+'INF S2 353-271'!$U22)</f>
        <v>|</v>
      </c>
      <c r="N26" s="83"/>
      <c r="O26" s="87" t="str">
        <f ca="1">IF('INF S2 353-271'!$V22="|","|",O$20+'INF S2 353-271'!$V22)</f>
        <v>|</v>
      </c>
      <c r="P26" s="207">
        <f ca="1">IF('INF S2 353-271'!$T22="|","|",P$20+'INF S2 353-271'!$T22)</f>
        <v>0.35294219630649742</v>
      </c>
      <c r="Q26" s="83">
        <f ca="1">IF('INF S2 353-271'!$T22="|","|",Q$20+'INF S2 353-271'!$T22)</f>
        <v>0.36683108519538637</v>
      </c>
      <c r="R26" s="88" t="str">
        <f ca="1">IF('INF S2 353-271'!$U22="|","|",R$20+'INF S2 353-271'!$U22)</f>
        <v>|</v>
      </c>
      <c r="S26" s="87" t="str">
        <f ca="1">IF('INF S2 353-271'!$V22="|","|",S$20+'INF S2 353-271'!$V22)</f>
        <v>|</v>
      </c>
      <c r="T26" s="207">
        <f ca="1">IF('INF S2 353-271'!$T22="|","|",T$20+'INF S2 353-271'!$T22)</f>
        <v>0.39460886297316411</v>
      </c>
      <c r="U26" s="83">
        <f ca="1">IF('INF S2 353-271'!$T22="|","|",U$20+'INF S2 353-271'!$T22)</f>
        <v>0.408497751862053</v>
      </c>
      <c r="V26" s="88" t="str">
        <f ca="1">IF('INF S2 353-271'!$U22="|","|",V$20+'INF S2 353-271'!$U22)</f>
        <v>|</v>
      </c>
      <c r="W26" s="87" t="str">
        <f ca="1">IF('INF S2 353-271'!$V22="|","|",W$20+'INF S2 353-271'!$V22)</f>
        <v>|</v>
      </c>
      <c r="X26" s="83">
        <f ca="1">IF('INF S2 353-271'!$T22="|","|",X$20+'INF S2 353-271'!$T22)</f>
        <v>0.45016441852871969</v>
      </c>
      <c r="Y26" s="88" t="str">
        <f ca="1">IF('INF S2 353-271'!$U22="|","|",Y$20+'INF S2 353-271'!$U22)</f>
        <v>|</v>
      </c>
      <c r="Z26" s="87" t="str">
        <f ca="1">IF('INF S2 353-271'!$V22="|","|",Z$20+'INF S2 353-271'!$V22)</f>
        <v>|</v>
      </c>
      <c r="AA26" s="83">
        <f ca="1">IF('INF S2 353-271'!$T22="|","|",AA$20+'INF S2 353-271'!$T22)</f>
        <v>0.49183108519538637</v>
      </c>
      <c r="AB26" s="87" t="str">
        <f ca="1">IF('INF S2 353-271'!$V22="|","|",AB$20+'INF S2 353-271'!$V22)</f>
        <v>|</v>
      </c>
      <c r="AC26" s="83">
        <f ca="1">IF('INF S2 353-271'!$T22="|","|",AC$20+'INF S2 353-271'!$T22)</f>
        <v>0.53349775186205306</v>
      </c>
      <c r="AD26" s="87" t="str">
        <f ca="1">IF('INF S2 353-271'!$V22="|","|",AD$20+'INF S2 353-271'!$V22)</f>
        <v>|</v>
      </c>
      <c r="AE26" s="83">
        <f ca="1">IF('INF S2 353-271'!$T22="|","|",AE$20+'INF S2 353-271'!$T22)</f>
        <v>0.57516441852871969</v>
      </c>
      <c r="AF26" s="87" t="str">
        <f ca="1">IF('INF S2 353-271'!$V22="|","|",AF$20+'INF S2 353-271'!$V22)</f>
        <v>|</v>
      </c>
      <c r="AG26" s="83">
        <f ca="1">IF('INF S2 353-271'!$T22="|","|",AG$20+'INF S2 353-271'!$T22)</f>
        <v>0.61683108519538632</v>
      </c>
      <c r="AH26" s="87" t="str">
        <f ca="1">IF('INF S2 353-271'!$V22="|","|",AH$20+'INF S2 353-271'!$V22)</f>
        <v>|</v>
      </c>
      <c r="AI26" s="83">
        <f ca="1">IF('INF S2 353-271'!$T22="|","|",AI$20+'INF S2 353-271'!$T22)</f>
        <v>0.65849775186205306</v>
      </c>
      <c r="AJ26" s="88" t="str">
        <f ca="1">IF('INF S2 353-271'!$U22="|","|",AJ$20+'INF S2 353-271'!$U22)</f>
        <v>|</v>
      </c>
      <c r="AK26" s="83"/>
      <c r="AL26" s="87" t="str">
        <f ca="1">IF('INF S2 353-271'!$V22="|","|",AL$20+'INF S2 353-271'!$V22)</f>
        <v>|</v>
      </c>
      <c r="AM26" s="207">
        <f ca="1">IF('INF S2 353-271'!$T22="|","|",AM$20+'INF S2 353-271'!$T22)</f>
        <v>0.68627552963983085</v>
      </c>
      <c r="AN26" s="83">
        <f ca="1">IF('INF S2 353-271'!$T22="|","|",AN$20+'INF S2 353-271'!$T22)</f>
        <v>0.70016441852871969</v>
      </c>
      <c r="AO26" s="88" t="str">
        <f ca="1">IF('INF S2 353-271'!$U22="|","|",AO$20+'INF S2 353-271'!$U22)</f>
        <v>|</v>
      </c>
      <c r="AP26" s="87" t="str">
        <f ca="1">IF('INF S2 353-271'!$V22="|","|",AP$20+'INF S2 353-271'!$V22)</f>
        <v>|</v>
      </c>
      <c r="AQ26" s="207">
        <f ca="1">IF('INF S2 353-271'!$T22="|","|",AQ$20+'INF S2 353-271'!$T22)</f>
        <v>0.72794219630649748</v>
      </c>
      <c r="AR26" s="83">
        <f ca="1">IF('INF S2 353-271'!$T22="|","|",AR$20+'INF S2 353-271'!$T22)</f>
        <v>0.74183108519538632</v>
      </c>
      <c r="AS26" s="88" t="str">
        <f ca="1">IF('INF S2 353-271'!$U22="|","|",AS$20+'INF S2 353-271'!$U22)</f>
        <v>|</v>
      </c>
      <c r="AT26" s="83"/>
      <c r="AU26" s="87" t="str">
        <f ca="1">IF('INF S2 353-271'!$V22="|","|",AU$20+'INF S2 353-271'!$V22)</f>
        <v>|</v>
      </c>
      <c r="AV26" s="207">
        <f ca="1">IF('INF S2 353-271'!$T22="|","|",AV$20+'INF S2 353-271'!$T22)</f>
        <v>0.76960886297316422</v>
      </c>
      <c r="AW26" s="83">
        <f ca="1">IF('INF S2 353-271'!$T22="|","|",AW$20+'INF S2 353-271'!$T22)</f>
        <v>0.78349775186205306</v>
      </c>
      <c r="AX26" s="88" t="str">
        <f ca="1">IF('INF S2 353-271'!$U22="|","|",AX$20+'INF S2 353-271'!$U22)</f>
        <v>|</v>
      </c>
      <c r="AY26" s="87" t="str">
        <f ca="1">IF('INF S2 353-271'!$V22="|","|",AY$20+'INF S2 353-271'!$V22)</f>
        <v>|</v>
      </c>
      <c r="AZ26" s="207">
        <f ca="1">IF('INF S2 353-271'!$T22="|","|",AZ$20+'INF S2 353-271'!$T22)</f>
        <v>0.81127552963983085</v>
      </c>
      <c r="BA26" s="83">
        <f ca="1">IF('INF S2 353-271'!$T22="|","|",BA$20+'INF S2 353-271'!$T22)</f>
        <v>0.82516441852871969</v>
      </c>
      <c r="BB26" s="87" t="str">
        <f ca="1">IF('INF S2 353-271'!$V22="|","|",BB$20+'INF S2 353-271'!$V22)</f>
        <v>|</v>
      </c>
      <c r="BC26" s="83">
        <f ca="1">IF('INF S2 353-271'!$T22="|","|",BC$20+'INF S2 353-271'!$T22)</f>
        <v>0.86683108519538632</v>
      </c>
      <c r="BD26" s="87" t="str">
        <f ca="1">IF('INF S2 353-271'!$V22="|","|",BD$20+'INF S2 353-271'!$V22)</f>
        <v>|</v>
      </c>
      <c r="BE26" s="83">
        <f ca="1">IF('INF S2 353-271'!$T22="|","|",BE$20+'INF S2 353-271'!$T22)</f>
        <v>0.90849775186205306</v>
      </c>
      <c r="BF26" s="87" t="str">
        <f ca="1">IF('INF S2 353-271'!$V22="|","|",BF$20+'INF S2 353-271'!$V22)</f>
        <v>|</v>
      </c>
      <c r="BG26" s="83">
        <f ca="1">IF('INF S2 353-271'!$T22="|","|",BG$20+'INF S2 353-271'!$T22)</f>
        <v>0.95016441852871969</v>
      </c>
      <c r="BH26" s="87" t="str">
        <f ca="1">IF('INF S2 353-271'!$V22="|","|",BH$20+'INF S2 353-271'!$V22)</f>
        <v>|</v>
      </c>
      <c r="BI26" s="83">
        <f ca="1">IF('INF S2 353-271'!$T22="|","|",BI$20+'INF S2 353-271'!$T22)</f>
        <v>0.99183108519538632</v>
      </c>
      <c r="CM26" s="185">
        <f t="shared" si="0"/>
        <v>22.389999999999986</v>
      </c>
      <c r="CN26" s="154" t="str">
        <f t="shared" si="0"/>
        <v>Drużyna Poznańska</v>
      </c>
      <c r="CO26" s="89"/>
      <c r="CP26" s="83">
        <f ca="1">IF('INF S2 353-271'!$AB22="|","|",CP$35+'INF S2 353-271'!$AB22)</f>
        <v>0.21732465951135452</v>
      </c>
      <c r="CQ26" s="88" t="str">
        <f ca="1">IF('INF S2 353-271'!$AC22="|","|",CQ$35+'INF S2 353-271'!$AC22)</f>
        <v>|</v>
      </c>
      <c r="CR26" s="83">
        <f ca="1">IF('INF S2 353-271'!$AB22="|","|",CR$35+'INF S2 353-271'!$AB22)</f>
        <v>0.25899132617802118</v>
      </c>
      <c r="CS26" s="207">
        <f ca="1">IF('INF S2 353-271'!$AB22="|","|",CS$35+'INF S2 353-271'!$AB22)</f>
        <v>0.27288021506691007</v>
      </c>
      <c r="CT26" s="87" t="str">
        <f ca="1">IF('INF S2 353-271'!$AD22="|","|",CT$35+'INF S2 353-271'!$AD22)</f>
        <v>|</v>
      </c>
      <c r="CU26" s="87"/>
      <c r="CV26" s="88" t="str">
        <f ca="1">IF('INF S2 353-271'!$AC22="|","|",CV$35+'INF S2 353-271'!$AC22)</f>
        <v>|</v>
      </c>
      <c r="CW26" s="83">
        <f ca="1">IF('INF S2 353-271'!$AB22="|","|",CW$35+'INF S2 353-271'!$AB22)</f>
        <v>0.30065799284468786</v>
      </c>
      <c r="CX26" s="207">
        <f ca="1">IF('INF S2 353-271'!$AB22="|","|",CX$35+'INF S2 353-271'!$AB22)</f>
        <v>0.3145468817335767</v>
      </c>
      <c r="CY26" s="87" t="str">
        <f ca="1">IF('INF S2 353-271'!$AD22="|","|",CY$35+'INF S2 353-271'!$AD22)</f>
        <v>|</v>
      </c>
      <c r="CZ26" s="88" t="str">
        <f ca="1">IF('INF S2 353-271'!$AC22="|","|",CZ$35+'INF S2 353-271'!$AC22)</f>
        <v>|</v>
      </c>
      <c r="DA26" s="83">
        <f ca="1">IF('INF S2 353-271'!$AB22="|","|",DA$35+'INF S2 353-271'!$AB22)</f>
        <v>0.34232465951135449</v>
      </c>
      <c r="DB26" s="207">
        <f ca="1">IF('INF S2 353-271'!$AB22="|","|",DB$35+'INF S2 353-271'!$AB22)</f>
        <v>0.35621354840024344</v>
      </c>
      <c r="DC26" s="87" t="str">
        <f ca="1">IF('INF S2 353-271'!$AD22="|","|",DC$35+'INF S2 353-271'!$AD22)</f>
        <v>|</v>
      </c>
      <c r="DD26" s="88" t="str">
        <f ca="1">IF('INF S2 353-271'!$AC22="|","|",DD$35+'INF S2 353-271'!$AC22)</f>
        <v>|</v>
      </c>
      <c r="DE26" s="83">
        <f ca="1">IF('INF S2 353-271'!$AB22="|","|",DE$35+'INF S2 353-271'!$AB22)</f>
        <v>0.38399132617802123</v>
      </c>
      <c r="DF26" s="87" t="str">
        <f ca="1">IF('INF S2 353-271'!$AD22="|","|",DF$35+'INF S2 353-271'!$AD22)</f>
        <v>|</v>
      </c>
      <c r="DG26" s="83">
        <f ca="1">IF('INF S2 353-271'!$AB22="|","|",DG$35+'INF S2 353-271'!$AB22)</f>
        <v>0.42565799284468786</v>
      </c>
      <c r="DH26" s="87" t="str">
        <f ca="1">IF('INF S2 353-271'!$AD22="|","|",DH$35+'INF S2 353-271'!$AD22)</f>
        <v>|</v>
      </c>
      <c r="DI26" s="83">
        <f ca="1">IF('INF S2 353-271'!$AB22="|","|",DI$35+'INF S2 353-271'!$AB22)</f>
        <v>0.46732465951135449</v>
      </c>
      <c r="DJ26" s="87" t="str">
        <f ca="1">IF('INF S2 353-271'!$AD22="|","|",DJ$35+'INF S2 353-271'!$AD22)</f>
        <v>|</v>
      </c>
      <c r="DK26" s="83">
        <f ca="1">IF('INF S2 353-271'!$AB22="|","|",DK$35+'INF S2 353-271'!$AB22)</f>
        <v>0.50899132617802123</v>
      </c>
      <c r="DL26" s="87" t="str">
        <f ca="1">IF('INF S2 353-271'!$AD22="|","|",DL$35+'INF S2 353-271'!$AD22)</f>
        <v>|</v>
      </c>
      <c r="DM26" s="83">
        <f ca="1">IF('INF S2 353-271'!$AB22="|","|",DM$35+'INF S2 353-271'!$AB22)</f>
        <v>0.55065799284468786</v>
      </c>
      <c r="DN26" s="87" t="str">
        <f ca="1">IF('INF S2 353-271'!$AD22="|","|",DN$35+'INF S2 353-271'!$AD22)</f>
        <v>|</v>
      </c>
      <c r="DO26" s="83">
        <f ca="1">IF('INF S2 353-271'!$AB22="|","|",DO$35+'INF S2 353-271'!$AB22)</f>
        <v>0.59232465951135449</v>
      </c>
      <c r="DP26" s="87" t="str">
        <f ca="1">IF('INF S2 353-271'!$AD22="|","|",DP$35+'INF S2 353-271'!$AD22)</f>
        <v>|</v>
      </c>
      <c r="DQ26" s="83">
        <f ca="1">IF('INF S2 353-271'!$AB22="|","|",DQ$35+'INF S2 353-271'!$AB22)</f>
        <v>0.63399132617802112</v>
      </c>
      <c r="DR26" s="88" t="str">
        <f ca="1">IF('INF S2 353-271'!$AC22="|","|",DR$35+'INF S2 353-271'!$AC22)</f>
        <v>|</v>
      </c>
      <c r="DS26" s="207">
        <f ca="1">IF('INF S2 353-271'!$AB22="|","|",DS$35+'INF S2 353-271'!$AB22)</f>
        <v>0.64788021506690996</v>
      </c>
      <c r="DT26" s="87" t="str">
        <f ca="1">IF('INF S2 353-271'!$AD22="|","|",DT$35+'INF S2 353-271'!$AD22)</f>
        <v>|</v>
      </c>
      <c r="DU26" s="87"/>
      <c r="DV26" s="88" t="str">
        <f ca="1">IF('INF S2 353-271'!$AC22="|","|",DV$35+'INF S2 353-271'!$AC22)</f>
        <v>|</v>
      </c>
      <c r="DW26" s="83">
        <f ca="1">IF('INF S2 353-271'!$AB22="|","|",DW$35+'INF S2 353-271'!$AB22)</f>
        <v>0.67565799284468786</v>
      </c>
      <c r="DX26" s="207">
        <f ca="1">IF('INF S2 353-271'!$AB22="|","|",DX$35+'INF S2 353-271'!$AB22)</f>
        <v>0.6895468817335767</v>
      </c>
      <c r="DY26" s="87" t="str">
        <f ca="1">IF('INF S2 353-271'!$AD22="|","|",DY$35+'INF S2 353-271'!$AD22)</f>
        <v>|</v>
      </c>
      <c r="DZ26" s="87"/>
      <c r="EA26" s="88" t="str">
        <f ca="1">IF('INF S2 353-271'!$AC22="|","|",EA$35+'INF S2 353-271'!$AC22)</f>
        <v>|</v>
      </c>
      <c r="EB26" s="83">
        <f ca="1">IF('INF S2 353-271'!$AB22="|","|",EB$35+'INF S2 353-271'!$AB22)</f>
        <v>0.71732465951135438</v>
      </c>
      <c r="EC26" s="207">
        <f ca="1">IF('INF S2 353-271'!$AB22="|","|",EC$35+'INF S2 353-271'!$AB22)</f>
        <v>0.73121354840024344</v>
      </c>
      <c r="ED26" s="87" t="str">
        <f ca="1">IF('INF S2 353-271'!$AD22="|","|",ED$35+'INF S2 353-271'!$AD22)</f>
        <v>|</v>
      </c>
      <c r="EE26" s="88" t="str">
        <f ca="1">IF('INF S2 353-271'!$AC22="|","|",EE$35+'INF S2 353-271'!$AC22)</f>
        <v>|</v>
      </c>
      <c r="EF26" s="83">
        <f ca="1">IF('INF S2 353-271'!$AB22="|","|",EF$35+'INF S2 353-271'!$AB22)</f>
        <v>0.75899132617802112</v>
      </c>
      <c r="EG26" s="207">
        <f ca="1">IF('INF S2 353-271'!$AB22="|","|",EG$35+'INF S2 353-271'!$AB22)</f>
        <v>0.77288021506691007</v>
      </c>
      <c r="EH26" s="87" t="str">
        <f ca="1">IF('INF S2 353-271'!$AD22="|","|",EH$35+'INF S2 353-271'!$AD22)</f>
        <v>|</v>
      </c>
      <c r="EI26" s="83">
        <f ca="1">IF('INF S2 353-271'!$AB22="|","|",EI$35+'INF S2 353-271'!$AB22)</f>
        <v>0.80065799284468775</v>
      </c>
      <c r="EJ26" s="87" t="str">
        <f ca="1">IF('INF S2 353-271'!$AD22="|","|",EJ$35+'INF S2 353-271'!$AD22)</f>
        <v>|</v>
      </c>
      <c r="EK26" s="83">
        <f ca="1">IF('INF S2 353-271'!$AB22="|","|",EK$35+'INF S2 353-271'!$AB22)</f>
        <v>0.84232465951135438</v>
      </c>
      <c r="EL26" s="87" t="str">
        <f ca="1">IF('INF S2 353-271'!$AD22="|","|",EL$35+'INF S2 353-271'!$AD22)</f>
        <v>|</v>
      </c>
      <c r="EM26" s="83">
        <f ca="1">IF('INF S2 353-271'!$AB22="|","|",EM$35+'INF S2 353-271'!$AB22)</f>
        <v>0.88399132617802112</v>
      </c>
      <c r="EN26" s="87" t="str">
        <f ca="1">IF('INF S2 353-271'!$AD22="|","|",EN$35+'INF S2 353-271'!$AD22)</f>
        <v>|</v>
      </c>
      <c r="EO26" s="83">
        <f ca="1">IF('INF S2 353-271'!$AB22="|","|",EO$35+'INF S2 353-271'!$AB22)</f>
        <v>0.92565799284468775</v>
      </c>
      <c r="EP26" s="87" t="str">
        <f ca="1">IF('INF S2 353-271'!$AD22="|","|",EP$35+'INF S2 353-271'!$AD22)</f>
        <v>|</v>
      </c>
      <c r="EQ26" s="83">
        <f ca="1">IF('INF S2 353-271'!$AB22="|","|",EQ$35+'INF S2 353-271'!$AB22)</f>
        <v>0.96732465951135438</v>
      </c>
    </row>
    <row r="27" spans="1:147">
      <c r="A27" s="148">
        <f ca="1">'INF S2 353-271'!K23</f>
        <v>25.772999999999996</v>
      </c>
      <c r="B27" s="154" t="str">
        <f ca="1">'INF S2 353-271'!L23</f>
        <v>Iłowiec</v>
      </c>
      <c r="C27" s="275"/>
      <c r="D27" s="83">
        <f ca="1">IF('INF S2 353-271'!$T23="|","|",D$20+'INF S2 353-271'!$T23)</f>
        <v>0.24417207681003794</v>
      </c>
      <c r="E27" s="87" t="str">
        <f ca="1">IF('INF S2 353-271'!$V23="|","|",E$20+'INF S2 353-271'!$V23)</f>
        <v>|</v>
      </c>
      <c r="F27" s="207">
        <f ca="1">IF('INF S2 353-271'!$T23="|","|",F$20+'INF S2 353-271'!$T23)</f>
        <v>0.27194985458781568</v>
      </c>
      <c r="G27" s="83">
        <f ca="1">IF('INF S2 353-271'!$T23="|","|",G$20+'INF S2 353-271'!$T23)</f>
        <v>0.28583874347670457</v>
      </c>
      <c r="H27" s="88" t="str">
        <f ca="1">IF('INF S2 353-271'!$U23="|","|",H$20+'INF S2 353-271'!$U23)</f>
        <v>|</v>
      </c>
      <c r="I27" s="83"/>
      <c r="J27" s="87" t="str">
        <f ca="1">IF('INF S2 353-271'!$V23="|","|",J$20+'INF S2 353-271'!$V23)</f>
        <v>|</v>
      </c>
      <c r="K27" s="207">
        <f ca="1">IF('INF S2 353-271'!$T23="|","|",K$20+'INF S2 353-271'!$T23)</f>
        <v>0.31361652125448236</v>
      </c>
      <c r="L27" s="83">
        <f ca="1">IF('INF S2 353-271'!$T23="|","|",L$20+'INF S2 353-271'!$T23)</f>
        <v>0.32750541014337126</v>
      </c>
      <c r="M27" s="88" t="str">
        <f ca="1">IF('INF S2 353-271'!$U23="|","|",M$20+'INF S2 353-271'!$U23)</f>
        <v>|</v>
      </c>
      <c r="N27" s="83"/>
      <c r="O27" s="87" t="str">
        <f ca="1">IF('INF S2 353-271'!$V23="|","|",O$20+'INF S2 353-271'!$V23)</f>
        <v>|</v>
      </c>
      <c r="P27" s="207">
        <f ca="1">IF('INF S2 353-271'!$T23="|","|",P$20+'INF S2 353-271'!$T23)</f>
        <v>0.35528318792114899</v>
      </c>
      <c r="Q27" s="83">
        <f ca="1">IF('INF S2 353-271'!$T23="|","|",Q$20+'INF S2 353-271'!$T23)</f>
        <v>0.36917207681003794</v>
      </c>
      <c r="R27" s="88" t="str">
        <f ca="1">IF('INF S2 353-271'!$U23="|","|",R$20+'INF S2 353-271'!$U23)</f>
        <v>|</v>
      </c>
      <c r="S27" s="87" t="str">
        <f ca="1">IF('INF S2 353-271'!$V23="|","|",S$20+'INF S2 353-271'!$V23)</f>
        <v>|</v>
      </c>
      <c r="T27" s="207">
        <f ca="1">IF('INF S2 353-271'!$T23="|","|",T$20+'INF S2 353-271'!$T23)</f>
        <v>0.39694985458781568</v>
      </c>
      <c r="U27" s="83">
        <f ca="1">IF('INF S2 353-271'!$T23="|","|",U$20+'INF S2 353-271'!$T23)</f>
        <v>0.41083874347670457</v>
      </c>
      <c r="V27" s="88" t="str">
        <f ca="1">IF('INF S2 353-271'!$U23="|","|",V$20+'INF S2 353-271'!$U23)</f>
        <v>|</v>
      </c>
      <c r="W27" s="87" t="str">
        <f ca="1">IF('INF S2 353-271'!$V23="|","|",W$20+'INF S2 353-271'!$V23)</f>
        <v>|</v>
      </c>
      <c r="X27" s="83">
        <f ca="1">IF('INF S2 353-271'!$T23="|","|",X$20+'INF S2 353-271'!$T23)</f>
        <v>0.45250541014337126</v>
      </c>
      <c r="Y27" s="88" t="str">
        <f ca="1">IF('INF S2 353-271'!$U23="|","|",Y$20+'INF S2 353-271'!$U23)</f>
        <v>|</v>
      </c>
      <c r="Z27" s="87" t="str">
        <f ca="1">IF('INF S2 353-271'!$V23="|","|",Z$20+'INF S2 353-271'!$V23)</f>
        <v>|</v>
      </c>
      <c r="AA27" s="83">
        <f ca="1">IF('INF S2 353-271'!$T23="|","|",AA$20+'INF S2 353-271'!$T23)</f>
        <v>0.49417207681003794</v>
      </c>
      <c r="AB27" s="87" t="str">
        <f ca="1">IF('INF S2 353-271'!$V23="|","|",AB$20+'INF S2 353-271'!$V23)</f>
        <v>|</v>
      </c>
      <c r="AC27" s="83">
        <f ca="1">IF('INF S2 353-271'!$T23="|","|",AC$20+'INF S2 353-271'!$T23)</f>
        <v>0.53583874347670468</v>
      </c>
      <c r="AD27" s="87" t="str">
        <f ca="1">IF('INF S2 353-271'!$V23="|","|",AD$20+'INF S2 353-271'!$V23)</f>
        <v>|</v>
      </c>
      <c r="AE27" s="83">
        <f ca="1">IF('INF S2 353-271'!$T23="|","|",AE$20+'INF S2 353-271'!$T23)</f>
        <v>0.57750541014337131</v>
      </c>
      <c r="AF27" s="87" t="str">
        <f ca="1">IF('INF S2 353-271'!$V23="|","|",AF$20+'INF S2 353-271'!$V23)</f>
        <v>|</v>
      </c>
      <c r="AG27" s="83">
        <f ca="1">IF('INF S2 353-271'!$T23="|","|",AG$20+'INF S2 353-271'!$T23)</f>
        <v>0.61917207681003794</v>
      </c>
      <c r="AH27" s="87" t="str">
        <f ca="1">IF('INF S2 353-271'!$V23="|","|",AH$20+'INF S2 353-271'!$V23)</f>
        <v>|</v>
      </c>
      <c r="AI27" s="83">
        <f ca="1">IF('INF S2 353-271'!$T23="|","|",AI$20+'INF S2 353-271'!$T23)</f>
        <v>0.66083874347670468</v>
      </c>
      <c r="AJ27" s="88" t="str">
        <f ca="1">IF('INF S2 353-271'!$U23="|","|",AJ$20+'INF S2 353-271'!$U23)</f>
        <v>|</v>
      </c>
      <c r="AK27" s="83"/>
      <c r="AL27" s="87" t="str">
        <f ca="1">IF('INF S2 353-271'!$V23="|","|",AL$20+'INF S2 353-271'!$V23)</f>
        <v>|</v>
      </c>
      <c r="AM27" s="207">
        <f ca="1">IF('INF S2 353-271'!$T23="|","|",AM$20+'INF S2 353-271'!$T23)</f>
        <v>0.68861652125448247</v>
      </c>
      <c r="AN27" s="83">
        <f ca="1">IF('INF S2 353-271'!$T23="|","|",AN$20+'INF S2 353-271'!$T23)</f>
        <v>0.70250541014337131</v>
      </c>
      <c r="AO27" s="88" t="str">
        <f ca="1">IF('INF S2 353-271'!$U23="|","|",AO$20+'INF S2 353-271'!$U23)</f>
        <v>|</v>
      </c>
      <c r="AP27" s="87" t="str">
        <f ca="1">IF('INF S2 353-271'!$V23="|","|",AP$20+'INF S2 353-271'!$V23)</f>
        <v>|</v>
      </c>
      <c r="AQ27" s="207">
        <f ca="1">IF('INF S2 353-271'!$T23="|","|",AQ$20+'INF S2 353-271'!$T23)</f>
        <v>0.7302831879211491</v>
      </c>
      <c r="AR27" s="83">
        <f ca="1">IF('INF S2 353-271'!$T23="|","|",AR$20+'INF S2 353-271'!$T23)</f>
        <v>0.74417207681003794</v>
      </c>
      <c r="AS27" s="88" t="str">
        <f ca="1">IF('INF S2 353-271'!$U23="|","|",AS$20+'INF S2 353-271'!$U23)</f>
        <v>|</v>
      </c>
      <c r="AT27" s="83"/>
      <c r="AU27" s="87" t="str">
        <f ca="1">IF('INF S2 353-271'!$V23="|","|",AU$20+'INF S2 353-271'!$V23)</f>
        <v>|</v>
      </c>
      <c r="AV27" s="207">
        <f ca="1">IF('INF S2 353-271'!$T23="|","|",AV$20+'INF S2 353-271'!$T23)</f>
        <v>0.77194985458781584</v>
      </c>
      <c r="AW27" s="83">
        <f ca="1">IF('INF S2 353-271'!$T23="|","|",AW$20+'INF S2 353-271'!$T23)</f>
        <v>0.78583874347670468</v>
      </c>
      <c r="AX27" s="88" t="str">
        <f ca="1">IF('INF S2 353-271'!$U23="|","|",AX$20+'INF S2 353-271'!$U23)</f>
        <v>|</v>
      </c>
      <c r="AY27" s="87" t="str">
        <f ca="1">IF('INF S2 353-271'!$V23="|","|",AY$20+'INF S2 353-271'!$V23)</f>
        <v>|</v>
      </c>
      <c r="AZ27" s="207">
        <f ca="1">IF('INF S2 353-271'!$T23="|","|",AZ$20+'INF S2 353-271'!$T23)</f>
        <v>0.81361652125448247</v>
      </c>
      <c r="BA27" s="83">
        <f ca="1">IF('INF S2 353-271'!$T23="|","|",BA$20+'INF S2 353-271'!$T23)</f>
        <v>0.82750541014337131</v>
      </c>
      <c r="BB27" s="87" t="str">
        <f ca="1">IF('INF S2 353-271'!$V23="|","|",BB$20+'INF S2 353-271'!$V23)</f>
        <v>|</v>
      </c>
      <c r="BC27" s="83">
        <f ca="1">IF('INF S2 353-271'!$T23="|","|",BC$20+'INF S2 353-271'!$T23)</f>
        <v>0.86917207681003794</v>
      </c>
      <c r="BD27" s="87" t="str">
        <f ca="1">IF('INF S2 353-271'!$V23="|","|",BD$20+'INF S2 353-271'!$V23)</f>
        <v>|</v>
      </c>
      <c r="BE27" s="83">
        <f ca="1">IF('INF S2 353-271'!$T23="|","|",BE$20+'INF S2 353-271'!$T23)</f>
        <v>0.91083874347670468</v>
      </c>
      <c r="BF27" s="87" t="str">
        <f ca="1">IF('INF S2 353-271'!$V23="|","|",BF$20+'INF S2 353-271'!$V23)</f>
        <v>|</v>
      </c>
      <c r="BG27" s="83">
        <f ca="1">IF('INF S2 353-271'!$T23="|","|",BG$20+'INF S2 353-271'!$T23)</f>
        <v>0.95250541014337131</v>
      </c>
      <c r="BH27" s="87" t="str">
        <f ca="1">IF('INF S2 353-271'!$V23="|","|",BH$20+'INF S2 353-271'!$V23)</f>
        <v>|</v>
      </c>
      <c r="BI27" s="83">
        <f ca="1">IF('INF S2 353-271'!$T23="|","|",BI$20+'INF S2 353-271'!$T23)</f>
        <v>0.99417207681003794</v>
      </c>
      <c r="CM27" s="185">
        <f t="shared" si="0"/>
        <v>25.772999999999996</v>
      </c>
      <c r="CN27" s="154" t="str">
        <f t="shared" si="0"/>
        <v>Iłowiec</v>
      </c>
      <c r="CO27" s="89"/>
      <c r="CP27" s="83">
        <f ca="1">IF('INF S2 353-271'!$AB23="|","|",CP$35+'INF S2 353-271'!$AB23)</f>
        <v>0.2149836678967029</v>
      </c>
      <c r="CQ27" s="88" t="str">
        <f ca="1">IF('INF S2 353-271'!$AC23="|","|",CQ$35+'INF S2 353-271'!$AC23)</f>
        <v>|</v>
      </c>
      <c r="CR27" s="83">
        <f ca="1">IF('INF S2 353-271'!$AB23="|","|",CR$35+'INF S2 353-271'!$AB23)</f>
        <v>0.25665033456336955</v>
      </c>
      <c r="CS27" s="207">
        <f ca="1">IF('INF S2 353-271'!$AB23="|","|",CS$35+'INF S2 353-271'!$AB23)</f>
        <v>0.27053922345225845</v>
      </c>
      <c r="CT27" s="87" t="str">
        <f ca="1">IF('INF S2 353-271'!$AD23="|","|",CT$35+'INF S2 353-271'!$AD23)</f>
        <v>|</v>
      </c>
      <c r="CU27" s="87"/>
      <c r="CV27" s="88" t="str">
        <f ca="1">IF('INF S2 353-271'!$AC23="|","|",CV$35+'INF S2 353-271'!$AC23)</f>
        <v>|</v>
      </c>
      <c r="CW27" s="83">
        <f ca="1">IF('INF S2 353-271'!$AB23="|","|",CW$35+'INF S2 353-271'!$AB23)</f>
        <v>0.29831700123003624</v>
      </c>
      <c r="CX27" s="207">
        <f ca="1">IF('INF S2 353-271'!$AB23="|","|",CX$35+'INF S2 353-271'!$AB23)</f>
        <v>0.31220589011892513</v>
      </c>
      <c r="CY27" s="87" t="str">
        <f ca="1">IF('INF S2 353-271'!$AD23="|","|",CY$35+'INF S2 353-271'!$AD23)</f>
        <v>|</v>
      </c>
      <c r="CZ27" s="88" t="str">
        <f ca="1">IF('INF S2 353-271'!$AC23="|","|",CZ$35+'INF S2 353-271'!$AC23)</f>
        <v>|</v>
      </c>
      <c r="DA27" s="83">
        <f ca="1">IF('INF S2 353-271'!$AB23="|","|",DA$35+'INF S2 353-271'!$AB23)</f>
        <v>0.33998366789670292</v>
      </c>
      <c r="DB27" s="207">
        <f ca="1">IF('INF S2 353-271'!$AB23="|","|",DB$35+'INF S2 353-271'!$AB23)</f>
        <v>0.35387255678559182</v>
      </c>
      <c r="DC27" s="87" t="str">
        <f ca="1">IF('INF S2 353-271'!$AD23="|","|",DC$35+'INF S2 353-271'!$AD23)</f>
        <v>|</v>
      </c>
      <c r="DD27" s="88" t="str">
        <f ca="1">IF('INF S2 353-271'!$AC23="|","|",DD$35+'INF S2 353-271'!$AC23)</f>
        <v>|</v>
      </c>
      <c r="DE27" s="83">
        <f ca="1">IF('INF S2 353-271'!$AB23="|","|",DE$35+'INF S2 353-271'!$AB23)</f>
        <v>0.38165033456336961</v>
      </c>
      <c r="DF27" s="87" t="str">
        <f ca="1">IF('INF S2 353-271'!$AD23="|","|",DF$35+'INF S2 353-271'!$AD23)</f>
        <v>|</v>
      </c>
      <c r="DG27" s="83">
        <f ca="1">IF('INF S2 353-271'!$AB23="|","|",DG$35+'INF S2 353-271'!$AB23)</f>
        <v>0.42331700123003624</v>
      </c>
      <c r="DH27" s="87" t="str">
        <f ca="1">IF('INF S2 353-271'!$AD23="|","|",DH$35+'INF S2 353-271'!$AD23)</f>
        <v>|</v>
      </c>
      <c r="DI27" s="83">
        <f ca="1">IF('INF S2 353-271'!$AB23="|","|",DI$35+'INF S2 353-271'!$AB23)</f>
        <v>0.46498366789670292</v>
      </c>
      <c r="DJ27" s="87" t="str">
        <f ca="1">IF('INF S2 353-271'!$AD23="|","|",DJ$35+'INF S2 353-271'!$AD23)</f>
        <v>|</v>
      </c>
      <c r="DK27" s="83">
        <f ca="1">IF('INF S2 353-271'!$AB23="|","|",DK$35+'INF S2 353-271'!$AB23)</f>
        <v>0.50665033456336961</v>
      </c>
      <c r="DL27" s="87" t="str">
        <f ca="1">IF('INF S2 353-271'!$AD23="|","|",DL$35+'INF S2 353-271'!$AD23)</f>
        <v>|</v>
      </c>
      <c r="DM27" s="83">
        <f ca="1">IF('INF S2 353-271'!$AB23="|","|",DM$35+'INF S2 353-271'!$AB23)</f>
        <v>0.54831700123003624</v>
      </c>
      <c r="DN27" s="87" t="str">
        <f ca="1">IF('INF S2 353-271'!$AD23="|","|",DN$35+'INF S2 353-271'!$AD23)</f>
        <v>|</v>
      </c>
      <c r="DO27" s="83">
        <f ca="1">IF('INF S2 353-271'!$AB23="|","|",DO$35+'INF S2 353-271'!$AB23)</f>
        <v>0.58998366789670287</v>
      </c>
      <c r="DP27" s="87" t="str">
        <f ca="1">IF('INF S2 353-271'!$AD23="|","|",DP$35+'INF S2 353-271'!$AD23)</f>
        <v>|</v>
      </c>
      <c r="DQ27" s="83">
        <f ca="1">IF('INF S2 353-271'!$AB23="|","|",DQ$35+'INF S2 353-271'!$AB23)</f>
        <v>0.6316503345633695</v>
      </c>
      <c r="DR27" s="88" t="str">
        <f ca="1">IF('INF S2 353-271'!$AC23="|","|",DR$35+'INF S2 353-271'!$AC23)</f>
        <v>|</v>
      </c>
      <c r="DS27" s="207">
        <f ca="1">IF('INF S2 353-271'!$AB23="|","|",DS$35+'INF S2 353-271'!$AB23)</f>
        <v>0.64553922345225834</v>
      </c>
      <c r="DT27" s="87" t="str">
        <f ca="1">IF('INF S2 353-271'!$AD23="|","|",DT$35+'INF S2 353-271'!$AD23)</f>
        <v>|</v>
      </c>
      <c r="DU27" s="87"/>
      <c r="DV27" s="88" t="str">
        <f ca="1">IF('INF S2 353-271'!$AC23="|","|",DV$35+'INF S2 353-271'!$AC23)</f>
        <v>|</v>
      </c>
      <c r="DW27" s="83">
        <f ca="1">IF('INF S2 353-271'!$AB23="|","|",DW$35+'INF S2 353-271'!$AB23)</f>
        <v>0.67331700123003624</v>
      </c>
      <c r="DX27" s="207">
        <f ca="1">IF('INF S2 353-271'!$AB23="|","|",DX$35+'INF S2 353-271'!$AB23)</f>
        <v>0.68720589011892508</v>
      </c>
      <c r="DY27" s="87" t="str">
        <f ca="1">IF('INF S2 353-271'!$AD23="|","|",DY$35+'INF S2 353-271'!$AD23)</f>
        <v>|</v>
      </c>
      <c r="DZ27" s="87"/>
      <c r="EA27" s="88" t="str">
        <f ca="1">IF('INF S2 353-271'!$AC23="|","|",EA$35+'INF S2 353-271'!$AC23)</f>
        <v>|</v>
      </c>
      <c r="EB27" s="83">
        <f ca="1">IF('INF S2 353-271'!$AB23="|","|",EB$35+'INF S2 353-271'!$AB23)</f>
        <v>0.71498366789670276</v>
      </c>
      <c r="EC27" s="207">
        <f ca="1">IF('INF S2 353-271'!$AB23="|","|",EC$35+'INF S2 353-271'!$AB23)</f>
        <v>0.72887255678559182</v>
      </c>
      <c r="ED27" s="87" t="str">
        <f ca="1">IF('INF S2 353-271'!$AD23="|","|",ED$35+'INF S2 353-271'!$AD23)</f>
        <v>|</v>
      </c>
      <c r="EE27" s="88" t="str">
        <f ca="1">IF('INF S2 353-271'!$AC23="|","|",EE$35+'INF S2 353-271'!$AC23)</f>
        <v>|</v>
      </c>
      <c r="EF27" s="83">
        <f ca="1">IF('INF S2 353-271'!$AB23="|","|",EF$35+'INF S2 353-271'!$AB23)</f>
        <v>0.7566503345633695</v>
      </c>
      <c r="EG27" s="207">
        <f ca="1">IF('INF S2 353-271'!$AB23="|","|",EG$35+'INF S2 353-271'!$AB23)</f>
        <v>0.77053922345225845</v>
      </c>
      <c r="EH27" s="87" t="str">
        <f ca="1">IF('INF S2 353-271'!$AD23="|","|",EH$35+'INF S2 353-271'!$AD23)</f>
        <v>|</v>
      </c>
      <c r="EI27" s="83">
        <f ca="1">IF('INF S2 353-271'!$AB23="|","|",EI$35+'INF S2 353-271'!$AB23)</f>
        <v>0.79831700123003613</v>
      </c>
      <c r="EJ27" s="87" t="str">
        <f ca="1">IF('INF S2 353-271'!$AD23="|","|",EJ$35+'INF S2 353-271'!$AD23)</f>
        <v>|</v>
      </c>
      <c r="EK27" s="83">
        <f ca="1">IF('INF S2 353-271'!$AB23="|","|",EK$35+'INF S2 353-271'!$AB23)</f>
        <v>0.83998366789670276</v>
      </c>
      <c r="EL27" s="87" t="str">
        <f ca="1">IF('INF S2 353-271'!$AD23="|","|",EL$35+'INF S2 353-271'!$AD23)</f>
        <v>|</v>
      </c>
      <c r="EM27" s="83">
        <f ca="1">IF('INF S2 353-271'!$AB23="|","|",EM$35+'INF S2 353-271'!$AB23)</f>
        <v>0.8816503345633695</v>
      </c>
      <c r="EN27" s="87" t="str">
        <f ca="1">IF('INF S2 353-271'!$AD23="|","|",EN$35+'INF S2 353-271'!$AD23)</f>
        <v>|</v>
      </c>
      <c r="EO27" s="83">
        <f ca="1">IF('INF S2 353-271'!$AB23="|","|",EO$35+'INF S2 353-271'!$AB23)</f>
        <v>0.92331700123003613</v>
      </c>
      <c r="EP27" s="87" t="str">
        <f ca="1">IF('INF S2 353-271'!$AD23="|","|",EP$35+'INF S2 353-271'!$AD23)</f>
        <v>|</v>
      </c>
      <c r="EQ27" s="83">
        <f ca="1">IF('INF S2 353-271'!$AB23="|","|",EQ$35+'INF S2 353-271'!$AB23)</f>
        <v>0.96498366789670276</v>
      </c>
    </row>
    <row r="28" spans="1:147">
      <c r="A28" s="148">
        <f ca="1">'INF S2 353-271'!K24</f>
        <v>31.593999999999994</v>
      </c>
      <c r="B28" s="155" t="str">
        <f ca="1">'INF S2 353-271'!L24</f>
        <v>Czempiń</v>
      </c>
      <c r="C28" s="275"/>
      <c r="D28" s="83">
        <f ca="1">IF('INF S2 353-271'!$T24="|","|",D$20+'INF S2 353-271'!$T24)</f>
        <v>0.24737977248451862</v>
      </c>
      <c r="E28" s="87" t="str">
        <f ca="1">IF('INF S2 353-271'!$V24="|","|",E$20+'INF S2 353-271'!$V24)</f>
        <v>|</v>
      </c>
      <c r="F28" s="207">
        <f ca="1">IF('INF S2 353-271'!$T24="|","|",F$20+'INF S2 353-271'!$T24)</f>
        <v>0.27515755026229638</v>
      </c>
      <c r="G28" s="83">
        <f ca="1">IF('INF S2 353-271'!$T24="|","|",G$20+'INF S2 353-271'!$T24)</f>
        <v>0.28904643915118527</v>
      </c>
      <c r="H28" s="88">
        <f ca="1">IF('INF S2 353-271'!$U24="|","|",H$20+'INF S2 353-271'!$U24)</f>
        <v>0.29733387731481481</v>
      </c>
      <c r="I28" s="83"/>
      <c r="J28" s="87" t="str">
        <f ca="1">IF('INF S2 353-271'!$V24="|","|",J$20+'INF S2 353-271'!$V24)</f>
        <v>|</v>
      </c>
      <c r="K28" s="207">
        <f ca="1">IF('INF S2 353-271'!$T24="|","|",K$20+'INF S2 353-271'!$T24)</f>
        <v>0.31682421692896306</v>
      </c>
      <c r="L28" s="83">
        <f ca="1">IF('INF S2 353-271'!$T24="|","|",L$20+'INF S2 353-271'!$T24)</f>
        <v>0.33071310581785196</v>
      </c>
      <c r="M28" s="88">
        <f ca="1">IF('INF S2 353-271'!$U24="|","|",M$20+'INF S2 353-271'!$U24)</f>
        <v>0.33900054398148149</v>
      </c>
      <c r="N28" s="83"/>
      <c r="O28" s="87" t="str">
        <f ca="1">IF('INF S2 353-271'!$V24="|","|",O$20+'INF S2 353-271'!$V24)</f>
        <v>|</v>
      </c>
      <c r="P28" s="207">
        <f ca="1">IF('INF S2 353-271'!$T24="|","|",P$20+'INF S2 353-271'!$T24)</f>
        <v>0.35849088359562969</v>
      </c>
      <c r="Q28" s="83">
        <f ca="1">IF('INF S2 353-271'!$T24="|","|",Q$20+'INF S2 353-271'!$T24)</f>
        <v>0.37237977248451865</v>
      </c>
      <c r="R28" s="88">
        <f ca="1">IF('INF S2 353-271'!$U24="|","|",R$20+'INF S2 353-271'!$U24)</f>
        <v>0.38066721064814818</v>
      </c>
      <c r="S28" s="87" t="str">
        <f ca="1">IF('INF S2 353-271'!$V24="|","|",S$20+'INF S2 353-271'!$V24)</f>
        <v>|</v>
      </c>
      <c r="T28" s="207">
        <f ca="1">IF('INF S2 353-271'!$T24="|","|",T$20+'INF S2 353-271'!$T24)</f>
        <v>0.40015755026229638</v>
      </c>
      <c r="U28" s="83">
        <f ca="1">IF('INF S2 353-271'!$T24="|","|",U$20+'INF S2 353-271'!$T24)</f>
        <v>0.41404643915118527</v>
      </c>
      <c r="V28" s="88">
        <f ca="1">IF('INF S2 353-271'!$U24="|","|",V$20+'INF S2 353-271'!$U24)</f>
        <v>0.42233387731481487</v>
      </c>
      <c r="W28" s="87" t="str">
        <f ca="1">IF('INF S2 353-271'!$V24="|","|",W$20+'INF S2 353-271'!$V24)</f>
        <v>|</v>
      </c>
      <c r="X28" s="83">
        <f ca="1">IF('INF S2 353-271'!$T24="|","|",X$20+'INF S2 353-271'!$T24)</f>
        <v>0.45571310581785196</v>
      </c>
      <c r="Y28" s="88">
        <f ca="1">IF('INF S2 353-271'!$U24="|","|",Y$20+'INF S2 353-271'!$U24)</f>
        <v>0.46400054398148149</v>
      </c>
      <c r="Z28" s="87" t="str">
        <f ca="1">IF('INF S2 353-271'!$V24="|","|",Z$20+'INF S2 353-271'!$V24)</f>
        <v>|</v>
      </c>
      <c r="AA28" s="83">
        <f ca="1">IF('INF S2 353-271'!$T24="|","|",AA$20+'INF S2 353-271'!$T24)</f>
        <v>0.49737977248451865</v>
      </c>
      <c r="AB28" s="87" t="str">
        <f ca="1">IF('INF S2 353-271'!$V24="|","|",AB$20+'INF S2 353-271'!$V24)</f>
        <v>|</v>
      </c>
      <c r="AC28" s="83">
        <f ca="1">IF('INF S2 353-271'!$T24="|","|",AC$20+'INF S2 353-271'!$T24)</f>
        <v>0.53904643915118533</v>
      </c>
      <c r="AD28" s="87" t="str">
        <f ca="1">IF('INF S2 353-271'!$V24="|","|",AD$20+'INF S2 353-271'!$V24)</f>
        <v>|</v>
      </c>
      <c r="AE28" s="83">
        <f ca="1">IF('INF S2 353-271'!$T24="|","|",AE$20+'INF S2 353-271'!$T24)</f>
        <v>0.58071310581785196</v>
      </c>
      <c r="AF28" s="87" t="str">
        <f ca="1">IF('INF S2 353-271'!$V24="|","|",AF$20+'INF S2 353-271'!$V24)</f>
        <v>|</v>
      </c>
      <c r="AG28" s="83">
        <f ca="1">IF('INF S2 353-271'!$T24="|","|",AG$20+'INF S2 353-271'!$T24)</f>
        <v>0.62237977248451859</v>
      </c>
      <c r="AH28" s="87" t="str">
        <f ca="1">IF('INF S2 353-271'!$V24="|","|",AH$20+'INF S2 353-271'!$V24)</f>
        <v>|</v>
      </c>
      <c r="AI28" s="83">
        <f ca="1">IF('INF S2 353-271'!$T24="|","|",AI$20+'INF S2 353-271'!$T24)</f>
        <v>0.66404643915118533</v>
      </c>
      <c r="AJ28" s="88">
        <f ca="1">IF('INF S2 353-271'!$U24="|","|",AJ$20+'INF S2 353-271'!$U24)</f>
        <v>0.67233387731481487</v>
      </c>
      <c r="AK28" s="83"/>
      <c r="AL28" s="87" t="str">
        <f ca="1">IF('INF S2 353-271'!$V24="|","|",AL$20+'INF S2 353-271'!$V24)</f>
        <v>|</v>
      </c>
      <c r="AM28" s="207">
        <f ca="1">IF('INF S2 353-271'!$T24="|","|",AM$20+'INF S2 353-271'!$T24)</f>
        <v>0.69182421692896312</v>
      </c>
      <c r="AN28" s="83">
        <f ca="1">IF('INF S2 353-271'!$T24="|","|",AN$20+'INF S2 353-271'!$T24)</f>
        <v>0.70571310581785196</v>
      </c>
      <c r="AO28" s="88">
        <f ca="1">IF('INF S2 353-271'!$U24="|","|",AO$20+'INF S2 353-271'!$U24)</f>
        <v>0.71400054398148149</v>
      </c>
      <c r="AP28" s="87" t="str">
        <f ca="1">IF('INF S2 353-271'!$V24="|","|",AP$20+'INF S2 353-271'!$V24)</f>
        <v>|</v>
      </c>
      <c r="AQ28" s="207">
        <f ca="1">IF('INF S2 353-271'!$T24="|","|",AQ$20+'INF S2 353-271'!$T24)</f>
        <v>0.73349088359562975</v>
      </c>
      <c r="AR28" s="83">
        <f ca="1">IF('INF S2 353-271'!$T24="|","|",AR$20+'INF S2 353-271'!$T24)</f>
        <v>0.74737977248451859</v>
      </c>
      <c r="AS28" s="88">
        <f ca="1">IF('INF S2 353-271'!$U24="|","|",AS$20+'INF S2 353-271'!$U24)</f>
        <v>0.75566721064814812</v>
      </c>
      <c r="AT28" s="83"/>
      <c r="AU28" s="87" t="str">
        <f ca="1">IF('INF S2 353-271'!$V24="|","|",AU$20+'INF S2 353-271'!$V24)</f>
        <v>|</v>
      </c>
      <c r="AV28" s="207">
        <f ca="1">IF('INF S2 353-271'!$T24="|","|",AV$20+'INF S2 353-271'!$T24)</f>
        <v>0.77515755026229649</v>
      </c>
      <c r="AW28" s="83">
        <f ca="1">IF('INF S2 353-271'!$T24="|","|",AW$20+'INF S2 353-271'!$T24)</f>
        <v>0.78904643915118533</v>
      </c>
      <c r="AX28" s="88">
        <f ca="1">IF('INF S2 353-271'!$U24="|","|",AX$20+'INF S2 353-271'!$U24)</f>
        <v>0.79733387731481487</v>
      </c>
      <c r="AY28" s="87" t="str">
        <f ca="1">IF('INF S2 353-271'!$V24="|","|",AY$20+'INF S2 353-271'!$V24)</f>
        <v>|</v>
      </c>
      <c r="AZ28" s="207">
        <f ca="1">IF('INF S2 353-271'!$T24="|","|",AZ$20+'INF S2 353-271'!$T24)</f>
        <v>0.81682421692896312</v>
      </c>
      <c r="BA28" s="83">
        <f ca="1">IF('INF S2 353-271'!$T24="|","|",BA$20+'INF S2 353-271'!$T24)</f>
        <v>0.83071310581785196</v>
      </c>
      <c r="BB28" s="87" t="str">
        <f ca="1">IF('INF S2 353-271'!$V24="|","|",BB$20+'INF S2 353-271'!$V24)</f>
        <v>|</v>
      </c>
      <c r="BC28" s="83">
        <f ca="1">IF('INF S2 353-271'!$T24="|","|",BC$20+'INF S2 353-271'!$T24)</f>
        <v>0.87237977248451859</v>
      </c>
      <c r="BD28" s="87" t="str">
        <f ca="1">IF('INF S2 353-271'!$V24="|","|",BD$20+'INF S2 353-271'!$V24)</f>
        <v>|</v>
      </c>
      <c r="BE28" s="83">
        <f ca="1">IF('INF S2 353-271'!$T24="|","|",BE$20+'INF S2 353-271'!$T24)</f>
        <v>0.91404643915118533</v>
      </c>
      <c r="BF28" s="87" t="str">
        <f ca="1">IF('INF S2 353-271'!$V24="|","|",BF$20+'INF S2 353-271'!$V24)</f>
        <v>|</v>
      </c>
      <c r="BG28" s="83">
        <f ca="1">IF('INF S2 353-271'!$T24="|","|",BG$20+'INF S2 353-271'!$T24)</f>
        <v>0.95571310581785196</v>
      </c>
      <c r="BH28" s="87" t="str">
        <f ca="1">IF('INF S2 353-271'!$V24="|","|",BH$20+'INF S2 353-271'!$V24)</f>
        <v>|</v>
      </c>
      <c r="BI28" s="83">
        <f ca="1">IF('INF S2 353-271'!$T24="|","|",BI$20+'INF S2 353-271'!$T24)</f>
        <v>0.99737977248451859</v>
      </c>
      <c r="CM28" s="185">
        <f t="shared" si="0"/>
        <v>31.593999999999994</v>
      </c>
      <c r="CN28" s="155" t="str">
        <f t="shared" si="0"/>
        <v>Czempiń</v>
      </c>
      <c r="CO28" s="89"/>
      <c r="CP28" s="83">
        <f ca="1">IF('INF S2 353-271'!$AB24="|","|",CP$35+'INF S2 353-271'!$AB24)</f>
        <v>0.21177597222222222</v>
      </c>
      <c r="CQ28" s="88">
        <f ca="1">IF('INF S2 353-271'!$AC24="|","|",CQ$35+'INF S2 353-271'!$AC24)</f>
        <v>0.24476944444444443</v>
      </c>
      <c r="CR28" s="83">
        <f ca="1">IF('INF S2 353-271'!$AB24="|","|",CR$35+'INF S2 353-271'!$AB24)</f>
        <v>0.2534426388888889</v>
      </c>
      <c r="CS28" s="207">
        <f ca="1">IF('INF S2 353-271'!$AB24="|","|",CS$35+'INF S2 353-271'!$AB24)</f>
        <v>0.2673315277777778</v>
      </c>
      <c r="CT28" s="87" t="str">
        <f ca="1">IF('INF S2 353-271'!$AD24="|","|",CT$35+'INF S2 353-271'!$AD24)</f>
        <v>|</v>
      </c>
      <c r="CU28" s="87"/>
      <c r="CV28" s="88">
        <f ca="1">IF('INF S2 353-271'!$AC24="|","|",CV$35+'INF S2 353-271'!$AC24)</f>
        <v>0.28643611111111111</v>
      </c>
      <c r="CW28" s="83">
        <f ca="1">IF('INF S2 353-271'!$AB24="|","|",CW$35+'INF S2 353-271'!$AB24)</f>
        <v>0.29510930555555553</v>
      </c>
      <c r="CX28" s="207">
        <f ca="1">IF('INF S2 353-271'!$AB24="|","|",CX$35+'INF S2 353-271'!$AB24)</f>
        <v>0.30899819444444443</v>
      </c>
      <c r="CY28" s="87" t="str">
        <f ca="1">IF('INF S2 353-271'!$AD24="|","|",CY$35+'INF S2 353-271'!$AD24)</f>
        <v>|</v>
      </c>
      <c r="CZ28" s="88">
        <f ca="1">IF('INF S2 353-271'!$AC24="|","|",CZ$35+'INF S2 353-271'!$AC24)</f>
        <v>0.32810277777777774</v>
      </c>
      <c r="DA28" s="83">
        <f ca="1">IF('INF S2 353-271'!$AB24="|","|",DA$35+'INF S2 353-271'!$AB24)</f>
        <v>0.33677597222222222</v>
      </c>
      <c r="DB28" s="207">
        <f ca="1">IF('INF S2 353-271'!$AB24="|","|",DB$35+'INF S2 353-271'!$AB24)</f>
        <v>0.35066486111111111</v>
      </c>
      <c r="DC28" s="87" t="str">
        <f ca="1">IF('INF S2 353-271'!$AD24="|","|",DC$35+'INF S2 353-271'!$AD24)</f>
        <v>|</v>
      </c>
      <c r="DD28" s="88">
        <f ca="1">IF('INF S2 353-271'!$AC24="|","|",DD$35+'INF S2 353-271'!$AC24)</f>
        <v>0.36976944444444443</v>
      </c>
      <c r="DE28" s="83">
        <f ca="1">IF('INF S2 353-271'!$AB24="|","|",DE$35+'INF S2 353-271'!$AB24)</f>
        <v>0.3784426388888889</v>
      </c>
      <c r="DF28" s="87" t="str">
        <f ca="1">IF('INF S2 353-271'!$AD24="|","|",DF$35+'INF S2 353-271'!$AD24)</f>
        <v>|</v>
      </c>
      <c r="DG28" s="83">
        <f ca="1">IF('INF S2 353-271'!$AB24="|","|",DG$35+'INF S2 353-271'!$AB24)</f>
        <v>0.42010930555555553</v>
      </c>
      <c r="DH28" s="87" t="str">
        <f ca="1">IF('INF S2 353-271'!$AD24="|","|",DH$35+'INF S2 353-271'!$AD24)</f>
        <v>|</v>
      </c>
      <c r="DI28" s="83">
        <f ca="1">IF('INF S2 353-271'!$AB24="|","|",DI$35+'INF S2 353-271'!$AB24)</f>
        <v>0.46177597222222222</v>
      </c>
      <c r="DJ28" s="87" t="str">
        <f ca="1">IF('INF S2 353-271'!$AD24="|","|",DJ$35+'INF S2 353-271'!$AD24)</f>
        <v>|</v>
      </c>
      <c r="DK28" s="83">
        <f ca="1">IF('INF S2 353-271'!$AB24="|","|",DK$35+'INF S2 353-271'!$AB24)</f>
        <v>0.50344263888888896</v>
      </c>
      <c r="DL28" s="87" t="str">
        <f ca="1">IF('INF S2 353-271'!$AD24="|","|",DL$35+'INF S2 353-271'!$AD24)</f>
        <v>|</v>
      </c>
      <c r="DM28" s="83">
        <f ca="1">IF('INF S2 353-271'!$AB24="|","|",DM$35+'INF S2 353-271'!$AB24)</f>
        <v>0.54510930555555559</v>
      </c>
      <c r="DN28" s="87" t="str">
        <f ca="1">IF('INF S2 353-271'!$AD24="|","|",DN$35+'INF S2 353-271'!$AD24)</f>
        <v>|</v>
      </c>
      <c r="DO28" s="83">
        <f ca="1">IF('INF S2 353-271'!$AB24="|","|",DO$35+'INF S2 353-271'!$AB24)</f>
        <v>0.58677597222222222</v>
      </c>
      <c r="DP28" s="87" t="str">
        <f ca="1">IF('INF S2 353-271'!$AD24="|","|",DP$35+'INF S2 353-271'!$AD24)</f>
        <v>|</v>
      </c>
      <c r="DQ28" s="83">
        <f ca="1">IF('INF S2 353-271'!$AB24="|","|",DQ$35+'INF S2 353-271'!$AB24)</f>
        <v>0.62844263888888885</v>
      </c>
      <c r="DR28" s="88">
        <f ca="1">IF('INF S2 353-271'!$AC24="|","|",DR$35+'INF S2 353-271'!$AC24)</f>
        <v>0.61976944444444448</v>
      </c>
      <c r="DS28" s="207">
        <f ca="1">IF('INF S2 353-271'!$AB24="|","|",DS$35+'INF S2 353-271'!$AB24)</f>
        <v>0.64233152777777769</v>
      </c>
      <c r="DT28" s="87" t="str">
        <f ca="1">IF('INF S2 353-271'!$AD24="|","|",DT$35+'INF S2 353-271'!$AD24)</f>
        <v>|</v>
      </c>
      <c r="DU28" s="87"/>
      <c r="DV28" s="88">
        <f ca="1">IF('INF S2 353-271'!$AC24="|","|",DV$35+'INF S2 353-271'!$AC24)</f>
        <v>0.66143611111111111</v>
      </c>
      <c r="DW28" s="83">
        <f ca="1">IF('INF S2 353-271'!$AB24="|","|",DW$35+'INF S2 353-271'!$AB24)</f>
        <v>0.67010930555555559</v>
      </c>
      <c r="DX28" s="207">
        <f ca="1">IF('INF S2 353-271'!$AB24="|","|",DX$35+'INF S2 353-271'!$AB24)</f>
        <v>0.68399819444444443</v>
      </c>
      <c r="DY28" s="87" t="str">
        <f ca="1">IF('INF S2 353-271'!$AD24="|","|",DY$35+'INF S2 353-271'!$AD24)</f>
        <v>|</v>
      </c>
      <c r="DZ28" s="87"/>
      <c r="EA28" s="88">
        <f ca="1">IF('INF S2 353-271'!$AC24="|","|",EA$35+'INF S2 353-271'!$AC24)</f>
        <v>0.70310277777777785</v>
      </c>
      <c r="EB28" s="83">
        <f ca="1">IF('INF S2 353-271'!$AB24="|","|",EB$35+'INF S2 353-271'!$AB24)</f>
        <v>0.71177597222222211</v>
      </c>
      <c r="EC28" s="207">
        <f ca="1">IF('INF S2 353-271'!$AB24="|","|",EC$35+'INF S2 353-271'!$AB24)</f>
        <v>0.72566486111111117</v>
      </c>
      <c r="ED28" s="87" t="str">
        <f ca="1">IF('INF S2 353-271'!$AD24="|","|",ED$35+'INF S2 353-271'!$AD24)</f>
        <v>|</v>
      </c>
      <c r="EE28" s="88">
        <f ca="1">IF('INF S2 353-271'!$AC24="|","|",EE$35+'INF S2 353-271'!$AC24)</f>
        <v>0.74476944444444448</v>
      </c>
      <c r="EF28" s="83">
        <f ca="1">IF('INF S2 353-271'!$AB24="|","|",EF$35+'INF S2 353-271'!$AB24)</f>
        <v>0.75344263888888885</v>
      </c>
      <c r="EG28" s="207">
        <f ca="1">IF('INF S2 353-271'!$AB24="|","|",EG$35+'INF S2 353-271'!$AB24)</f>
        <v>0.7673315277777778</v>
      </c>
      <c r="EH28" s="87" t="str">
        <f ca="1">IF('INF S2 353-271'!$AD24="|","|",EH$35+'INF S2 353-271'!$AD24)</f>
        <v>|</v>
      </c>
      <c r="EI28" s="83">
        <f ca="1">IF('INF S2 353-271'!$AB24="|","|",EI$35+'INF S2 353-271'!$AB24)</f>
        <v>0.79510930555555548</v>
      </c>
      <c r="EJ28" s="87" t="str">
        <f ca="1">IF('INF S2 353-271'!$AD24="|","|",EJ$35+'INF S2 353-271'!$AD24)</f>
        <v>|</v>
      </c>
      <c r="EK28" s="83">
        <f ca="1">IF('INF S2 353-271'!$AB24="|","|",EK$35+'INF S2 353-271'!$AB24)</f>
        <v>0.83677597222222211</v>
      </c>
      <c r="EL28" s="87" t="str">
        <f ca="1">IF('INF S2 353-271'!$AD24="|","|",EL$35+'INF S2 353-271'!$AD24)</f>
        <v>|</v>
      </c>
      <c r="EM28" s="83">
        <f ca="1">IF('INF S2 353-271'!$AB24="|","|",EM$35+'INF S2 353-271'!$AB24)</f>
        <v>0.87844263888888885</v>
      </c>
      <c r="EN28" s="87" t="str">
        <f ca="1">IF('INF S2 353-271'!$AD24="|","|",EN$35+'INF S2 353-271'!$AD24)</f>
        <v>|</v>
      </c>
      <c r="EO28" s="83">
        <f ca="1">IF('INF S2 353-271'!$AB24="|","|",EO$35+'INF S2 353-271'!$AB24)</f>
        <v>0.92010930555555548</v>
      </c>
      <c r="EP28" s="87" t="str">
        <f ca="1">IF('INF S2 353-271'!$AD24="|","|",EP$35+'INF S2 353-271'!$AD24)</f>
        <v>|</v>
      </c>
      <c r="EQ28" s="83">
        <f ca="1">IF('INF S2 353-271'!$AB24="|","|",EQ$35+'INF S2 353-271'!$AB24)</f>
        <v>0.96177597222222211</v>
      </c>
    </row>
    <row r="29" spans="1:147">
      <c r="A29" s="148">
        <f ca="1">'INF S2 353-271'!K25</f>
        <v>36.155000000000001</v>
      </c>
      <c r="B29" s="154" t="str">
        <f ca="1">'INF S2 353-271'!L25</f>
        <v>Oborzyska Stare</v>
      </c>
      <c r="C29" s="275"/>
      <c r="D29" s="83">
        <f ca="1">IF('INF S2 353-271'!$T25="|","|",D$20+'INF S2 353-271'!$T25)</f>
        <v>0.2505242516511853</v>
      </c>
      <c r="E29" s="87" t="str">
        <f ca="1">IF('INF S2 353-271'!$V25="|","|",E$20+'INF S2 353-271'!$V25)</f>
        <v>|</v>
      </c>
      <c r="F29" s="207">
        <f ca="1">IF('INF S2 353-271'!$T25="|","|",F$20+'INF S2 353-271'!$T25)</f>
        <v>0.27830202942896304</v>
      </c>
      <c r="G29" s="83">
        <f ca="1">IF('INF S2 353-271'!$T25="|","|",G$20+'INF S2 353-271'!$T25)</f>
        <v>0.29219091831785193</v>
      </c>
      <c r="H29" s="88" t="str">
        <f ca="1">IF('INF S2 353-271'!$U25="|","|",H$20+'INF S2 353-271'!$U25)</f>
        <v>|</v>
      </c>
      <c r="I29" s="83"/>
      <c r="J29" s="87" t="str">
        <f ca="1">IF('INF S2 353-271'!$V25="|","|",J$20+'INF S2 353-271'!$V25)</f>
        <v>|</v>
      </c>
      <c r="K29" s="207">
        <f ca="1">IF('INF S2 353-271'!$T25="|","|",K$20+'INF S2 353-271'!$T25)</f>
        <v>0.31996869609562972</v>
      </c>
      <c r="L29" s="83">
        <f ca="1">IF('INF S2 353-271'!$T25="|","|",L$20+'INF S2 353-271'!$T25)</f>
        <v>0.33385758498451862</v>
      </c>
      <c r="M29" s="88" t="str">
        <f ca="1">IF('INF S2 353-271'!$U25="|","|",M$20+'INF S2 353-271'!$U25)</f>
        <v>|</v>
      </c>
      <c r="N29" s="83"/>
      <c r="O29" s="87" t="str">
        <f ca="1">IF('INF S2 353-271'!$V25="|","|",O$20+'INF S2 353-271'!$V25)</f>
        <v>|</v>
      </c>
      <c r="P29" s="207">
        <f ca="1">IF('INF S2 353-271'!$T25="|","|",P$20+'INF S2 353-271'!$T25)</f>
        <v>0.36163536276229635</v>
      </c>
      <c r="Q29" s="83">
        <f ca="1">IF('INF S2 353-271'!$T25="|","|",Q$20+'INF S2 353-271'!$T25)</f>
        <v>0.3755242516511853</v>
      </c>
      <c r="R29" s="88" t="str">
        <f ca="1">IF('INF S2 353-271'!$U25="|","|",R$20+'INF S2 353-271'!$U25)</f>
        <v>|</v>
      </c>
      <c r="S29" s="87" t="str">
        <f ca="1">IF('INF S2 353-271'!$V25="|","|",S$20+'INF S2 353-271'!$V25)</f>
        <v>|</v>
      </c>
      <c r="T29" s="207">
        <f ca="1">IF('INF S2 353-271'!$T25="|","|",T$20+'INF S2 353-271'!$T25)</f>
        <v>0.40330202942896304</v>
      </c>
      <c r="U29" s="83">
        <f ca="1">IF('INF S2 353-271'!$T25="|","|",U$20+'INF S2 353-271'!$T25)</f>
        <v>0.41719091831785193</v>
      </c>
      <c r="V29" s="88" t="str">
        <f ca="1">IF('INF S2 353-271'!$U25="|","|",V$20+'INF S2 353-271'!$U25)</f>
        <v>|</v>
      </c>
      <c r="W29" s="87" t="str">
        <f ca="1">IF('INF S2 353-271'!$V25="|","|",W$20+'INF S2 353-271'!$V25)</f>
        <v>|</v>
      </c>
      <c r="X29" s="83">
        <f ca="1">IF('INF S2 353-271'!$T25="|","|",X$20+'INF S2 353-271'!$T25)</f>
        <v>0.45885758498451862</v>
      </c>
      <c r="Y29" s="88" t="str">
        <f ca="1">IF('INF S2 353-271'!$U25="|","|",Y$20+'INF S2 353-271'!$U25)</f>
        <v>|</v>
      </c>
      <c r="Z29" s="87" t="str">
        <f ca="1">IF('INF S2 353-271'!$V25="|","|",Z$20+'INF S2 353-271'!$V25)</f>
        <v>|</v>
      </c>
      <c r="AA29" s="83">
        <f ca="1">IF('INF S2 353-271'!$T25="|","|",AA$20+'INF S2 353-271'!$T25)</f>
        <v>0.5005242516511853</v>
      </c>
      <c r="AB29" s="87" t="str">
        <f ca="1">IF('INF S2 353-271'!$V25="|","|",AB$20+'INF S2 353-271'!$V25)</f>
        <v>|</v>
      </c>
      <c r="AC29" s="83">
        <f ca="1">IF('INF S2 353-271'!$T25="|","|",AC$20+'INF S2 353-271'!$T25)</f>
        <v>0.54219091831785193</v>
      </c>
      <c r="AD29" s="87" t="str">
        <f ca="1">IF('INF S2 353-271'!$V25="|","|",AD$20+'INF S2 353-271'!$V25)</f>
        <v>|</v>
      </c>
      <c r="AE29" s="83">
        <f ca="1">IF('INF S2 353-271'!$T25="|","|",AE$20+'INF S2 353-271'!$T25)</f>
        <v>0.58385758498451867</v>
      </c>
      <c r="AF29" s="87" t="str">
        <f ca="1">IF('INF S2 353-271'!$V25="|","|",AF$20+'INF S2 353-271'!$V25)</f>
        <v>|</v>
      </c>
      <c r="AG29" s="83">
        <f ca="1">IF('INF S2 353-271'!$T25="|","|",AG$20+'INF S2 353-271'!$T25)</f>
        <v>0.62552425165118519</v>
      </c>
      <c r="AH29" s="87" t="str">
        <f ca="1">IF('INF S2 353-271'!$V25="|","|",AH$20+'INF S2 353-271'!$V25)</f>
        <v>|</v>
      </c>
      <c r="AI29" s="83">
        <f ca="1">IF('INF S2 353-271'!$T25="|","|",AI$20+'INF S2 353-271'!$T25)</f>
        <v>0.66719091831785193</v>
      </c>
      <c r="AJ29" s="88" t="str">
        <f ca="1">IF('INF S2 353-271'!$U25="|","|",AJ$20+'INF S2 353-271'!$U25)</f>
        <v>|</v>
      </c>
      <c r="AK29" s="83"/>
      <c r="AL29" s="87" t="str">
        <f ca="1">IF('INF S2 353-271'!$V25="|","|",AL$20+'INF S2 353-271'!$V25)</f>
        <v>|</v>
      </c>
      <c r="AM29" s="207">
        <f ca="1">IF('INF S2 353-271'!$T25="|","|",AM$20+'INF S2 353-271'!$T25)</f>
        <v>0.69496869609562983</v>
      </c>
      <c r="AN29" s="83">
        <f ca="1">IF('INF S2 353-271'!$T25="|","|",AN$20+'INF S2 353-271'!$T25)</f>
        <v>0.70885758498451867</v>
      </c>
      <c r="AO29" s="88" t="str">
        <f ca="1">IF('INF S2 353-271'!$U25="|","|",AO$20+'INF S2 353-271'!$U25)</f>
        <v>|</v>
      </c>
      <c r="AP29" s="87" t="str">
        <f ca="1">IF('INF S2 353-271'!$V25="|","|",AP$20+'INF S2 353-271'!$V25)</f>
        <v>|</v>
      </c>
      <c r="AQ29" s="207">
        <f ca="1">IF('INF S2 353-271'!$T25="|","|",AQ$20+'INF S2 353-271'!$T25)</f>
        <v>0.73663536276229635</v>
      </c>
      <c r="AR29" s="83">
        <f ca="1">IF('INF S2 353-271'!$T25="|","|",AR$20+'INF S2 353-271'!$T25)</f>
        <v>0.75052425165118519</v>
      </c>
      <c r="AS29" s="88" t="str">
        <f ca="1">IF('INF S2 353-271'!$U25="|","|",AS$20+'INF S2 353-271'!$U25)</f>
        <v>|</v>
      </c>
      <c r="AT29" s="83"/>
      <c r="AU29" s="87" t="str">
        <f ca="1">IF('INF S2 353-271'!$V25="|","|",AU$20+'INF S2 353-271'!$V25)</f>
        <v>|</v>
      </c>
      <c r="AV29" s="207">
        <f ca="1">IF('INF S2 353-271'!$T25="|","|",AV$20+'INF S2 353-271'!$T25)</f>
        <v>0.77830202942896309</v>
      </c>
      <c r="AW29" s="83">
        <f ca="1">IF('INF S2 353-271'!$T25="|","|",AW$20+'INF S2 353-271'!$T25)</f>
        <v>0.79219091831785193</v>
      </c>
      <c r="AX29" s="88" t="str">
        <f ca="1">IF('INF S2 353-271'!$U25="|","|",AX$20+'INF S2 353-271'!$U25)</f>
        <v>|</v>
      </c>
      <c r="AY29" s="87" t="str">
        <f ca="1">IF('INF S2 353-271'!$V25="|","|",AY$20+'INF S2 353-271'!$V25)</f>
        <v>|</v>
      </c>
      <c r="AZ29" s="207">
        <f ca="1">IF('INF S2 353-271'!$T25="|","|",AZ$20+'INF S2 353-271'!$T25)</f>
        <v>0.81996869609562983</v>
      </c>
      <c r="BA29" s="83">
        <f ca="1">IF('INF S2 353-271'!$T25="|","|",BA$20+'INF S2 353-271'!$T25)</f>
        <v>0.83385758498451867</v>
      </c>
      <c r="BB29" s="87" t="str">
        <f ca="1">IF('INF S2 353-271'!$V25="|","|",BB$20+'INF S2 353-271'!$V25)</f>
        <v>|</v>
      </c>
      <c r="BC29" s="83">
        <f ca="1">IF('INF S2 353-271'!$T25="|","|",BC$20+'INF S2 353-271'!$T25)</f>
        <v>0.87552425165118519</v>
      </c>
      <c r="BD29" s="87" t="str">
        <f ca="1">IF('INF S2 353-271'!$V25="|","|",BD$20+'INF S2 353-271'!$V25)</f>
        <v>|</v>
      </c>
      <c r="BE29" s="83">
        <f ca="1">IF('INF S2 353-271'!$T25="|","|",BE$20+'INF S2 353-271'!$T25)</f>
        <v>0.91719091831785193</v>
      </c>
      <c r="BF29" s="87" t="str">
        <f ca="1">IF('INF S2 353-271'!$V25="|","|",BF$20+'INF S2 353-271'!$V25)</f>
        <v>|</v>
      </c>
      <c r="BG29" s="83">
        <f ca="1">IF('INF S2 353-271'!$T25="|","|",BG$20+'INF S2 353-271'!$T25)</f>
        <v>0.95885758498451867</v>
      </c>
      <c r="BH29" s="87" t="str">
        <f ca="1">IF('INF S2 353-271'!$V25="|","|",BH$20+'INF S2 353-271'!$V25)</f>
        <v>|</v>
      </c>
      <c r="BI29" s="83">
        <f ca="1">IF('INF S2 353-271'!$T25="|","|",BI$20+'INF S2 353-271'!$T25)</f>
        <v>1.0005242516511852</v>
      </c>
      <c r="CM29" s="185">
        <f t="shared" si="0"/>
        <v>36.155000000000001</v>
      </c>
      <c r="CN29" s="154" t="str">
        <f t="shared" si="0"/>
        <v>Oborzyska Stare</v>
      </c>
      <c r="CO29" s="89"/>
      <c r="CP29" s="83">
        <f ca="1">IF('INF S2 353-271'!$AB25="|","|",CP$35+'INF S2 353-271'!$AB25)</f>
        <v>0.20772871527777778</v>
      </c>
      <c r="CQ29" s="88" t="str">
        <f ca="1">IF('INF S2 353-271'!$AC25="|","|",CQ$35+'INF S2 353-271'!$AC25)</f>
        <v>|</v>
      </c>
      <c r="CR29" s="83">
        <f ca="1">IF('INF S2 353-271'!$AB25="|","|",CR$35+'INF S2 353-271'!$AB25)</f>
        <v>0.24939538194444444</v>
      </c>
      <c r="CS29" s="207">
        <f ca="1">IF('INF S2 353-271'!$AB25="|","|",CS$35+'INF S2 353-271'!$AB25)</f>
        <v>0.26328427083333333</v>
      </c>
      <c r="CT29" s="87" t="str">
        <f ca="1">IF('INF S2 353-271'!$AD25="|","|",CT$35+'INF S2 353-271'!$AD25)</f>
        <v>|</v>
      </c>
      <c r="CU29" s="87"/>
      <c r="CV29" s="88" t="str">
        <f ca="1">IF('INF S2 353-271'!$AC25="|","|",CV$35+'INF S2 353-271'!$AC25)</f>
        <v>|</v>
      </c>
      <c r="CW29" s="83">
        <f ca="1">IF('INF S2 353-271'!$AB25="|","|",CW$35+'INF S2 353-271'!$AB25)</f>
        <v>0.29106204861111112</v>
      </c>
      <c r="CX29" s="207">
        <f ca="1">IF('INF S2 353-271'!$AB25="|","|",CX$35+'INF S2 353-271'!$AB25)</f>
        <v>0.30495093750000002</v>
      </c>
      <c r="CY29" s="87" t="str">
        <f ca="1">IF('INF S2 353-271'!$AD25="|","|",CY$35+'INF S2 353-271'!$AD25)</f>
        <v>|</v>
      </c>
      <c r="CZ29" s="88" t="str">
        <f ca="1">IF('INF S2 353-271'!$AC25="|","|",CZ$35+'INF S2 353-271'!$AC25)</f>
        <v>|</v>
      </c>
      <c r="DA29" s="83">
        <f ca="1">IF('INF S2 353-271'!$AB25="|","|",DA$35+'INF S2 353-271'!$AB25)</f>
        <v>0.33272871527777781</v>
      </c>
      <c r="DB29" s="207">
        <f ca="1">IF('INF S2 353-271'!$AB25="|","|",DB$35+'INF S2 353-271'!$AB25)</f>
        <v>0.3466176041666667</v>
      </c>
      <c r="DC29" s="87" t="str">
        <f ca="1">IF('INF S2 353-271'!$AD25="|","|",DC$35+'INF S2 353-271'!$AD25)</f>
        <v>|</v>
      </c>
      <c r="DD29" s="88" t="str">
        <f ca="1">IF('INF S2 353-271'!$AC25="|","|",DD$35+'INF S2 353-271'!$AC25)</f>
        <v>|</v>
      </c>
      <c r="DE29" s="83">
        <f ca="1">IF('INF S2 353-271'!$AB25="|","|",DE$35+'INF S2 353-271'!$AB25)</f>
        <v>0.37439538194444449</v>
      </c>
      <c r="DF29" s="87" t="str">
        <f ca="1">IF('INF S2 353-271'!$AD25="|","|",DF$35+'INF S2 353-271'!$AD25)</f>
        <v>|</v>
      </c>
      <c r="DG29" s="83">
        <f ca="1">IF('INF S2 353-271'!$AB25="|","|",DG$35+'INF S2 353-271'!$AB25)</f>
        <v>0.41606204861111112</v>
      </c>
      <c r="DH29" s="87" t="str">
        <f ca="1">IF('INF S2 353-271'!$AD25="|","|",DH$35+'INF S2 353-271'!$AD25)</f>
        <v>|</v>
      </c>
      <c r="DI29" s="83">
        <f ca="1">IF('INF S2 353-271'!$AB25="|","|",DI$35+'INF S2 353-271'!$AB25)</f>
        <v>0.45772871527777781</v>
      </c>
      <c r="DJ29" s="87" t="str">
        <f ca="1">IF('INF S2 353-271'!$AD25="|","|",DJ$35+'INF S2 353-271'!$AD25)</f>
        <v>|</v>
      </c>
      <c r="DK29" s="83">
        <f ca="1">IF('INF S2 353-271'!$AB25="|","|",DK$35+'INF S2 353-271'!$AB25)</f>
        <v>0.49939538194444449</v>
      </c>
      <c r="DL29" s="87" t="str">
        <f ca="1">IF('INF S2 353-271'!$AD25="|","|",DL$35+'INF S2 353-271'!$AD25)</f>
        <v>|</v>
      </c>
      <c r="DM29" s="83">
        <f ca="1">IF('INF S2 353-271'!$AB25="|","|",DM$35+'INF S2 353-271'!$AB25)</f>
        <v>0.54106204861111118</v>
      </c>
      <c r="DN29" s="87" t="str">
        <f ca="1">IF('INF S2 353-271'!$AD25="|","|",DN$35+'INF S2 353-271'!$AD25)</f>
        <v>|</v>
      </c>
      <c r="DO29" s="83">
        <f ca="1">IF('INF S2 353-271'!$AB25="|","|",DO$35+'INF S2 353-271'!$AB25)</f>
        <v>0.58272871527777781</v>
      </c>
      <c r="DP29" s="87" t="str">
        <f ca="1">IF('INF S2 353-271'!$AD25="|","|",DP$35+'INF S2 353-271'!$AD25)</f>
        <v>|</v>
      </c>
      <c r="DQ29" s="83">
        <f ca="1">IF('INF S2 353-271'!$AB25="|","|",DQ$35+'INF S2 353-271'!$AB25)</f>
        <v>0.62439538194444444</v>
      </c>
      <c r="DR29" s="88" t="str">
        <f ca="1">IF('INF S2 353-271'!$AC25="|","|",DR$35+'INF S2 353-271'!$AC25)</f>
        <v>|</v>
      </c>
      <c r="DS29" s="207">
        <f ca="1">IF('INF S2 353-271'!$AB25="|","|",DS$35+'INF S2 353-271'!$AB25)</f>
        <v>0.63828427083333328</v>
      </c>
      <c r="DT29" s="87" t="str">
        <f ca="1">IF('INF S2 353-271'!$AD25="|","|",DT$35+'INF S2 353-271'!$AD25)</f>
        <v>|</v>
      </c>
      <c r="DU29" s="87"/>
      <c r="DV29" s="88" t="str">
        <f ca="1">IF('INF S2 353-271'!$AC25="|","|",DV$35+'INF S2 353-271'!$AC25)</f>
        <v>|</v>
      </c>
      <c r="DW29" s="83">
        <f ca="1">IF('INF S2 353-271'!$AB25="|","|",DW$35+'INF S2 353-271'!$AB25)</f>
        <v>0.66606204861111118</v>
      </c>
      <c r="DX29" s="207">
        <f ca="1">IF('INF S2 353-271'!$AB25="|","|",DX$35+'INF S2 353-271'!$AB25)</f>
        <v>0.67995093750000002</v>
      </c>
      <c r="DY29" s="87" t="str">
        <f ca="1">IF('INF S2 353-271'!$AD25="|","|",DY$35+'INF S2 353-271'!$AD25)</f>
        <v>|</v>
      </c>
      <c r="DZ29" s="87"/>
      <c r="EA29" s="88" t="str">
        <f ca="1">IF('INF S2 353-271'!$AC25="|","|",EA$35+'INF S2 353-271'!$AC25)</f>
        <v>|</v>
      </c>
      <c r="EB29" s="83">
        <f ca="1">IF('INF S2 353-271'!$AB25="|","|",EB$35+'INF S2 353-271'!$AB25)</f>
        <v>0.7077287152777777</v>
      </c>
      <c r="EC29" s="207">
        <f ca="1">IF('INF S2 353-271'!$AB25="|","|",EC$35+'INF S2 353-271'!$AB25)</f>
        <v>0.72161760416666676</v>
      </c>
      <c r="ED29" s="87" t="str">
        <f ca="1">IF('INF S2 353-271'!$AD25="|","|",ED$35+'INF S2 353-271'!$AD25)</f>
        <v>|</v>
      </c>
      <c r="EE29" s="88" t="str">
        <f ca="1">IF('INF S2 353-271'!$AC25="|","|",EE$35+'INF S2 353-271'!$AC25)</f>
        <v>|</v>
      </c>
      <c r="EF29" s="83">
        <f ca="1">IF('INF S2 353-271'!$AB25="|","|",EF$35+'INF S2 353-271'!$AB25)</f>
        <v>0.74939538194444444</v>
      </c>
      <c r="EG29" s="207">
        <f ca="1">IF('INF S2 353-271'!$AB25="|","|",EG$35+'INF S2 353-271'!$AB25)</f>
        <v>0.76328427083333339</v>
      </c>
      <c r="EH29" s="87" t="str">
        <f ca="1">IF('INF S2 353-271'!$AD25="|","|",EH$35+'INF S2 353-271'!$AD25)</f>
        <v>|</v>
      </c>
      <c r="EI29" s="83">
        <f ca="1">IF('INF S2 353-271'!$AB25="|","|",EI$35+'INF S2 353-271'!$AB25)</f>
        <v>0.79106204861111107</v>
      </c>
      <c r="EJ29" s="87" t="str">
        <f ca="1">IF('INF S2 353-271'!$AD25="|","|",EJ$35+'INF S2 353-271'!$AD25)</f>
        <v>|</v>
      </c>
      <c r="EK29" s="83">
        <f ca="1">IF('INF S2 353-271'!$AB25="|","|",EK$35+'INF S2 353-271'!$AB25)</f>
        <v>0.8327287152777777</v>
      </c>
      <c r="EL29" s="87" t="str">
        <f ca="1">IF('INF S2 353-271'!$AD25="|","|",EL$35+'INF S2 353-271'!$AD25)</f>
        <v>|</v>
      </c>
      <c r="EM29" s="83">
        <f ca="1">IF('INF S2 353-271'!$AB25="|","|",EM$35+'INF S2 353-271'!$AB25)</f>
        <v>0.87439538194444444</v>
      </c>
      <c r="EN29" s="87" t="str">
        <f ca="1">IF('INF S2 353-271'!$AD25="|","|",EN$35+'INF S2 353-271'!$AD25)</f>
        <v>|</v>
      </c>
      <c r="EO29" s="83">
        <f ca="1">IF('INF S2 353-271'!$AB25="|","|",EO$35+'INF S2 353-271'!$AB25)</f>
        <v>0.91606204861111107</v>
      </c>
      <c r="EP29" s="87" t="str">
        <f ca="1">IF('INF S2 353-271'!$AD25="|","|",EP$35+'INF S2 353-271'!$AD25)</f>
        <v>|</v>
      </c>
      <c r="EQ29" s="83">
        <f ca="1">IF('INF S2 353-271'!$AB25="|","|",EQ$35+'INF S2 353-271'!$AB25)</f>
        <v>0.9577287152777777</v>
      </c>
    </row>
    <row r="30" spans="1:147">
      <c r="A30" s="148">
        <f ca="1">'INF S2 353-271'!K26</f>
        <v>41.832999999999998</v>
      </c>
      <c r="B30" s="262" t="str">
        <f ca="1">'INF S2 353-271'!L26</f>
        <v>Kościan</v>
      </c>
      <c r="C30" s="275"/>
      <c r="D30" s="83">
        <f ca="1">IF('INF S2 353-271'!$T26="|","|",D$20+'INF S2 353-271'!$T26)</f>
        <v>0.25440195998451859</v>
      </c>
      <c r="E30" s="87">
        <f ca="1">IF('INF S2 353-271'!$V26="|","|",E$20+'INF S2 353-271'!$V26)</f>
        <v>0.26340277777777776</v>
      </c>
      <c r="F30" s="207">
        <f ca="1">IF('INF S2 353-271'!$T26="|","|",F$20+'INF S2 353-271'!$T26)</f>
        <v>0.28217973776229638</v>
      </c>
      <c r="G30" s="83">
        <f ca="1">IF('INF S2 353-271'!$T26="|","|",G$20+'INF S2 353-271'!$T26)</f>
        <v>0.29606862665118527</v>
      </c>
      <c r="H30" s="88">
        <f ca="1">IF('INF S2 353-271'!$U26="|","|",H$20+'INF S2 353-271'!$U26)</f>
        <v>0.30317878472222221</v>
      </c>
      <c r="I30" s="83"/>
      <c r="J30" s="87">
        <f ca="1">IF('INF S2 353-271'!$V26="|","|",J$20+'INF S2 353-271'!$V26)</f>
        <v>0.30506944444444445</v>
      </c>
      <c r="K30" s="207">
        <f ca="1">IF('INF S2 353-271'!$T26="|","|",K$20+'INF S2 353-271'!$T26)</f>
        <v>0.32384640442896306</v>
      </c>
      <c r="L30" s="83">
        <f ca="1">IF('INF S2 353-271'!$T26="|","|",L$20+'INF S2 353-271'!$T26)</f>
        <v>0.33773529331785196</v>
      </c>
      <c r="M30" s="88">
        <f ca="1">IF('INF S2 353-271'!$U26="|","|",M$20+'INF S2 353-271'!$U26)</f>
        <v>0.34484545138888889</v>
      </c>
      <c r="N30" s="83"/>
      <c r="O30" s="87">
        <f ca="1">IF('INF S2 353-271'!$V26="|","|",O$20+'INF S2 353-271'!$V26)</f>
        <v>0.34673611111111113</v>
      </c>
      <c r="P30" s="207">
        <f ca="1">IF('INF S2 353-271'!$T26="|","|",P$20+'INF S2 353-271'!$T26)</f>
        <v>0.36551307109562969</v>
      </c>
      <c r="Q30" s="83">
        <f ca="1">IF('INF S2 353-271'!$T26="|","|",Q$20+'INF S2 353-271'!$T26)</f>
        <v>0.37940195998451864</v>
      </c>
      <c r="R30" s="88">
        <f ca="1">IF('INF S2 353-271'!$U26="|","|",R$20+'INF S2 353-271'!$U26)</f>
        <v>0.38651211805555558</v>
      </c>
      <c r="S30" s="87">
        <f ca="1">IF('INF S2 353-271'!$V26="|","|",S$20+'INF S2 353-271'!$V26)</f>
        <v>0.38840277777777782</v>
      </c>
      <c r="T30" s="207">
        <f ca="1">IF('INF S2 353-271'!$T26="|","|",T$20+'INF S2 353-271'!$T26)</f>
        <v>0.40717973776229638</v>
      </c>
      <c r="U30" s="83">
        <f ca="1">IF('INF S2 353-271'!$T26="|","|",U$20+'INF S2 353-271'!$T26)</f>
        <v>0.42106862665118527</v>
      </c>
      <c r="V30" s="88">
        <f ca="1">IF('INF S2 353-271'!$U26="|","|",V$20+'INF S2 353-271'!$U26)</f>
        <v>0.42817878472222226</v>
      </c>
      <c r="W30" s="87">
        <f ca="1">IF('INF S2 353-271'!$V26="|","|",W$20+'INF S2 353-271'!$V26)</f>
        <v>0.43006944444444445</v>
      </c>
      <c r="X30" s="83">
        <f ca="1">IF('INF S2 353-271'!$T26="|","|",X$20+'INF S2 353-271'!$T26)</f>
        <v>0.46273529331785196</v>
      </c>
      <c r="Y30" s="88">
        <f ca="1">IF('INF S2 353-271'!$U26="|","|",Y$20+'INF S2 353-271'!$U26)</f>
        <v>0.46984545138888889</v>
      </c>
      <c r="Z30" s="87">
        <f ca="1">IF('INF S2 353-271'!$V26="|","|",Z$20+'INF S2 353-271'!$V26)</f>
        <v>0.47173611111111113</v>
      </c>
      <c r="AA30" s="83">
        <f ca="1">IF('INF S2 353-271'!$T26="|","|",AA$20+'INF S2 353-271'!$T26)</f>
        <v>0.50440195998451864</v>
      </c>
      <c r="AB30" s="87">
        <f ca="1">IF('INF S2 353-271'!$V26="|","|",AB$20+'INF S2 353-271'!$V26)</f>
        <v>0.51340277777777776</v>
      </c>
      <c r="AC30" s="83">
        <f ca="1">IF('INF S2 353-271'!$T26="|","|",AC$20+'INF S2 353-271'!$T26)</f>
        <v>0.54606862665118527</v>
      </c>
      <c r="AD30" s="87">
        <f ca="1">IF('INF S2 353-271'!$V26="|","|",AD$20+'INF S2 353-271'!$V26)</f>
        <v>0.5550694444444445</v>
      </c>
      <c r="AE30" s="83">
        <f ca="1">IF('INF S2 353-271'!$T26="|","|",AE$20+'INF S2 353-271'!$T26)</f>
        <v>0.5877352933178519</v>
      </c>
      <c r="AF30" s="87">
        <f ca="1">IF('INF S2 353-271'!$V26="|","|",AF$20+'INF S2 353-271'!$V26)</f>
        <v>0.59673611111111113</v>
      </c>
      <c r="AG30" s="83">
        <f ca="1">IF('INF S2 353-271'!$T26="|","|",AG$20+'INF S2 353-271'!$T26)</f>
        <v>0.62940195998451853</v>
      </c>
      <c r="AH30" s="87">
        <f ca="1">IF('INF S2 353-271'!$V26="|","|",AH$20+'INF S2 353-271'!$V26)</f>
        <v>0.63840277777777776</v>
      </c>
      <c r="AI30" s="83">
        <f ca="1">IF('INF S2 353-271'!$T26="|","|",AI$20+'INF S2 353-271'!$T26)</f>
        <v>0.67106862665118527</v>
      </c>
      <c r="AJ30" s="88">
        <f ca="1">IF('INF S2 353-271'!$U26="|","|",AJ$20+'INF S2 353-271'!$U26)</f>
        <v>0.67817878472222226</v>
      </c>
      <c r="AK30" s="83"/>
      <c r="AL30" s="87">
        <f ca="1">IF('INF S2 353-271'!$V26="|","|",AL$20+'INF S2 353-271'!$V26)</f>
        <v>0.68076388888888884</v>
      </c>
      <c r="AM30" s="207">
        <f ca="1">IF('INF S2 353-271'!$T26="|","|",AM$20+'INF S2 353-271'!$T26)</f>
        <v>0.69884640442896306</v>
      </c>
      <c r="AN30" s="83">
        <f ca="1">IF('INF S2 353-271'!$T26="|","|",AN$20+'INF S2 353-271'!$T26)</f>
        <v>0.7127352933178519</v>
      </c>
      <c r="AO30" s="88">
        <f ca="1">IF('INF S2 353-271'!$U26="|","|",AO$20+'INF S2 353-271'!$U26)</f>
        <v>0.71984545138888889</v>
      </c>
      <c r="AP30" s="87">
        <f ca="1">IF('INF S2 353-271'!$V26="|","|",AP$20+'INF S2 353-271'!$V26)</f>
        <v>0.72173611111111113</v>
      </c>
      <c r="AQ30" s="207">
        <f ca="1">IF('INF S2 353-271'!$T26="|","|",AQ$20+'INF S2 353-271'!$T26)</f>
        <v>0.74051307109562969</v>
      </c>
      <c r="AR30" s="83">
        <f ca="1">IF('INF S2 353-271'!$T26="|","|",AR$20+'INF S2 353-271'!$T26)</f>
        <v>0.75440195998451853</v>
      </c>
      <c r="AS30" s="88">
        <f ca="1">IF('INF S2 353-271'!$U26="|","|",AS$20+'INF S2 353-271'!$U26)</f>
        <v>0.76151211805555552</v>
      </c>
      <c r="AT30" s="83"/>
      <c r="AU30" s="87">
        <f ca="1">IF('INF S2 353-271'!$V26="|","|",AU$20+'INF S2 353-271'!$V26)</f>
        <v>0.76340277777777776</v>
      </c>
      <c r="AV30" s="207">
        <f ca="1">IF('INF S2 353-271'!$T26="|","|",AV$20+'INF S2 353-271'!$T26)</f>
        <v>0.78217973776229643</v>
      </c>
      <c r="AW30" s="83">
        <f ca="1">IF('INF S2 353-271'!$T26="|","|",AW$20+'INF S2 353-271'!$T26)</f>
        <v>0.79606862665118527</v>
      </c>
      <c r="AX30" s="88">
        <f ca="1">IF('INF S2 353-271'!$U26="|","|",AX$20+'INF S2 353-271'!$U26)</f>
        <v>0.80317878472222226</v>
      </c>
      <c r="AY30" s="87">
        <f ca="1">IF('INF S2 353-271'!$V26="|","|",AY$20+'INF S2 353-271'!$V26)</f>
        <v>0.8050694444444445</v>
      </c>
      <c r="AZ30" s="207">
        <f ca="1">IF('INF S2 353-271'!$T26="|","|",AZ$20+'INF S2 353-271'!$T26)</f>
        <v>0.82384640442896306</v>
      </c>
      <c r="BA30" s="83">
        <f ca="1">IF('INF S2 353-271'!$T26="|","|",BA$20+'INF S2 353-271'!$T26)</f>
        <v>0.8377352933178519</v>
      </c>
      <c r="BB30" s="87">
        <f ca="1">IF('INF S2 353-271'!$V26="|","|",BB$20+'INF S2 353-271'!$V26)</f>
        <v>0.84673611111111113</v>
      </c>
      <c r="BC30" s="83">
        <f ca="1">IF('INF S2 353-271'!$T26="|","|",BC$20+'INF S2 353-271'!$T26)</f>
        <v>0.87940195998451853</v>
      </c>
      <c r="BD30" s="87">
        <f ca="1">IF('INF S2 353-271'!$V26="|","|",BD$20+'INF S2 353-271'!$V26)</f>
        <v>0.88840277777777776</v>
      </c>
      <c r="BE30" s="83">
        <f ca="1">IF('INF S2 353-271'!$T26="|","|",BE$20+'INF S2 353-271'!$T26)</f>
        <v>0.92106862665118527</v>
      </c>
      <c r="BF30" s="87">
        <f ca="1">IF('INF S2 353-271'!$V26="|","|",BF$20+'INF S2 353-271'!$V26)</f>
        <v>0.9300694444444445</v>
      </c>
      <c r="BG30" s="83">
        <f ca="1">IF('INF S2 353-271'!$T26="|","|",BG$20+'INF S2 353-271'!$T26)</f>
        <v>0.9627352933178519</v>
      </c>
      <c r="BH30" s="87">
        <f ca="1">IF('INF S2 353-271'!$V26="|","|",BH$20+'INF S2 353-271'!$V26)</f>
        <v>0.97173611111111113</v>
      </c>
      <c r="BI30" s="83">
        <f ca="1">IF('INF S2 353-271'!$T26="|","|",BI$20+'INF S2 353-271'!$T26)</f>
        <v>1.0044019599845186</v>
      </c>
      <c r="CM30" s="185">
        <f t="shared" si="0"/>
        <v>41.832999999999998</v>
      </c>
      <c r="CN30" s="262" t="str">
        <f t="shared" si="0"/>
        <v>Kościan</v>
      </c>
      <c r="CO30" s="89"/>
      <c r="CP30" s="83">
        <f ca="1">IF('INF S2 353-271'!$AB26="|","|",CP$35+'INF S2 353-271'!$AB26)</f>
        <v>0.20287878472222223</v>
      </c>
      <c r="CQ30" s="88">
        <f ca="1">IF('INF S2 353-271'!$AC26="|","|",CQ$35+'INF S2 353-271'!$AC26)</f>
        <v>0.23663287037037037</v>
      </c>
      <c r="CR30" s="83">
        <f ca="1">IF('INF S2 353-271'!$AB26="|","|",CR$35+'INF S2 353-271'!$AB26)</f>
        <v>0.24454545138888889</v>
      </c>
      <c r="CS30" s="207">
        <f ca="1">IF('INF S2 353-271'!$AB26="|","|",CS$35+'INF S2 353-271'!$AB26)</f>
        <v>0.25843434027777779</v>
      </c>
      <c r="CT30" s="87">
        <f ca="1">IF('INF S2 353-271'!$AD26="|","|",CT$35+'INF S2 353-271'!$AD26)</f>
        <v>0.27135509259259255</v>
      </c>
      <c r="CU30" s="87"/>
      <c r="CV30" s="88">
        <f ca="1">IF('INF S2 353-271'!$AC26="|","|",CV$35+'INF S2 353-271'!$AC26)</f>
        <v>0.27829953703703703</v>
      </c>
      <c r="CW30" s="83">
        <f ca="1">IF('INF S2 353-271'!$AB26="|","|",CW$35+'INF S2 353-271'!$AB26)</f>
        <v>0.28621211805555558</v>
      </c>
      <c r="CX30" s="207">
        <f ca="1">IF('INF S2 353-271'!$AB26="|","|",CX$35+'INF S2 353-271'!$AB26)</f>
        <v>0.30010100694444447</v>
      </c>
      <c r="CY30" s="87">
        <f ca="1">IF('INF S2 353-271'!$AD26="|","|",CY$35+'INF S2 353-271'!$AD26)</f>
        <v>0.31302175925925924</v>
      </c>
      <c r="CZ30" s="88">
        <f ca="1">IF('INF S2 353-271'!$AC26="|","|",CZ$35+'INF S2 353-271'!$AC26)</f>
        <v>0.31996620370370366</v>
      </c>
      <c r="DA30" s="83">
        <f ca="1">IF('INF S2 353-271'!$AB26="|","|",DA$35+'INF S2 353-271'!$AB26)</f>
        <v>0.32787878472222226</v>
      </c>
      <c r="DB30" s="207">
        <f ca="1">IF('INF S2 353-271'!$AB26="|","|",DB$35+'INF S2 353-271'!$AB26)</f>
        <v>0.34176767361111116</v>
      </c>
      <c r="DC30" s="87">
        <f ca="1">IF('INF S2 353-271'!$AD26="|","|",DC$35+'INF S2 353-271'!$AD26)</f>
        <v>0.35468842592592592</v>
      </c>
      <c r="DD30" s="88">
        <f ca="1">IF('INF S2 353-271'!$AC26="|","|",DD$35+'INF S2 353-271'!$AC26)</f>
        <v>0.3616328703703704</v>
      </c>
      <c r="DE30" s="83">
        <f ca="1">IF('INF S2 353-271'!$AB26="|","|",DE$35+'INF S2 353-271'!$AB26)</f>
        <v>0.36954545138888895</v>
      </c>
      <c r="DF30" s="87">
        <f ca="1">IF('INF S2 353-271'!$AD26="|","|",DF$35+'INF S2 353-271'!$AD26)</f>
        <v>0.39635509259259261</v>
      </c>
      <c r="DG30" s="83">
        <f ca="1">IF('INF S2 353-271'!$AB26="|","|",DG$35+'INF S2 353-271'!$AB26)</f>
        <v>0.41121211805555558</v>
      </c>
      <c r="DH30" s="87">
        <f ca="1">IF('INF S2 353-271'!$AD26="|","|",DH$35+'INF S2 353-271'!$AD26)</f>
        <v>0.43802175925925924</v>
      </c>
      <c r="DI30" s="83">
        <f ca="1">IF('INF S2 353-271'!$AB26="|","|",DI$35+'INF S2 353-271'!$AB26)</f>
        <v>0.45287878472222226</v>
      </c>
      <c r="DJ30" s="87">
        <f ca="1">IF('INF S2 353-271'!$AD26="|","|",DJ$35+'INF S2 353-271'!$AD26)</f>
        <v>0.47968842592592592</v>
      </c>
      <c r="DK30" s="83">
        <f ca="1">IF('INF S2 353-271'!$AB26="|","|",DK$35+'INF S2 353-271'!$AB26)</f>
        <v>0.49454545138888895</v>
      </c>
      <c r="DL30" s="87">
        <f ca="1">IF('INF S2 353-271'!$AD26="|","|",DL$35+'INF S2 353-271'!$AD26)</f>
        <v>0.52135509259259261</v>
      </c>
      <c r="DM30" s="83">
        <f ca="1">IF('INF S2 353-271'!$AB26="|","|",DM$35+'INF S2 353-271'!$AB26)</f>
        <v>0.53621211805555558</v>
      </c>
      <c r="DN30" s="87">
        <f ca="1">IF('INF S2 353-271'!$AD26="|","|",DN$35+'INF S2 353-271'!$AD26)</f>
        <v>0.56302175925925935</v>
      </c>
      <c r="DO30" s="83">
        <f ca="1">IF('INF S2 353-271'!$AB26="|","|",DO$35+'INF S2 353-271'!$AB26)</f>
        <v>0.57787878472222221</v>
      </c>
      <c r="DP30" s="87">
        <f ca="1">IF('INF S2 353-271'!$AD26="|","|",DP$35+'INF S2 353-271'!$AD26)</f>
        <v>0.60468842592592598</v>
      </c>
      <c r="DQ30" s="83">
        <f ca="1">IF('INF S2 353-271'!$AB26="|","|",DQ$35+'INF S2 353-271'!$AB26)</f>
        <v>0.61954545138888883</v>
      </c>
      <c r="DR30" s="88">
        <f ca="1">IF('INF S2 353-271'!$AC26="|","|",DR$35+'INF S2 353-271'!$AC26)</f>
        <v>0.6116328703703704</v>
      </c>
      <c r="DS30" s="207">
        <f ca="1">IF('INF S2 353-271'!$AB26="|","|",DS$35+'INF S2 353-271'!$AB26)</f>
        <v>0.63343434027777767</v>
      </c>
      <c r="DT30" s="87">
        <f ca="1">IF('INF S2 353-271'!$AD26="|","|",DT$35+'INF S2 353-271'!$AD26)</f>
        <v>0.64635509259259261</v>
      </c>
      <c r="DU30" s="87"/>
      <c r="DV30" s="88">
        <f ca="1">IF('INF S2 353-271'!$AC26="|","|",DV$35+'INF S2 353-271'!$AC26)</f>
        <v>0.65329953703703703</v>
      </c>
      <c r="DW30" s="83">
        <f ca="1">IF('INF S2 353-271'!$AB26="|","|",DW$35+'INF S2 353-271'!$AB26)</f>
        <v>0.66121211805555558</v>
      </c>
      <c r="DX30" s="207">
        <f ca="1">IF('INF S2 353-271'!$AB26="|","|",DX$35+'INF S2 353-271'!$AB26)</f>
        <v>0.67510100694444442</v>
      </c>
      <c r="DY30" s="87">
        <f ca="1">IF('INF S2 353-271'!$AD26="|","|",DY$35+'INF S2 353-271'!$AD26)</f>
        <v>0.68802175925925935</v>
      </c>
      <c r="DZ30" s="87"/>
      <c r="EA30" s="88">
        <f ca="1">IF('INF S2 353-271'!$AC26="|","|",EA$35+'INF S2 353-271'!$AC26)</f>
        <v>0.69496620370370377</v>
      </c>
      <c r="EB30" s="83">
        <f ca="1">IF('INF S2 353-271'!$AB26="|","|",EB$35+'INF S2 353-271'!$AB26)</f>
        <v>0.70287878472222209</v>
      </c>
      <c r="EC30" s="207">
        <f ca="1">IF('INF S2 353-271'!$AB26="|","|",EC$35+'INF S2 353-271'!$AB26)</f>
        <v>0.71676767361111116</v>
      </c>
      <c r="ED30" s="87">
        <f ca="1">IF('INF S2 353-271'!$AD26="|","|",ED$35+'INF S2 353-271'!$AD26)</f>
        <v>0.72968842592592598</v>
      </c>
      <c r="EE30" s="88">
        <f ca="1">IF('INF S2 353-271'!$AC26="|","|",EE$35+'INF S2 353-271'!$AC26)</f>
        <v>0.7366328703703704</v>
      </c>
      <c r="EF30" s="83">
        <f ca="1">IF('INF S2 353-271'!$AB26="|","|",EF$35+'INF S2 353-271'!$AB26)</f>
        <v>0.74454545138888883</v>
      </c>
      <c r="EG30" s="207">
        <f ca="1">IF('INF S2 353-271'!$AB26="|","|",EG$35+'INF S2 353-271'!$AB26)</f>
        <v>0.75843434027777779</v>
      </c>
      <c r="EH30" s="87">
        <f ca="1">IF('INF S2 353-271'!$AD26="|","|",EH$35+'INF S2 353-271'!$AD26)</f>
        <v>0.77135509259259261</v>
      </c>
      <c r="EI30" s="83">
        <f ca="1">IF('INF S2 353-271'!$AB26="|","|",EI$35+'INF S2 353-271'!$AB26)</f>
        <v>0.78621211805555546</v>
      </c>
      <c r="EJ30" s="87">
        <f ca="1">IF('INF S2 353-271'!$AD26="|","|",EJ$35+'INF S2 353-271'!$AD26)</f>
        <v>0.81302175925925935</v>
      </c>
      <c r="EK30" s="83">
        <f ca="1">IF('INF S2 353-271'!$AB26="|","|",EK$35+'INF S2 353-271'!$AB26)</f>
        <v>0.82787878472222209</v>
      </c>
      <c r="EL30" s="87">
        <f ca="1">IF('INF S2 353-271'!$AD26="|","|",EL$35+'INF S2 353-271'!$AD26)</f>
        <v>0.85468842592592598</v>
      </c>
      <c r="EM30" s="83">
        <f ca="1">IF('INF S2 353-271'!$AB26="|","|",EM$35+'INF S2 353-271'!$AB26)</f>
        <v>0.86954545138888883</v>
      </c>
      <c r="EN30" s="87">
        <f ca="1">IF('INF S2 353-271'!$AD26="|","|",EN$35+'INF S2 353-271'!$AD26)</f>
        <v>0.89635509259259261</v>
      </c>
      <c r="EO30" s="83">
        <f ca="1">IF('INF S2 353-271'!$AB26="|","|",EO$35+'INF S2 353-271'!$AB26)</f>
        <v>0.91121211805555546</v>
      </c>
      <c r="EP30" s="87">
        <f ca="1">IF('INF S2 353-271'!$AD26="|","|",EP$35+'INF S2 353-271'!$AD26)</f>
        <v>0.93802175925925935</v>
      </c>
      <c r="EQ30" s="83">
        <f ca="1">IF('INF S2 353-271'!$AB26="|","|",EQ$35+'INF S2 353-271'!$AB26)</f>
        <v>0.95287878472222209</v>
      </c>
    </row>
    <row r="31" spans="1:147">
      <c r="A31" s="148">
        <f ca="1">'INF S2 353-271'!K27</f>
        <v>47.332999999999998</v>
      </c>
      <c r="B31" s="153" t="str">
        <f ca="1">'INF S2 353-271'!L27</f>
        <v>Przysieka Stara</v>
      </c>
      <c r="C31" s="275"/>
      <c r="D31" s="83">
        <f ca="1">IF('INF S2 353-271'!$T27="|","|",D$20+'INF S2 353-271'!$T27)</f>
        <v>0.25792626554007414</v>
      </c>
      <c r="E31" s="87" t="str">
        <f ca="1">IF('INF S2 353-271'!$V27="|","|",E$20+'INF S2 353-271'!$V27)</f>
        <v>|</v>
      </c>
      <c r="F31" s="207">
        <f ca="1">IF('INF S2 353-271'!$T27="|","|",F$20+'INF S2 353-271'!$T27)</f>
        <v>0.28570404331785193</v>
      </c>
      <c r="G31" s="83">
        <f ca="1">IF('INF S2 353-271'!$T27="|","|",G$20+'INF S2 353-271'!$T27)</f>
        <v>0.29959293220674083</v>
      </c>
      <c r="H31" s="88" t="str">
        <f ca="1">IF('INF S2 353-271'!$U27="|","|",H$20+'INF S2 353-271'!$U27)</f>
        <v>|</v>
      </c>
      <c r="I31" s="83"/>
      <c r="J31" s="87" t="str">
        <f ca="1">IF('INF S2 353-271'!$V27="|","|",J$20+'INF S2 353-271'!$V27)</f>
        <v>|</v>
      </c>
      <c r="K31" s="207">
        <f ca="1">IF('INF S2 353-271'!$T27="|","|",K$20+'INF S2 353-271'!$T27)</f>
        <v>0.32737070998451862</v>
      </c>
      <c r="L31" s="83">
        <f ca="1">IF('INF S2 353-271'!$T27="|","|",L$20+'INF S2 353-271'!$T27)</f>
        <v>0.34125959887340751</v>
      </c>
      <c r="M31" s="88" t="str">
        <f ca="1">IF('INF S2 353-271'!$U27="|","|",M$20+'INF S2 353-271'!$U27)</f>
        <v>|</v>
      </c>
      <c r="N31" s="83"/>
      <c r="O31" s="87" t="str">
        <f ca="1">IF('INF S2 353-271'!$V27="|","|",O$20+'INF S2 353-271'!$V27)</f>
        <v>|</v>
      </c>
      <c r="P31" s="207">
        <f ca="1">IF('INF S2 353-271'!$T27="|","|",P$20+'INF S2 353-271'!$T27)</f>
        <v>0.36903737665118524</v>
      </c>
      <c r="Q31" s="83">
        <f ca="1">IF('INF S2 353-271'!$T27="|","|",Q$20+'INF S2 353-271'!$T27)</f>
        <v>0.3829262655400742</v>
      </c>
      <c r="R31" s="88" t="str">
        <f ca="1">IF('INF S2 353-271'!$U27="|","|",R$20+'INF S2 353-271'!$U27)</f>
        <v>|</v>
      </c>
      <c r="S31" s="87" t="str">
        <f ca="1">IF('INF S2 353-271'!$V27="|","|",S$20+'INF S2 353-271'!$V27)</f>
        <v>|</v>
      </c>
      <c r="T31" s="207">
        <f ca="1">IF('INF S2 353-271'!$T27="|","|",T$20+'INF S2 353-271'!$T27)</f>
        <v>0.41070404331785193</v>
      </c>
      <c r="U31" s="83">
        <f ca="1">IF('INF S2 353-271'!$T27="|","|",U$20+'INF S2 353-271'!$T27)</f>
        <v>0.42459293220674083</v>
      </c>
      <c r="V31" s="88" t="str">
        <f ca="1">IF('INF S2 353-271'!$U27="|","|",V$20+'INF S2 353-271'!$U27)</f>
        <v>|</v>
      </c>
      <c r="W31" s="87" t="str">
        <f ca="1">IF('INF S2 353-271'!$V27="|","|",W$20+'INF S2 353-271'!$V27)</f>
        <v>|</v>
      </c>
      <c r="X31" s="83">
        <f ca="1">IF('INF S2 353-271'!$T27="|","|",X$20+'INF S2 353-271'!$T27)</f>
        <v>0.46625959887340751</v>
      </c>
      <c r="Y31" s="88" t="str">
        <f ca="1">IF('INF S2 353-271'!$U27="|","|",Y$20+'INF S2 353-271'!$U27)</f>
        <v>|</v>
      </c>
      <c r="Z31" s="87" t="str">
        <f ca="1">IF('INF S2 353-271'!$V27="|","|",Z$20+'INF S2 353-271'!$V27)</f>
        <v>|</v>
      </c>
      <c r="AA31" s="83">
        <f ca="1">IF('INF S2 353-271'!$T27="|","|",AA$20+'INF S2 353-271'!$T27)</f>
        <v>0.50792626554007414</v>
      </c>
      <c r="AB31" s="87" t="str">
        <f ca="1">IF('INF S2 353-271'!$V27="|","|",AB$20+'INF S2 353-271'!$V27)</f>
        <v>|</v>
      </c>
      <c r="AC31" s="83">
        <f ca="1">IF('INF S2 353-271'!$T27="|","|",AC$20+'INF S2 353-271'!$T27)</f>
        <v>0.54959293220674088</v>
      </c>
      <c r="AD31" s="87" t="str">
        <f ca="1">IF('INF S2 353-271'!$V27="|","|",AD$20+'INF S2 353-271'!$V27)</f>
        <v>|</v>
      </c>
      <c r="AE31" s="83">
        <f ca="1">IF('INF S2 353-271'!$T27="|","|",AE$20+'INF S2 353-271'!$T27)</f>
        <v>0.59125959887340751</v>
      </c>
      <c r="AF31" s="87" t="str">
        <f ca="1">IF('INF S2 353-271'!$V27="|","|",AF$20+'INF S2 353-271'!$V27)</f>
        <v>|</v>
      </c>
      <c r="AG31" s="83">
        <f ca="1">IF('INF S2 353-271'!$T27="|","|",AG$20+'INF S2 353-271'!$T27)</f>
        <v>0.63292626554007414</v>
      </c>
      <c r="AH31" s="87" t="str">
        <f ca="1">IF('INF S2 353-271'!$V27="|","|",AH$20+'INF S2 353-271'!$V27)</f>
        <v>|</v>
      </c>
      <c r="AI31" s="83">
        <f ca="1">IF('INF S2 353-271'!$T27="|","|",AI$20+'INF S2 353-271'!$T27)</f>
        <v>0.67459293220674088</v>
      </c>
      <c r="AJ31" s="88" t="str">
        <f ca="1">IF('INF S2 353-271'!$U27="|","|",AJ$20+'INF S2 353-271'!$U27)</f>
        <v>|</v>
      </c>
      <c r="AK31" s="83"/>
      <c r="AL31" s="87" t="str">
        <f ca="1">IF('INF S2 353-271'!$V27="|","|",AL$20+'INF S2 353-271'!$V27)</f>
        <v>|</v>
      </c>
      <c r="AM31" s="207">
        <f ca="1">IF('INF S2 353-271'!$T27="|","|",AM$20+'INF S2 353-271'!$T27)</f>
        <v>0.70237070998451867</v>
      </c>
      <c r="AN31" s="83">
        <f ca="1">IF('INF S2 353-271'!$T27="|","|",AN$20+'INF S2 353-271'!$T27)</f>
        <v>0.71625959887340751</v>
      </c>
      <c r="AO31" s="88" t="str">
        <f ca="1">IF('INF S2 353-271'!$U27="|","|",AO$20+'INF S2 353-271'!$U27)</f>
        <v>|</v>
      </c>
      <c r="AP31" s="87" t="str">
        <f ca="1">IF('INF S2 353-271'!$V27="|","|",AP$20+'INF S2 353-271'!$V27)</f>
        <v>|</v>
      </c>
      <c r="AQ31" s="207">
        <f ca="1">IF('INF S2 353-271'!$T27="|","|",AQ$20+'INF S2 353-271'!$T27)</f>
        <v>0.7440373766511853</v>
      </c>
      <c r="AR31" s="83">
        <f ca="1">IF('INF S2 353-271'!$T27="|","|",AR$20+'INF S2 353-271'!$T27)</f>
        <v>0.75792626554007414</v>
      </c>
      <c r="AS31" s="88" t="str">
        <f ca="1">IF('INF S2 353-271'!$U27="|","|",AS$20+'INF S2 353-271'!$U27)</f>
        <v>|</v>
      </c>
      <c r="AT31" s="83"/>
      <c r="AU31" s="87" t="str">
        <f ca="1">IF('INF S2 353-271'!$V27="|","|",AU$20+'INF S2 353-271'!$V27)</f>
        <v>|</v>
      </c>
      <c r="AV31" s="207">
        <f ca="1">IF('INF S2 353-271'!$T27="|","|",AV$20+'INF S2 353-271'!$T27)</f>
        <v>0.78570404331785204</v>
      </c>
      <c r="AW31" s="83">
        <f ca="1">IF('INF S2 353-271'!$T27="|","|",AW$20+'INF S2 353-271'!$T27)</f>
        <v>0.79959293220674088</v>
      </c>
      <c r="AX31" s="88" t="str">
        <f ca="1">IF('INF S2 353-271'!$U27="|","|",AX$20+'INF S2 353-271'!$U27)</f>
        <v>|</v>
      </c>
      <c r="AY31" s="87" t="str">
        <f ca="1">IF('INF S2 353-271'!$V27="|","|",AY$20+'INF S2 353-271'!$V27)</f>
        <v>|</v>
      </c>
      <c r="AZ31" s="207">
        <f ca="1">IF('INF S2 353-271'!$T27="|","|",AZ$20+'INF S2 353-271'!$T27)</f>
        <v>0.82737070998451867</v>
      </c>
      <c r="BA31" s="83">
        <f ca="1">IF('INF S2 353-271'!$T27="|","|",BA$20+'INF S2 353-271'!$T27)</f>
        <v>0.84125959887340751</v>
      </c>
      <c r="BB31" s="87" t="str">
        <f ca="1">IF('INF S2 353-271'!$V27="|","|",BB$20+'INF S2 353-271'!$V27)</f>
        <v>|</v>
      </c>
      <c r="BC31" s="83">
        <f ca="1">IF('INF S2 353-271'!$T27="|","|",BC$20+'INF S2 353-271'!$T27)</f>
        <v>0.88292626554007414</v>
      </c>
      <c r="BD31" s="87" t="str">
        <f ca="1">IF('INF S2 353-271'!$V27="|","|",BD$20+'INF S2 353-271'!$V27)</f>
        <v>|</v>
      </c>
      <c r="BE31" s="83">
        <f ca="1">IF('INF S2 353-271'!$T27="|","|",BE$20+'INF S2 353-271'!$T27)</f>
        <v>0.92459293220674088</v>
      </c>
      <c r="BF31" s="87" t="str">
        <f ca="1">IF('INF S2 353-271'!$V27="|","|",BF$20+'INF S2 353-271'!$V27)</f>
        <v>|</v>
      </c>
      <c r="BG31" s="83">
        <f ca="1">IF('INF S2 353-271'!$T27="|","|",BG$20+'INF S2 353-271'!$T27)</f>
        <v>0.96625959887340751</v>
      </c>
      <c r="BH31" s="87" t="str">
        <f ca="1">IF('INF S2 353-271'!$V27="|","|",BH$20+'INF S2 353-271'!$V27)</f>
        <v>|</v>
      </c>
      <c r="BI31" s="83">
        <f ca="1">IF('INF S2 353-271'!$T27="|","|",BI$20+'INF S2 353-271'!$T27)</f>
        <v>1.007926265540074</v>
      </c>
      <c r="CM31" s="185">
        <f t="shared" si="0"/>
        <v>47.332999999999998</v>
      </c>
      <c r="CN31" s="153" t="str">
        <f t="shared" si="0"/>
        <v>Przysieka Stara</v>
      </c>
      <c r="CO31" s="89"/>
      <c r="CP31" s="83">
        <f ca="1">IF('INF S2 353-271'!$AB27="|","|",CP$35+'INF S2 353-271'!$AB27)</f>
        <v>0.19859059027777778</v>
      </c>
      <c r="CQ31" s="88" t="str">
        <f ca="1">IF('INF S2 353-271'!$AC27="|","|",CQ$35+'INF S2 353-271'!$AC27)</f>
        <v>|</v>
      </c>
      <c r="CR31" s="83">
        <f ca="1">IF('INF S2 353-271'!$AB27="|","|",CR$35+'INF S2 353-271'!$AB27)</f>
        <v>0.24025725694444444</v>
      </c>
      <c r="CS31" s="207">
        <f ca="1">IF('INF S2 353-271'!$AB27="|","|",CS$35+'INF S2 353-271'!$AB27)</f>
        <v>0.25414614583333334</v>
      </c>
      <c r="CT31" s="87" t="str">
        <f ca="1">IF('INF S2 353-271'!$AD27="|","|",CT$35+'INF S2 353-271'!$AD27)</f>
        <v>|</v>
      </c>
      <c r="CU31" s="87"/>
      <c r="CV31" s="88" t="str">
        <f ca="1">IF('INF S2 353-271'!$AC27="|","|",CV$35+'INF S2 353-271'!$AC27)</f>
        <v>|</v>
      </c>
      <c r="CW31" s="83">
        <f ca="1">IF('INF S2 353-271'!$AB27="|","|",CW$35+'INF S2 353-271'!$AB27)</f>
        <v>0.28192392361111113</v>
      </c>
      <c r="CX31" s="207">
        <f ca="1">IF('INF S2 353-271'!$AB27="|","|",CX$35+'INF S2 353-271'!$AB27)</f>
        <v>0.29581281250000002</v>
      </c>
      <c r="CY31" s="87" t="str">
        <f ca="1">IF('INF S2 353-271'!$AD27="|","|",CY$35+'INF S2 353-271'!$AD27)</f>
        <v>|</v>
      </c>
      <c r="CZ31" s="88" t="str">
        <f ca="1">IF('INF S2 353-271'!$AC27="|","|",CZ$35+'INF S2 353-271'!$AC27)</f>
        <v>|</v>
      </c>
      <c r="DA31" s="83">
        <f ca="1">IF('INF S2 353-271'!$AB27="|","|",DA$35+'INF S2 353-271'!$AB27)</f>
        <v>0.32359059027777781</v>
      </c>
      <c r="DB31" s="207">
        <f ca="1">IF('INF S2 353-271'!$AB27="|","|",DB$35+'INF S2 353-271'!$AB27)</f>
        <v>0.33747947916666671</v>
      </c>
      <c r="DC31" s="87" t="str">
        <f ca="1">IF('INF S2 353-271'!$AD27="|","|",DC$35+'INF S2 353-271'!$AD27)</f>
        <v>|</v>
      </c>
      <c r="DD31" s="88" t="str">
        <f ca="1">IF('INF S2 353-271'!$AC27="|","|",DD$35+'INF S2 353-271'!$AC27)</f>
        <v>|</v>
      </c>
      <c r="DE31" s="83">
        <f ca="1">IF('INF S2 353-271'!$AB27="|","|",DE$35+'INF S2 353-271'!$AB27)</f>
        <v>0.3652572569444445</v>
      </c>
      <c r="DF31" s="87" t="str">
        <f ca="1">IF('INF S2 353-271'!$AD27="|","|",DF$35+'INF S2 353-271'!$AD27)</f>
        <v>|</v>
      </c>
      <c r="DG31" s="83">
        <f ca="1">IF('INF S2 353-271'!$AB27="|","|",DG$35+'INF S2 353-271'!$AB27)</f>
        <v>0.40692392361111113</v>
      </c>
      <c r="DH31" s="87" t="str">
        <f ca="1">IF('INF S2 353-271'!$AD27="|","|",DH$35+'INF S2 353-271'!$AD27)</f>
        <v>|</v>
      </c>
      <c r="DI31" s="83">
        <f ca="1">IF('INF S2 353-271'!$AB27="|","|",DI$35+'INF S2 353-271'!$AB27)</f>
        <v>0.44859059027777781</v>
      </c>
      <c r="DJ31" s="87" t="str">
        <f ca="1">IF('INF S2 353-271'!$AD27="|","|",DJ$35+'INF S2 353-271'!$AD27)</f>
        <v>|</v>
      </c>
      <c r="DK31" s="83">
        <f ca="1">IF('INF S2 353-271'!$AB27="|","|",DK$35+'INF S2 353-271'!$AB27)</f>
        <v>0.4902572569444445</v>
      </c>
      <c r="DL31" s="87" t="str">
        <f ca="1">IF('INF S2 353-271'!$AD27="|","|",DL$35+'INF S2 353-271'!$AD27)</f>
        <v>|</v>
      </c>
      <c r="DM31" s="83">
        <f ca="1">IF('INF S2 353-271'!$AB27="|","|",DM$35+'INF S2 353-271'!$AB27)</f>
        <v>0.53192392361111118</v>
      </c>
      <c r="DN31" s="87" t="str">
        <f ca="1">IF('INF S2 353-271'!$AD27="|","|",DN$35+'INF S2 353-271'!$AD27)</f>
        <v>|</v>
      </c>
      <c r="DO31" s="83">
        <f ca="1">IF('INF S2 353-271'!$AB27="|","|",DO$35+'INF S2 353-271'!$AB27)</f>
        <v>0.57359059027777781</v>
      </c>
      <c r="DP31" s="87" t="str">
        <f ca="1">IF('INF S2 353-271'!$AD27="|","|",DP$35+'INF S2 353-271'!$AD27)</f>
        <v>|</v>
      </c>
      <c r="DQ31" s="83">
        <f ca="1">IF('INF S2 353-271'!$AB27="|","|",DQ$35+'INF S2 353-271'!$AB27)</f>
        <v>0.61525725694444444</v>
      </c>
      <c r="DR31" s="88" t="str">
        <f ca="1">IF('INF S2 353-271'!$AC27="|","|",DR$35+'INF S2 353-271'!$AC27)</f>
        <v>|</v>
      </c>
      <c r="DS31" s="207">
        <f ca="1">IF('INF S2 353-271'!$AB27="|","|",DS$35+'INF S2 353-271'!$AB27)</f>
        <v>0.62914614583333328</v>
      </c>
      <c r="DT31" s="87" t="str">
        <f ca="1">IF('INF S2 353-271'!$AD27="|","|",DT$35+'INF S2 353-271'!$AD27)</f>
        <v>|</v>
      </c>
      <c r="DU31" s="87"/>
      <c r="DV31" s="88" t="str">
        <f ca="1">IF('INF S2 353-271'!$AC27="|","|",DV$35+'INF S2 353-271'!$AC27)</f>
        <v>|</v>
      </c>
      <c r="DW31" s="83">
        <f ca="1">IF('INF S2 353-271'!$AB27="|","|",DW$35+'INF S2 353-271'!$AB27)</f>
        <v>0.65692392361111118</v>
      </c>
      <c r="DX31" s="207">
        <f ca="1">IF('INF S2 353-271'!$AB27="|","|",DX$35+'INF S2 353-271'!$AB27)</f>
        <v>0.67081281250000002</v>
      </c>
      <c r="DY31" s="87" t="str">
        <f ca="1">IF('INF S2 353-271'!$AD27="|","|",DY$35+'INF S2 353-271'!$AD27)</f>
        <v>|</v>
      </c>
      <c r="DZ31" s="87"/>
      <c r="EA31" s="88" t="str">
        <f ca="1">IF('INF S2 353-271'!$AC27="|","|",EA$35+'INF S2 353-271'!$AC27)</f>
        <v>|</v>
      </c>
      <c r="EB31" s="83">
        <f ca="1">IF('INF S2 353-271'!$AB27="|","|",EB$35+'INF S2 353-271'!$AB27)</f>
        <v>0.6985905902777777</v>
      </c>
      <c r="EC31" s="207">
        <f ca="1">IF('INF S2 353-271'!$AB27="|","|",EC$35+'INF S2 353-271'!$AB27)</f>
        <v>0.71247947916666676</v>
      </c>
      <c r="ED31" s="87" t="str">
        <f ca="1">IF('INF S2 353-271'!$AD27="|","|",ED$35+'INF S2 353-271'!$AD27)</f>
        <v>|</v>
      </c>
      <c r="EE31" s="88" t="str">
        <f ca="1">IF('INF S2 353-271'!$AC27="|","|",EE$35+'INF S2 353-271'!$AC27)</f>
        <v>|</v>
      </c>
      <c r="EF31" s="83">
        <f ca="1">IF('INF S2 353-271'!$AB27="|","|",EF$35+'INF S2 353-271'!$AB27)</f>
        <v>0.74025725694444444</v>
      </c>
      <c r="EG31" s="207">
        <f ca="1">IF('INF S2 353-271'!$AB27="|","|",EG$35+'INF S2 353-271'!$AB27)</f>
        <v>0.75414614583333339</v>
      </c>
      <c r="EH31" s="87" t="str">
        <f ca="1">IF('INF S2 353-271'!$AD27="|","|",EH$35+'INF S2 353-271'!$AD27)</f>
        <v>|</v>
      </c>
      <c r="EI31" s="83">
        <f ca="1">IF('INF S2 353-271'!$AB27="|","|",EI$35+'INF S2 353-271'!$AB27)</f>
        <v>0.78192392361111107</v>
      </c>
      <c r="EJ31" s="87" t="str">
        <f ca="1">IF('INF S2 353-271'!$AD27="|","|",EJ$35+'INF S2 353-271'!$AD27)</f>
        <v>|</v>
      </c>
      <c r="EK31" s="83">
        <f ca="1">IF('INF S2 353-271'!$AB27="|","|",EK$35+'INF S2 353-271'!$AB27)</f>
        <v>0.8235905902777777</v>
      </c>
      <c r="EL31" s="87" t="str">
        <f ca="1">IF('INF S2 353-271'!$AD27="|","|",EL$35+'INF S2 353-271'!$AD27)</f>
        <v>|</v>
      </c>
      <c r="EM31" s="83">
        <f ca="1">IF('INF S2 353-271'!$AB27="|","|",EM$35+'INF S2 353-271'!$AB27)</f>
        <v>0.86525725694444444</v>
      </c>
      <c r="EN31" s="87" t="str">
        <f ca="1">IF('INF S2 353-271'!$AD27="|","|",EN$35+'INF S2 353-271'!$AD27)</f>
        <v>|</v>
      </c>
      <c r="EO31" s="83">
        <f ca="1">IF('INF S2 353-271'!$AB27="|","|",EO$35+'INF S2 353-271'!$AB27)</f>
        <v>0.90692392361111107</v>
      </c>
      <c r="EP31" s="87" t="str">
        <f ca="1">IF('INF S2 353-271'!$AD27="|","|",EP$35+'INF S2 353-271'!$AD27)</f>
        <v>|</v>
      </c>
      <c r="EQ31" s="83">
        <f ca="1">IF('INF S2 353-271'!$AB27="|","|",EQ$35+'INF S2 353-271'!$AB27)</f>
        <v>0.9485905902777777</v>
      </c>
    </row>
    <row r="32" spans="1:147">
      <c r="A32" s="148">
        <f ca="1">'INF S2 353-271'!K28</f>
        <v>51.993999999999986</v>
      </c>
      <c r="B32" s="155" t="str">
        <f ca="1">'INF S2 353-271'!L28</f>
        <v>Stare Bojanowo</v>
      </c>
      <c r="C32" s="275"/>
      <c r="D32" s="83">
        <f ca="1">IF('INF S2 353-271'!$T28="|","|",D$20+'INF S2 353-271'!$T28)</f>
        <v>0.26100477248451859</v>
      </c>
      <c r="E32" s="87" t="str">
        <f ca="1">IF('INF S2 353-271'!$V28="|","|",E$20+'INF S2 353-271'!$V28)</f>
        <v>|</v>
      </c>
      <c r="F32" s="207">
        <f ca="1">IF('INF S2 353-271'!$T28="|","|",F$20+'INF S2 353-271'!$T28)</f>
        <v>0.28878255026229638</v>
      </c>
      <c r="G32" s="83">
        <f ca="1">IF('INF S2 353-271'!$T28="|","|",G$20+'INF S2 353-271'!$T28)</f>
        <v>0.30267143915118527</v>
      </c>
      <c r="H32" s="88">
        <f ca="1">IF('INF S2 353-271'!$U28="|","|",H$20+'INF S2 353-271'!$U28)</f>
        <v>0.30894826388888891</v>
      </c>
      <c r="I32" s="83"/>
      <c r="J32" s="87" t="str">
        <f ca="1">IF('INF S2 353-271'!$V28="|","|",J$20+'INF S2 353-271'!$V28)</f>
        <v>|</v>
      </c>
      <c r="K32" s="207">
        <f ca="1">IF('INF S2 353-271'!$T28="|","|",K$20+'INF S2 353-271'!$T28)</f>
        <v>0.33044921692896306</v>
      </c>
      <c r="L32" s="83">
        <f ca="1">IF('INF S2 353-271'!$T28="|","|",L$20+'INF S2 353-271'!$T28)</f>
        <v>0.34433810581785196</v>
      </c>
      <c r="M32" s="88">
        <f ca="1">IF('INF S2 353-271'!$U28="|","|",M$20+'INF S2 353-271'!$U28)</f>
        <v>0.35061493055555559</v>
      </c>
      <c r="N32" s="83"/>
      <c r="O32" s="87" t="str">
        <f ca="1">IF('INF S2 353-271'!$V28="|","|",O$20+'INF S2 353-271'!$V28)</f>
        <v>|</v>
      </c>
      <c r="P32" s="207">
        <f ca="1">IF('INF S2 353-271'!$T28="|","|",P$20+'INF S2 353-271'!$T28)</f>
        <v>0.37211588359562969</v>
      </c>
      <c r="Q32" s="83">
        <f ca="1">IF('INF S2 353-271'!$T28="|","|",Q$20+'INF S2 353-271'!$T28)</f>
        <v>0.38600477248451864</v>
      </c>
      <c r="R32" s="88">
        <f ca="1">IF('INF S2 353-271'!$U28="|","|",R$20+'INF S2 353-271'!$U28)</f>
        <v>0.39228159722222228</v>
      </c>
      <c r="S32" s="87" t="str">
        <f ca="1">IF('INF S2 353-271'!$V28="|","|",S$20+'INF S2 353-271'!$V28)</f>
        <v>|</v>
      </c>
      <c r="T32" s="207">
        <f ca="1">IF('INF S2 353-271'!$T28="|","|",T$20+'INF S2 353-271'!$T28)</f>
        <v>0.41378255026229638</v>
      </c>
      <c r="U32" s="83">
        <f ca="1">IF('INF S2 353-271'!$T28="|","|",U$20+'INF S2 353-271'!$T28)</f>
        <v>0.42767143915118527</v>
      </c>
      <c r="V32" s="88">
        <f ca="1">IF('INF S2 353-271'!$U28="|","|",V$20+'INF S2 353-271'!$U28)</f>
        <v>0.43394826388888896</v>
      </c>
      <c r="W32" s="87" t="str">
        <f ca="1">IF('INF S2 353-271'!$V28="|","|",W$20+'INF S2 353-271'!$V28)</f>
        <v>|</v>
      </c>
      <c r="X32" s="83">
        <f ca="1">IF('INF S2 353-271'!$T28="|","|",X$20+'INF S2 353-271'!$T28)</f>
        <v>0.46933810581785196</v>
      </c>
      <c r="Y32" s="88">
        <f ca="1">IF('INF S2 353-271'!$U28="|","|",Y$20+'INF S2 353-271'!$U28)</f>
        <v>0.47561493055555559</v>
      </c>
      <c r="Z32" s="87" t="str">
        <f ca="1">IF('INF S2 353-271'!$V28="|","|",Z$20+'INF S2 353-271'!$V28)</f>
        <v>|</v>
      </c>
      <c r="AA32" s="83">
        <f ca="1">IF('INF S2 353-271'!$T28="|","|",AA$20+'INF S2 353-271'!$T28)</f>
        <v>0.51100477248451859</v>
      </c>
      <c r="AB32" s="87" t="str">
        <f ca="1">IF('INF S2 353-271'!$V28="|","|",AB$20+'INF S2 353-271'!$V28)</f>
        <v>|</v>
      </c>
      <c r="AC32" s="83">
        <f ca="1">IF('INF S2 353-271'!$T28="|","|",AC$20+'INF S2 353-271'!$T28)</f>
        <v>0.55267143915118533</v>
      </c>
      <c r="AD32" s="87" t="str">
        <f ca="1">IF('INF S2 353-271'!$V28="|","|",AD$20+'INF S2 353-271'!$V28)</f>
        <v>|</v>
      </c>
      <c r="AE32" s="83">
        <f ca="1">IF('INF S2 353-271'!$T28="|","|",AE$20+'INF S2 353-271'!$T28)</f>
        <v>0.59433810581785196</v>
      </c>
      <c r="AF32" s="87" t="str">
        <f ca="1">IF('INF S2 353-271'!$V28="|","|",AF$20+'INF S2 353-271'!$V28)</f>
        <v>|</v>
      </c>
      <c r="AG32" s="83">
        <f ca="1">IF('INF S2 353-271'!$T28="|","|",AG$20+'INF S2 353-271'!$T28)</f>
        <v>0.63600477248451859</v>
      </c>
      <c r="AH32" s="87" t="str">
        <f ca="1">IF('INF S2 353-271'!$V28="|","|",AH$20+'INF S2 353-271'!$V28)</f>
        <v>|</v>
      </c>
      <c r="AI32" s="83">
        <f ca="1">IF('INF S2 353-271'!$T28="|","|",AI$20+'INF S2 353-271'!$T28)</f>
        <v>0.67767143915118533</v>
      </c>
      <c r="AJ32" s="88">
        <f ca="1">IF('INF S2 353-271'!$U28="|","|",AJ$20+'INF S2 353-271'!$U28)</f>
        <v>0.68394826388888885</v>
      </c>
      <c r="AK32" s="83"/>
      <c r="AL32" s="87" t="str">
        <f ca="1">IF('INF S2 353-271'!$V28="|","|",AL$20+'INF S2 353-271'!$V28)</f>
        <v>|</v>
      </c>
      <c r="AM32" s="207">
        <f ca="1">IF('INF S2 353-271'!$T28="|","|",AM$20+'INF S2 353-271'!$T28)</f>
        <v>0.70544921692896312</v>
      </c>
      <c r="AN32" s="83">
        <f ca="1">IF('INF S2 353-271'!$T28="|","|",AN$20+'INF S2 353-271'!$T28)</f>
        <v>0.71933810581785196</v>
      </c>
      <c r="AO32" s="88">
        <f ca="1">IF('INF S2 353-271'!$U28="|","|",AO$20+'INF S2 353-271'!$U28)</f>
        <v>0.72561493055555548</v>
      </c>
      <c r="AP32" s="87" t="str">
        <f ca="1">IF('INF S2 353-271'!$V28="|","|",AP$20+'INF S2 353-271'!$V28)</f>
        <v>|</v>
      </c>
      <c r="AQ32" s="207">
        <f ca="1">IF('INF S2 353-271'!$T28="|","|",AQ$20+'INF S2 353-271'!$T28)</f>
        <v>0.74711588359562975</v>
      </c>
      <c r="AR32" s="83">
        <f ca="1">IF('INF S2 353-271'!$T28="|","|",AR$20+'INF S2 353-271'!$T28)</f>
        <v>0.76100477248451859</v>
      </c>
      <c r="AS32" s="88">
        <f ca="1">IF('INF S2 353-271'!$U28="|","|",AS$20+'INF S2 353-271'!$U28)</f>
        <v>0.76728159722222211</v>
      </c>
      <c r="AT32" s="83"/>
      <c r="AU32" s="87" t="str">
        <f ca="1">IF('INF S2 353-271'!$V28="|","|",AU$20+'INF S2 353-271'!$V28)</f>
        <v>|</v>
      </c>
      <c r="AV32" s="207">
        <f ca="1">IF('INF S2 353-271'!$T28="|","|",AV$20+'INF S2 353-271'!$T28)</f>
        <v>0.78878255026229649</v>
      </c>
      <c r="AW32" s="83">
        <f ca="1">IF('INF S2 353-271'!$T28="|","|",AW$20+'INF S2 353-271'!$T28)</f>
        <v>0.80267143915118533</v>
      </c>
      <c r="AX32" s="88">
        <f ca="1">IF('INF S2 353-271'!$U28="|","|",AX$20+'INF S2 353-271'!$U28)</f>
        <v>0.80894826388888885</v>
      </c>
      <c r="AY32" s="87" t="str">
        <f ca="1">IF('INF S2 353-271'!$V28="|","|",AY$20+'INF S2 353-271'!$V28)</f>
        <v>|</v>
      </c>
      <c r="AZ32" s="207">
        <f ca="1">IF('INF S2 353-271'!$T28="|","|",AZ$20+'INF S2 353-271'!$T28)</f>
        <v>0.83044921692896312</v>
      </c>
      <c r="BA32" s="83">
        <f ca="1">IF('INF S2 353-271'!$T28="|","|",BA$20+'INF S2 353-271'!$T28)</f>
        <v>0.84433810581785196</v>
      </c>
      <c r="BB32" s="87" t="str">
        <f ca="1">IF('INF S2 353-271'!$V28="|","|",BB$20+'INF S2 353-271'!$V28)</f>
        <v>|</v>
      </c>
      <c r="BC32" s="83">
        <f ca="1">IF('INF S2 353-271'!$T28="|","|",BC$20+'INF S2 353-271'!$T28)</f>
        <v>0.88600477248451859</v>
      </c>
      <c r="BD32" s="87" t="str">
        <f ca="1">IF('INF S2 353-271'!$V28="|","|",BD$20+'INF S2 353-271'!$V28)</f>
        <v>|</v>
      </c>
      <c r="BE32" s="83">
        <f ca="1">IF('INF S2 353-271'!$T28="|","|",BE$20+'INF S2 353-271'!$T28)</f>
        <v>0.92767143915118533</v>
      </c>
      <c r="BF32" s="87" t="str">
        <f ca="1">IF('INF S2 353-271'!$V28="|","|",BF$20+'INF S2 353-271'!$V28)</f>
        <v>|</v>
      </c>
      <c r="BG32" s="83">
        <f ca="1">IF('INF S2 353-271'!$T28="|","|",BG$20+'INF S2 353-271'!$T28)</f>
        <v>0.96933810581785196</v>
      </c>
      <c r="BH32" s="87" t="str">
        <f ca="1">IF('INF S2 353-271'!$V28="|","|",BH$20+'INF S2 353-271'!$V28)</f>
        <v>|</v>
      </c>
      <c r="BI32" s="83">
        <f ca="1">IF('INF S2 353-271'!$T28="|","|",BI$20+'INF S2 353-271'!$T28)</f>
        <v>1.0110047724845186</v>
      </c>
      <c r="CM32" s="185">
        <f t="shared" si="0"/>
        <v>51.993999999999986</v>
      </c>
      <c r="CN32" s="155" t="str">
        <f t="shared" si="0"/>
        <v>Stare Bojanowo</v>
      </c>
      <c r="CO32" s="89"/>
      <c r="CP32" s="83">
        <f ca="1">IF('INF S2 353-271'!$AB28="|","|",CP$35+'INF S2 353-271'!$AB28)</f>
        <v>0.19523430555555557</v>
      </c>
      <c r="CQ32" s="88">
        <f ca="1">IF('INF S2 353-271'!$AC28="|","|",CQ$35+'INF S2 353-271'!$AC28)</f>
        <v>0.22919672453703704</v>
      </c>
      <c r="CR32" s="83">
        <f ca="1">IF('INF S2 353-271'!$AB28="|","|",CR$35+'INF S2 353-271'!$AB28)</f>
        <v>0.23690097222222223</v>
      </c>
      <c r="CS32" s="207">
        <f ca="1">IF('INF S2 353-271'!$AB28="|","|",CS$35+'INF S2 353-271'!$AB28)</f>
        <v>0.25078986111111112</v>
      </c>
      <c r="CT32" s="87" t="str">
        <f ca="1">IF('INF S2 353-271'!$AD28="|","|",CT$35+'INF S2 353-271'!$AD28)</f>
        <v>|</v>
      </c>
      <c r="CU32" s="87"/>
      <c r="CV32" s="88">
        <f ca="1">IF('INF S2 353-271'!$AC28="|","|",CV$35+'INF S2 353-271'!$AC28)</f>
        <v>0.27086339120370373</v>
      </c>
      <c r="CW32" s="83">
        <f ca="1">IF('INF S2 353-271'!$AB28="|","|",CW$35+'INF S2 353-271'!$AB28)</f>
        <v>0.27856763888888891</v>
      </c>
      <c r="CX32" s="207">
        <f ca="1">IF('INF S2 353-271'!$AB28="|","|",CX$35+'INF S2 353-271'!$AB28)</f>
        <v>0.29245652777777775</v>
      </c>
      <c r="CY32" s="87" t="str">
        <f ca="1">IF('INF S2 353-271'!$AD28="|","|",CY$35+'INF S2 353-271'!$AD28)</f>
        <v>|</v>
      </c>
      <c r="CZ32" s="88">
        <f ca="1">IF('INF S2 353-271'!$AC28="|","|",CZ$35+'INF S2 353-271'!$AC28)</f>
        <v>0.31253005787037036</v>
      </c>
      <c r="DA32" s="83">
        <f ca="1">IF('INF S2 353-271'!$AB28="|","|",DA$35+'INF S2 353-271'!$AB28)</f>
        <v>0.32023430555555554</v>
      </c>
      <c r="DB32" s="207">
        <f ca="1">IF('INF S2 353-271'!$AB28="|","|",DB$35+'INF S2 353-271'!$AB28)</f>
        <v>0.33412319444444449</v>
      </c>
      <c r="DC32" s="87" t="str">
        <f ca="1">IF('INF S2 353-271'!$AD28="|","|",DC$35+'INF S2 353-271'!$AD28)</f>
        <v>|</v>
      </c>
      <c r="DD32" s="88">
        <f ca="1">IF('INF S2 353-271'!$AC28="|","|",DD$35+'INF S2 353-271'!$AC28)</f>
        <v>0.35419672453703704</v>
      </c>
      <c r="DE32" s="83">
        <f ca="1">IF('INF S2 353-271'!$AB28="|","|",DE$35+'INF S2 353-271'!$AB28)</f>
        <v>0.36190097222222228</v>
      </c>
      <c r="DF32" s="87" t="str">
        <f ca="1">IF('INF S2 353-271'!$AD28="|","|",DF$35+'INF S2 353-271'!$AD28)</f>
        <v>|</v>
      </c>
      <c r="DG32" s="83">
        <f ca="1">IF('INF S2 353-271'!$AB28="|","|",DG$35+'INF S2 353-271'!$AB28)</f>
        <v>0.40356763888888891</v>
      </c>
      <c r="DH32" s="87" t="str">
        <f ca="1">IF('INF S2 353-271'!$AD28="|","|",DH$35+'INF S2 353-271'!$AD28)</f>
        <v>|</v>
      </c>
      <c r="DI32" s="83">
        <f ca="1">IF('INF S2 353-271'!$AB28="|","|",DI$35+'INF S2 353-271'!$AB28)</f>
        <v>0.44523430555555554</v>
      </c>
      <c r="DJ32" s="87" t="str">
        <f ca="1">IF('INF S2 353-271'!$AD28="|","|",DJ$35+'INF S2 353-271'!$AD28)</f>
        <v>|</v>
      </c>
      <c r="DK32" s="83">
        <f ca="1">IF('INF S2 353-271'!$AB28="|","|",DK$35+'INF S2 353-271'!$AB28)</f>
        <v>0.48690097222222228</v>
      </c>
      <c r="DL32" s="87" t="str">
        <f ca="1">IF('INF S2 353-271'!$AD28="|","|",DL$35+'INF S2 353-271'!$AD28)</f>
        <v>|</v>
      </c>
      <c r="DM32" s="83">
        <f ca="1">IF('INF S2 353-271'!$AB28="|","|",DM$35+'INF S2 353-271'!$AB28)</f>
        <v>0.52856763888888891</v>
      </c>
      <c r="DN32" s="87" t="str">
        <f ca="1">IF('INF S2 353-271'!$AD28="|","|",DN$35+'INF S2 353-271'!$AD28)</f>
        <v>|</v>
      </c>
      <c r="DO32" s="83">
        <f ca="1">IF('INF S2 353-271'!$AB28="|","|",DO$35+'INF S2 353-271'!$AB28)</f>
        <v>0.57023430555555554</v>
      </c>
      <c r="DP32" s="87" t="str">
        <f ca="1">IF('INF S2 353-271'!$AD28="|","|",DP$35+'INF S2 353-271'!$AD28)</f>
        <v>|</v>
      </c>
      <c r="DQ32" s="83">
        <f ca="1">IF('INF S2 353-271'!$AB28="|","|",DQ$35+'INF S2 353-271'!$AB28)</f>
        <v>0.61190097222222217</v>
      </c>
      <c r="DR32" s="88">
        <f ca="1">IF('INF S2 353-271'!$AC28="|","|",DR$35+'INF S2 353-271'!$AC28)</f>
        <v>0.60419672453703699</v>
      </c>
      <c r="DS32" s="207">
        <f ca="1">IF('INF S2 353-271'!$AB28="|","|",DS$35+'INF S2 353-271'!$AB28)</f>
        <v>0.62578986111111101</v>
      </c>
      <c r="DT32" s="87" t="str">
        <f ca="1">IF('INF S2 353-271'!$AD28="|","|",DT$35+'INF S2 353-271'!$AD28)</f>
        <v>|</v>
      </c>
      <c r="DU32" s="87"/>
      <c r="DV32" s="88">
        <f ca="1">IF('INF S2 353-271'!$AC28="|","|",DV$35+'INF S2 353-271'!$AC28)</f>
        <v>0.64586339120370362</v>
      </c>
      <c r="DW32" s="83">
        <f ca="1">IF('INF S2 353-271'!$AB28="|","|",DW$35+'INF S2 353-271'!$AB28)</f>
        <v>0.65356763888888891</v>
      </c>
      <c r="DX32" s="207">
        <f ca="1">IF('INF S2 353-271'!$AB28="|","|",DX$35+'INF S2 353-271'!$AB28)</f>
        <v>0.66745652777777775</v>
      </c>
      <c r="DY32" s="87" t="str">
        <f ca="1">IF('INF S2 353-271'!$AD28="|","|",DY$35+'INF S2 353-271'!$AD28)</f>
        <v>|</v>
      </c>
      <c r="DZ32" s="87"/>
      <c r="EA32" s="88">
        <f ca="1">IF('INF S2 353-271'!$AC28="|","|",EA$35+'INF S2 353-271'!$AC28)</f>
        <v>0.68753005787037036</v>
      </c>
      <c r="EB32" s="83">
        <f ca="1">IF('INF S2 353-271'!$AB28="|","|",EB$35+'INF S2 353-271'!$AB28)</f>
        <v>0.69523430555555543</v>
      </c>
      <c r="EC32" s="207">
        <f ca="1">IF('INF S2 353-271'!$AB28="|","|",EC$35+'INF S2 353-271'!$AB28)</f>
        <v>0.70912319444444449</v>
      </c>
      <c r="ED32" s="87" t="str">
        <f ca="1">IF('INF S2 353-271'!$AD28="|","|",ED$35+'INF S2 353-271'!$AD28)</f>
        <v>|</v>
      </c>
      <c r="EE32" s="88">
        <f ca="1">IF('INF S2 353-271'!$AC28="|","|",EE$35+'INF S2 353-271'!$AC28)</f>
        <v>0.72919672453703699</v>
      </c>
      <c r="EF32" s="83">
        <f ca="1">IF('INF S2 353-271'!$AB28="|","|",EF$35+'INF S2 353-271'!$AB28)</f>
        <v>0.73690097222222217</v>
      </c>
      <c r="EG32" s="207">
        <f ca="1">IF('INF S2 353-271'!$AB28="|","|",EG$35+'INF S2 353-271'!$AB28)</f>
        <v>0.75078986111111112</v>
      </c>
      <c r="EH32" s="87" t="str">
        <f ca="1">IF('INF S2 353-271'!$AD28="|","|",EH$35+'INF S2 353-271'!$AD28)</f>
        <v>|</v>
      </c>
      <c r="EI32" s="83">
        <f ca="1">IF('INF S2 353-271'!$AB28="|","|",EI$35+'INF S2 353-271'!$AB28)</f>
        <v>0.7785676388888888</v>
      </c>
      <c r="EJ32" s="87" t="str">
        <f ca="1">IF('INF S2 353-271'!$AD28="|","|",EJ$35+'INF S2 353-271'!$AD28)</f>
        <v>|</v>
      </c>
      <c r="EK32" s="83">
        <f ca="1">IF('INF S2 353-271'!$AB28="|","|",EK$35+'INF S2 353-271'!$AB28)</f>
        <v>0.82023430555555543</v>
      </c>
      <c r="EL32" s="87" t="str">
        <f ca="1">IF('INF S2 353-271'!$AD28="|","|",EL$35+'INF S2 353-271'!$AD28)</f>
        <v>|</v>
      </c>
      <c r="EM32" s="83">
        <f ca="1">IF('INF S2 353-271'!$AB28="|","|",EM$35+'INF S2 353-271'!$AB28)</f>
        <v>0.86190097222222217</v>
      </c>
      <c r="EN32" s="87" t="str">
        <f ca="1">IF('INF S2 353-271'!$AD28="|","|",EN$35+'INF S2 353-271'!$AD28)</f>
        <v>|</v>
      </c>
      <c r="EO32" s="83">
        <f ca="1">IF('INF S2 353-271'!$AB28="|","|",EO$35+'INF S2 353-271'!$AB28)</f>
        <v>0.9035676388888888</v>
      </c>
      <c r="EP32" s="87" t="str">
        <f ca="1">IF('INF S2 353-271'!$AD28="|","|",EP$35+'INF S2 353-271'!$AD28)</f>
        <v>|</v>
      </c>
      <c r="EQ32" s="83">
        <f ca="1">IF('INF S2 353-271'!$AB28="|","|",EQ$35+'INF S2 353-271'!$AB28)</f>
        <v>0.94523430555555543</v>
      </c>
    </row>
    <row r="33" spans="1:176">
      <c r="A33" s="148">
        <f ca="1">'INF S2 353-271'!K29</f>
        <v>56.654999999999987</v>
      </c>
      <c r="B33" s="154" t="str">
        <f ca="1">'INF S2 353-271'!L29</f>
        <v>Górka Duchowna</v>
      </c>
      <c r="C33" s="275"/>
      <c r="D33" s="83">
        <f ca="1">IF('INF S2 353-271'!$T29="|","|",D$20+'INF S2 353-271'!$T29)</f>
        <v>0.26415272387340749</v>
      </c>
      <c r="E33" s="87" t="str">
        <f ca="1">IF('INF S2 353-271'!$V29="|","|",E$20+'INF S2 353-271'!$V29)</f>
        <v>|</v>
      </c>
      <c r="F33" s="207">
        <f ca="1">IF('INF S2 353-271'!$T29="|","|",F$20+'INF S2 353-271'!$T29)</f>
        <v>0.29193050165118528</v>
      </c>
      <c r="G33" s="83">
        <f ca="1">IF('INF S2 353-271'!$T29="|","|",G$20+'INF S2 353-271'!$T29)</f>
        <v>0.30581939054007418</v>
      </c>
      <c r="H33" s="88" t="str">
        <f ca="1">IF('INF S2 353-271'!$U29="|","|",H$20+'INF S2 353-271'!$U29)</f>
        <v>|</v>
      </c>
      <c r="I33" s="83"/>
      <c r="J33" s="87" t="str">
        <f ca="1">IF('INF S2 353-271'!$V29="|","|",J$20+'INF S2 353-271'!$V29)</f>
        <v>|</v>
      </c>
      <c r="K33" s="207">
        <f ca="1">IF('INF S2 353-271'!$T29="|","|",K$20+'INF S2 353-271'!$T29)</f>
        <v>0.33359716831785197</v>
      </c>
      <c r="L33" s="83">
        <f ca="1">IF('INF S2 353-271'!$T29="|","|",L$20+'INF S2 353-271'!$T29)</f>
        <v>0.34748605720674086</v>
      </c>
      <c r="M33" s="88" t="str">
        <f ca="1">IF('INF S2 353-271'!$U29="|","|",M$20+'INF S2 353-271'!$U29)</f>
        <v>|</v>
      </c>
      <c r="N33" s="83"/>
      <c r="O33" s="87" t="str">
        <f ca="1">IF('INF S2 353-271'!$V29="|","|",O$20+'INF S2 353-271'!$V29)</f>
        <v>|</v>
      </c>
      <c r="P33" s="207">
        <f ca="1">IF('INF S2 353-271'!$T29="|","|",P$20+'INF S2 353-271'!$T29)</f>
        <v>0.3752638349845186</v>
      </c>
      <c r="Q33" s="83">
        <f ca="1">IF('INF S2 353-271'!$T29="|","|",Q$20+'INF S2 353-271'!$T29)</f>
        <v>0.38915272387340755</v>
      </c>
      <c r="R33" s="88" t="str">
        <f ca="1">IF('INF S2 353-271'!$U29="|","|",R$20+'INF S2 353-271'!$U29)</f>
        <v>|</v>
      </c>
      <c r="S33" s="87" t="str">
        <f ca="1">IF('INF S2 353-271'!$V29="|","|",S$20+'INF S2 353-271'!$V29)</f>
        <v>|</v>
      </c>
      <c r="T33" s="207">
        <f ca="1">IF('INF S2 353-271'!$T29="|","|",T$20+'INF S2 353-271'!$T29)</f>
        <v>0.41693050165118528</v>
      </c>
      <c r="U33" s="83">
        <f ca="1">IF('INF S2 353-271'!$T29="|","|",U$20+'INF S2 353-271'!$T29)</f>
        <v>0.43081939054007418</v>
      </c>
      <c r="V33" s="88" t="str">
        <f ca="1">IF('INF S2 353-271'!$U29="|","|",V$20+'INF S2 353-271'!$U29)</f>
        <v>|</v>
      </c>
      <c r="W33" s="87" t="str">
        <f ca="1">IF('INF S2 353-271'!$V29="|","|",W$20+'INF S2 353-271'!$V29)</f>
        <v>|</v>
      </c>
      <c r="X33" s="83">
        <f ca="1">IF('INF S2 353-271'!$T29="|","|",X$20+'INF S2 353-271'!$T29)</f>
        <v>0.47248605720674086</v>
      </c>
      <c r="Y33" s="88" t="str">
        <f ca="1">IF('INF S2 353-271'!$U29="|","|",Y$20+'INF S2 353-271'!$U29)</f>
        <v>|</v>
      </c>
      <c r="Z33" s="87" t="str">
        <f ca="1">IF('INF S2 353-271'!$V29="|","|",Z$20+'INF S2 353-271'!$V29)</f>
        <v>|</v>
      </c>
      <c r="AA33" s="83">
        <f ca="1">IF('INF S2 353-271'!$T29="|","|",AA$20+'INF S2 353-271'!$T29)</f>
        <v>0.51415272387340749</v>
      </c>
      <c r="AB33" s="87" t="str">
        <f ca="1">IF('INF S2 353-271'!$V29="|","|",AB$20+'INF S2 353-271'!$V29)</f>
        <v>|</v>
      </c>
      <c r="AC33" s="83">
        <f ca="1">IF('INF S2 353-271'!$T29="|","|",AC$20+'INF S2 353-271'!$T29)</f>
        <v>0.55581939054007423</v>
      </c>
      <c r="AD33" s="87" t="str">
        <f ca="1">IF('INF S2 353-271'!$V29="|","|",AD$20+'INF S2 353-271'!$V29)</f>
        <v>|</v>
      </c>
      <c r="AE33" s="83">
        <f ca="1">IF('INF S2 353-271'!$T29="|","|",AE$20+'INF S2 353-271'!$T29)</f>
        <v>0.59748605720674086</v>
      </c>
      <c r="AF33" s="87" t="str">
        <f ca="1">IF('INF S2 353-271'!$V29="|","|",AF$20+'INF S2 353-271'!$V29)</f>
        <v>|</v>
      </c>
      <c r="AG33" s="83">
        <f ca="1">IF('INF S2 353-271'!$T29="|","|",AG$20+'INF S2 353-271'!$T29)</f>
        <v>0.63915272387340749</v>
      </c>
      <c r="AH33" s="87" t="str">
        <f ca="1">IF('INF S2 353-271'!$V29="|","|",AH$20+'INF S2 353-271'!$V29)</f>
        <v>|</v>
      </c>
      <c r="AI33" s="83">
        <f ca="1">IF('INF S2 353-271'!$T29="|","|",AI$20+'INF S2 353-271'!$T29)</f>
        <v>0.68081939054007423</v>
      </c>
      <c r="AJ33" s="88" t="str">
        <f ca="1">IF('INF S2 353-271'!$U29="|","|",AJ$20+'INF S2 353-271'!$U29)</f>
        <v>|</v>
      </c>
      <c r="AK33" s="83"/>
      <c r="AL33" s="87" t="str">
        <f ca="1">IF('INF S2 353-271'!$V29="|","|",AL$20+'INF S2 353-271'!$V29)</f>
        <v>|</v>
      </c>
      <c r="AM33" s="207">
        <f ca="1">IF('INF S2 353-271'!$T29="|","|",AM$20+'INF S2 353-271'!$T29)</f>
        <v>0.70859716831785202</v>
      </c>
      <c r="AN33" s="83">
        <f ca="1">IF('INF S2 353-271'!$T29="|","|",AN$20+'INF S2 353-271'!$T29)</f>
        <v>0.72248605720674086</v>
      </c>
      <c r="AO33" s="88" t="str">
        <f ca="1">IF('INF S2 353-271'!$U29="|","|",AO$20+'INF S2 353-271'!$U29)</f>
        <v>|</v>
      </c>
      <c r="AP33" s="87" t="str">
        <f ca="1">IF('INF S2 353-271'!$V29="|","|",AP$20+'INF S2 353-271'!$V29)</f>
        <v>|</v>
      </c>
      <c r="AQ33" s="207">
        <f ca="1">IF('INF S2 353-271'!$T29="|","|",AQ$20+'INF S2 353-271'!$T29)</f>
        <v>0.75026383498451865</v>
      </c>
      <c r="AR33" s="83">
        <f ca="1">IF('INF S2 353-271'!$T29="|","|",AR$20+'INF S2 353-271'!$T29)</f>
        <v>0.76415272387340749</v>
      </c>
      <c r="AS33" s="88" t="str">
        <f ca="1">IF('INF S2 353-271'!$U29="|","|",AS$20+'INF S2 353-271'!$U29)</f>
        <v>|</v>
      </c>
      <c r="AT33" s="83"/>
      <c r="AU33" s="87" t="str">
        <f ca="1">IF('INF S2 353-271'!$V29="|","|",AU$20+'INF S2 353-271'!$V29)</f>
        <v>|</v>
      </c>
      <c r="AV33" s="207">
        <f ca="1">IF('INF S2 353-271'!$T29="|","|",AV$20+'INF S2 353-271'!$T29)</f>
        <v>0.79193050165118539</v>
      </c>
      <c r="AW33" s="83">
        <f ca="1">IF('INF S2 353-271'!$T29="|","|",AW$20+'INF S2 353-271'!$T29)</f>
        <v>0.80581939054007423</v>
      </c>
      <c r="AX33" s="88" t="str">
        <f ca="1">IF('INF S2 353-271'!$U29="|","|",AX$20+'INF S2 353-271'!$U29)</f>
        <v>|</v>
      </c>
      <c r="AY33" s="87" t="str">
        <f ca="1">IF('INF S2 353-271'!$V29="|","|",AY$20+'INF S2 353-271'!$V29)</f>
        <v>|</v>
      </c>
      <c r="AZ33" s="207">
        <f ca="1">IF('INF S2 353-271'!$T29="|","|",AZ$20+'INF S2 353-271'!$T29)</f>
        <v>0.83359716831785202</v>
      </c>
      <c r="BA33" s="83">
        <f ca="1">IF('INF S2 353-271'!$T29="|","|",BA$20+'INF S2 353-271'!$T29)</f>
        <v>0.84748605720674086</v>
      </c>
      <c r="BB33" s="87" t="str">
        <f ca="1">IF('INF S2 353-271'!$V29="|","|",BB$20+'INF S2 353-271'!$V29)</f>
        <v>|</v>
      </c>
      <c r="BC33" s="83">
        <f ca="1">IF('INF S2 353-271'!$T29="|","|",BC$20+'INF S2 353-271'!$T29)</f>
        <v>0.88915272387340749</v>
      </c>
      <c r="BD33" s="87" t="str">
        <f ca="1">IF('INF S2 353-271'!$V29="|","|",BD$20+'INF S2 353-271'!$V29)</f>
        <v>|</v>
      </c>
      <c r="BE33" s="83">
        <f ca="1">IF('INF S2 353-271'!$T29="|","|",BE$20+'INF S2 353-271'!$T29)</f>
        <v>0.93081939054007423</v>
      </c>
      <c r="BF33" s="87" t="str">
        <f ca="1">IF('INF S2 353-271'!$V29="|","|",BF$20+'INF S2 353-271'!$V29)</f>
        <v>|</v>
      </c>
      <c r="BG33" s="83">
        <f ca="1">IF('INF S2 353-271'!$T29="|","|",BG$20+'INF S2 353-271'!$T29)</f>
        <v>0.97248605720674086</v>
      </c>
      <c r="BH33" s="87" t="str">
        <f ca="1">IF('INF S2 353-271'!$V29="|","|",BH$20+'INF S2 353-271'!$V29)</f>
        <v>|</v>
      </c>
      <c r="BI33" s="83">
        <f ca="1">IF('INF S2 353-271'!$T29="|","|",BI$20+'INF S2 353-271'!$T29)</f>
        <v>1.0141527238734074</v>
      </c>
      <c r="CM33" s="185">
        <f t="shared" si="0"/>
        <v>56.654999999999987</v>
      </c>
      <c r="CN33" s="154" t="str">
        <f t="shared" si="0"/>
        <v>Górka Duchowna</v>
      </c>
      <c r="CO33" s="89"/>
      <c r="CP33" s="83">
        <f ca="1">IF('INF S2 353-271'!$AB29="|","|",CP$35+'INF S2 353-271'!$AB29)</f>
        <v>0.19187802083333336</v>
      </c>
      <c r="CQ33" s="88" t="str">
        <f ca="1">IF('INF S2 353-271'!$AC29="|","|",CQ$35+'INF S2 353-271'!$AC29)</f>
        <v>|</v>
      </c>
      <c r="CR33" s="83">
        <f ca="1">IF('INF S2 353-271'!$AB29="|","|",CR$35+'INF S2 353-271'!$AB29)</f>
        <v>0.23354468750000001</v>
      </c>
      <c r="CS33" s="207">
        <f ca="1">IF('INF S2 353-271'!$AB29="|","|",CS$35+'INF S2 353-271'!$AB29)</f>
        <v>0.24743357638888891</v>
      </c>
      <c r="CT33" s="87" t="str">
        <f ca="1">IF('INF S2 353-271'!$AD29="|","|",CT$35+'INF S2 353-271'!$AD29)</f>
        <v>|</v>
      </c>
      <c r="CU33" s="87"/>
      <c r="CV33" s="88" t="str">
        <f ca="1">IF('INF S2 353-271'!$AC29="|","|",CV$35+'INF S2 353-271'!$AC29)</f>
        <v>|</v>
      </c>
      <c r="CW33" s="83">
        <f ca="1">IF('INF S2 353-271'!$AB29="|","|",CW$35+'INF S2 353-271'!$AB29)</f>
        <v>0.27521135416666664</v>
      </c>
      <c r="CX33" s="207">
        <f ca="1">IF('INF S2 353-271'!$AB29="|","|",CX$35+'INF S2 353-271'!$AB29)</f>
        <v>0.28910024305555554</v>
      </c>
      <c r="CY33" s="87" t="str">
        <f ca="1">IF('INF S2 353-271'!$AD29="|","|",CY$35+'INF S2 353-271'!$AD29)</f>
        <v>|</v>
      </c>
      <c r="CZ33" s="88" t="str">
        <f ca="1">IF('INF S2 353-271'!$AC29="|","|",CZ$35+'INF S2 353-271'!$AC29)</f>
        <v>|</v>
      </c>
      <c r="DA33" s="83">
        <f ca="1">IF('INF S2 353-271'!$AB29="|","|",DA$35+'INF S2 353-271'!$AB29)</f>
        <v>0.31687802083333333</v>
      </c>
      <c r="DB33" s="207">
        <f ca="1">IF('INF S2 353-271'!$AB29="|","|",DB$35+'INF S2 353-271'!$AB29)</f>
        <v>0.33076690972222222</v>
      </c>
      <c r="DC33" s="87" t="str">
        <f ca="1">IF('INF S2 353-271'!$AD29="|","|",DC$35+'INF S2 353-271'!$AD29)</f>
        <v>|</v>
      </c>
      <c r="DD33" s="88" t="str">
        <f ca="1">IF('INF S2 353-271'!$AC29="|","|",DD$35+'INF S2 353-271'!$AC29)</f>
        <v>|</v>
      </c>
      <c r="DE33" s="83">
        <f ca="1">IF('INF S2 353-271'!$AB29="|","|",DE$35+'INF S2 353-271'!$AB29)</f>
        <v>0.35854468750000001</v>
      </c>
      <c r="DF33" s="87" t="str">
        <f ca="1">IF('INF S2 353-271'!$AD29="|","|",DF$35+'INF S2 353-271'!$AD29)</f>
        <v>|</v>
      </c>
      <c r="DG33" s="83">
        <f ca="1">IF('INF S2 353-271'!$AB29="|","|",DG$35+'INF S2 353-271'!$AB29)</f>
        <v>0.40021135416666664</v>
      </c>
      <c r="DH33" s="87" t="str">
        <f ca="1">IF('INF S2 353-271'!$AD29="|","|",DH$35+'INF S2 353-271'!$AD29)</f>
        <v>|</v>
      </c>
      <c r="DI33" s="83">
        <f ca="1">IF('INF S2 353-271'!$AB29="|","|",DI$35+'INF S2 353-271'!$AB29)</f>
        <v>0.44187802083333333</v>
      </c>
      <c r="DJ33" s="87" t="str">
        <f ca="1">IF('INF S2 353-271'!$AD29="|","|",DJ$35+'INF S2 353-271'!$AD29)</f>
        <v>|</v>
      </c>
      <c r="DK33" s="83">
        <f ca="1">IF('INF S2 353-271'!$AB29="|","|",DK$35+'INF S2 353-271'!$AB29)</f>
        <v>0.48354468750000001</v>
      </c>
      <c r="DL33" s="87" t="str">
        <f ca="1">IF('INF S2 353-271'!$AD29="|","|",DL$35+'INF S2 353-271'!$AD29)</f>
        <v>|</v>
      </c>
      <c r="DM33" s="83">
        <f ca="1">IF('INF S2 353-271'!$AB29="|","|",DM$35+'INF S2 353-271'!$AB29)</f>
        <v>0.52521135416666676</v>
      </c>
      <c r="DN33" s="87" t="str">
        <f ca="1">IF('INF S2 353-271'!$AD29="|","|",DN$35+'INF S2 353-271'!$AD29)</f>
        <v>|</v>
      </c>
      <c r="DO33" s="83">
        <f ca="1">IF('INF S2 353-271'!$AB29="|","|",DO$35+'INF S2 353-271'!$AB29)</f>
        <v>0.56687802083333338</v>
      </c>
      <c r="DP33" s="87" t="str">
        <f ca="1">IF('INF S2 353-271'!$AD29="|","|",DP$35+'INF S2 353-271'!$AD29)</f>
        <v>|</v>
      </c>
      <c r="DQ33" s="83">
        <f ca="1">IF('INF S2 353-271'!$AB29="|","|",DQ$35+'INF S2 353-271'!$AB29)</f>
        <v>0.60854468750000001</v>
      </c>
      <c r="DR33" s="88" t="str">
        <f ca="1">IF('INF S2 353-271'!$AC29="|","|",DR$35+'INF S2 353-271'!$AC29)</f>
        <v>|</v>
      </c>
      <c r="DS33" s="207">
        <f ca="1">IF('INF S2 353-271'!$AB29="|","|",DS$35+'INF S2 353-271'!$AB29)</f>
        <v>0.62243357638888885</v>
      </c>
      <c r="DT33" s="87" t="str">
        <f ca="1">IF('INF S2 353-271'!$AD29="|","|",DT$35+'INF S2 353-271'!$AD29)</f>
        <v>|</v>
      </c>
      <c r="DU33" s="87"/>
      <c r="DV33" s="88" t="str">
        <f ca="1">IF('INF S2 353-271'!$AC29="|","|",DV$35+'INF S2 353-271'!$AC29)</f>
        <v>|</v>
      </c>
      <c r="DW33" s="83">
        <f ca="1">IF('INF S2 353-271'!$AB29="|","|",DW$35+'INF S2 353-271'!$AB29)</f>
        <v>0.65021135416666676</v>
      </c>
      <c r="DX33" s="207">
        <f ca="1">IF('INF S2 353-271'!$AB29="|","|",DX$35+'INF S2 353-271'!$AB29)</f>
        <v>0.66410024305555559</v>
      </c>
      <c r="DY33" s="87" t="str">
        <f ca="1">IF('INF S2 353-271'!$AD29="|","|",DY$35+'INF S2 353-271'!$AD29)</f>
        <v>|</v>
      </c>
      <c r="DZ33" s="87"/>
      <c r="EA33" s="88" t="str">
        <f ca="1">IF('INF S2 353-271'!$AC29="|","|",EA$35+'INF S2 353-271'!$AC29)</f>
        <v>|</v>
      </c>
      <c r="EB33" s="83">
        <f ca="1">IF('INF S2 353-271'!$AB29="|","|",EB$35+'INF S2 353-271'!$AB29)</f>
        <v>0.69187802083333327</v>
      </c>
      <c r="EC33" s="207">
        <f ca="1">IF('INF S2 353-271'!$AB29="|","|",EC$35+'INF S2 353-271'!$AB29)</f>
        <v>0.70576690972222234</v>
      </c>
      <c r="ED33" s="87" t="str">
        <f ca="1">IF('INF S2 353-271'!$AD29="|","|",ED$35+'INF S2 353-271'!$AD29)</f>
        <v>|</v>
      </c>
      <c r="EE33" s="88" t="str">
        <f ca="1">IF('INF S2 353-271'!$AC29="|","|",EE$35+'INF S2 353-271'!$AC29)</f>
        <v>|</v>
      </c>
      <c r="EF33" s="83">
        <f ca="1">IF('INF S2 353-271'!$AB29="|","|",EF$35+'INF S2 353-271'!$AB29)</f>
        <v>0.73354468750000001</v>
      </c>
      <c r="EG33" s="207">
        <f ca="1">IF('INF S2 353-271'!$AB29="|","|",EG$35+'INF S2 353-271'!$AB29)</f>
        <v>0.74743357638888896</v>
      </c>
      <c r="EH33" s="87" t="str">
        <f ca="1">IF('INF S2 353-271'!$AD29="|","|",EH$35+'INF S2 353-271'!$AD29)</f>
        <v>|</v>
      </c>
      <c r="EI33" s="83">
        <f ca="1">IF('INF S2 353-271'!$AB29="|","|",EI$35+'INF S2 353-271'!$AB29)</f>
        <v>0.77521135416666664</v>
      </c>
      <c r="EJ33" s="87" t="str">
        <f ca="1">IF('INF S2 353-271'!$AD29="|","|",EJ$35+'INF S2 353-271'!$AD29)</f>
        <v>|</v>
      </c>
      <c r="EK33" s="83">
        <f ca="1">IF('INF S2 353-271'!$AB29="|","|",EK$35+'INF S2 353-271'!$AB29)</f>
        <v>0.81687802083333327</v>
      </c>
      <c r="EL33" s="87" t="str">
        <f ca="1">IF('INF S2 353-271'!$AD29="|","|",EL$35+'INF S2 353-271'!$AD29)</f>
        <v>|</v>
      </c>
      <c r="EM33" s="83">
        <f ca="1">IF('INF S2 353-271'!$AB29="|","|",EM$35+'INF S2 353-271'!$AB29)</f>
        <v>0.85854468750000001</v>
      </c>
      <c r="EN33" s="87" t="str">
        <f ca="1">IF('INF S2 353-271'!$AD29="|","|",EN$35+'INF S2 353-271'!$AD29)</f>
        <v>|</v>
      </c>
      <c r="EO33" s="83">
        <f ca="1">IF('INF S2 353-271'!$AB29="|","|",EO$35+'INF S2 353-271'!$AB29)</f>
        <v>0.90021135416666664</v>
      </c>
      <c r="EP33" s="87" t="str">
        <f ca="1">IF('INF S2 353-271'!$AD29="|","|",EP$35+'INF S2 353-271'!$AD29)</f>
        <v>|</v>
      </c>
      <c r="EQ33" s="83">
        <f ca="1">IF('INF S2 353-271'!$AB29="|","|",EQ$35+'INF S2 353-271'!$AB29)</f>
        <v>0.94187802083333327</v>
      </c>
    </row>
    <row r="34" spans="1:176">
      <c r="A34" s="148">
        <f ca="1">'INF S2 353-271'!K30</f>
        <v>60.542999999999992</v>
      </c>
      <c r="B34" s="154" t="str">
        <f ca="1">'INF S2 353-271'!L30</f>
        <v>Lipno Nowe</v>
      </c>
      <c r="C34" s="275"/>
      <c r="D34" s="83">
        <f ca="1">IF('INF S2 353-271'!$T30="|","|",D$20+'INF S2 353-271'!$T30)</f>
        <v>0.2669266127622964</v>
      </c>
      <c r="E34" s="87" t="str">
        <f ca="1">IF('INF S2 353-271'!$V30="|","|",E$20+'INF S2 353-271'!$V30)</f>
        <v>|</v>
      </c>
      <c r="F34" s="207">
        <f ca="1">IF('INF S2 353-271'!$T30="|","|",F$20+'INF S2 353-271'!$T30)</f>
        <v>0.29470439054007413</v>
      </c>
      <c r="G34" s="83">
        <f ca="1">IF('INF S2 353-271'!$T30="|","|",G$20+'INF S2 353-271'!$T30)</f>
        <v>0.30859327942896303</v>
      </c>
      <c r="H34" s="88" t="str">
        <f ca="1">IF('INF S2 353-271'!$U30="|","|",H$20+'INF S2 353-271'!$U30)</f>
        <v>|</v>
      </c>
      <c r="I34" s="83"/>
      <c r="J34" s="87" t="str">
        <f ca="1">IF('INF S2 353-271'!$V30="|","|",J$20+'INF S2 353-271'!$V30)</f>
        <v>|</v>
      </c>
      <c r="K34" s="207">
        <f ca="1">IF('INF S2 353-271'!$T30="|","|",K$20+'INF S2 353-271'!$T30)</f>
        <v>0.33637105720674082</v>
      </c>
      <c r="L34" s="83">
        <f ca="1">IF('INF S2 353-271'!$T30="|","|",L$20+'INF S2 353-271'!$T30)</f>
        <v>0.35025994609562972</v>
      </c>
      <c r="M34" s="88" t="str">
        <f ca="1">IF('INF S2 353-271'!$U30="|","|",M$20+'INF S2 353-271'!$U30)</f>
        <v>|</v>
      </c>
      <c r="N34" s="83"/>
      <c r="O34" s="87" t="str">
        <f ca="1">IF('INF S2 353-271'!$V30="|","|",O$20+'INF S2 353-271'!$V30)</f>
        <v>|</v>
      </c>
      <c r="P34" s="207">
        <f ca="1">IF('INF S2 353-271'!$T30="|","|",P$20+'INF S2 353-271'!$T30)</f>
        <v>0.37803772387340745</v>
      </c>
      <c r="Q34" s="83">
        <f ca="1">IF('INF S2 353-271'!$T30="|","|",Q$20+'INF S2 353-271'!$T30)</f>
        <v>0.3919266127622964</v>
      </c>
      <c r="R34" s="88" t="str">
        <f ca="1">IF('INF S2 353-271'!$U30="|","|",R$20+'INF S2 353-271'!$U30)</f>
        <v>|</v>
      </c>
      <c r="S34" s="87" t="str">
        <f ca="1">IF('INF S2 353-271'!$V30="|","|",S$20+'INF S2 353-271'!$V30)</f>
        <v>|</v>
      </c>
      <c r="T34" s="207">
        <f ca="1">IF('INF S2 353-271'!$T30="|","|",T$20+'INF S2 353-271'!$T30)</f>
        <v>0.41970439054007413</v>
      </c>
      <c r="U34" s="83">
        <f ca="1">IF('INF S2 353-271'!$T30="|","|",U$20+'INF S2 353-271'!$T30)</f>
        <v>0.43359327942896303</v>
      </c>
      <c r="V34" s="88" t="str">
        <f ca="1">IF('INF S2 353-271'!$U30="|","|",V$20+'INF S2 353-271'!$U30)</f>
        <v>|</v>
      </c>
      <c r="W34" s="87" t="str">
        <f ca="1">IF('INF S2 353-271'!$V30="|","|",W$20+'INF S2 353-271'!$V30)</f>
        <v>|</v>
      </c>
      <c r="X34" s="83">
        <f ca="1">IF('INF S2 353-271'!$T30="|","|",X$20+'INF S2 353-271'!$T30)</f>
        <v>0.47525994609562972</v>
      </c>
      <c r="Y34" s="88" t="str">
        <f ca="1">IF('INF S2 353-271'!$U30="|","|",Y$20+'INF S2 353-271'!$U30)</f>
        <v>|</v>
      </c>
      <c r="Z34" s="87" t="str">
        <f ca="1">IF('INF S2 353-271'!$V30="|","|",Z$20+'INF S2 353-271'!$V30)</f>
        <v>|</v>
      </c>
      <c r="AA34" s="83">
        <f ca="1">IF('INF S2 353-271'!$T30="|","|",AA$20+'INF S2 353-271'!$T30)</f>
        <v>0.51692661276229646</v>
      </c>
      <c r="AB34" s="87" t="str">
        <f ca="1">IF('INF S2 353-271'!$V30="|","|",AB$20+'INF S2 353-271'!$V30)</f>
        <v>|</v>
      </c>
      <c r="AC34" s="83">
        <f ca="1">IF('INF S2 353-271'!$T30="|","|",AC$20+'INF S2 353-271'!$T30)</f>
        <v>0.55859327942896309</v>
      </c>
      <c r="AD34" s="87" t="str">
        <f ca="1">IF('INF S2 353-271'!$V30="|","|",AD$20+'INF S2 353-271'!$V30)</f>
        <v>|</v>
      </c>
      <c r="AE34" s="83">
        <f ca="1">IF('INF S2 353-271'!$T30="|","|",AE$20+'INF S2 353-271'!$T30)</f>
        <v>0.60025994609562972</v>
      </c>
      <c r="AF34" s="87" t="str">
        <f ca="1">IF('INF S2 353-271'!$V30="|","|",AF$20+'INF S2 353-271'!$V30)</f>
        <v>|</v>
      </c>
      <c r="AG34" s="83">
        <f ca="1">IF('INF S2 353-271'!$T30="|","|",AG$20+'INF S2 353-271'!$T30)</f>
        <v>0.64192661276229634</v>
      </c>
      <c r="AH34" s="87" t="str">
        <f ca="1">IF('INF S2 353-271'!$V30="|","|",AH$20+'INF S2 353-271'!$V30)</f>
        <v>|</v>
      </c>
      <c r="AI34" s="83">
        <f ca="1">IF('INF S2 353-271'!$T30="|","|",AI$20+'INF S2 353-271'!$T30)</f>
        <v>0.68359327942896309</v>
      </c>
      <c r="AJ34" s="88" t="str">
        <f ca="1">IF('INF S2 353-271'!$U30="|","|",AJ$20+'INF S2 353-271'!$U30)</f>
        <v>|</v>
      </c>
      <c r="AK34" s="83"/>
      <c r="AL34" s="87" t="str">
        <f ca="1">IF('INF S2 353-271'!$V30="|","|",AL$20+'INF S2 353-271'!$V30)</f>
        <v>|</v>
      </c>
      <c r="AM34" s="207">
        <f ca="1">IF('INF S2 353-271'!$T30="|","|",AM$20+'INF S2 353-271'!$T30)</f>
        <v>0.71137105720674088</v>
      </c>
      <c r="AN34" s="83">
        <f ca="1">IF('INF S2 353-271'!$T30="|","|",AN$20+'INF S2 353-271'!$T30)</f>
        <v>0.72525994609562972</v>
      </c>
      <c r="AO34" s="88" t="str">
        <f ca="1">IF('INF S2 353-271'!$U30="|","|",AO$20+'INF S2 353-271'!$U30)</f>
        <v>|</v>
      </c>
      <c r="AP34" s="87" t="str">
        <f ca="1">IF('INF S2 353-271'!$V30="|","|",AP$20+'INF S2 353-271'!$V30)</f>
        <v>|</v>
      </c>
      <c r="AQ34" s="207">
        <f ca="1">IF('INF S2 353-271'!$T30="|","|",AQ$20+'INF S2 353-271'!$T30)</f>
        <v>0.75303772387340751</v>
      </c>
      <c r="AR34" s="83">
        <f ca="1">IF('INF S2 353-271'!$T30="|","|",AR$20+'INF S2 353-271'!$T30)</f>
        <v>0.76692661276229634</v>
      </c>
      <c r="AS34" s="88" t="str">
        <f ca="1">IF('INF S2 353-271'!$U30="|","|",AS$20+'INF S2 353-271'!$U30)</f>
        <v>|</v>
      </c>
      <c r="AT34" s="83"/>
      <c r="AU34" s="87" t="str">
        <f ca="1">IF('INF S2 353-271'!$V30="|","|",AU$20+'INF S2 353-271'!$V30)</f>
        <v>|</v>
      </c>
      <c r="AV34" s="207">
        <f ca="1">IF('INF S2 353-271'!$T30="|","|",AV$20+'INF S2 353-271'!$T30)</f>
        <v>0.79470439054007425</v>
      </c>
      <c r="AW34" s="83">
        <f ca="1">IF('INF S2 353-271'!$T30="|","|",AW$20+'INF S2 353-271'!$T30)</f>
        <v>0.80859327942896309</v>
      </c>
      <c r="AX34" s="88" t="str">
        <f ca="1">IF('INF S2 353-271'!$U30="|","|",AX$20+'INF S2 353-271'!$U30)</f>
        <v>|</v>
      </c>
      <c r="AY34" s="87" t="str">
        <f ca="1">IF('INF S2 353-271'!$V30="|","|",AY$20+'INF S2 353-271'!$V30)</f>
        <v>|</v>
      </c>
      <c r="AZ34" s="207">
        <f ca="1">IF('INF S2 353-271'!$T30="|","|",AZ$20+'INF S2 353-271'!$T30)</f>
        <v>0.83637105720674088</v>
      </c>
      <c r="BA34" s="83">
        <f ca="1">IF('INF S2 353-271'!$T30="|","|",BA$20+'INF S2 353-271'!$T30)</f>
        <v>0.85025994609562972</v>
      </c>
      <c r="BB34" s="87" t="str">
        <f ca="1">IF('INF S2 353-271'!$V30="|","|",BB$20+'INF S2 353-271'!$V30)</f>
        <v>|</v>
      </c>
      <c r="BC34" s="83">
        <f ca="1">IF('INF S2 353-271'!$T30="|","|",BC$20+'INF S2 353-271'!$T30)</f>
        <v>0.89192661276229634</v>
      </c>
      <c r="BD34" s="87" t="str">
        <f ca="1">IF('INF S2 353-271'!$V30="|","|",BD$20+'INF S2 353-271'!$V30)</f>
        <v>|</v>
      </c>
      <c r="BE34" s="83">
        <f ca="1">IF('INF S2 353-271'!$T30="|","|",BE$20+'INF S2 353-271'!$T30)</f>
        <v>0.93359327942896309</v>
      </c>
      <c r="BF34" s="87" t="str">
        <f ca="1">IF('INF S2 353-271'!$V30="|","|",BF$20+'INF S2 353-271'!$V30)</f>
        <v>|</v>
      </c>
      <c r="BG34" s="83">
        <f ca="1">IF('INF S2 353-271'!$T30="|","|",BG$20+'INF S2 353-271'!$T30)</f>
        <v>0.97525994609562972</v>
      </c>
      <c r="BH34" s="87" t="str">
        <f ca="1">IF('INF S2 353-271'!$V30="|","|",BH$20+'INF S2 353-271'!$V30)</f>
        <v>|</v>
      </c>
      <c r="BI34" s="83">
        <f ca="1">IF('INF S2 353-271'!$T30="|","|",BI$20+'INF S2 353-271'!$T30)</f>
        <v>1.0169266127622965</v>
      </c>
      <c r="CM34" s="185">
        <f t="shared" si="0"/>
        <v>60.542999999999992</v>
      </c>
      <c r="CN34" s="154" t="str">
        <f t="shared" si="0"/>
        <v>Lipno Nowe</v>
      </c>
      <c r="CO34" s="89"/>
      <c r="CP34" s="83">
        <f ca="1">IF('INF S2 353-271'!$AB30="|","|",CP$35+'INF S2 353-271'!$AB30)</f>
        <v>0.18889579861111114</v>
      </c>
      <c r="CQ34" s="88" t="str">
        <f ca="1">IF('INF S2 353-271'!$AC30="|","|",CQ$35+'INF S2 353-271'!$AC30)</f>
        <v>|</v>
      </c>
      <c r="CR34" s="83">
        <f ca="1">IF('INF S2 353-271'!$AB30="|","|",CR$35+'INF S2 353-271'!$AB30)</f>
        <v>0.23056246527777779</v>
      </c>
      <c r="CS34" s="207">
        <f ca="1">IF('INF S2 353-271'!$AB30="|","|",CS$35+'INF S2 353-271'!$AB30)</f>
        <v>0.24445135416666669</v>
      </c>
      <c r="CT34" s="87" t="str">
        <f ca="1">IF('INF S2 353-271'!$AD30="|","|",CT$35+'INF S2 353-271'!$AD30)</f>
        <v>|</v>
      </c>
      <c r="CU34" s="87"/>
      <c r="CV34" s="88" t="str">
        <f ca="1">IF('INF S2 353-271'!$AC30="|","|",CV$35+'INF S2 353-271'!$AC30)</f>
        <v>|</v>
      </c>
      <c r="CW34" s="83">
        <f ca="1">IF('INF S2 353-271'!$AB30="|","|",CW$35+'INF S2 353-271'!$AB30)</f>
        <v>0.27222913194444442</v>
      </c>
      <c r="CX34" s="207">
        <f ca="1">IF('INF S2 353-271'!$AB30="|","|",CX$35+'INF S2 353-271'!$AB30)</f>
        <v>0.28611802083333332</v>
      </c>
      <c r="CY34" s="87" t="str">
        <f ca="1">IF('INF S2 353-271'!$AD30="|","|",CY$35+'INF S2 353-271'!$AD30)</f>
        <v>|</v>
      </c>
      <c r="CZ34" s="88" t="str">
        <f ca="1">IF('INF S2 353-271'!$AC30="|","|",CZ$35+'INF S2 353-271'!$AC30)</f>
        <v>|</v>
      </c>
      <c r="DA34" s="83">
        <f ca="1">IF('INF S2 353-271'!$AB30="|","|",DA$35+'INF S2 353-271'!$AB30)</f>
        <v>0.31389579861111111</v>
      </c>
      <c r="DB34" s="207">
        <f ca="1">IF('INF S2 353-271'!$AB30="|","|",DB$35+'INF S2 353-271'!$AB30)</f>
        <v>0.3277846875</v>
      </c>
      <c r="DC34" s="87" t="str">
        <f ca="1">IF('INF S2 353-271'!$AD30="|","|",DC$35+'INF S2 353-271'!$AD30)</f>
        <v>|</v>
      </c>
      <c r="DD34" s="88" t="str">
        <f ca="1">IF('INF S2 353-271'!$AC30="|","|",DD$35+'INF S2 353-271'!$AC30)</f>
        <v>|</v>
      </c>
      <c r="DE34" s="83">
        <f ca="1">IF('INF S2 353-271'!$AB30="|","|",DE$35+'INF S2 353-271'!$AB30)</f>
        <v>0.35556246527777779</v>
      </c>
      <c r="DF34" s="87" t="str">
        <f ca="1">IF('INF S2 353-271'!$AD30="|","|",DF$35+'INF S2 353-271'!$AD30)</f>
        <v>|</v>
      </c>
      <c r="DG34" s="83">
        <f ca="1">IF('INF S2 353-271'!$AB30="|","|",DG$35+'INF S2 353-271'!$AB30)</f>
        <v>0.39722913194444442</v>
      </c>
      <c r="DH34" s="87" t="str">
        <f ca="1">IF('INF S2 353-271'!$AD30="|","|",DH$35+'INF S2 353-271'!$AD30)</f>
        <v>|</v>
      </c>
      <c r="DI34" s="83">
        <f ca="1">IF('INF S2 353-271'!$AB30="|","|",DI$35+'INF S2 353-271'!$AB30)</f>
        <v>0.43889579861111111</v>
      </c>
      <c r="DJ34" s="87" t="str">
        <f ca="1">IF('INF S2 353-271'!$AD30="|","|",DJ$35+'INF S2 353-271'!$AD30)</f>
        <v>|</v>
      </c>
      <c r="DK34" s="83">
        <f ca="1">IF('INF S2 353-271'!$AB30="|","|",DK$35+'INF S2 353-271'!$AB30)</f>
        <v>0.48056246527777779</v>
      </c>
      <c r="DL34" s="87" t="str">
        <f ca="1">IF('INF S2 353-271'!$AD30="|","|",DL$35+'INF S2 353-271'!$AD30)</f>
        <v>|</v>
      </c>
      <c r="DM34" s="83">
        <f ca="1">IF('INF S2 353-271'!$AB30="|","|",DM$35+'INF S2 353-271'!$AB30)</f>
        <v>0.52222913194444454</v>
      </c>
      <c r="DN34" s="87" t="str">
        <f ca="1">IF('INF S2 353-271'!$AD30="|","|",DN$35+'INF S2 353-271'!$AD30)</f>
        <v>|</v>
      </c>
      <c r="DO34" s="83">
        <f ca="1">IF('INF S2 353-271'!$AB30="|","|",DO$35+'INF S2 353-271'!$AB30)</f>
        <v>0.56389579861111117</v>
      </c>
      <c r="DP34" s="87" t="str">
        <f ca="1">IF('INF S2 353-271'!$AD30="|","|",DP$35+'INF S2 353-271'!$AD30)</f>
        <v>|</v>
      </c>
      <c r="DQ34" s="83">
        <f ca="1">IF('INF S2 353-271'!$AB30="|","|",DQ$35+'INF S2 353-271'!$AB30)</f>
        <v>0.60556246527777779</v>
      </c>
      <c r="DR34" s="88" t="str">
        <f ca="1">IF('INF S2 353-271'!$AC30="|","|",DR$35+'INF S2 353-271'!$AC30)</f>
        <v>|</v>
      </c>
      <c r="DS34" s="207">
        <f ca="1">IF('INF S2 353-271'!$AB30="|","|",DS$35+'INF S2 353-271'!$AB30)</f>
        <v>0.61945135416666663</v>
      </c>
      <c r="DT34" s="87" t="str">
        <f ca="1">IF('INF S2 353-271'!$AD30="|","|",DT$35+'INF S2 353-271'!$AD30)</f>
        <v>|</v>
      </c>
      <c r="DU34" s="87"/>
      <c r="DV34" s="88" t="str">
        <f ca="1">IF('INF S2 353-271'!$AC30="|","|",DV$35+'INF S2 353-271'!$AC30)</f>
        <v>|</v>
      </c>
      <c r="DW34" s="83">
        <f ca="1">IF('INF S2 353-271'!$AB30="|","|",DW$35+'INF S2 353-271'!$AB30)</f>
        <v>0.64722913194444454</v>
      </c>
      <c r="DX34" s="207">
        <f ca="1">IF('INF S2 353-271'!$AB30="|","|",DX$35+'INF S2 353-271'!$AB30)</f>
        <v>0.66111802083333338</v>
      </c>
      <c r="DY34" s="87" t="str">
        <f ca="1">IF('INF S2 353-271'!$AD30="|","|",DY$35+'INF S2 353-271'!$AD30)</f>
        <v>|</v>
      </c>
      <c r="DZ34" s="87"/>
      <c r="EA34" s="88" t="str">
        <f ca="1">IF('INF S2 353-271'!$AC30="|","|",EA$35+'INF S2 353-271'!$AC30)</f>
        <v>|</v>
      </c>
      <c r="EB34" s="83">
        <f ca="1">IF('INF S2 353-271'!$AB30="|","|",EB$35+'INF S2 353-271'!$AB30)</f>
        <v>0.68889579861111105</v>
      </c>
      <c r="EC34" s="207">
        <f ca="1">IF('INF S2 353-271'!$AB30="|","|",EC$35+'INF S2 353-271'!$AB30)</f>
        <v>0.70278468750000012</v>
      </c>
      <c r="ED34" s="87" t="str">
        <f ca="1">IF('INF S2 353-271'!$AD30="|","|",ED$35+'INF S2 353-271'!$AD30)</f>
        <v>|</v>
      </c>
      <c r="EE34" s="88" t="str">
        <f ca="1">IF('INF S2 353-271'!$AC30="|","|",EE$35+'INF S2 353-271'!$AC30)</f>
        <v>|</v>
      </c>
      <c r="EF34" s="83">
        <f ca="1">IF('INF S2 353-271'!$AB30="|","|",EF$35+'INF S2 353-271'!$AB30)</f>
        <v>0.73056246527777779</v>
      </c>
      <c r="EG34" s="207">
        <f ca="1">IF('INF S2 353-271'!$AB30="|","|",EG$35+'INF S2 353-271'!$AB30)</f>
        <v>0.74445135416666675</v>
      </c>
      <c r="EH34" s="87" t="str">
        <f ca="1">IF('INF S2 353-271'!$AD30="|","|",EH$35+'INF S2 353-271'!$AD30)</f>
        <v>|</v>
      </c>
      <c r="EI34" s="83">
        <f ca="1">IF('INF S2 353-271'!$AB30="|","|",EI$35+'INF S2 353-271'!$AB30)</f>
        <v>0.77222913194444442</v>
      </c>
      <c r="EJ34" s="87" t="str">
        <f ca="1">IF('INF S2 353-271'!$AD30="|","|",EJ$35+'INF S2 353-271'!$AD30)</f>
        <v>|</v>
      </c>
      <c r="EK34" s="83">
        <f ca="1">IF('INF S2 353-271'!$AB30="|","|",EK$35+'INF S2 353-271'!$AB30)</f>
        <v>0.81389579861111105</v>
      </c>
      <c r="EL34" s="87" t="str">
        <f ca="1">IF('INF S2 353-271'!$AD30="|","|",EL$35+'INF S2 353-271'!$AD30)</f>
        <v>|</v>
      </c>
      <c r="EM34" s="83">
        <f ca="1">IF('INF S2 353-271'!$AB30="|","|",EM$35+'INF S2 353-271'!$AB30)</f>
        <v>0.85556246527777779</v>
      </c>
      <c r="EN34" s="87" t="str">
        <f ca="1">IF('INF S2 353-271'!$AD30="|","|",EN$35+'INF S2 353-271'!$AD30)</f>
        <v>|</v>
      </c>
      <c r="EO34" s="83">
        <f ca="1">IF('INF S2 353-271'!$AB30="|","|",EO$35+'INF S2 353-271'!$AB30)</f>
        <v>0.89722913194444442</v>
      </c>
      <c r="EP34" s="87" t="str">
        <f ca="1">IF('INF S2 353-271'!$AD30="|","|",EP$35+'INF S2 353-271'!$AD30)</f>
        <v>|</v>
      </c>
      <c r="EQ34" s="83">
        <f ca="1">IF('INF S2 353-271'!$AB30="|","|",EQ$35+'INF S2 353-271'!$AB30)</f>
        <v>0.93889579861111105</v>
      </c>
    </row>
    <row r="35" spans="1:176" s="18" customFormat="1">
      <c r="A35" s="149">
        <f ca="1">'INF S2 353-271'!K31</f>
        <v>68.74199999999999</v>
      </c>
      <c r="B35" s="183" t="str">
        <f ca="1">'INF S2 353-271'!L31</f>
        <v>Leszno</v>
      </c>
      <c r="C35" s="346"/>
      <c r="D35" s="167">
        <f ca="1">IF('INF S2 353-271'!$T31="|","|",D$20+'INF S2 353-271'!$T31)</f>
        <v>0.27255852248451862</v>
      </c>
      <c r="E35" s="168">
        <f ca="1">IF('INF S2 353-271'!$V31="|","|",E$20+'INF S2 353-271'!$V31)</f>
        <v>0.28331111111111112</v>
      </c>
      <c r="F35" s="342">
        <f ca="1">IF('INF S2 353-271'!$T31="|","|",F$20+'INF S2 353-271'!$T31)</f>
        <v>0.30033630026229635</v>
      </c>
      <c r="G35" s="167">
        <f ca="1">IF('INF S2 353-271'!$T31="|","|",G$20+'INF S2 353-271'!$T31)</f>
        <v>0.31422518915118525</v>
      </c>
      <c r="H35" s="347">
        <f ca="1">IF('INF S2 353-271'!$U31="|","|",H$20+'INF S2 353-271'!$U31)</f>
        <v>0.31863109953703705</v>
      </c>
      <c r="I35" s="167"/>
      <c r="J35" s="168">
        <f ca="1">IF('INF S2 353-271'!$V31="|","|",J$20+'INF S2 353-271'!$V31)</f>
        <v>0.32497777777777781</v>
      </c>
      <c r="K35" s="342">
        <f ca="1">IF('INF S2 353-271'!$T31="|","|",K$20+'INF S2 353-271'!$T31)</f>
        <v>0.34200296692896304</v>
      </c>
      <c r="L35" s="167">
        <f ca="1">IF('INF S2 353-271'!$T31="|","|",L$20+'INF S2 353-271'!$T31)</f>
        <v>0.35589185581785193</v>
      </c>
      <c r="M35" s="347">
        <f ca="1">IF('INF S2 353-271'!$U31="|","|",M$20+'INF S2 353-271'!$U31)</f>
        <v>0.36029776620370374</v>
      </c>
      <c r="N35" s="167"/>
      <c r="O35" s="168">
        <f ca="1">IF('INF S2 353-271'!$V31="|","|",O$20+'INF S2 353-271'!$V31)</f>
        <v>0.3666444444444445</v>
      </c>
      <c r="P35" s="342">
        <f ca="1">IF('INF S2 353-271'!$T31="|","|",P$20+'INF S2 353-271'!$T31)</f>
        <v>0.38366963359562967</v>
      </c>
      <c r="Q35" s="167">
        <f ca="1">IF('INF S2 353-271'!$T31="|","|",Q$20+'INF S2 353-271'!$T31)</f>
        <v>0.39755852248451862</v>
      </c>
      <c r="R35" s="347">
        <f ca="1">IF('INF S2 353-271'!$U31="|","|",R$20+'INF S2 353-271'!$U31)</f>
        <v>0.40196443287037043</v>
      </c>
      <c r="S35" s="168">
        <f ca="1">IF('INF S2 353-271'!$V31="|","|",S$20+'INF S2 353-271'!$V31)</f>
        <v>0.40831111111111118</v>
      </c>
      <c r="T35" s="342">
        <f ca="1">IF('INF S2 353-271'!$T31="|","|",T$20+'INF S2 353-271'!$T31)</f>
        <v>0.42533630026229635</v>
      </c>
      <c r="U35" s="167">
        <f ca="1">IF('INF S2 353-271'!$T31="|","|",U$20+'INF S2 353-271'!$T31)</f>
        <v>0.43922518915118525</v>
      </c>
      <c r="V35" s="347">
        <f ca="1">IF('INF S2 353-271'!$U31="|","|",V$20+'INF S2 353-271'!$U31)</f>
        <v>0.44363109953703711</v>
      </c>
      <c r="W35" s="168">
        <f ca="1">IF('INF S2 353-271'!$V31="|","|",W$20+'INF S2 353-271'!$V31)</f>
        <v>0.44997777777777781</v>
      </c>
      <c r="X35" s="167">
        <f ca="1">IF('INF S2 353-271'!$T31="|","|",X$20+'INF S2 353-271'!$T31)</f>
        <v>0.48089185581785193</v>
      </c>
      <c r="Y35" s="347">
        <f ca="1">IF('INF S2 353-271'!$U31="|","|",Y$20+'INF S2 353-271'!$U31)</f>
        <v>0.48529776620370374</v>
      </c>
      <c r="Z35" s="168">
        <f ca="1">IF('INF S2 353-271'!$V31="|","|",Z$20+'INF S2 353-271'!$V31)</f>
        <v>0.4916444444444445</v>
      </c>
      <c r="AA35" s="167">
        <f ca="1">IF('INF S2 353-271'!$T31="|","|",AA$20+'INF S2 353-271'!$T31)</f>
        <v>0.52255852248451862</v>
      </c>
      <c r="AB35" s="168">
        <f ca="1">IF('INF S2 353-271'!$V31="|","|",AB$20+'INF S2 353-271'!$V31)</f>
        <v>0.53331111111111107</v>
      </c>
      <c r="AC35" s="167">
        <f ca="1">IF('INF S2 353-271'!$T31="|","|",AC$20+'INF S2 353-271'!$T31)</f>
        <v>0.56422518915118536</v>
      </c>
      <c r="AD35" s="168">
        <f ca="1">IF('INF S2 353-271'!$V31="|","|",AD$20+'INF S2 353-271'!$V31)</f>
        <v>0.57497777777777781</v>
      </c>
      <c r="AE35" s="167">
        <f ca="1">IF('INF S2 353-271'!$T31="|","|",AE$20+'INF S2 353-271'!$T31)</f>
        <v>0.60589185581785199</v>
      </c>
      <c r="AF35" s="168">
        <f ca="1">IF('INF S2 353-271'!$V31="|","|",AF$20+'INF S2 353-271'!$V31)</f>
        <v>0.61664444444444444</v>
      </c>
      <c r="AG35" s="167">
        <f ca="1">IF('INF S2 353-271'!$T31="|","|",AG$20+'INF S2 353-271'!$T31)</f>
        <v>0.64755852248451862</v>
      </c>
      <c r="AH35" s="168">
        <f ca="1">IF('INF S2 353-271'!$V31="|","|",AH$20+'INF S2 353-271'!$V31)</f>
        <v>0.65831111111111107</v>
      </c>
      <c r="AI35" s="167">
        <f ca="1">IF('INF S2 353-271'!$T31="|","|",AI$20+'INF S2 353-271'!$T31)</f>
        <v>0.68922518915118536</v>
      </c>
      <c r="AJ35" s="347">
        <f ca="1">IF('INF S2 353-271'!$U31="|","|",AJ$20+'INF S2 353-271'!$U31)</f>
        <v>0.69363109953703705</v>
      </c>
      <c r="AK35" s="167"/>
      <c r="AL35" s="168">
        <f ca="1">IF('INF S2 353-271'!$V31="|","|",AL$20+'INF S2 353-271'!$V31)</f>
        <v>0.70067222222222214</v>
      </c>
      <c r="AM35" s="342">
        <f ca="1">IF('INF S2 353-271'!$T31="|","|",AM$20+'INF S2 353-271'!$T31)</f>
        <v>0.71700296692896315</v>
      </c>
      <c r="AN35" s="167">
        <f ca="1">IF('INF S2 353-271'!$T31="|","|",AN$20+'INF S2 353-271'!$T31)</f>
        <v>0.73089185581785199</v>
      </c>
      <c r="AO35" s="347">
        <f ca="1">IF('INF S2 353-271'!$U31="|","|",AO$20+'INF S2 353-271'!$U31)</f>
        <v>0.73529776620370368</v>
      </c>
      <c r="AP35" s="168">
        <f ca="1">IF('INF S2 353-271'!$V31="|","|",AP$20+'INF S2 353-271'!$V31)</f>
        <v>0.74164444444444444</v>
      </c>
      <c r="AQ35" s="342">
        <f ca="1">IF('INF S2 353-271'!$T31="|","|",AQ$20+'INF S2 353-271'!$T31)</f>
        <v>0.75866963359562978</v>
      </c>
      <c r="AR35" s="167">
        <f ca="1">IF('INF S2 353-271'!$T31="|","|",AR$20+'INF S2 353-271'!$T31)</f>
        <v>0.77255852248451862</v>
      </c>
      <c r="AS35" s="347">
        <f ca="1">IF('INF S2 353-271'!$U31="|","|",AS$20+'INF S2 353-271'!$U31)</f>
        <v>0.77696443287037031</v>
      </c>
      <c r="AT35" s="167"/>
      <c r="AU35" s="168">
        <f ca="1">IF('INF S2 353-271'!$V31="|","|",AU$20+'INF S2 353-271'!$V31)</f>
        <v>0.78331111111111107</v>
      </c>
      <c r="AV35" s="342">
        <f ca="1">IF('INF S2 353-271'!$T31="|","|",AV$20+'INF S2 353-271'!$T31)</f>
        <v>0.80033630026229652</v>
      </c>
      <c r="AW35" s="167">
        <f ca="1">IF('INF S2 353-271'!$T31="|","|",AW$20+'INF S2 353-271'!$T31)</f>
        <v>0.81422518915118536</v>
      </c>
      <c r="AX35" s="347">
        <f ca="1">IF('INF S2 353-271'!$U31="|","|",AX$20+'INF S2 353-271'!$U31)</f>
        <v>0.81863109953703705</v>
      </c>
      <c r="AY35" s="168">
        <f ca="1">IF('INF S2 353-271'!$V31="|","|",AY$20+'INF S2 353-271'!$V31)</f>
        <v>0.82497777777777781</v>
      </c>
      <c r="AZ35" s="342">
        <f ca="1">IF('INF S2 353-271'!$T31="|","|",AZ$20+'INF S2 353-271'!$T31)</f>
        <v>0.84200296692896315</v>
      </c>
      <c r="BA35" s="167">
        <f ca="1">IF('INF S2 353-271'!$T31="|","|",BA$20+'INF S2 353-271'!$T31)</f>
        <v>0.85589185581785199</v>
      </c>
      <c r="BB35" s="168">
        <f ca="1">IF('INF S2 353-271'!$V31="|","|",BB$20+'INF S2 353-271'!$V31)</f>
        <v>0.86664444444444444</v>
      </c>
      <c r="BC35" s="167">
        <f ca="1">IF('INF S2 353-271'!$T31="|","|",BC$20+'INF S2 353-271'!$T31)</f>
        <v>0.89755852248451862</v>
      </c>
      <c r="BD35" s="168">
        <f ca="1">IF('INF S2 353-271'!$V31="|","|",BD$20+'INF S2 353-271'!$V31)</f>
        <v>0.90831111111111107</v>
      </c>
      <c r="BE35" s="167">
        <f ca="1">IF('INF S2 353-271'!$T31="|","|",BE$20+'INF S2 353-271'!$T31)</f>
        <v>0.93922518915118536</v>
      </c>
      <c r="BF35" s="168">
        <f ca="1">IF('INF S2 353-271'!$V31="|","|",BF$20+'INF S2 353-271'!$V31)</f>
        <v>0.94997777777777781</v>
      </c>
      <c r="BG35" s="167">
        <f ca="1">IF('INF S2 353-271'!$T31="|","|",BG$20+'INF S2 353-271'!$T31)</f>
        <v>0.98089185581785199</v>
      </c>
      <c r="BH35" s="168">
        <f ca="1">IF('INF S2 353-271'!$V31="|","|",BH$20+'INF S2 353-271'!$V31)</f>
        <v>0.99164444444444444</v>
      </c>
      <c r="BI35" s="167">
        <f ca="1">IF('INF S2 353-271'!$T31="|","|",BI$20+'INF S2 353-271'!$T31)</f>
        <v>1.0225585224845186</v>
      </c>
      <c r="CM35" s="149">
        <f t="shared" si="0"/>
        <v>68.74199999999999</v>
      </c>
      <c r="CN35" s="183" t="str">
        <f t="shared" si="0"/>
        <v>Leszno</v>
      </c>
      <c r="CO35" s="181"/>
      <c r="CP35" s="167">
        <v>0.18333333333333335</v>
      </c>
      <c r="CQ35" s="347">
        <v>0.21875</v>
      </c>
      <c r="CR35" s="167">
        <v>0.22500000000000001</v>
      </c>
      <c r="CS35" s="342">
        <v>0.2388888888888889</v>
      </c>
      <c r="CT35" s="168">
        <v>0.25486111111111109</v>
      </c>
      <c r="CU35" s="168"/>
      <c r="CV35" s="347">
        <v>0.26041666666666669</v>
      </c>
      <c r="CW35" s="167">
        <v>0.26666666666666666</v>
      </c>
      <c r="CX35" s="342">
        <v>0.28055555555555556</v>
      </c>
      <c r="CY35" s="168">
        <v>0.29652777777777778</v>
      </c>
      <c r="CZ35" s="347">
        <v>0.30208333333333331</v>
      </c>
      <c r="DA35" s="167">
        <v>0.30833333333333335</v>
      </c>
      <c r="DB35" s="342">
        <v>0.32222222222222224</v>
      </c>
      <c r="DC35" s="168">
        <v>0.33819444444444446</v>
      </c>
      <c r="DD35" s="347">
        <v>0.34375</v>
      </c>
      <c r="DE35" s="167">
        <v>0.35000000000000003</v>
      </c>
      <c r="DF35" s="168">
        <v>0.37986111111111115</v>
      </c>
      <c r="DG35" s="167">
        <v>0.39166666666666666</v>
      </c>
      <c r="DH35" s="168">
        <v>0.42152777777777778</v>
      </c>
      <c r="DI35" s="167">
        <v>0.43333333333333335</v>
      </c>
      <c r="DJ35" s="168">
        <v>0.46319444444444446</v>
      </c>
      <c r="DK35" s="167">
        <v>0.47500000000000003</v>
      </c>
      <c r="DL35" s="168">
        <v>0.50486111111111109</v>
      </c>
      <c r="DM35" s="167">
        <v>0.51666666666666672</v>
      </c>
      <c r="DN35" s="168">
        <v>0.54652777777777783</v>
      </c>
      <c r="DO35" s="167">
        <v>0.55833333333333335</v>
      </c>
      <c r="DP35" s="168">
        <v>0.58819444444444446</v>
      </c>
      <c r="DQ35" s="167">
        <v>0.6</v>
      </c>
      <c r="DR35" s="347">
        <v>0.59375</v>
      </c>
      <c r="DS35" s="342">
        <v>0.61388888888888882</v>
      </c>
      <c r="DT35" s="168">
        <v>0.62986111111111109</v>
      </c>
      <c r="DU35" s="168"/>
      <c r="DV35" s="347">
        <v>0.63541666666666663</v>
      </c>
      <c r="DW35" s="167">
        <v>0.64166666666666672</v>
      </c>
      <c r="DX35" s="342">
        <v>0.65555555555555556</v>
      </c>
      <c r="DY35" s="168">
        <v>0.67152777777777783</v>
      </c>
      <c r="DZ35" s="168"/>
      <c r="EA35" s="347">
        <v>0.67708333333333337</v>
      </c>
      <c r="EB35" s="167">
        <v>0.68333333333333324</v>
      </c>
      <c r="EC35" s="342">
        <v>0.6972222222222223</v>
      </c>
      <c r="ED35" s="168">
        <v>0.71319444444444446</v>
      </c>
      <c r="EE35" s="347">
        <v>0.71875</v>
      </c>
      <c r="EF35" s="167">
        <v>0.72499999999999998</v>
      </c>
      <c r="EG35" s="342">
        <v>0.73888888888888893</v>
      </c>
      <c r="EH35" s="168">
        <v>0.75486111111111109</v>
      </c>
      <c r="EI35" s="167">
        <v>0.76666666666666661</v>
      </c>
      <c r="EJ35" s="168">
        <v>0.79652777777777783</v>
      </c>
      <c r="EK35" s="167">
        <v>0.80833333333333324</v>
      </c>
      <c r="EL35" s="168">
        <v>0.83819444444444446</v>
      </c>
      <c r="EM35" s="167">
        <v>0.85</v>
      </c>
      <c r="EN35" s="168">
        <v>0.87986111111111109</v>
      </c>
      <c r="EO35" s="167">
        <v>0.89166666666666661</v>
      </c>
      <c r="EP35" s="168">
        <v>0.92152777777777783</v>
      </c>
      <c r="EQ35" s="167">
        <v>0.93333333333333324</v>
      </c>
    </row>
    <row r="46" spans="1:176" s="389" customFormat="1">
      <c r="D46" s="263">
        <f t="array" ref="D46">INDEX($A7:$A45,MATCH(FALSE,ISBLANK(D7:D45),0))-INDEX($A7:$A45,MATCH("Poznań Główny",$B7:$B45,0))</f>
        <v>50.35799999999999</v>
      </c>
      <c r="E46" s="263">
        <f t="array" ref="E46">INDEX($A7:$A45,MATCH(FALSE,ISBLANK(E7:E45),0))-INDEX($A7:$A45,MATCH("Poznań Główny",$B7:$B45,0))</f>
        <v>50.35799999999999</v>
      </c>
      <c r="F46" s="263">
        <f t="array" ref="F46">INDEX($A7:$A45,MATCH(FALSE,ISBLANK(F7:F45),0))-INDEX($A7:$A45,MATCH("Poznań Główny",$B7:$B45,0))</f>
        <v>0</v>
      </c>
      <c r="G46" s="263">
        <f t="array" ref="G46">INDEX($A7:$A45,MATCH(FALSE,ISBLANK(G7:G45),0))-INDEX($A7:$A45,MATCH("Poznań Główny",$B7:$B45,0))</f>
        <v>50.35799999999999</v>
      </c>
      <c r="H46" s="263">
        <f t="array" ref="H46">INDEX($A7:$A45,MATCH(FALSE,ISBLANK(H7:H45),0))-INDEX($A7:$A45,MATCH("Poznań Główny",$B7:$B45,0))</f>
        <v>0</v>
      </c>
      <c r="I46" s="263">
        <f t="array" ref="I46">INDEX($A7:$A45,MATCH(FALSE,ISBLANK(I7:I45),0))-INDEX($A7:$A45,MATCH("Poznań Główny",$B7:$B45,0))</f>
        <v>50.35799999999999</v>
      </c>
      <c r="J46" s="263">
        <f t="array" ref="J46">INDEX($A7:$A45,MATCH(FALSE,ISBLANK(J7:J45),0))-INDEX($A7:$A45,MATCH("Poznań Główny",$B7:$B45,0))</f>
        <v>50.35799999999999</v>
      </c>
      <c r="K46" s="263">
        <f t="array" ref="K46">INDEX($A7:$A45,MATCH(FALSE,ISBLANK(K7:K45),0))-INDEX($A7:$A45,MATCH("Poznań Główny",$B7:$B45,0))</f>
        <v>0</v>
      </c>
      <c r="L46" s="263">
        <f t="array" ref="L46">INDEX($A7:$A45,MATCH(FALSE,ISBLANK(L7:L45),0))-INDEX($A7:$A45,MATCH("Poznań Główny",$B7:$B45,0))</f>
        <v>50.35799999999999</v>
      </c>
      <c r="M46" s="263">
        <f t="array" ref="M46">INDEX($A7:$A45,MATCH(FALSE,ISBLANK(M7:M45),0))-INDEX($A7:$A45,MATCH("Poznań Główny",$B7:$B45,0))</f>
        <v>50.35799999999999</v>
      </c>
      <c r="N46" s="263">
        <f t="array" ref="N46">INDEX($A7:$A45,MATCH(FALSE,ISBLANK(N7:N45),0))-INDEX($A7:$A45,MATCH("Poznań Główny",$B7:$B45,0))</f>
        <v>50.35799999999999</v>
      </c>
      <c r="O46" s="263">
        <f t="array" ref="O46">INDEX($A7:$A45,MATCH(FALSE,ISBLANK(O7:O45),0))-INDEX($A7:$A45,MATCH("Poznań Główny",$B7:$B45,0))</f>
        <v>50.35799999999999</v>
      </c>
      <c r="P46" s="263">
        <f t="array" ref="P46">INDEX($A7:$A45,MATCH(FALSE,ISBLANK(P7:P45),0))-INDEX($A7:$A45,MATCH("Poznań Główny",$B7:$B45,0))</f>
        <v>0</v>
      </c>
      <c r="Q46" s="263">
        <f t="array" ref="Q46">INDEX($A7:$A45,MATCH(FALSE,ISBLANK(Q7:Q45),0))-INDEX($A7:$A45,MATCH("Poznań Główny",$B7:$B45,0))</f>
        <v>50.35799999999999</v>
      </c>
      <c r="R46" s="263">
        <f t="array" ref="R46">INDEX($A7:$A45,MATCH(FALSE,ISBLANK(R7:R45),0))-INDEX($A7:$A45,MATCH("Poznań Główny",$B7:$B45,0))</f>
        <v>0</v>
      </c>
      <c r="S46" s="263">
        <f t="array" ref="S46">INDEX($A7:$A45,MATCH(FALSE,ISBLANK(S7:S45),0))-INDEX($A7:$A45,MATCH("Poznań Główny",$B7:$B45,0))</f>
        <v>50.35799999999999</v>
      </c>
      <c r="T46" s="263">
        <f t="array" ref="T46">INDEX($A7:$A45,MATCH(FALSE,ISBLANK(T7:T45),0))-INDEX($A7:$A45,MATCH("Poznań Główny",$B7:$B45,0))</f>
        <v>0</v>
      </c>
      <c r="U46" s="263">
        <f t="array" ref="U46">INDEX($A7:$A45,MATCH(FALSE,ISBLANK(U7:U45),0))-INDEX($A7:$A45,MATCH("Poznań Główny",$B7:$B45,0))</f>
        <v>50.35799999999999</v>
      </c>
      <c r="V46" s="263">
        <f t="array" ref="V46">INDEX($A7:$A45,MATCH(FALSE,ISBLANK(V7:V45),0))-INDEX($A7:$A45,MATCH("Poznań Główny",$B7:$B45,0))</f>
        <v>50.35799999999999</v>
      </c>
      <c r="W46" s="263">
        <f t="array" ref="W46">INDEX($A7:$A45,MATCH(FALSE,ISBLANK(W7:W45),0))-INDEX($A7:$A45,MATCH("Poznań Główny",$B7:$B45,0))</f>
        <v>50.35799999999999</v>
      </c>
      <c r="X46" s="263">
        <f t="array" ref="X46">INDEX($A7:$A45,MATCH(FALSE,ISBLANK(X7:X45),0))-INDEX($A7:$A45,MATCH("Poznań Główny",$B7:$B45,0))</f>
        <v>50.35799999999999</v>
      </c>
      <c r="Y46" s="263">
        <f t="array" ref="Y46">INDEX($A7:$A45,MATCH(FALSE,ISBLANK(Y7:Y45),0))-INDEX($A7:$A45,MATCH("Poznań Główny",$B7:$B45,0))</f>
        <v>0</v>
      </c>
      <c r="Z46" s="263">
        <f t="array" ref="Z46">INDEX($A7:$A45,MATCH(FALSE,ISBLANK(Z7:Z45),0))-INDEX($A7:$A45,MATCH("Poznań Główny",$B7:$B45,0))</f>
        <v>0</v>
      </c>
      <c r="AA46" s="263">
        <f t="array" ref="AA46">INDEX($A7:$A45,MATCH(FALSE,ISBLANK(AA7:AA45),0))-INDEX($A7:$A45,MATCH("Poznań Główny",$B7:$B45,0))</f>
        <v>50.35799999999999</v>
      </c>
      <c r="AB46" s="263">
        <f t="array" ref="AB46">INDEX($A7:$A45,MATCH(FALSE,ISBLANK(AB7:AB45),0))-INDEX($A7:$A45,MATCH("Poznań Główny",$B7:$B45,0))</f>
        <v>50.35799999999999</v>
      </c>
      <c r="AC46" s="263">
        <f t="array" ref="AC46">INDEX($A7:$A45,MATCH(FALSE,ISBLANK(AC7:AC45),0))-INDEX($A7:$A45,MATCH("Poznań Główny",$B7:$B45,0))</f>
        <v>50.35799999999999</v>
      </c>
      <c r="AD46" s="263">
        <f t="array" ref="AD46">INDEX($A7:$A45,MATCH(FALSE,ISBLANK(AD7:AD45),0))-INDEX($A7:$A45,MATCH("Poznań Główny",$B7:$B45,0))</f>
        <v>0</v>
      </c>
      <c r="AE46" s="263">
        <f t="array" ref="AE46">INDEX($A7:$A45,MATCH(FALSE,ISBLANK(AE7:AE45),0))-INDEX($A7:$A45,MATCH("Poznań Główny",$B7:$B45,0))</f>
        <v>50.35799999999999</v>
      </c>
      <c r="AF46" s="263">
        <f t="array" ref="AF46">INDEX($A7:$A45,MATCH(FALSE,ISBLANK(AF7:AF45),0))-INDEX($A7:$A45,MATCH("Poznań Główny",$B7:$B45,0))</f>
        <v>50.35799999999999</v>
      </c>
      <c r="AG46" s="263">
        <f t="array" ref="AG46">INDEX($A7:$A45,MATCH(FALSE,ISBLANK(AG7:AG45),0))-INDEX($A7:$A45,MATCH("Poznań Główny",$B7:$B45,0))</f>
        <v>50.35799999999999</v>
      </c>
      <c r="AH46" s="263">
        <f t="array" ref="AH46">INDEX($A7:$A45,MATCH(FALSE,ISBLANK(AH7:AH45),0))-INDEX($A7:$A45,MATCH("Poznań Główny",$B7:$B45,0))</f>
        <v>0</v>
      </c>
      <c r="AI46" s="263">
        <f t="array" ref="AI46">INDEX($A7:$A45,MATCH(FALSE,ISBLANK(AI7:AI45),0))-INDEX($A7:$A45,MATCH("Poznań Główny",$B7:$B45,0))</f>
        <v>50.35799999999999</v>
      </c>
      <c r="AJ46" s="263">
        <f t="array" ref="AJ46">INDEX($A7:$A45,MATCH(FALSE,ISBLANK(AJ7:AJ45),0))-INDEX($A7:$A45,MATCH("Poznań Główny",$B7:$B45,0))</f>
        <v>0</v>
      </c>
      <c r="AK46" s="263">
        <f t="array" ref="AK46">INDEX($A7:$A45,MATCH(FALSE,ISBLANK(AK7:AK45),0))-INDEX($A7:$A45,MATCH("Poznań Główny",$B7:$B45,0))</f>
        <v>50.35799999999999</v>
      </c>
      <c r="AL46" s="263">
        <f t="array" ref="AL46">INDEX($A7:$A45,MATCH(FALSE,ISBLANK(AL7:AL45),0))-INDEX($A7:$A45,MATCH("Poznań Główny",$B7:$B45,0))</f>
        <v>50.35799999999999</v>
      </c>
      <c r="AM46" s="263">
        <f t="array" ref="AM46">INDEX($A7:$A45,MATCH(FALSE,ISBLANK(AM7:AM45),0))-INDEX($A7:$A45,MATCH("Poznań Główny",$B7:$B45,0))</f>
        <v>0</v>
      </c>
      <c r="AN46" s="263">
        <f t="array" ref="AN46">INDEX($A7:$A45,MATCH(FALSE,ISBLANK(AN7:AN45),0))-INDEX($A7:$A45,MATCH("Poznań Główny",$B7:$B45,0))</f>
        <v>50.35799999999999</v>
      </c>
      <c r="AO46" s="263">
        <f t="array" ref="AO46">INDEX($A7:$A45,MATCH(FALSE,ISBLANK(AO7:AO45),0))-INDEX($A7:$A45,MATCH("Poznań Główny",$B7:$B45,0))</f>
        <v>50.35799999999999</v>
      </c>
      <c r="AP46" s="263">
        <f t="array" ref="AP46">INDEX($A7:$A45,MATCH(FALSE,ISBLANK(AP7:AP45),0))-INDEX($A7:$A45,MATCH("Poznań Główny",$B7:$B45,0))</f>
        <v>50.35799999999999</v>
      </c>
      <c r="AQ46" s="263">
        <f t="array" ref="AQ46">INDEX($A7:$A45,MATCH(FALSE,ISBLANK(AQ7:AQ45),0))-INDEX($A7:$A45,MATCH("Poznań Główny",$B7:$B45,0))</f>
        <v>0</v>
      </c>
      <c r="AR46" s="263">
        <f t="array" ref="AR46">INDEX($A7:$A45,MATCH(FALSE,ISBLANK(AR7:AR45),0))-INDEX($A7:$A45,MATCH("Poznań Główny",$B7:$B45,0))</f>
        <v>50.35799999999999</v>
      </c>
      <c r="AS46" s="263">
        <f t="array" ref="AS46">INDEX($A7:$A45,MATCH(FALSE,ISBLANK(AS7:AS45),0))-INDEX($A7:$A45,MATCH("Poznań Główny",$B7:$B45,0))</f>
        <v>0</v>
      </c>
      <c r="AT46" s="263">
        <f t="array" ref="AT46">INDEX($A7:$A45,MATCH(FALSE,ISBLANK(AT7:AT45),0))-INDEX($A7:$A45,MATCH("Poznań Główny",$B7:$B45,0))</f>
        <v>50.35799999999999</v>
      </c>
      <c r="AU46" s="263">
        <f t="array" ref="AU46">INDEX($A7:$A45,MATCH(FALSE,ISBLANK(AU7:AU45),0))-INDEX($A7:$A45,MATCH("Poznań Główny",$B7:$B45,0))</f>
        <v>50.35799999999999</v>
      </c>
      <c r="AV46" s="263">
        <f t="array" ref="AV46">INDEX($A7:$A45,MATCH(FALSE,ISBLANK(AV7:AV45),0))-INDEX($A7:$A45,MATCH("Poznań Główny",$B7:$B45,0))</f>
        <v>0</v>
      </c>
      <c r="AW46" s="263">
        <f t="array" ref="AW46">INDEX($A7:$A45,MATCH(FALSE,ISBLANK(AW7:AW45),0))-INDEX($A7:$A45,MATCH("Poznań Główny",$B7:$B45,0))</f>
        <v>50.35799999999999</v>
      </c>
      <c r="AX46" s="263">
        <f t="array" ref="AX46">INDEX($A7:$A45,MATCH(FALSE,ISBLANK(AX7:AX45),0))-INDEX($A7:$A45,MATCH("Poznań Główny",$B7:$B45,0))</f>
        <v>50.35799999999999</v>
      </c>
      <c r="AY46" s="263">
        <f t="array" ref="AY46">INDEX($A7:$A45,MATCH(FALSE,ISBLANK(AY7:AY45),0))-INDEX($A7:$A45,MATCH("Poznań Główny",$B7:$B45,0))</f>
        <v>50.35799999999999</v>
      </c>
      <c r="AZ46" s="263">
        <f t="array" ref="AZ46">INDEX($A7:$A45,MATCH(FALSE,ISBLANK(AZ7:AZ45),0))-INDEX($A7:$A45,MATCH("Poznań Główny",$B7:$B45,0))</f>
        <v>0</v>
      </c>
      <c r="BA46" s="263">
        <f t="array" ref="BA46">INDEX($A7:$A45,MATCH(FALSE,ISBLANK(BA7:BA45),0))-INDEX($A7:$A45,MATCH("Poznań Główny",$B7:$B45,0))</f>
        <v>50.35799999999999</v>
      </c>
      <c r="BB46" s="263">
        <f t="array" ref="BB46">INDEX($A7:$A45,MATCH(FALSE,ISBLANK(BB7:BB45),0))-INDEX($A7:$A45,MATCH("Poznań Główny",$B7:$B45,0))</f>
        <v>0</v>
      </c>
      <c r="BC46" s="263">
        <f t="array" ref="BC46">INDEX($A7:$A45,MATCH(FALSE,ISBLANK(BC7:BC45),0))-INDEX($A7:$A45,MATCH("Poznań Główny",$B7:$B45,0))</f>
        <v>50.35799999999999</v>
      </c>
      <c r="BD46" s="263">
        <f t="array" ref="BD46">INDEX($A7:$A45,MATCH(FALSE,ISBLANK(BD7:BD45),0))-INDEX($A7:$A45,MATCH("Poznań Główny",$B7:$B45,0))</f>
        <v>50.35799999999999</v>
      </c>
      <c r="BE46" s="263">
        <f t="array" ref="BE46">INDEX($A7:$A45,MATCH(FALSE,ISBLANK(BE7:BE45),0))-INDEX($A7:$A45,MATCH("Poznań Główny",$B7:$B45,0))</f>
        <v>50.35799999999999</v>
      </c>
      <c r="BF46" s="263">
        <f t="array" ref="BF46">INDEX($A7:$A45,MATCH(FALSE,ISBLANK(BF7:BF45),0))-INDEX($A7:$A45,MATCH("Poznań Główny",$B7:$B45,0))</f>
        <v>0</v>
      </c>
      <c r="BG46" s="263">
        <f t="array" ref="BG46">INDEX($A7:$A45,MATCH(FALSE,ISBLANK(BG7:BG45),0))-INDEX($A7:$A45,MATCH("Poznań Główny",$B7:$B45,0))</f>
        <v>50.35799999999999</v>
      </c>
      <c r="BH46" s="263">
        <f t="array" ref="BH46">INDEX($A7:$A45,MATCH(FALSE,ISBLANK(BH7:BH45),0))-INDEX($A7:$A45,MATCH("Poznań Główny",$B7:$B45,0))</f>
        <v>50.35799999999999</v>
      </c>
      <c r="BI46" s="263">
        <f t="array" ref="BI46">INDEX($A7:$A45,MATCH(FALSE,ISBLANK(BI7:BI45),0))-INDEX($A7:$A45,MATCH("Poznań Główny",$B7:$B45,0))</f>
        <v>50.35799999999999</v>
      </c>
      <c r="BJ46" s="263" t="e">
        <f t="array" ref="BJ46">INDEX($A7:$A45,MATCH(FALSE,ISBLANK(BJ7:BJ45),0))-INDEX($A7:$A45,MATCH("Poznań Główny",$B7:$B45,0))</f>
        <v>#N/A</v>
      </c>
      <c r="BK46" s="263" t="e">
        <f t="array" ref="BK46">INDEX($A7:$A45,MATCH(FALSE,ISBLANK(BK7:BK45),0))-INDEX($A7:$A45,MATCH("Poznań Główny",$B7:$B45,0))</f>
        <v>#N/A</v>
      </c>
      <c r="BL46" s="263" t="e">
        <f t="array" ref="BL46">INDEX($A7:$A45,MATCH(FALSE,ISBLANK(BL7:BL45),0))-INDEX($A7:$A45,MATCH("Poznań Główny",$B7:$B45,0))</f>
        <v>#N/A</v>
      </c>
      <c r="BM46" s="263" t="e">
        <f t="array" ref="BM46">INDEX($A7:$A45,MATCH(FALSE,ISBLANK(BM7:BM45),0))-INDEX($A7:$A45,MATCH("Poznań Główny",$B7:$B45,0))</f>
        <v>#N/A</v>
      </c>
      <c r="BN46" s="263" t="e">
        <f t="array" ref="BN46">INDEX($A7:$A45,MATCH(FALSE,ISBLANK(BN7:BN45),0))-INDEX($A7:$A45,MATCH("Poznań Główny",$B7:$B45,0))</f>
        <v>#N/A</v>
      </c>
      <c r="BO46" s="263" t="e">
        <f t="array" ref="BO46">INDEX($A7:$A45,MATCH(FALSE,ISBLANK(BO7:BO45),0))-INDEX($A7:$A45,MATCH("Poznań Główny",$B7:$B45,0))</f>
        <v>#N/A</v>
      </c>
      <c r="BP46" s="263" t="e">
        <f t="array" ref="BP46">INDEX($A7:$A45,MATCH(FALSE,ISBLANK(BP7:BP45),0))-INDEX($A7:$A45,MATCH("Poznań Główny",$B7:$B45,0))</f>
        <v>#N/A</v>
      </c>
      <c r="BQ46" s="263" t="e">
        <f t="array" ref="BQ46">INDEX($A7:$A45,MATCH(FALSE,ISBLANK(BQ7:BQ45),0))-INDEX($A7:$A45,MATCH("Poznań Główny",$B7:$B45,0))</f>
        <v>#N/A</v>
      </c>
      <c r="BR46" s="263" t="e">
        <f t="array" ref="BR46">INDEX($A7:$A45,MATCH(FALSE,ISBLANK(BR7:BR45),0))-INDEX($A7:$A45,MATCH("Poznań Główny",$B7:$B45,0))</f>
        <v>#N/A</v>
      </c>
      <c r="BS46" s="263" t="e">
        <f t="array" ref="BS46">INDEX($A7:$A45,MATCH(FALSE,ISBLANK(BS7:BS45),0))-INDEX($A7:$A45,MATCH("Poznań Główny",$B7:$B45,0))</f>
        <v>#N/A</v>
      </c>
      <c r="BT46" s="263" t="e">
        <f t="array" ref="BT46">INDEX($A7:$A45,MATCH(FALSE,ISBLANK(BT7:BT45),0))-INDEX($A7:$A45,MATCH("Poznań Główny",$B7:$B45,0))</f>
        <v>#N/A</v>
      </c>
      <c r="BU46" s="263" t="e">
        <f t="array" ref="BU46">INDEX($A7:$A45,MATCH(FALSE,ISBLANK(BU7:BU45),0))-INDEX($A7:$A45,MATCH("Poznań Główny",$B7:$B45,0))</f>
        <v>#N/A</v>
      </c>
      <c r="BV46" s="263" t="e">
        <f t="array" ref="BV46">INDEX($A7:$A45,MATCH(FALSE,ISBLANK(BV7:BV45),0))-INDEX($A7:$A45,MATCH("Poznań Główny",$B7:$B45,0))</f>
        <v>#N/A</v>
      </c>
      <c r="BW46" s="263" t="e">
        <f t="array" ref="BW46">INDEX($A7:$A45,MATCH(FALSE,ISBLANK(BW7:BW45),0))-INDEX($A7:$A45,MATCH("Poznań Główny",$B7:$B45,0))</f>
        <v>#N/A</v>
      </c>
      <c r="BX46" s="263" t="e">
        <f t="array" ref="BX46">INDEX($A7:$A45,MATCH(FALSE,ISBLANK(BX7:BX45),0))-INDEX($A7:$A45,MATCH("Poznań Główny",$B7:$B45,0))</f>
        <v>#N/A</v>
      </c>
      <c r="BY46" s="263" t="e">
        <f t="array" ref="BY46">INDEX($A7:$A45,MATCH(FALSE,ISBLANK(BY7:BY45),0))-INDEX($A7:$A45,MATCH("Poznań Główny",$B7:$B45,0))</f>
        <v>#N/A</v>
      </c>
      <c r="BZ46" s="263" t="e">
        <f t="array" ref="BZ46">INDEX($A7:$A45,MATCH(FALSE,ISBLANK(BZ7:BZ45),0))-INDEX($A7:$A45,MATCH("Poznań Główny",$B7:$B45,0))</f>
        <v>#N/A</v>
      </c>
      <c r="CA46" s="263" t="e">
        <f t="array" ref="CA46">INDEX($A7:$A45,MATCH(FALSE,ISBLANK(CA7:CA45),0))-INDEX($A7:$A45,MATCH("Poznań Główny",$B7:$B45,0))</f>
        <v>#N/A</v>
      </c>
      <c r="CB46" s="263" t="e">
        <f t="array" ref="CB46">INDEX($A7:$A45,MATCH(FALSE,ISBLANK(CB7:CB45),0))-INDEX($A7:$A45,MATCH("Poznań Główny",$B7:$B45,0))</f>
        <v>#N/A</v>
      </c>
      <c r="CC46" s="263" t="e">
        <f t="array" ref="CC46">INDEX($A7:$A45,MATCH(FALSE,ISBLANK(CC7:CC45),0))-INDEX($A7:$A45,MATCH("Poznań Główny",$B7:$B45,0))</f>
        <v>#N/A</v>
      </c>
      <c r="CD46" s="263" t="e">
        <f t="array" ref="CD46">INDEX($A7:$A45,MATCH(FALSE,ISBLANK(CD7:CD45),0))-INDEX($A7:$A45,MATCH("Poznań Główny",$B7:$B45,0))</f>
        <v>#N/A</v>
      </c>
      <c r="CE46" s="263" t="e">
        <f t="array" ref="CE46">INDEX($A7:$A45,MATCH(FALSE,ISBLANK(CE7:CE45),0))-INDEX($A7:$A45,MATCH("Poznań Główny",$B7:$B45,0))</f>
        <v>#N/A</v>
      </c>
      <c r="CF46" s="263" t="e">
        <f t="array" ref="CF46">INDEX($A7:$A45,MATCH(FALSE,ISBLANK(CF7:CF45),0))-INDEX($A7:$A45,MATCH("Poznań Główny",$B7:$B45,0))</f>
        <v>#N/A</v>
      </c>
      <c r="CG46" s="263" t="e">
        <f t="array" ref="CG46">INDEX($A7:$A45,MATCH(FALSE,ISBLANK(CG7:CG45),0))-INDEX($A7:$A45,MATCH("Poznań Główny",$B7:$B45,0))</f>
        <v>#N/A</v>
      </c>
      <c r="CH46" s="263" t="e">
        <f t="array" ref="CH46">INDEX($A7:$A45,MATCH(FALSE,ISBLANK(CH7:CH45),0))-INDEX($A7:$A45,MATCH("Poznań Główny",$B7:$B45,0))</f>
        <v>#N/A</v>
      </c>
      <c r="CI46" s="263" t="e">
        <f t="array" ref="CI46">INDEX($A7:$A45,MATCH(FALSE,ISBLANK(CI7:CI45),0))-INDEX($A7:$A45,MATCH("Poznań Główny",$B7:$B45,0))</f>
        <v>#N/A</v>
      </c>
      <c r="CJ46" s="263"/>
      <c r="CK46" s="263"/>
      <c r="CL46" s="263"/>
      <c r="CM46" s="263"/>
      <c r="CN46" s="263"/>
      <c r="CO46" s="263"/>
      <c r="CP46" s="263">
        <f t="array" ref="CP46">INDEX($A7:$A45,MATCH(FALSE,ISBLANK(CP7:CP45),0))-INDEX($A7:$A45,MATCH("Poznań Główny",$B7:$B45,0))</f>
        <v>50.35799999999999</v>
      </c>
      <c r="CQ46" s="263">
        <f t="array" ref="CQ46">INDEX($A7:$A45,MATCH(FALSE,ISBLANK(CQ7:CQ45),0))-INDEX($A7:$A45,MATCH("Poznań Główny",$B7:$B45,0))</f>
        <v>0</v>
      </c>
      <c r="CR46" s="263">
        <f t="array" ref="CR46">INDEX($A7:$A45,MATCH(FALSE,ISBLANK(CR7:CR45),0))-INDEX($A7:$A45,MATCH("Poznań Główny",$B7:$B45,0))</f>
        <v>50.35799999999999</v>
      </c>
      <c r="CS46" s="263">
        <f t="array" ref="CS46">INDEX($A7:$A45,MATCH(FALSE,ISBLANK(CS7:CS45),0))-INDEX($A7:$A45,MATCH("Poznań Główny",$B7:$B45,0))</f>
        <v>0</v>
      </c>
      <c r="CT46" s="263">
        <f t="array" ref="CT46">INDEX($A7:$A45,MATCH(FALSE,ISBLANK(CT7:CT45),0))-INDEX($A7:$A45,MATCH("Poznań Główny",$B7:$B45,0))</f>
        <v>50.35799999999999</v>
      </c>
      <c r="CU46" s="263">
        <f t="array" ref="CU46">INDEX($A7:$A45,MATCH(FALSE,ISBLANK(CU7:CU45),0))-INDEX($A7:$A45,MATCH("Poznań Główny",$B7:$B45,0))</f>
        <v>50.35799999999999</v>
      </c>
      <c r="CV46" s="263">
        <f t="array" ref="CV46">INDEX($A7:$A45,MATCH(FALSE,ISBLANK(CV7:CV45),0))-INDEX($A7:$A45,MATCH("Poznań Główny",$B7:$B45,0))</f>
        <v>50.35799999999999</v>
      </c>
      <c r="CW46" s="263">
        <f t="array" ref="CW46">INDEX($A7:$A45,MATCH(FALSE,ISBLANK(CW7:CW45),0))-INDEX($A7:$A45,MATCH("Poznań Główny",$B7:$B45,0))</f>
        <v>50.35799999999999</v>
      </c>
      <c r="CX46" s="263">
        <f t="array" ref="CX46">INDEX($A7:$A45,MATCH(FALSE,ISBLANK(CX7:CX45),0))-INDEX($A7:$A45,MATCH("Poznań Główny",$B7:$B45,0))</f>
        <v>0</v>
      </c>
      <c r="CY46" s="263">
        <f t="array" ref="CY46">INDEX($A7:$A45,MATCH(FALSE,ISBLANK(CY7:CY45),0))-INDEX($A7:$A45,MATCH("Poznań Główny",$B7:$B45,0))</f>
        <v>50.35799999999999</v>
      </c>
      <c r="CZ46" s="263">
        <f t="array" ref="CZ46">INDEX($A7:$A45,MATCH(FALSE,ISBLANK(CZ7:CZ45),0))-INDEX($A7:$A45,MATCH("Poznań Główny",$B7:$B45,0))</f>
        <v>50.35799999999999</v>
      </c>
      <c r="DA46" s="263">
        <f t="array" ref="DA46">INDEX($A7:$A45,MATCH(FALSE,ISBLANK(DA7:DA45),0))-INDEX($A7:$A45,MATCH("Poznań Główny",$B7:$B45,0))</f>
        <v>50.35799999999999</v>
      </c>
      <c r="DB46" s="263">
        <f t="array" ref="DB46">INDEX($A7:$A45,MATCH(FALSE,ISBLANK(DB7:DB45),0))-INDEX($A7:$A45,MATCH("Poznań Główny",$B7:$B45,0))</f>
        <v>0</v>
      </c>
      <c r="DC46" s="263">
        <f t="array" ref="DC46">INDEX($A7:$A45,MATCH(FALSE,ISBLANK(DC7:DC45),0))-INDEX($A7:$A45,MATCH("Poznań Główny",$B7:$B45,0))</f>
        <v>50.35799999999999</v>
      </c>
      <c r="DD46" s="263">
        <f t="array" ref="DD46">INDEX($A7:$A45,MATCH(FALSE,ISBLANK(DD7:DD45),0))-INDEX($A7:$A45,MATCH("Poznań Główny",$B7:$B45,0))</f>
        <v>0</v>
      </c>
      <c r="DE46" s="263">
        <f t="array" ref="DE46">INDEX($A7:$A45,MATCH(FALSE,ISBLANK(DE7:DE45),0))-INDEX($A7:$A45,MATCH("Poznań Główny",$B7:$B45,0))</f>
        <v>50.35799999999999</v>
      </c>
      <c r="DF46" s="263">
        <f t="array" ref="DF46">INDEX($A7:$A45,MATCH(FALSE,ISBLANK(DF7:DF45),0))-INDEX($A7:$A45,MATCH("Poznań Główny",$B7:$B45,0))</f>
        <v>0</v>
      </c>
      <c r="DG46" s="263">
        <f t="array" ref="DG46">INDEX($A7:$A45,MATCH(FALSE,ISBLANK(DG7:DG45),0))-INDEX($A7:$A45,MATCH("Poznań Główny",$B7:$B45,0))</f>
        <v>50.35799999999999</v>
      </c>
      <c r="DH46" s="263">
        <f t="array" ref="DH46">INDEX($A7:$A45,MATCH(FALSE,ISBLANK(DH7:DH45),0))-INDEX($A7:$A45,MATCH("Poznań Główny",$B7:$B45,0))</f>
        <v>50.35799999999999</v>
      </c>
      <c r="DI46" s="263">
        <f t="array" ref="DI46">INDEX($A7:$A45,MATCH(FALSE,ISBLANK(DI7:DI45),0))-INDEX($A7:$A45,MATCH("Poznań Główny",$B7:$B45,0))</f>
        <v>50.35799999999999</v>
      </c>
      <c r="DJ46" s="263">
        <f t="array" ref="DJ46">INDEX($A7:$A45,MATCH(FALSE,ISBLANK(DJ7:DJ45),0))-INDEX($A7:$A45,MATCH("Poznań Główny",$B7:$B45,0))</f>
        <v>0</v>
      </c>
      <c r="DK46" s="263">
        <f t="array" ref="DK46">INDEX($A7:$A45,MATCH(FALSE,ISBLANK(DK7:DK45),0))-INDEX($A7:$A45,MATCH("Poznań Główny",$B7:$B45,0))</f>
        <v>50.35799999999999</v>
      </c>
      <c r="DL46" s="263">
        <f t="array" ref="DL46">INDEX($A7:$A45,MATCH(FALSE,ISBLANK(DL7:DL45),0))-INDEX($A7:$A45,MATCH("Poznań Główny",$B7:$B45,0))</f>
        <v>50.35799999999999</v>
      </c>
      <c r="DM46" s="263">
        <f t="array" ref="DM46">INDEX($A7:$A45,MATCH(FALSE,ISBLANK(DM7:DM45),0))-INDEX($A7:$A45,MATCH("Poznań Główny",$B7:$B45,0))</f>
        <v>50.35799999999999</v>
      </c>
      <c r="DN46" s="263">
        <f t="array" ref="DN46">INDEX($A7:$A45,MATCH(FALSE,ISBLANK(DN7:DN45),0))-INDEX($A7:$A45,MATCH("Poznań Główny",$B7:$B45,0))</f>
        <v>0</v>
      </c>
      <c r="DO46" s="263">
        <f t="array" ref="DO46">INDEX($A7:$A45,MATCH(FALSE,ISBLANK(DO7:DO45),0))-INDEX($A7:$A45,MATCH("Poznań Główny",$B7:$B45,0))</f>
        <v>50.35799999999999</v>
      </c>
      <c r="DP46" s="263">
        <f t="array" ref="DP46">INDEX($A7:$A45,MATCH(FALSE,ISBLANK(DP7:DP45),0))-INDEX($A7:$A45,MATCH("Poznań Główny",$B7:$B45,0))</f>
        <v>50.35799999999999</v>
      </c>
      <c r="DQ46" s="263">
        <f t="array" ref="DQ46">INDEX($A7:$A45,MATCH(FALSE,ISBLANK(DQ7:DQ45),0))-INDEX($A7:$A45,MATCH("Poznań Główny",$B7:$B45,0))</f>
        <v>50.35799999999999</v>
      </c>
      <c r="DR46" s="263">
        <f t="array" ref="DR46">INDEX($A7:$A45,MATCH(FALSE,ISBLANK(DR7:DR45),0))-INDEX($A7:$A45,MATCH("Poznań Główny",$B7:$B45,0))</f>
        <v>0</v>
      </c>
      <c r="DS46" s="263">
        <f t="array" ref="DS46">INDEX($A7:$A45,MATCH(FALSE,ISBLANK(DS7:DS45),0))-INDEX($A7:$A45,MATCH("Poznań Główny",$B7:$B45,0))</f>
        <v>0</v>
      </c>
      <c r="DT46" s="263">
        <f t="array" ref="DT46">INDEX($A7:$A45,MATCH(FALSE,ISBLANK(DT7:DT45),0))-INDEX($A7:$A45,MATCH("Poznań Główny",$B7:$B45,0))</f>
        <v>50.35799999999999</v>
      </c>
      <c r="DU46" s="263">
        <f t="array" ref="DU46">INDEX($A7:$A45,MATCH(FALSE,ISBLANK(DU7:DU45),0))-INDEX($A7:$A45,MATCH("Poznań Główny",$B7:$B45,0))</f>
        <v>50.35799999999999</v>
      </c>
      <c r="DV46" s="263">
        <f t="array" ref="DV46">INDEX($A7:$A45,MATCH(FALSE,ISBLANK(DV7:DV45),0))-INDEX($A7:$A45,MATCH("Poznań Główny",$B7:$B45,0))</f>
        <v>50.35799999999999</v>
      </c>
      <c r="DW46" s="263">
        <f t="array" ref="DW46">INDEX($A7:$A45,MATCH(FALSE,ISBLANK(DW7:DW45),0))-INDEX($A7:$A45,MATCH("Poznań Główny",$B7:$B45,0))</f>
        <v>50.35799999999999</v>
      </c>
      <c r="DX46" s="263">
        <f t="array" ref="DX46">INDEX($A7:$A45,MATCH(FALSE,ISBLANK(DX7:DX45),0))-INDEX($A7:$A45,MATCH("Poznań Główny",$B7:$B45,0))</f>
        <v>0</v>
      </c>
      <c r="DY46" s="263">
        <f t="array" ref="DY46">INDEX($A7:$A45,MATCH(FALSE,ISBLANK(DY7:DY45),0))-INDEX($A7:$A45,MATCH("Poznań Główny",$B7:$B45,0))</f>
        <v>50.35799999999999</v>
      </c>
      <c r="DZ46" s="263">
        <f t="array" ref="DZ46">INDEX($A7:$A45,MATCH(FALSE,ISBLANK(DZ7:DZ45),0))-INDEX($A7:$A45,MATCH("Poznań Główny",$B7:$B45,0))</f>
        <v>50.35799999999999</v>
      </c>
      <c r="EA46" s="263">
        <f t="array" ref="EA46">INDEX($A7:$A45,MATCH(FALSE,ISBLANK(EA7:EA45),0))-INDEX($A7:$A45,MATCH("Poznań Główny",$B7:$B45,0))</f>
        <v>0</v>
      </c>
      <c r="EB46" s="263">
        <f t="array" ref="EB46">INDEX($A7:$A45,MATCH(FALSE,ISBLANK(EB7:EB45),0))-INDEX($A7:$A45,MATCH("Poznań Główny",$B7:$B45,0))</f>
        <v>50.35799999999999</v>
      </c>
      <c r="EC46" s="263">
        <f t="array" ref="EC46">INDEX($A7:$A45,MATCH(FALSE,ISBLANK(EC7:EC45),0))-INDEX($A7:$A45,MATCH("Poznań Główny",$B7:$B45,0))</f>
        <v>0</v>
      </c>
      <c r="ED46" s="263">
        <f t="array" ref="ED46">INDEX($A7:$A45,MATCH(FALSE,ISBLANK(ED7:ED45),0))-INDEX($A7:$A45,MATCH("Poznań Główny",$B7:$B45,0))</f>
        <v>50.35799999999999</v>
      </c>
      <c r="EE46" s="263">
        <f t="array" ref="EE46">INDEX($A7:$A45,MATCH(FALSE,ISBLANK(EE7:EE45),0))-INDEX($A7:$A45,MATCH("Poznań Główny",$B7:$B45,0))</f>
        <v>50.35799999999999</v>
      </c>
      <c r="EF46" s="263">
        <f t="array" ref="EF46">INDEX($A7:$A45,MATCH(FALSE,ISBLANK(EF7:EF45),0))-INDEX($A7:$A45,MATCH("Poznań Główny",$B7:$B45,0))</f>
        <v>50.35799999999999</v>
      </c>
      <c r="EG46" s="263">
        <f t="array" ref="EG46">INDEX($A7:$A45,MATCH(FALSE,ISBLANK(EG7:EG45),0))-INDEX($A7:$A45,MATCH("Poznań Główny",$B7:$B45,0))</f>
        <v>0</v>
      </c>
      <c r="EH46" s="263">
        <f t="array" ref="EH46">INDEX($A7:$A45,MATCH(FALSE,ISBLANK(EH7:EH45),0))-INDEX($A7:$A45,MATCH("Poznań Główny",$B7:$B45,0))</f>
        <v>50.35799999999999</v>
      </c>
      <c r="EI46" s="263">
        <f t="array" ref="EI46">INDEX($A7:$A45,MATCH(FALSE,ISBLANK(EI7:EI45),0))-INDEX($A7:$A45,MATCH("Poznań Główny",$B7:$B45,0))</f>
        <v>50.35799999999999</v>
      </c>
      <c r="EJ46" s="263">
        <f t="array" ref="EJ46">INDEX($A7:$A45,MATCH(FALSE,ISBLANK(EJ7:EJ45),0))-INDEX($A7:$A45,MATCH("Poznań Główny",$B7:$B45,0))</f>
        <v>0</v>
      </c>
      <c r="EK46" s="263">
        <f t="array" ref="EK46">INDEX($A7:$A45,MATCH(FALSE,ISBLANK(EK7:EK45),0))-INDEX($A7:$A45,MATCH("Poznań Główny",$B7:$B45,0))</f>
        <v>50.35799999999999</v>
      </c>
      <c r="EL46" s="263">
        <f t="array" ref="EL46">INDEX($A7:$A45,MATCH(FALSE,ISBLANK(EL7:EL45),0))-INDEX($A7:$A45,MATCH("Poznań Główny",$B7:$B45,0))</f>
        <v>50.35799999999999</v>
      </c>
      <c r="EM46" s="263">
        <f t="array" ref="EM46">INDEX($A7:$A45,MATCH(FALSE,ISBLANK(EM7:EM45),0))-INDEX($A7:$A45,MATCH("Poznań Główny",$B7:$B45,0))</f>
        <v>50.35799999999999</v>
      </c>
      <c r="EN46" s="263">
        <f t="array" ref="EN46">INDEX($A7:$A45,MATCH(FALSE,ISBLANK(EN7:EN45),0))-INDEX($A7:$A45,MATCH("Poznań Główny",$B7:$B45,0))</f>
        <v>0</v>
      </c>
      <c r="EO46" s="263">
        <f t="array" ref="EO46">INDEX($A7:$A45,MATCH(FALSE,ISBLANK(EO7:EO45),0))-INDEX($A7:$A45,MATCH("Poznań Główny",$B7:$B45,0))</f>
        <v>50.35799999999999</v>
      </c>
      <c r="EP46" s="263">
        <f t="array" ref="EP46">INDEX($A7:$A45,MATCH(FALSE,ISBLANK(EP7:EP45),0))-INDEX($A7:$A45,MATCH("Poznań Główny",$B7:$B45,0))</f>
        <v>50.35799999999999</v>
      </c>
      <c r="EQ46" s="263">
        <f t="array" ref="EQ46">INDEX($A7:$A45,MATCH(FALSE,ISBLANK(EQ7:EQ45),0))-INDEX($A7:$A45,MATCH("Poznań Główny",$B7:$B45,0))</f>
        <v>50.35799999999999</v>
      </c>
      <c r="ER46" s="263" t="e">
        <f t="array" ref="ER46">INDEX($A7:$A45,MATCH(FALSE,ISBLANK(ER7:ER45),0))-INDEX($A7:$A45,MATCH("Poznań Główny",$B7:$B45,0))</f>
        <v>#N/A</v>
      </c>
      <c r="ES46" s="263" t="e">
        <f t="array" ref="ES46">INDEX($A7:$A45,MATCH(FALSE,ISBLANK(ES7:ES45),0))-INDEX($A7:$A45,MATCH("Poznań Główny",$B7:$B45,0))</f>
        <v>#N/A</v>
      </c>
      <c r="ET46" s="263" t="e">
        <f t="array" ref="ET46">INDEX($A7:$A45,MATCH(FALSE,ISBLANK(ET7:ET45),0))-INDEX($A7:$A45,MATCH("Poznań Główny",$B7:$B45,0))</f>
        <v>#N/A</v>
      </c>
      <c r="EU46" s="263" t="e">
        <f t="array" ref="EU46">INDEX($A7:$A45,MATCH(FALSE,ISBLANK(EU7:EU45),0))-INDEX($A7:$A45,MATCH("Poznań Główny",$B7:$B45,0))</f>
        <v>#N/A</v>
      </c>
      <c r="EV46" s="263" t="e">
        <f t="array" ref="EV46">INDEX($A7:$A45,MATCH(FALSE,ISBLANK(EV7:EV45),0))-INDEX($A7:$A45,MATCH("Poznań Główny",$B7:$B45,0))</f>
        <v>#N/A</v>
      </c>
      <c r="EW46" s="263" t="e">
        <f t="array" ref="EW46">INDEX($A7:$A45,MATCH(FALSE,ISBLANK(EW7:EW45),0))-INDEX($A7:$A45,MATCH("Poznań Główny",$B7:$B45,0))</f>
        <v>#N/A</v>
      </c>
      <c r="EX46" s="263" t="e">
        <f t="array" ref="EX46">INDEX($A7:$A45,MATCH(FALSE,ISBLANK(EX7:EX45),0))-INDEX($A7:$A45,MATCH("Poznań Główny",$B7:$B45,0))</f>
        <v>#N/A</v>
      </c>
      <c r="EY46" s="263" t="e">
        <f t="array" ref="EY46">INDEX($A7:$A45,MATCH(FALSE,ISBLANK(EY7:EY45),0))-INDEX($A7:$A45,MATCH("Poznań Główny",$B7:$B45,0))</f>
        <v>#N/A</v>
      </c>
      <c r="EZ46" s="263" t="e">
        <f t="array" ref="EZ46">INDEX($A7:$A45,MATCH(FALSE,ISBLANK(EZ7:EZ45),0))-INDEX($A7:$A45,MATCH("Poznań Główny",$B7:$B45,0))</f>
        <v>#N/A</v>
      </c>
      <c r="FA46" s="263" t="e">
        <f t="array" ref="FA46">INDEX($A7:$A45,MATCH(FALSE,ISBLANK(FA7:FA45),0))-INDEX($A7:$A45,MATCH("Poznań Główny",$B7:$B45,0))</f>
        <v>#N/A</v>
      </c>
      <c r="FB46" s="263" t="e">
        <f t="array" ref="FB46">INDEX($A7:$A45,MATCH(FALSE,ISBLANK(FB7:FB45),0))-INDEX($A7:$A45,MATCH("Poznań Główny",$B7:$B45,0))</f>
        <v>#N/A</v>
      </c>
      <c r="FC46" s="263" t="e">
        <f t="array" ref="FC46">INDEX($A7:$A45,MATCH(FALSE,ISBLANK(FC7:FC45),0))-INDEX($A7:$A45,MATCH("Poznań Główny",$B7:$B45,0))</f>
        <v>#N/A</v>
      </c>
      <c r="FD46" s="263" t="e">
        <f t="array" ref="FD46">INDEX($A7:$A45,MATCH(FALSE,ISBLANK(FD7:FD45),0))-INDEX($A7:$A45,MATCH("Poznań Główny",$B7:$B45,0))</f>
        <v>#N/A</v>
      </c>
      <c r="FE46" s="263" t="e">
        <f t="array" ref="FE46">INDEX($A7:$A45,MATCH(FALSE,ISBLANK(FE7:FE45),0))-INDEX($A7:$A45,MATCH("Poznań Główny",$B7:$B45,0))</f>
        <v>#N/A</v>
      </c>
      <c r="FF46" s="263" t="e">
        <f t="array" ref="FF46">INDEX($A7:$A45,MATCH(FALSE,ISBLANK(FF7:FF45),0))-INDEX($A7:$A45,MATCH("Poznań Główny",$B7:$B45,0))</f>
        <v>#N/A</v>
      </c>
      <c r="FG46" s="263" t="e">
        <f t="array" ref="FG46">INDEX($A7:$A45,MATCH(FALSE,ISBLANK(FG7:FG45),0))-INDEX($A7:$A45,MATCH("Poznań Główny",$B7:$B45,0))</f>
        <v>#N/A</v>
      </c>
      <c r="FH46" s="263"/>
      <c r="FI46" s="263"/>
      <c r="FJ46" s="263"/>
      <c r="FK46" s="263"/>
      <c r="FL46" s="263"/>
      <c r="FM46" s="263"/>
      <c r="FN46" s="263"/>
      <c r="FO46" s="263"/>
      <c r="FP46" s="263"/>
      <c r="FQ46" s="263"/>
      <c r="FR46" s="263"/>
      <c r="FS46" s="263"/>
      <c r="FT46" s="263"/>
    </row>
    <row r="47" spans="1:176" s="390" customFormat="1">
      <c r="D47" s="392">
        <f t="array" ref="D47">ABS(INDEX($A7:$A45,MATCH("Poznań Główny",$B7:$B45,0))-INDEX($A7:$A45, MAX(IF(ISBLANK(D7:D45), 0, ROW(D7:D45))) - ROW(D7:D45)+1))</f>
        <v>68.74199999999999</v>
      </c>
      <c r="E47" s="392">
        <f t="array" ref="E47">ABS(INDEX($A7:$A45,MATCH("Poznań Główny",$B7:$B45,0))-INDEX($A7:$A45, MAX(IF(ISBLANK(E7:E45), 0, ROW(E7:E45))) - ROW(E7:E45)+1))</f>
        <v>68.74199999999999</v>
      </c>
      <c r="F47" s="392">
        <f t="array" ref="F47">ABS(INDEX($A7:$A45,MATCH("Poznań Główny",$B7:$B45,0))-INDEX($A7:$A45, MAX(IF(ISBLANK(F7:F45), 0, ROW(F7:F45))) - ROW(F7:F45)+1))</f>
        <v>68.74199999999999</v>
      </c>
      <c r="G47" s="392">
        <f t="array" ref="G47">ABS(INDEX($A7:$A45,MATCH("Poznań Główny",$B7:$B45,0))-INDEX($A7:$A45, MAX(IF(ISBLANK(G7:G45), 0, ROW(G7:G45))) - ROW(G7:G45)+1))</f>
        <v>68.74199999999999</v>
      </c>
      <c r="H47" s="392">
        <f t="array" ref="H47">ABS(INDEX($A7:$A45,MATCH("Poznań Główny",$B7:$B45,0))-INDEX($A7:$A45, MAX(IF(ISBLANK(H7:H45), 0, ROW(H7:H45))) - ROW(H7:H45)+1))</f>
        <v>68.74199999999999</v>
      </c>
      <c r="I47" s="392">
        <f t="array" ref="I47">ABS(INDEX($A7:$A45,MATCH("Poznań Główny",$B7:$B45,0))-INDEX($A7:$A45, MAX(IF(ISBLANK(I7:I45), 0, ROW(I7:I45))) - ROW(I7:I45)+1))</f>
        <v>0</v>
      </c>
      <c r="J47" s="392">
        <f t="array" ref="J47">ABS(INDEX($A7:$A45,MATCH("Poznań Główny",$B7:$B45,0))-INDEX($A7:$A45, MAX(IF(ISBLANK(J7:J45), 0, ROW(J7:J45))) - ROW(J7:J45)+1))</f>
        <v>68.74199999999999</v>
      </c>
      <c r="K47" s="392">
        <f t="array" ref="K47">ABS(INDEX($A7:$A45,MATCH("Poznań Główny",$B7:$B45,0))-INDEX($A7:$A45, MAX(IF(ISBLANK(K7:K45), 0, ROW(K7:K45))) - ROW(K7:K45)+1))</f>
        <v>68.74199999999999</v>
      </c>
      <c r="L47" s="392">
        <f t="array" ref="L47">ABS(INDEX($A7:$A45,MATCH("Poznań Główny",$B7:$B45,0))-INDEX($A7:$A45, MAX(IF(ISBLANK(L7:L45), 0, ROW(L7:L45))) - ROW(L7:L45)+1))</f>
        <v>68.74199999999999</v>
      </c>
      <c r="M47" s="392">
        <f t="array" ref="M47">ABS(INDEX($A7:$A45,MATCH("Poznań Główny",$B7:$B45,0))-INDEX($A7:$A45, MAX(IF(ISBLANK(M7:M45), 0, ROW(M7:M45))) - ROW(M7:M45)+1))</f>
        <v>68.74199999999999</v>
      </c>
      <c r="N47" s="392">
        <f t="array" ref="N47">ABS(INDEX($A7:$A45,MATCH("Poznań Główny",$B7:$B45,0))-INDEX($A7:$A45, MAX(IF(ISBLANK(N7:N45), 0, ROW(N7:N45))) - ROW(N7:N45)+1))</f>
        <v>0</v>
      </c>
      <c r="O47" s="392">
        <f t="array" ref="O47">ABS(INDEX($A7:$A45,MATCH("Poznań Główny",$B7:$B45,0))-INDEX($A7:$A45, MAX(IF(ISBLANK(O7:O45), 0, ROW(O7:O45))) - ROW(O7:O45)+1))</f>
        <v>68.74199999999999</v>
      </c>
      <c r="P47" s="392">
        <f t="array" ref="P47">ABS(INDEX($A7:$A45,MATCH("Poznań Główny",$B7:$B45,0))-INDEX($A7:$A45, MAX(IF(ISBLANK(P7:P45), 0, ROW(P7:P45))) - ROW(P7:P45)+1))</f>
        <v>68.74199999999999</v>
      </c>
      <c r="Q47" s="392">
        <f t="array" ref="Q47">ABS(INDEX($A7:$A45,MATCH("Poznań Główny",$B7:$B45,0))-INDEX($A7:$A45, MAX(IF(ISBLANK(Q7:Q45), 0, ROW(Q7:Q45))) - ROW(Q7:Q45)+1))</f>
        <v>68.74199999999999</v>
      </c>
      <c r="R47" s="392">
        <f t="array" ref="R47">ABS(INDEX($A7:$A45,MATCH("Poznań Główny",$B7:$B45,0))-INDEX($A7:$A45, MAX(IF(ISBLANK(R7:R45), 0, ROW(R7:R45))) - ROW(R7:R45)+1))</f>
        <v>68.74199999999999</v>
      </c>
      <c r="S47" s="392">
        <f t="array" ref="S47">ABS(INDEX($A7:$A45,MATCH("Poznań Główny",$B7:$B45,0))-INDEX($A7:$A45, MAX(IF(ISBLANK(S7:S45), 0, ROW(S7:S45))) - ROW(S7:S45)+1))</f>
        <v>68.74199999999999</v>
      </c>
      <c r="T47" s="392">
        <f t="array" ref="T47">ABS(INDEX($A7:$A45,MATCH("Poznań Główny",$B7:$B45,0))-INDEX($A7:$A45, MAX(IF(ISBLANK(T7:T45), 0, ROW(T7:T45))) - ROW(T7:T45)+1))</f>
        <v>68.74199999999999</v>
      </c>
      <c r="U47" s="392">
        <f t="array" ref="U47">ABS(INDEX($A7:$A45,MATCH("Poznań Główny",$B7:$B45,0))-INDEX($A7:$A45, MAX(IF(ISBLANK(U7:U45), 0, ROW(U7:U45))) - ROW(U7:U45)+1))</f>
        <v>68.74199999999999</v>
      </c>
      <c r="V47" s="392">
        <f t="array" ref="V47">ABS(INDEX($A7:$A45,MATCH("Poznań Główny",$B7:$B45,0))-INDEX($A7:$A45, MAX(IF(ISBLANK(V7:V45), 0, ROW(V7:V45))) - ROW(V7:V45)+1))</f>
        <v>68.74199999999999</v>
      </c>
      <c r="W47" s="392">
        <f t="array" ref="W47">ABS(INDEX($A7:$A45,MATCH("Poznań Główny",$B7:$B45,0))-INDEX($A7:$A45, MAX(IF(ISBLANK(W7:W45), 0, ROW(W7:W45))) - ROW(W7:W45)+1))</f>
        <v>68.74199999999999</v>
      </c>
      <c r="X47" s="392">
        <f t="array" ref="X47">ABS(INDEX($A7:$A45,MATCH("Poznań Główny",$B7:$B45,0))-INDEX($A7:$A45, MAX(IF(ISBLANK(X7:X45), 0, ROW(X7:X45))) - ROW(X7:X45)+1))</f>
        <v>68.74199999999999</v>
      </c>
      <c r="Y47" s="392">
        <f t="array" ref="Y47">ABS(INDEX($A7:$A45,MATCH("Poznań Główny",$B7:$B45,0))-INDEX($A7:$A45, MAX(IF(ISBLANK(Y7:Y45), 0, ROW(Y7:Y45))) - ROW(Y7:Y45)+1))</f>
        <v>68.74199999999999</v>
      </c>
      <c r="Z47" s="392">
        <f t="array" ref="Z47">ABS(INDEX($A7:$A45,MATCH("Poznań Główny",$B7:$B45,0))-INDEX($A7:$A45, MAX(IF(ISBLANK(Z7:Z45), 0, ROW(Z7:Z45))) - ROW(Z7:Z45)+1))</f>
        <v>68.74199999999999</v>
      </c>
      <c r="AA47" s="392">
        <f t="array" ref="AA47">ABS(INDEX($A7:$A45,MATCH("Poznań Główny",$B7:$B45,0))-INDEX($A7:$A45, MAX(IF(ISBLANK(AA7:AA45), 0, ROW(AA7:AA45))) - ROW(AA7:AA45)+1))</f>
        <v>68.74199999999999</v>
      </c>
      <c r="AB47" s="392">
        <f t="array" ref="AB47">ABS(INDEX($A7:$A45,MATCH("Poznań Główny",$B7:$B45,0))-INDEX($A7:$A45, MAX(IF(ISBLANK(AB7:AB45), 0, ROW(AB7:AB45))) - ROW(AB7:AB45)+1))</f>
        <v>68.74199999999999</v>
      </c>
      <c r="AC47" s="392">
        <f t="array" ref="AC47">ABS(INDEX($A7:$A45,MATCH("Poznań Główny",$B7:$B45,0))-INDEX($A7:$A45, MAX(IF(ISBLANK(AC7:AC45), 0, ROW(AC7:AC45))) - ROW(AC7:AC45)+1))</f>
        <v>68.74199999999999</v>
      </c>
      <c r="AD47" s="392">
        <f t="array" ref="AD47">ABS(INDEX($A7:$A45,MATCH("Poznań Główny",$B7:$B45,0))-INDEX($A7:$A45, MAX(IF(ISBLANK(AD7:AD45), 0, ROW(AD7:AD45))) - ROW(AD7:AD45)+1))</f>
        <v>68.74199999999999</v>
      </c>
      <c r="AE47" s="392">
        <f t="array" ref="AE47">ABS(INDEX($A7:$A45,MATCH("Poznań Główny",$B7:$B45,0))-INDEX($A7:$A45, MAX(IF(ISBLANK(AE7:AE45), 0, ROW(AE7:AE45))) - ROW(AE7:AE45)+1))</f>
        <v>68.74199999999999</v>
      </c>
      <c r="AF47" s="392">
        <f t="array" ref="AF47">ABS(INDEX($A7:$A45,MATCH("Poznań Główny",$B7:$B45,0))-INDEX($A7:$A45, MAX(IF(ISBLANK(AF7:AF45), 0, ROW(AF7:AF45))) - ROW(AF7:AF45)+1))</f>
        <v>68.74199999999999</v>
      </c>
      <c r="AG47" s="392">
        <f t="array" ref="AG47">ABS(INDEX($A7:$A45,MATCH("Poznań Główny",$B7:$B45,0))-INDEX($A7:$A45, MAX(IF(ISBLANK(AG7:AG45), 0, ROW(AG7:AG45))) - ROW(AG7:AG45)+1))</f>
        <v>68.74199999999999</v>
      </c>
      <c r="AH47" s="392">
        <f t="array" ref="AH47">ABS(INDEX($A7:$A45,MATCH("Poznań Główny",$B7:$B45,0))-INDEX($A7:$A45, MAX(IF(ISBLANK(AH7:AH45), 0, ROW(AH7:AH45))) - ROW(AH7:AH45)+1))</f>
        <v>68.74199999999999</v>
      </c>
      <c r="AI47" s="392">
        <f t="array" ref="AI47">ABS(INDEX($A7:$A45,MATCH("Poznań Główny",$B7:$B45,0))-INDEX($A7:$A45, MAX(IF(ISBLANK(AI7:AI45), 0, ROW(AI7:AI45))) - ROW(AI7:AI45)+1))</f>
        <v>68.74199999999999</v>
      </c>
      <c r="AJ47" s="392">
        <f t="array" ref="AJ47">ABS(INDEX($A7:$A45,MATCH("Poznań Główny",$B7:$B45,0))-INDEX($A7:$A45, MAX(IF(ISBLANK(AJ7:AJ45), 0, ROW(AJ7:AJ45))) - ROW(AJ7:AJ45)+1))</f>
        <v>68.74199999999999</v>
      </c>
      <c r="AK47" s="392">
        <f t="array" ref="AK47">ABS(INDEX($A7:$A45,MATCH("Poznań Główny",$B7:$B45,0))-INDEX($A7:$A45, MAX(IF(ISBLANK(AK7:AK45), 0, ROW(AK7:AK45))) - ROW(AK7:AK45)+1))</f>
        <v>0</v>
      </c>
      <c r="AL47" s="392">
        <f t="array" ref="AL47">ABS(INDEX($A7:$A45,MATCH("Poznań Główny",$B7:$B45,0))-INDEX($A7:$A45, MAX(IF(ISBLANK(AL7:AL45), 0, ROW(AL7:AL45))) - ROW(AL7:AL45)+1))</f>
        <v>68.74199999999999</v>
      </c>
      <c r="AM47" s="392">
        <f t="array" ref="AM47">ABS(INDEX($A7:$A45,MATCH("Poznań Główny",$B7:$B45,0))-INDEX($A7:$A45, MAX(IF(ISBLANK(AM7:AM45), 0, ROW(AM7:AM45))) - ROW(AM7:AM45)+1))</f>
        <v>68.74199999999999</v>
      </c>
      <c r="AN47" s="392">
        <f t="array" ref="AN47">ABS(INDEX($A7:$A45,MATCH("Poznań Główny",$B7:$B45,0))-INDEX($A7:$A45, MAX(IF(ISBLANK(AN7:AN45), 0, ROW(AN7:AN45))) - ROW(AN7:AN45)+1))</f>
        <v>68.74199999999999</v>
      </c>
      <c r="AO47" s="392">
        <f t="array" ref="AO47">ABS(INDEX($A7:$A45,MATCH("Poznań Główny",$B7:$B45,0))-INDEX($A7:$A45, MAX(IF(ISBLANK(AO7:AO45), 0, ROW(AO7:AO45))) - ROW(AO7:AO45)+1))</f>
        <v>68.74199999999999</v>
      </c>
      <c r="AP47" s="392">
        <f t="array" ref="AP47">ABS(INDEX($A7:$A45,MATCH("Poznań Główny",$B7:$B45,0))-INDEX($A7:$A45, MAX(IF(ISBLANK(AP7:AP45), 0, ROW(AP7:AP45))) - ROW(AP7:AP45)+1))</f>
        <v>68.74199999999999</v>
      </c>
      <c r="AQ47" s="392">
        <f t="array" ref="AQ47">ABS(INDEX($A7:$A45,MATCH("Poznań Główny",$B7:$B45,0))-INDEX($A7:$A45, MAX(IF(ISBLANK(AQ7:AQ45), 0, ROW(AQ7:AQ45))) - ROW(AQ7:AQ45)+1))</f>
        <v>68.74199999999999</v>
      </c>
      <c r="AR47" s="392">
        <f t="array" ref="AR47">ABS(INDEX($A7:$A45,MATCH("Poznań Główny",$B7:$B45,0))-INDEX($A7:$A45, MAX(IF(ISBLANK(AR7:AR45), 0, ROW(AR7:AR45))) - ROW(AR7:AR45)+1))</f>
        <v>68.74199999999999</v>
      </c>
      <c r="AS47" s="392">
        <f t="array" ref="AS47">ABS(INDEX($A7:$A45,MATCH("Poznań Główny",$B7:$B45,0))-INDEX($A7:$A45, MAX(IF(ISBLANK(AS7:AS45), 0, ROW(AS7:AS45))) - ROW(AS7:AS45)+1))</f>
        <v>68.74199999999999</v>
      </c>
      <c r="AT47" s="392">
        <f t="array" ref="AT47">ABS(INDEX($A7:$A45,MATCH("Poznań Główny",$B7:$B45,0))-INDEX($A7:$A45, MAX(IF(ISBLANK(AT7:AT45), 0, ROW(AT7:AT45))) - ROW(AT7:AT45)+1))</f>
        <v>0</v>
      </c>
      <c r="AU47" s="392">
        <f t="array" ref="AU47">ABS(INDEX($A7:$A45,MATCH("Poznań Główny",$B7:$B45,0))-INDEX($A7:$A45, MAX(IF(ISBLANK(AU7:AU45), 0, ROW(AU7:AU45))) - ROW(AU7:AU45)+1))</f>
        <v>68.74199999999999</v>
      </c>
      <c r="AV47" s="392">
        <f t="array" ref="AV47">ABS(INDEX($A7:$A45,MATCH("Poznań Główny",$B7:$B45,0))-INDEX($A7:$A45, MAX(IF(ISBLANK(AV7:AV45), 0, ROW(AV7:AV45))) - ROW(AV7:AV45)+1))</f>
        <v>68.74199999999999</v>
      </c>
      <c r="AW47" s="392">
        <f t="array" ref="AW47">ABS(INDEX($A7:$A45,MATCH("Poznań Główny",$B7:$B45,0))-INDEX($A7:$A45, MAX(IF(ISBLANK(AW7:AW45), 0, ROW(AW7:AW45))) - ROW(AW7:AW45)+1))</f>
        <v>68.74199999999999</v>
      </c>
      <c r="AX47" s="392">
        <f t="array" ref="AX47">ABS(INDEX($A7:$A45,MATCH("Poznań Główny",$B7:$B45,0))-INDEX($A7:$A45, MAX(IF(ISBLANK(AX7:AX45), 0, ROW(AX7:AX45))) - ROW(AX7:AX45)+1))</f>
        <v>68.74199999999999</v>
      </c>
      <c r="AY47" s="392">
        <f t="array" ref="AY47">ABS(INDEX($A7:$A45,MATCH("Poznań Główny",$B7:$B45,0))-INDEX($A7:$A45, MAX(IF(ISBLANK(AY7:AY45), 0, ROW(AY7:AY45))) - ROW(AY7:AY45)+1))</f>
        <v>68.74199999999999</v>
      </c>
      <c r="AZ47" s="392">
        <f t="array" ref="AZ47">ABS(INDEX($A7:$A45,MATCH("Poznań Główny",$B7:$B45,0))-INDEX($A7:$A45, MAX(IF(ISBLANK(AZ7:AZ45), 0, ROW(AZ7:AZ45))) - ROW(AZ7:AZ45)+1))</f>
        <v>68.74199999999999</v>
      </c>
      <c r="BA47" s="392">
        <f t="array" ref="BA47">ABS(INDEX($A7:$A45,MATCH("Poznań Główny",$B7:$B45,0))-INDEX($A7:$A45, MAX(IF(ISBLANK(BA7:BA45), 0, ROW(BA7:BA45))) - ROW(BA7:BA45)+1))</f>
        <v>68.74199999999999</v>
      </c>
      <c r="BB47" s="392">
        <f t="array" ref="BB47">ABS(INDEX($A7:$A45,MATCH("Poznań Główny",$B7:$B45,0))-INDEX($A7:$A45, MAX(IF(ISBLANK(BB7:BB45), 0, ROW(BB7:BB45))) - ROW(BB7:BB45)+1))</f>
        <v>68.74199999999999</v>
      </c>
      <c r="BC47" s="392">
        <f t="array" ref="BC47">ABS(INDEX($A7:$A45,MATCH("Poznań Główny",$B7:$B45,0))-INDEX($A7:$A45, MAX(IF(ISBLANK(BC7:BC45), 0, ROW(BC7:BC45))) - ROW(BC7:BC45)+1))</f>
        <v>68.74199999999999</v>
      </c>
      <c r="BD47" s="392">
        <f t="array" ref="BD47">ABS(INDEX($A7:$A45,MATCH("Poznań Główny",$B7:$B45,0))-INDEX($A7:$A45, MAX(IF(ISBLANK(BD7:BD45), 0, ROW(BD7:BD45))) - ROW(BD7:BD45)+1))</f>
        <v>68.74199999999999</v>
      </c>
      <c r="BE47" s="392">
        <f t="array" ref="BE47">ABS(INDEX($A7:$A45,MATCH("Poznań Główny",$B7:$B45,0))-INDEX($A7:$A45, MAX(IF(ISBLANK(BE7:BE45), 0, ROW(BE7:BE45))) - ROW(BE7:BE45)+1))</f>
        <v>68.74199999999999</v>
      </c>
      <c r="BF47" s="392">
        <f t="array" ref="BF47">ABS(INDEX($A7:$A45,MATCH("Poznań Główny",$B7:$B45,0))-INDEX($A7:$A45, MAX(IF(ISBLANK(BF7:BF45), 0, ROW(BF7:BF45))) - ROW(BF7:BF45)+1))</f>
        <v>68.74199999999999</v>
      </c>
      <c r="BG47" s="392">
        <f t="array" ref="BG47">ABS(INDEX($A7:$A45,MATCH("Poznań Główny",$B7:$B45,0))-INDEX($A7:$A45, MAX(IF(ISBLANK(BG7:BG45), 0, ROW(BG7:BG45))) - ROW(BG7:BG45)+1))</f>
        <v>68.74199999999999</v>
      </c>
      <c r="BH47" s="392">
        <f t="array" ref="BH47">ABS(INDEX($A7:$A45,MATCH("Poznań Główny",$B7:$B45,0))-INDEX($A7:$A45, MAX(IF(ISBLANK(BH7:BH45), 0, ROW(BH7:BH45))) - ROW(BH7:BH45)+1))</f>
        <v>68.74199999999999</v>
      </c>
      <c r="BI47" s="392">
        <f t="array" ref="BI47">ABS(INDEX($A7:$A45,MATCH("Poznań Główny",$B7:$B45,0))-INDEX($A7:$A45, MAX(IF(ISBLANK(BI7:BI45), 0, ROW(BI7:BI45))) - ROW(BI7:BI45)+1))</f>
        <v>68.74199999999999</v>
      </c>
      <c r="BJ47" s="392" t="e">
        <f t="array" ref="BJ47">ABS(INDEX($A7:$A45,MATCH("Poznań Główny",$B7:$B45,0))-INDEX($A7:$A45, MAX(IF(ISBLANK(BJ7:BJ45), 0, ROW(BJ7:BJ45))) - ROW(BJ7:BJ45)+1))</f>
        <v>#VALUE!</v>
      </c>
      <c r="BK47" s="392" t="e">
        <f t="array" ref="BK47">ABS(INDEX($A7:$A45,MATCH("Poznań Główny",$B7:$B45,0))-INDEX($A7:$A45, MAX(IF(ISBLANK(BK7:BK45), 0, ROW(BK7:BK45))) - ROW(BK7:BK45)+1))</f>
        <v>#VALUE!</v>
      </c>
      <c r="BL47" s="392" t="e">
        <f t="array" ref="BL47">ABS(INDEX($A7:$A45,MATCH("Poznań Główny",$B7:$B45,0))-INDEX($A7:$A45, MAX(IF(ISBLANK(BL7:BL45), 0, ROW(BL7:BL45))) - ROW(BL7:BL45)+1))</f>
        <v>#VALUE!</v>
      </c>
      <c r="BM47" s="392" t="e">
        <f t="array" ref="BM47">ABS(INDEX($A7:$A45,MATCH("Poznań Główny",$B7:$B45,0))-INDEX($A7:$A45, MAX(IF(ISBLANK(BM7:BM45), 0, ROW(BM7:BM45))) - ROW(BM7:BM45)+1))</f>
        <v>#VALUE!</v>
      </c>
      <c r="BN47" s="392" t="e">
        <f t="array" ref="BN47">ABS(INDEX($A7:$A45,MATCH("Poznań Główny",$B7:$B45,0))-INDEX($A7:$A45, MAX(IF(ISBLANK(BN7:BN45), 0, ROW(BN7:BN45))) - ROW(BN7:BN45)+1))</f>
        <v>#VALUE!</v>
      </c>
      <c r="BO47" s="392" t="e">
        <f t="array" ref="BO47">ABS(INDEX($A7:$A45,MATCH("Poznań Główny",$B7:$B45,0))-INDEX($A7:$A45, MAX(IF(ISBLANK(BO7:BO45), 0, ROW(BO7:BO45))) - ROW(BO7:BO45)+1))</f>
        <v>#VALUE!</v>
      </c>
      <c r="BP47" s="392" t="e">
        <f t="array" ref="BP47">ABS(INDEX($A7:$A45,MATCH("Poznań Główny",$B7:$B45,0))-INDEX($A7:$A45, MAX(IF(ISBLANK(BP7:BP45), 0, ROW(BP7:BP45))) - ROW(BP7:BP45)+1))</f>
        <v>#VALUE!</v>
      </c>
      <c r="BQ47" s="392" t="e">
        <f t="array" ref="BQ47">ABS(INDEX($A7:$A45,MATCH("Poznań Główny",$B7:$B45,0))-INDEX($A7:$A45, MAX(IF(ISBLANK(BQ7:BQ45), 0, ROW(BQ7:BQ45))) - ROW(BQ7:BQ45)+1))</f>
        <v>#VALUE!</v>
      </c>
      <c r="BR47" s="392" t="e">
        <f t="array" ref="BR47">ABS(INDEX($A7:$A45,MATCH("Poznań Główny",$B7:$B45,0))-INDEX($A7:$A45, MAX(IF(ISBLANK(BR7:BR45), 0, ROW(BR7:BR45))) - ROW(BR7:BR45)+1))</f>
        <v>#VALUE!</v>
      </c>
      <c r="BS47" s="392" t="e">
        <f t="array" ref="BS47">ABS(INDEX($A7:$A45,MATCH("Poznań Główny",$B7:$B45,0))-INDEX($A7:$A45, MAX(IF(ISBLANK(BS7:BS45), 0, ROW(BS7:BS45))) - ROW(BS7:BS45)+1))</f>
        <v>#VALUE!</v>
      </c>
      <c r="BT47" s="392" t="e">
        <f t="array" ref="BT47">ABS(INDEX($A7:$A45,MATCH("Poznań Główny",$B7:$B45,0))-INDEX($A7:$A45, MAX(IF(ISBLANK(BT7:BT45), 0, ROW(BT7:BT45))) - ROW(BT7:BT45)+1))</f>
        <v>#VALUE!</v>
      </c>
      <c r="BU47" s="392" t="e">
        <f t="array" ref="BU47">ABS(INDEX($A7:$A45,MATCH("Poznań Główny",$B7:$B45,0))-INDEX($A7:$A45, MAX(IF(ISBLANK(BU7:BU45), 0, ROW(BU7:BU45))) - ROW(BU7:BU45)+1))</f>
        <v>#VALUE!</v>
      </c>
      <c r="BV47" s="392" t="e">
        <f t="array" ref="BV47">ABS(INDEX($A7:$A45,MATCH("Poznań Główny",$B7:$B45,0))-INDEX($A7:$A45, MAX(IF(ISBLANK(BV7:BV45), 0, ROW(BV7:BV45))) - ROW(BV7:BV45)+1))</f>
        <v>#VALUE!</v>
      </c>
      <c r="BW47" s="392" t="e">
        <f t="array" ref="BW47">ABS(INDEX($A7:$A45,MATCH("Poznań Główny",$B7:$B45,0))-INDEX($A7:$A45, MAX(IF(ISBLANK(BW7:BW45), 0, ROW(BW7:BW45))) - ROW(BW7:BW45)+1))</f>
        <v>#VALUE!</v>
      </c>
      <c r="BX47" s="392" t="e">
        <f t="array" ref="BX47">ABS(INDEX($A7:$A45,MATCH("Poznań Główny",$B7:$B45,0))-INDEX($A7:$A45, MAX(IF(ISBLANK(BX7:BX45), 0, ROW(BX7:BX45))) - ROW(BX7:BX45)+1))</f>
        <v>#VALUE!</v>
      </c>
      <c r="BY47" s="392" t="e">
        <f t="array" ref="BY47">ABS(INDEX($A7:$A45,MATCH("Poznań Główny",$B7:$B45,0))-INDEX($A7:$A45, MAX(IF(ISBLANK(BY7:BY45), 0, ROW(BY7:BY45))) - ROW(BY7:BY45)+1))</f>
        <v>#VALUE!</v>
      </c>
      <c r="BZ47" s="392" t="e">
        <f t="array" ref="BZ47">ABS(INDEX($A7:$A45,MATCH("Poznań Główny",$B7:$B45,0))-INDEX($A7:$A45, MAX(IF(ISBLANK(BZ7:BZ45), 0, ROW(BZ7:BZ45))) - ROW(BZ7:BZ45)+1))</f>
        <v>#VALUE!</v>
      </c>
      <c r="CA47" s="392" t="e">
        <f t="array" ref="CA47">ABS(INDEX($A7:$A45,MATCH("Poznań Główny",$B7:$B45,0))-INDEX($A7:$A45, MAX(IF(ISBLANK(CA7:CA45), 0, ROW(CA7:CA45))) - ROW(CA7:CA45)+1))</f>
        <v>#VALUE!</v>
      </c>
      <c r="CB47" s="392" t="e">
        <f t="array" ref="CB47">ABS(INDEX($A7:$A45,MATCH("Poznań Główny",$B7:$B45,0))-INDEX($A7:$A45, MAX(IF(ISBLANK(CB7:CB45), 0, ROW(CB7:CB45))) - ROW(CB7:CB45)+1))</f>
        <v>#VALUE!</v>
      </c>
      <c r="CC47" s="392" t="e">
        <f t="array" ref="CC47">ABS(INDEX($A7:$A45,MATCH("Poznań Główny",$B7:$B45,0))-INDEX($A7:$A45, MAX(IF(ISBLANK(CC7:CC45), 0, ROW(CC7:CC45))) - ROW(CC7:CC45)+1))</f>
        <v>#VALUE!</v>
      </c>
      <c r="CD47" s="392" t="e">
        <f t="array" ref="CD47">ABS(INDEX($A7:$A45,MATCH("Poznań Główny",$B7:$B45,0))-INDEX($A7:$A45, MAX(IF(ISBLANK(CD7:CD45), 0, ROW(CD7:CD45))) - ROW(CD7:CD45)+1))</f>
        <v>#VALUE!</v>
      </c>
      <c r="CE47" s="392" t="e">
        <f t="array" ref="CE47">ABS(INDEX($A7:$A45,MATCH("Poznań Główny",$B7:$B45,0))-INDEX($A7:$A45, MAX(IF(ISBLANK(CE7:CE45), 0, ROW(CE7:CE45))) - ROW(CE7:CE45)+1))</f>
        <v>#VALUE!</v>
      </c>
      <c r="CF47" s="392" t="e">
        <f t="array" ref="CF47">ABS(INDEX($A7:$A45,MATCH("Poznań Główny",$B7:$B45,0))-INDEX($A7:$A45, MAX(IF(ISBLANK(CF7:CF45), 0, ROW(CF7:CF45))) - ROW(CF7:CF45)+1))</f>
        <v>#VALUE!</v>
      </c>
      <c r="CG47" s="392" t="e">
        <f t="array" ref="CG47">ABS(INDEX($A7:$A45,MATCH("Poznań Główny",$B7:$B45,0))-INDEX($A7:$A45, MAX(IF(ISBLANK(CG7:CG45), 0, ROW(CG7:CG45))) - ROW(CG7:CG45)+1))</f>
        <v>#VALUE!</v>
      </c>
      <c r="CH47" s="392" t="e">
        <f t="array" ref="CH47">ABS(INDEX($A7:$A45,MATCH("Poznań Główny",$B7:$B45,0))-INDEX($A7:$A45, MAX(IF(ISBLANK(CH7:CH45), 0, ROW(CH7:CH45))) - ROW(CH7:CH45)+1))</f>
        <v>#VALUE!</v>
      </c>
      <c r="CI47" s="392" t="e">
        <f t="array" ref="CI47">ABS(INDEX($A7:$A45,MATCH("Poznań Główny",$B7:$B45,0))-INDEX($A7:$A45, MAX(IF(ISBLANK(CI7:CI45), 0, ROW(CI7:CI45))) - ROW(CI7:CI45)+1))</f>
        <v>#VALUE!</v>
      </c>
      <c r="CJ47" s="392"/>
      <c r="CK47" s="392"/>
      <c r="CL47" s="392"/>
      <c r="CM47" s="392"/>
      <c r="CN47" s="392"/>
      <c r="CO47" s="392"/>
      <c r="CP47" s="392">
        <f t="array" ref="CP47">ABS(INDEX($A7:$A45,MATCH("Poznań Główny",$B7:$B45,0))-INDEX($A7:$A45, MAX(IF(ISBLANK(CP7:CP45), 0, ROW(CP7:CP45))) - ROW(CP7:CP45)+1))</f>
        <v>68.74199999999999</v>
      </c>
      <c r="CQ47" s="392">
        <f t="array" ref="CQ47">ABS(INDEX($A7:$A45,MATCH("Poznań Główny",$B7:$B45,0))-INDEX($A7:$A45, MAX(IF(ISBLANK(CQ7:CQ45), 0, ROW(CQ7:CQ45))) - ROW(CQ7:CQ45)+1))</f>
        <v>68.74199999999999</v>
      </c>
      <c r="CR47" s="392">
        <f t="array" ref="CR47">ABS(INDEX($A7:$A45,MATCH("Poznań Główny",$B7:$B45,0))-INDEX($A7:$A45, MAX(IF(ISBLANK(CR7:CR45), 0, ROW(CR7:CR45))) - ROW(CR7:CR45)+1))</f>
        <v>68.74199999999999</v>
      </c>
      <c r="CS47" s="392">
        <f t="array" ref="CS47">ABS(INDEX($A7:$A45,MATCH("Poznań Główny",$B7:$B45,0))-INDEX($A7:$A45, MAX(IF(ISBLANK(CS7:CS45), 0, ROW(CS7:CS45))) - ROW(CS7:CS45)+1))</f>
        <v>68.74199999999999</v>
      </c>
      <c r="CT47" s="392">
        <f t="array" ref="CT47">ABS(INDEX($A7:$A45,MATCH("Poznań Główny",$B7:$B45,0))-INDEX($A7:$A45, MAX(IF(ISBLANK(CT7:CT45), 0, ROW(CT7:CT45))) - ROW(CT7:CT45)+1))</f>
        <v>68.74199999999999</v>
      </c>
      <c r="CU47" s="392">
        <f t="array" ref="CU47">ABS(INDEX($A7:$A45,MATCH("Poznań Główny",$B7:$B45,0))-INDEX($A7:$A45, MAX(IF(ISBLANK(CU7:CU45), 0, ROW(CU7:CU45))) - ROW(CU7:CU45)+1))</f>
        <v>0</v>
      </c>
      <c r="CV47" s="392">
        <f t="array" ref="CV47">ABS(INDEX($A7:$A45,MATCH("Poznań Główny",$B7:$B45,0))-INDEX($A7:$A45, MAX(IF(ISBLANK(CV7:CV45), 0, ROW(CV7:CV45))) - ROW(CV7:CV45)+1))</f>
        <v>68.74199999999999</v>
      </c>
      <c r="CW47" s="392">
        <f t="array" ref="CW47">ABS(INDEX($A7:$A45,MATCH("Poznań Główny",$B7:$B45,0))-INDEX($A7:$A45, MAX(IF(ISBLANK(CW7:CW45), 0, ROW(CW7:CW45))) - ROW(CW7:CW45)+1))</f>
        <v>68.74199999999999</v>
      </c>
      <c r="CX47" s="392">
        <f t="array" ref="CX47">ABS(INDEX($A7:$A45,MATCH("Poznań Główny",$B7:$B45,0))-INDEX($A7:$A45, MAX(IF(ISBLANK(CX7:CX45), 0, ROW(CX7:CX45))) - ROW(CX7:CX45)+1))</f>
        <v>68.74199999999999</v>
      </c>
      <c r="CY47" s="392">
        <f t="array" ref="CY47">ABS(INDEX($A7:$A45,MATCH("Poznań Główny",$B7:$B45,0))-INDEX($A7:$A45, MAX(IF(ISBLANK(CY7:CY45), 0, ROW(CY7:CY45))) - ROW(CY7:CY45)+1))</f>
        <v>68.74199999999999</v>
      </c>
      <c r="CZ47" s="392">
        <f t="array" ref="CZ47">ABS(INDEX($A7:$A45,MATCH("Poznań Główny",$B7:$B45,0))-INDEX($A7:$A45, MAX(IF(ISBLANK(CZ7:CZ45), 0, ROW(CZ7:CZ45))) - ROW(CZ7:CZ45)+1))</f>
        <v>68.74199999999999</v>
      </c>
      <c r="DA47" s="392">
        <f t="array" ref="DA47">ABS(INDEX($A7:$A45,MATCH("Poznań Główny",$B7:$B45,0))-INDEX($A7:$A45, MAX(IF(ISBLANK(DA7:DA45), 0, ROW(DA7:DA45))) - ROW(DA7:DA45)+1))</f>
        <v>68.74199999999999</v>
      </c>
      <c r="DB47" s="392">
        <f t="array" ref="DB47">ABS(INDEX($A7:$A45,MATCH("Poznań Główny",$B7:$B45,0))-INDEX($A7:$A45, MAX(IF(ISBLANK(DB7:DB45), 0, ROW(DB7:DB45))) - ROW(DB7:DB45)+1))</f>
        <v>68.74199999999999</v>
      </c>
      <c r="DC47" s="392">
        <f t="array" ref="DC47">ABS(INDEX($A7:$A45,MATCH("Poznań Główny",$B7:$B45,0))-INDEX($A7:$A45, MAX(IF(ISBLANK(DC7:DC45), 0, ROW(DC7:DC45))) - ROW(DC7:DC45)+1))</f>
        <v>68.74199999999999</v>
      </c>
      <c r="DD47" s="392">
        <f t="array" ref="DD47">ABS(INDEX($A7:$A45,MATCH("Poznań Główny",$B7:$B45,0))-INDEX($A7:$A45, MAX(IF(ISBLANK(DD7:DD45), 0, ROW(DD7:DD45))) - ROW(DD7:DD45)+1))</f>
        <v>68.74199999999999</v>
      </c>
      <c r="DE47" s="392">
        <f t="array" ref="DE47">ABS(INDEX($A7:$A45,MATCH("Poznań Główny",$B7:$B45,0))-INDEX($A7:$A45, MAX(IF(ISBLANK(DE7:DE45), 0, ROW(DE7:DE45))) - ROW(DE7:DE45)+1))</f>
        <v>68.74199999999999</v>
      </c>
      <c r="DF47" s="392">
        <f t="array" ref="DF47">ABS(INDEX($A7:$A45,MATCH("Poznań Główny",$B7:$B45,0))-INDEX($A7:$A45, MAX(IF(ISBLANK(DF7:DF45), 0, ROW(DF7:DF45))) - ROW(DF7:DF45)+1))</f>
        <v>68.74199999999999</v>
      </c>
      <c r="DG47" s="392">
        <f t="array" ref="DG47">ABS(INDEX($A7:$A45,MATCH("Poznań Główny",$B7:$B45,0))-INDEX($A7:$A45, MAX(IF(ISBLANK(DG7:DG45), 0, ROW(DG7:DG45))) - ROW(DG7:DG45)+1))</f>
        <v>68.74199999999999</v>
      </c>
      <c r="DH47" s="392">
        <f t="array" ref="DH47">ABS(INDEX($A7:$A45,MATCH("Poznań Główny",$B7:$B45,0))-INDEX($A7:$A45, MAX(IF(ISBLANK(DH7:DH45), 0, ROW(DH7:DH45))) - ROW(DH7:DH45)+1))</f>
        <v>68.74199999999999</v>
      </c>
      <c r="DI47" s="392">
        <f t="array" ref="DI47">ABS(INDEX($A7:$A45,MATCH("Poznań Główny",$B7:$B45,0))-INDEX($A7:$A45, MAX(IF(ISBLANK(DI7:DI45), 0, ROW(DI7:DI45))) - ROW(DI7:DI45)+1))</f>
        <v>68.74199999999999</v>
      </c>
      <c r="DJ47" s="392">
        <f t="array" ref="DJ47">ABS(INDEX($A7:$A45,MATCH("Poznań Główny",$B7:$B45,0))-INDEX($A7:$A45, MAX(IF(ISBLANK(DJ7:DJ45), 0, ROW(DJ7:DJ45))) - ROW(DJ7:DJ45)+1))</f>
        <v>68.74199999999999</v>
      </c>
      <c r="DK47" s="392">
        <f t="array" ref="DK47">ABS(INDEX($A7:$A45,MATCH("Poznań Główny",$B7:$B45,0))-INDEX($A7:$A45, MAX(IF(ISBLANK(DK7:DK45), 0, ROW(DK7:DK45))) - ROW(DK7:DK45)+1))</f>
        <v>68.74199999999999</v>
      </c>
      <c r="DL47" s="392">
        <f t="array" ref="DL47">ABS(INDEX($A7:$A45,MATCH("Poznań Główny",$B7:$B45,0))-INDEX($A7:$A45, MAX(IF(ISBLANK(DL7:DL45), 0, ROW(DL7:DL45))) - ROW(DL7:DL45)+1))</f>
        <v>68.74199999999999</v>
      </c>
      <c r="DM47" s="392">
        <f t="array" ref="DM47">ABS(INDEX($A7:$A45,MATCH("Poznań Główny",$B7:$B45,0))-INDEX($A7:$A45, MAX(IF(ISBLANK(DM7:DM45), 0, ROW(DM7:DM45))) - ROW(DM7:DM45)+1))</f>
        <v>68.74199999999999</v>
      </c>
      <c r="DN47" s="392">
        <f t="array" ref="DN47">ABS(INDEX($A7:$A45,MATCH("Poznań Główny",$B7:$B45,0))-INDEX($A7:$A45, MAX(IF(ISBLANK(DN7:DN45), 0, ROW(DN7:DN45))) - ROW(DN7:DN45)+1))</f>
        <v>68.74199999999999</v>
      </c>
      <c r="DO47" s="392">
        <f t="array" ref="DO47">ABS(INDEX($A7:$A45,MATCH("Poznań Główny",$B7:$B45,0))-INDEX($A7:$A45, MAX(IF(ISBLANK(DO7:DO45), 0, ROW(DO7:DO45))) - ROW(DO7:DO45)+1))</f>
        <v>68.74199999999999</v>
      </c>
      <c r="DP47" s="392">
        <f t="array" ref="DP47">ABS(INDEX($A7:$A45,MATCH("Poznań Główny",$B7:$B45,0))-INDEX($A7:$A45, MAX(IF(ISBLANK(DP7:DP45), 0, ROW(DP7:DP45))) - ROW(DP7:DP45)+1))</f>
        <v>68.74199999999999</v>
      </c>
      <c r="DQ47" s="392">
        <f t="array" ref="DQ47">ABS(INDEX($A7:$A45,MATCH("Poznań Główny",$B7:$B45,0))-INDEX($A7:$A45, MAX(IF(ISBLANK(DQ7:DQ45), 0, ROW(DQ7:DQ45))) - ROW(DQ7:DQ45)+1))</f>
        <v>68.74199999999999</v>
      </c>
      <c r="DR47" s="392">
        <f t="array" ref="DR47">ABS(INDEX($A7:$A45,MATCH("Poznań Główny",$B7:$B45,0))-INDEX($A7:$A45, MAX(IF(ISBLANK(DR7:DR45), 0, ROW(DR7:DR45))) - ROW(DR7:DR45)+1))</f>
        <v>68.74199999999999</v>
      </c>
      <c r="DS47" s="392">
        <f t="array" ref="DS47">ABS(INDEX($A7:$A45,MATCH("Poznań Główny",$B7:$B45,0))-INDEX($A7:$A45, MAX(IF(ISBLANK(DS7:DS45), 0, ROW(DS7:DS45))) - ROW(DS7:DS45)+1))</f>
        <v>68.74199999999999</v>
      </c>
      <c r="DT47" s="392">
        <f t="array" ref="DT47">ABS(INDEX($A7:$A45,MATCH("Poznań Główny",$B7:$B45,0))-INDEX($A7:$A45, MAX(IF(ISBLANK(DT7:DT45), 0, ROW(DT7:DT45))) - ROW(DT7:DT45)+1))</f>
        <v>68.74199999999999</v>
      </c>
      <c r="DU47" s="392">
        <f t="array" ref="DU47">ABS(INDEX($A7:$A45,MATCH("Poznań Główny",$B7:$B45,0))-INDEX($A7:$A45, MAX(IF(ISBLANK(DU7:DU45), 0, ROW(DU7:DU45))) - ROW(DU7:DU45)+1))</f>
        <v>0</v>
      </c>
      <c r="DV47" s="392">
        <f t="array" ref="DV47">ABS(INDEX($A7:$A45,MATCH("Poznań Główny",$B7:$B45,0))-INDEX($A7:$A45, MAX(IF(ISBLANK(DV7:DV45), 0, ROW(DV7:DV45))) - ROW(DV7:DV45)+1))</f>
        <v>68.74199999999999</v>
      </c>
      <c r="DW47" s="392">
        <f t="array" ref="DW47">ABS(INDEX($A7:$A45,MATCH("Poznań Główny",$B7:$B45,0))-INDEX($A7:$A45, MAX(IF(ISBLANK(DW7:DW45), 0, ROW(DW7:DW45))) - ROW(DW7:DW45)+1))</f>
        <v>68.74199999999999</v>
      </c>
      <c r="DX47" s="392">
        <f t="array" ref="DX47">ABS(INDEX($A7:$A45,MATCH("Poznań Główny",$B7:$B45,0))-INDEX($A7:$A45, MAX(IF(ISBLANK(DX7:DX45), 0, ROW(DX7:DX45))) - ROW(DX7:DX45)+1))</f>
        <v>68.74199999999999</v>
      </c>
      <c r="DY47" s="392">
        <f t="array" ref="DY47">ABS(INDEX($A7:$A45,MATCH("Poznań Główny",$B7:$B45,0))-INDEX($A7:$A45, MAX(IF(ISBLANK(DY7:DY45), 0, ROW(DY7:DY45))) - ROW(DY7:DY45)+1))</f>
        <v>68.74199999999999</v>
      </c>
      <c r="DZ47" s="392">
        <f t="array" ref="DZ47">ABS(INDEX($A7:$A45,MATCH("Poznań Główny",$B7:$B45,0))-INDEX($A7:$A45, MAX(IF(ISBLANK(DZ7:DZ45), 0, ROW(DZ7:DZ45))) - ROW(DZ7:DZ45)+1))</f>
        <v>0</v>
      </c>
      <c r="EA47" s="392">
        <f t="array" ref="EA47">ABS(INDEX($A7:$A45,MATCH("Poznań Główny",$B7:$B45,0))-INDEX($A7:$A45, MAX(IF(ISBLANK(EA7:EA45), 0, ROW(EA7:EA45))) - ROW(EA7:EA45)+1))</f>
        <v>68.74199999999999</v>
      </c>
      <c r="EB47" s="392">
        <f t="array" ref="EB47">ABS(INDEX($A7:$A45,MATCH("Poznań Główny",$B7:$B45,0))-INDEX($A7:$A45, MAX(IF(ISBLANK(EB7:EB45), 0, ROW(EB7:EB45))) - ROW(EB7:EB45)+1))</f>
        <v>68.74199999999999</v>
      </c>
      <c r="EC47" s="392">
        <f t="array" ref="EC47">ABS(INDEX($A7:$A45,MATCH("Poznań Główny",$B7:$B45,0))-INDEX($A7:$A45, MAX(IF(ISBLANK(EC7:EC45), 0, ROW(EC7:EC45))) - ROW(EC7:EC45)+1))</f>
        <v>68.74199999999999</v>
      </c>
      <c r="ED47" s="392">
        <f t="array" ref="ED47">ABS(INDEX($A7:$A45,MATCH("Poznań Główny",$B7:$B45,0))-INDEX($A7:$A45, MAX(IF(ISBLANK(ED7:ED45), 0, ROW(ED7:ED45))) - ROW(ED7:ED45)+1))</f>
        <v>68.74199999999999</v>
      </c>
      <c r="EE47" s="392">
        <f t="array" ref="EE47">ABS(INDEX($A7:$A45,MATCH("Poznań Główny",$B7:$B45,0))-INDEX($A7:$A45, MAX(IF(ISBLANK(EE7:EE45), 0, ROW(EE7:EE45))) - ROW(EE7:EE45)+1))</f>
        <v>68.74199999999999</v>
      </c>
      <c r="EF47" s="392">
        <f t="array" ref="EF47">ABS(INDEX($A7:$A45,MATCH("Poznań Główny",$B7:$B45,0))-INDEX($A7:$A45, MAX(IF(ISBLANK(EF7:EF45), 0, ROW(EF7:EF45))) - ROW(EF7:EF45)+1))</f>
        <v>68.74199999999999</v>
      </c>
      <c r="EG47" s="392">
        <f t="array" ref="EG47">ABS(INDEX($A7:$A45,MATCH("Poznań Główny",$B7:$B45,0))-INDEX($A7:$A45, MAX(IF(ISBLANK(EG7:EG45), 0, ROW(EG7:EG45))) - ROW(EG7:EG45)+1))</f>
        <v>68.74199999999999</v>
      </c>
      <c r="EH47" s="392">
        <f t="array" ref="EH47">ABS(INDEX($A7:$A45,MATCH("Poznań Główny",$B7:$B45,0))-INDEX($A7:$A45, MAX(IF(ISBLANK(EH7:EH45), 0, ROW(EH7:EH45))) - ROW(EH7:EH45)+1))</f>
        <v>68.74199999999999</v>
      </c>
      <c r="EI47" s="392">
        <f t="array" ref="EI47">ABS(INDEX($A7:$A45,MATCH("Poznań Główny",$B7:$B45,0))-INDEX($A7:$A45, MAX(IF(ISBLANK(EI7:EI45), 0, ROW(EI7:EI45))) - ROW(EI7:EI45)+1))</f>
        <v>68.74199999999999</v>
      </c>
      <c r="EJ47" s="392">
        <f t="array" ref="EJ47">ABS(INDEX($A7:$A45,MATCH("Poznań Główny",$B7:$B45,0))-INDEX($A7:$A45, MAX(IF(ISBLANK(EJ7:EJ45), 0, ROW(EJ7:EJ45))) - ROW(EJ7:EJ45)+1))</f>
        <v>68.74199999999999</v>
      </c>
      <c r="EK47" s="392">
        <f t="array" ref="EK47">ABS(INDEX($A7:$A45,MATCH("Poznań Główny",$B7:$B45,0))-INDEX($A7:$A45, MAX(IF(ISBLANK(EK7:EK45), 0, ROW(EK7:EK45))) - ROW(EK7:EK45)+1))</f>
        <v>68.74199999999999</v>
      </c>
      <c r="EL47" s="392">
        <f t="array" ref="EL47">ABS(INDEX($A7:$A45,MATCH("Poznań Główny",$B7:$B45,0))-INDEX($A7:$A45, MAX(IF(ISBLANK(EL7:EL45), 0, ROW(EL7:EL45))) - ROW(EL7:EL45)+1))</f>
        <v>68.74199999999999</v>
      </c>
      <c r="EM47" s="392">
        <f t="array" ref="EM47">ABS(INDEX($A7:$A45,MATCH("Poznań Główny",$B7:$B45,0))-INDEX($A7:$A45, MAX(IF(ISBLANK(EM7:EM45), 0, ROW(EM7:EM45))) - ROW(EM7:EM45)+1))</f>
        <v>68.74199999999999</v>
      </c>
      <c r="EN47" s="392">
        <f t="array" ref="EN47">ABS(INDEX($A7:$A45,MATCH("Poznań Główny",$B7:$B45,0))-INDEX($A7:$A45, MAX(IF(ISBLANK(EN7:EN45), 0, ROW(EN7:EN45))) - ROW(EN7:EN45)+1))</f>
        <v>68.74199999999999</v>
      </c>
      <c r="EO47" s="392">
        <f t="array" ref="EO47">ABS(INDEX($A7:$A45,MATCH("Poznań Główny",$B7:$B45,0))-INDEX($A7:$A45, MAX(IF(ISBLANK(EO7:EO45), 0, ROW(EO7:EO45))) - ROW(EO7:EO45)+1))</f>
        <v>68.74199999999999</v>
      </c>
      <c r="EP47" s="392">
        <f t="array" ref="EP47">ABS(INDEX($A7:$A45,MATCH("Poznań Główny",$B7:$B45,0))-INDEX($A7:$A45, MAX(IF(ISBLANK(EP7:EP45), 0, ROW(EP7:EP45))) - ROW(EP7:EP45)+1))</f>
        <v>68.74199999999999</v>
      </c>
      <c r="EQ47" s="392">
        <f t="array" ref="EQ47">ABS(INDEX($A7:$A45,MATCH("Poznań Główny",$B7:$B45,0))-INDEX($A7:$A45, MAX(IF(ISBLANK(EQ7:EQ45), 0, ROW(EQ7:EQ45))) - ROW(EQ7:EQ45)+1))</f>
        <v>68.74199999999999</v>
      </c>
      <c r="ER47" s="392" t="e">
        <f t="array" ref="ER47">ABS(INDEX($A7:$A45,MATCH("Poznań Główny",$B7:$B45,0))-INDEX($A7:$A45, MAX(IF(ISBLANK(ER7:ER45), 0, ROW(ER7:ER45))) - ROW(ER7:ER45)+1))</f>
        <v>#VALUE!</v>
      </c>
      <c r="ES47" s="392" t="e">
        <f t="array" ref="ES47">ABS(INDEX($A7:$A45,MATCH("Poznań Główny",$B7:$B45,0))-INDEX($A7:$A45, MAX(IF(ISBLANK(ES7:ES45), 0, ROW(ES7:ES45))) - ROW(ES7:ES45)+1))</f>
        <v>#VALUE!</v>
      </c>
      <c r="ET47" s="392" t="e">
        <f t="array" ref="ET47">ABS(INDEX($A7:$A45,MATCH("Poznań Główny",$B7:$B45,0))-INDEX($A7:$A45, MAX(IF(ISBLANK(ET7:ET45), 0, ROW(ET7:ET45))) - ROW(ET7:ET45)+1))</f>
        <v>#VALUE!</v>
      </c>
      <c r="EU47" s="392" t="e">
        <f t="array" ref="EU47">ABS(INDEX($A7:$A45,MATCH("Poznań Główny",$B7:$B45,0))-INDEX($A7:$A45, MAX(IF(ISBLANK(EU7:EU45), 0, ROW(EU7:EU45))) - ROW(EU7:EU45)+1))</f>
        <v>#VALUE!</v>
      </c>
      <c r="EV47" s="392" t="e">
        <f t="array" ref="EV47">ABS(INDEX($A7:$A45,MATCH("Poznań Główny",$B7:$B45,0))-INDEX($A7:$A45, MAX(IF(ISBLANK(EV7:EV45), 0, ROW(EV7:EV45))) - ROW(EV7:EV45)+1))</f>
        <v>#VALUE!</v>
      </c>
      <c r="EW47" s="392" t="e">
        <f t="array" ref="EW47">ABS(INDEX($A7:$A45,MATCH("Poznań Główny",$B7:$B45,0))-INDEX($A7:$A45, MAX(IF(ISBLANK(EW7:EW45), 0, ROW(EW7:EW45))) - ROW(EW7:EW45)+1))</f>
        <v>#VALUE!</v>
      </c>
      <c r="EX47" s="392" t="e">
        <f t="array" ref="EX47">ABS(INDEX($A7:$A45,MATCH("Poznań Główny",$B7:$B45,0))-INDEX($A7:$A45, MAX(IF(ISBLANK(EX7:EX45), 0, ROW(EX7:EX45))) - ROW(EX7:EX45)+1))</f>
        <v>#VALUE!</v>
      </c>
      <c r="EY47" s="392" t="e">
        <f t="array" ref="EY47">ABS(INDEX($A7:$A45,MATCH("Poznań Główny",$B7:$B45,0))-INDEX($A7:$A45, MAX(IF(ISBLANK(EY7:EY45), 0, ROW(EY7:EY45))) - ROW(EY7:EY45)+1))</f>
        <v>#VALUE!</v>
      </c>
      <c r="EZ47" s="392" t="e">
        <f t="array" ref="EZ47">ABS(INDEX($A7:$A45,MATCH("Poznań Główny",$B7:$B45,0))-INDEX($A7:$A45, MAX(IF(ISBLANK(EZ7:EZ45), 0, ROW(EZ7:EZ45))) - ROW(EZ7:EZ45)+1))</f>
        <v>#VALUE!</v>
      </c>
      <c r="FA47" s="392" t="e">
        <f t="array" ref="FA47">ABS(INDEX($A7:$A45,MATCH("Poznań Główny",$B7:$B45,0))-INDEX($A7:$A45, MAX(IF(ISBLANK(FA7:FA45), 0, ROW(FA7:FA45))) - ROW(FA7:FA45)+1))</f>
        <v>#VALUE!</v>
      </c>
      <c r="FB47" s="392" t="e">
        <f t="array" ref="FB47">ABS(INDEX($A7:$A45,MATCH("Poznań Główny",$B7:$B45,0))-INDEX($A7:$A45, MAX(IF(ISBLANK(FB7:FB45), 0, ROW(FB7:FB45))) - ROW(FB7:FB45)+1))</f>
        <v>#VALUE!</v>
      </c>
      <c r="FC47" s="392" t="e">
        <f t="array" ref="FC47">ABS(INDEX($A7:$A45,MATCH("Poznań Główny",$B7:$B45,0))-INDEX($A7:$A45, MAX(IF(ISBLANK(FC7:FC45), 0, ROW(FC7:FC45))) - ROW(FC7:FC45)+1))</f>
        <v>#VALUE!</v>
      </c>
      <c r="FD47" s="392" t="e">
        <f t="array" ref="FD47">ABS(INDEX($A7:$A45,MATCH("Poznań Główny",$B7:$B45,0))-INDEX($A7:$A45, MAX(IF(ISBLANK(FD7:FD45), 0, ROW(FD7:FD45))) - ROW(FD7:FD45)+1))</f>
        <v>#VALUE!</v>
      </c>
      <c r="FE47" s="392" t="e">
        <f t="array" ref="FE47">ABS(INDEX($A7:$A45,MATCH("Poznań Główny",$B7:$B45,0))-INDEX($A7:$A45, MAX(IF(ISBLANK(FE7:FE45), 0, ROW(FE7:FE45))) - ROW(FE7:FE45)+1))</f>
        <v>#VALUE!</v>
      </c>
      <c r="FF47" s="392" t="e">
        <f t="array" ref="FF47">ABS(INDEX($A7:$A45,MATCH("Poznań Główny",$B7:$B45,0))-INDEX($A7:$A45, MAX(IF(ISBLANK(FF7:FF45), 0, ROW(FF7:FF45))) - ROW(FF7:FF45)+1))</f>
        <v>#VALUE!</v>
      </c>
      <c r="FG47" s="392" t="e">
        <f t="array" ref="FG47">ABS(INDEX($A7:$A45,MATCH("Poznań Główny",$B7:$B45,0))-INDEX($A7:$A45, MAX(IF(ISBLANK(FG7:FG45), 0, ROW(FG7:FG45))) - ROW(FG7:FG45)+1))</f>
        <v>#VALUE!</v>
      </c>
    </row>
    <row r="48" spans="1:176">
      <c r="A48" s="754" t="s">
        <v>307</v>
      </c>
      <c r="B48" s="754"/>
      <c r="C48" s="754"/>
    </row>
    <row r="49" spans="1:2">
      <c r="A49" s="150" t="s">
        <v>10</v>
      </c>
      <c r="B49" s="391">
        <f>SUMIF(5:5,"PKM S2",46:46)</f>
        <v>2064.6779999999985</v>
      </c>
    </row>
    <row r="50" spans="1:2">
      <c r="A50" s="150" t="s">
        <v>10</v>
      </c>
      <c r="B50" s="391">
        <f>SUMIF(5:5,"PKM S2",47:47)</f>
        <v>2612.1960000000008</v>
      </c>
    </row>
    <row r="51" spans="1:2">
      <c r="A51" t="s">
        <v>7</v>
      </c>
      <c r="B51" s="391">
        <f>SUMIF(5:5,"Regio",46:46)</f>
        <v>201.43199999999996</v>
      </c>
    </row>
    <row r="52" spans="1:2">
      <c r="A52" t="s">
        <v>7</v>
      </c>
      <c r="B52" s="391">
        <f>SUMIF(5:5,"Regio",47:47)</f>
        <v>1031.1299999999997</v>
      </c>
    </row>
    <row r="54" spans="1:2">
      <c r="A54" s="150" t="s">
        <v>268</v>
      </c>
      <c r="B54" s="391">
        <f>SUMIF(5:5,"REx",46:46)</f>
        <v>402.86399999999998</v>
      </c>
    </row>
    <row r="55" spans="1:2">
      <c r="A55" s="150" t="s">
        <v>268</v>
      </c>
      <c r="B55" s="391">
        <f>SUMIF(5:5,"REx",47:47)</f>
        <v>1099.8719999999996</v>
      </c>
    </row>
    <row r="56" spans="1:2">
      <c r="A56" s="150" t="s">
        <v>306</v>
      </c>
      <c r="B56" s="391">
        <f>SUM(B49:B55)</f>
        <v>7412.1719999999987</v>
      </c>
    </row>
  </sheetData>
  <sheetCalcPr fullCalcOnLoad="1"/>
  <mergeCells count="11">
    <mergeCell ref="A3:B3"/>
    <mergeCell ref="A4:B4"/>
    <mergeCell ref="A48:C48"/>
    <mergeCell ref="CM5:CN5"/>
    <mergeCell ref="CM6:CN6"/>
    <mergeCell ref="CM1:CN2"/>
    <mergeCell ref="CM3:CN3"/>
    <mergeCell ref="CM4:CN4"/>
    <mergeCell ref="A6:B6"/>
    <mergeCell ref="A5:B5"/>
    <mergeCell ref="A1:B2"/>
  </mergeCells>
  <phoneticPr fontId="0" type="noConversion"/>
  <printOptions gridLines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GD56"/>
  <sheetViews>
    <sheetView showZeros="0" topLeftCell="A8" zoomScale="40" zoomScaleNormal="40" zoomScalePageLayoutView="55" workbookViewId="0">
      <selection activeCell="B53" sqref="B53"/>
    </sheetView>
  </sheetViews>
  <sheetFormatPr defaultRowHeight="15"/>
  <cols>
    <col min="1" max="1" width="9.140625" style="150"/>
    <col min="2" max="2" width="27.140625" customWidth="1"/>
    <col min="3" max="3" width="2.85546875" customWidth="1"/>
    <col min="4" max="5" width="9.140625" style="81"/>
    <col min="6" max="6" width="9.140625" style="80"/>
    <col min="7" max="9" width="9.140625" style="81"/>
    <col min="10" max="11" width="9.140625" style="80"/>
    <col min="12" max="14" width="9.140625" style="81"/>
    <col min="15" max="16" width="9.140625" style="80"/>
    <col min="17" max="19" width="9.140625" style="81"/>
    <col min="20" max="21" width="9.140625" style="80"/>
    <col min="22" max="23" width="9.140625" style="81"/>
    <col min="24" max="24" width="9.140625" style="80"/>
    <col min="25" max="26" width="9.140625" style="81"/>
    <col min="27" max="27" width="9.140625" style="80"/>
    <col min="28" max="29" width="9.140625" style="81"/>
    <col min="30" max="30" width="9.140625" style="80"/>
    <col min="31" max="32" width="9.140625" style="81"/>
    <col min="33" max="33" width="9.140625" style="80"/>
    <col min="34" max="35" width="9.140625" style="81"/>
    <col min="36" max="36" width="9.140625" style="80"/>
    <col min="37" max="38" width="9.140625" style="81"/>
    <col min="39" max="40" width="9.140625" style="80"/>
    <col min="41" max="43" width="9.140625" style="81"/>
    <col min="44" max="45" width="9.140625" style="80"/>
    <col min="46" max="48" width="9.140625" style="81"/>
    <col min="49" max="50" width="9.140625" style="80"/>
    <col min="51" max="53" width="9.140625" style="81"/>
    <col min="54" max="55" width="9.140625" style="80"/>
    <col min="56" max="58" width="9.140625" style="81"/>
    <col min="59" max="60" width="9.140625" style="80"/>
    <col min="61" max="62" width="9.140625" style="81"/>
    <col min="63" max="63" width="9.140625" style="80"/>
    <col min="64" max="65" width="9.140625" style="81"/>
    <col min="66" max="66" width="9.140625" style="80"/>
    <col min="67" max="68" width="9.140625" style="81"/>
    <col min="69" max="69" width="9.140625" style="80"/>
    <col min="70" max="71" width="9.140625" style="81"/>
    <col min="72" max="72" width="9.140625" style="80"/>
    <col min="73" max="74" width="9.140625" style="81"/>
    <col min="75" max="85" width="0" hidden="1" customWidth="1"/>
    <col min="90" max="90" width="29.140625" customWidth="1"/>
    <col min="91" max="91" width="3" customWidth="1"/>
  </cols>
  <sheetData>
    <row r="1" spans="1:157" ht="39.75" customHeight="1">
      <c r="A1" s="778" t="s">
        <v>10</v>
      </c>
      <c r="B1" s="778"/>
      <c r="C1" s="631" t="s">
        <v>184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CK1" s="780" t="s">
        <v>10</v>
      </c>
      <c r="CL1" s="781"/>
      <c r="CM1" s="631" t="s">
        <v>247</v>
      </c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</row>
    <row r="2" spans="1:157" ht="24.75" customHeight="1">
      <c r="A2" s="778"/>
      <c r="B2" s="778"/>
      <c r="C2" s="632" t="s">
        <v>215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CK2" s="782"/>
      <c r="CL2" s="783"/>
      <c r="CM2" s="632" t="s">
        <v>215</v>
      </c>
      <c r="CN2" s="174"/>
      <c r="CO2" s="174"/>
      <c r="CP2" s="174"/>
      <c r="CQ2" s="174"/>
      <c r="CR2" s="174"/>
      <c r="CS2" s="174"/>
      <c r="CT2" s="174"/>
      <c r="CU2" s="174"/>
      <c r="CV2" s="174"/>
      <c r="CW2" s="174"/>
      <c r="CX2" s="174"/>
      <c r="CY2" s="174"/>
      <c r="CZ2" s="174"/>
      <c r="DA2" s="174"/>
      <c r="DB2" s="174"/>
      <c r="DC2" s="174"/>
      <c r="DD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  <c r="DR2" s="174"/>
      <c r="DS2" s="174"/>
      <c r="DT2" s="174"/>
      <c r="DU2" s="174"/>
      <c r="DV2" s="174"/>
      <c r="DW2" s="174"/>
      <c r="DX2" s="174"/>
      <c r="DY2" s="174"/>
      <c r="DZ2" s="174"/>
      <c r="EA2" s="174"/>
      <c r="EB2" s="174"/>
      <c r="EC2" s="174"/>
      <c r="ED2" s="174"/>
      <c r="EE2" s="174"/>
      <c r="EF2" s="174"/>
      <c r="EG2" s="174"/>
      <c r="EH2" s="174"/>
      <c r="EI2" s="174"/>
      <c r="EJ2" s="174"/>
      <c r="EK2" s="174"/>
      <c r="EL2" s="174"/>
      <c r="EM2" s="174"/>
      <c r="EN2" s="174"/>
      <c r="EO2" s="174"/>
      <c r="EP2" s="174"/>
      <c r="EQ2" s="174"/>
      <c r="ER2" s="174"/>
      <c r="ES2" s="174"/>
      <c r="ET2" s="174"/>
      <c r="EU2" s="174"/>
      <c r="EV2" s="174"/>
      <c r="EW2" s="174"/>
      <c r="EX2" s="174"/>
      <c r="EY2" s="174"/>
      <c r="EZ2" s="174"/>
      <c r="FA2" s="174"/>
    </row>
    <row r="3" spans="1:157" ht="22.5" customHeight="1">
      <c r="A3" s="779" t="s">
        <v>183</v>
      </c>
      <c r="B3" s="779"/>
      <c r="C3" s="17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CK3" s="784" t="s">
        <v>209</v>
      </c>
      <c r="CL3" s="785"/>
      <c r="CM3" s="171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</row>
    <row r="4" spans="1:157" ht="71.25" customHeight="1">
      <c r="A4" s="756" t="s">
        <v>180</v>
      </c>
      <c r="B4" s="756"/>
      <c r="D4" s="91" t="s">
        <v>181</v>
      </c>
      <c r="E4" s="93" t="s">
        <v>232</v>
      </c>
      <c r="F4" s="92" t="s">
        <v>182</v>
      </c>
      <c r="G4" s="91" t="s">
        <v>181</v>
      </c>
      <c r="H4" s="93" t="s">
        <v>207</v>
      </c>
      <c r="I4" s="91" t="s">
        <v>181</v>
      </c>
      <c r="J4" s="92" t="s">
        <v>182</v>
      </c>
      <c r="K4" s="91" t="s">
        <v>181</v>
      </c>
      <c r="L4" s="91" t="s">
        <v>181</v>
      </c>
      <c r="M4" s="93" t="s">
        <v>207</v>
      </c>
      <c r="N4" s="91" t="s">
        <v>181</v>
      </c>
      <c r="O4" s="92" t="s">
        <v>182</v>
      </c>
      <c r="P4" s="91" t="s">
        <v>181</v>
      </c>
      <c r="Q4" s="91" t="s">
        <v>181</v>
      </c>
      <c r="R4" s="93" t="s">
        <v>207</v>
      </c>
      <c r="S4" s="91" t="s">
        <v>234</v>
      </c>
      <c r="T4" s="92" t="s">
        <v>182</v>
      </c>
      <c r="U4" s="91" t="s">
        <v>181</v>
      </c>
      <c r="V4" s="91" t="s">
        <v>181</v>
      </c>
      <c r="W4" s="93" t="s">
        <v>207</v>
      </c>
      <c r="X4" s="92" t="s">
        <v>182</v>
      </c>
      <c r="Y4" s="91" t="s">
        <v>181</v>
      </c>
      <c r="Z4" s="93" t="s">
        <v>232</v>
      </c>
      <c r="AA4" s="92" t="s">
        <v>208</v>
      </c>
      <c r="AB4" s="91" t="s">
        <v>181</v>
      </c>
      <c r="AC4" s="93" t="s">
        <v>207</v>
      </c>
      <c r="AD4" s="92" t="s">
        <v>182</v>
      </c>
      <c r="AE4" s="91" t="s">
        <v>181</v>
      </c>
      <c r="AF4" s="93" t="s">
        <v>232</v>
      </c>
      <c r="AG4" s="92" t="s">
        <v>208</v>
      </c>
      <c r="AH4" s="91" t="s">
        <v>181</v>
      </c>
      <c r="AI4" s="93" t="s">
        <v>207</v>
      </c>
      <c r="AJ4" s="92" t="s">
        <v>182</v>
      </c>
      <c r="AK4" s="91" t="s">
        <v>181</v>
      </c>
      <c r="AL4" s="93" t="s">
        <v>232</v>
      </c>
      <c r="AM4" s="92" t="s">
        <v>208</v>
      </c>
      <c r="AN4" s="91" t="s">
        <v>233</v>
      </c>
      <c r="AO4" s="91" t="s">
        <v>181</v>
      </c>
      <c r="AP4" s="93" t="s">
        <v>207</v>
      </c>
      <c r="AQ4" s="91" t="s">
        <v>181</v>
      </c>
      <c r="AR4" s="92" t="s">
        <v>182</v>
      </c>
      <c r="AS4" s="91" t="s">
        <v>181</v>
      </c>
      <c r="AT4" s="91" t="s">
        <v>181</v>
      </c>
      <c r="AU4" s="93" t="s">
        <v>207</v>
      </c>
      <c r="AV4" s="91" t="s">
        <v>181</v>
      </c>
      <c r="AW4" s="92" t="s">
        <v>182</v>
      </c>
      <c r="AX4" s="91" t="s">
        <v>181</v>
      </c>
      <c r="AY4" s="91" t="s">
        <v>181</v>
      </c>
      <c r="AZ4" s="93" t="s">
        <v>207</v>
      </c>
      <c r="BA4" s="91" t="s">
        <v>181</v>
      </c>
      <c r="BB4" s="92" t="s">
        <v>182</v>
      </c>
      <c r="BC4" s="91" t="s">
        <v>181</v>
      </c>
      <c r="BD4" s="91" t="s">
        <v>181</v>
      </c>
      <c r="BE4" s="93" t="s">
        <v>232</v>
      </c>
      <c r="BF4" s="91" t="s">
        <v>181</v>
      </c>
      <c r="BG4" s="92" t="s">
        <v>208</v>
      </c>
      <c r="BH4" s="91" t="s">
        <v>181</v>
      </c>
      <c r="BI4" s="91" t="s">
        <v>181</v>
      </c>
      <c r="BJ4" s="93" t="s">
        <v>207</v>
      </c>
      <c r="BK4" s="92" t="s">
        <v>182</v>
      </c>
      <c r="BL4" s="91" t="s">
        <v>181</v>
      </c>
      <c r="BM4" s="93" t="s">
        <v>232</v>
      </c>
      <c r="BN4" s="92" t="s">
        <v>208</v>
      </c>
      <c r="BO4" s="91" t="s">
        <v>181</v>
      </c>
      <c r="BP4" s="93" t="s">
        <v>207</v>
      </c>
      <c r="BQ4" s="92" t="s">
        <v>182</v>
      </c>
      <c r="BR4" s="91" t="s">
        <v>181</v>
      </c>
      <c r="BS4" s="93" t="s">
        <v>232</v>
      </c>
      <c r="BT4" s="92" t="s">
        <v>208</v>
      </c>
      <c r="BU4" s="91" t="s">
        <v>181</v>
      </c>
      <c r="BV4" s="93" t="s">
        <v>231</v>
      </c>
      <c r="CK4" s="756" t="s">
        <v>180</v>
      </c>
      <c r="CL4" s="756"/>
      <c r="CN4" s="91" t="s">
        <v>181</v>
      </c>
      <c r="CO4" s="91" t="s">
        <v>181</v>
      </c>
      <c r="CP4" s="91" t="s">
        <v>210</v>
      </c>
      <c r="CQ4" s="92" t="s">
        <v>211</v>
      </c>
      <c r="CR4" s="91" t="s">
        <v>210</v>
      </c>
      <c r="CS4" s="93" t="s">
        <v>212</v>
      </c>
      <c r="CT4" s="91" t="s">
        <v>181</v>
      </c>
      <c r="CU4" s="91" t="s">
        <v>210</v>
      </c>
      <c r="CV4" s="92" t="s">
        <v>211</v>
      </c>
      <c r="CW4" s="91" t="s">
        <v>210</v>
      </c>
      <c r="CX4" s="93" t="s">
        <v>212</v>
      </c>
      <c r="CY4" s="91" t="s">
        <v>181</v>
      </c>
      <c r="CZ4" s="91" t="s">
        <v>210</v>
      </c>
      <c r="DA4" s="92" t="s">
        <v>211</v>
      </c>
      <c r="DB4" s="91" t="s">
        <v>210</v>
      </c>
      <c r="DC4" s="93" t="s">
        <v>212</v>
      </c>
      <c r="DD4" s="91" t="s">
        <v>181</v>
      </c>
      <c r="DE4" s="92" t="s">
        <v>211</v>
      </c>
      <c r="DF4" s="93" t="s">
        <v>212</v>
      </c>
      <c r="DG4" s="91" t="s">
        <v>181</v>
      </c>
      <c r="DH4" s="92" t="s">
        <v>214</v>
      </c>
      <c r="DI4" s="93" t="s">
        <v>212</v>
      </c>
      <c r="DJ4" s="91" t="s">
        <v>181</v>
      </c>
      <c r="DK4" s="92" t="s">
        <v>211</v>
      </c>
      <c r="DL4" s="93" t="s">
        <v>212</v>
      </c>
      <c r="DM4" s="91" t="s">
        <v>181</v>
      </c>
      <c r="DN4" s="92" t="s">
        <v>214</v>
      </c>
      <c r="DO4" s="93" t="s">
        <v>212</v>
      </c>
      <c r="DP4" s="91" t="s">
        <v>181</v>
      </c>
      <c r="DQ4" s="92" t="s">
        <v>211</v>
      </c>
      <c r="DR4" s="93" t="s">
        <v>212</v>
      </c>
      <c r="DS4" s="91" t="s">
        <v>181</v>
      </c>
      <c r="DT4" s="92" t="s">
        <v>214</v>
      </c>
      <c r="DU4" s="93" t="s">
        <v>212</v>
      </c>
      <c r="DV4" s="91" t="s">
        <v>181</v>
      </c>
      <c r="DW4" s="91" t="s">
        <v>210</v>
      </c>
      <c r="DX4" s="92" t="s">
        <v>211</v>
      </c>
      <c r="DY4" s="91" t="s">
        <v>210</v>
      </c>
      <c r="DZ4" s="93" t="s">
        <v>212</v>
      </c>
      <c r="EA4" s="91" t="s">
        <v>181</v>
      </c>
      <c r="EB4" s="91" t="s">
        <v>210</v>
      </c>
      <c r="EC4" s="92" t="s">
        <v>211</v>
      </c>
      <c r="ED4" s="91" t="s">
        <v>210</v>
      </c>
      <c r="EE4" s="93" t="s">
        <v>212</v>
      </c>
      <c r="EF4" s="91" t="s">
        <v>181</v>
      </c>
      <c r="EG4" s="91" t="s">
        <v>210</v>
      </c>
      <c r="EH4" s="92" t="s">
        <v>211</v>
      </c>
      <c r="EI4" s="91" t="s">
        <v>210</v>
      </c>
      <c r="EJ4" s="93" t="s">
        <v>212</v>
      </c>
      <c r="EK4" s="91" t="s">
        <v>181</v>
      </c>
      <c r="EL4" s="91" t="s">
        <v>210</v>
      </c>
      <c r="EM4" s="92" t="s">
        <v>214</v>
      </c>
      <c r="EN4" s="91" t="s">
        <v>210</v>
      </c>
      <c r="EO4" s="93" t="s">
        <v>212</v>
      </c>
      <c r="EP4" s="91" t="s">
        <v>181</v>
      </c>
      <c r="EQ4" s="92" t="s">
        <v>211</v>
      </c>
      <c r="ER4" s="93" t="s">
        <v>212</v>
      </c>
      <c r="ES4" s="91" t="s">
        <v>181</v>
      </c>
      <c r="ET4" s="92" t="s">
        <v>214</v>
      </c>
      <c r="EU4" s="93" t="s">
        <v>212</v>
      </c>
      <c r="EV4" s="91" t="s">
        <v>181</v>
      </c>
      <c r="EW4" s="92" t="s">
        <v>211</v>
      </c>
      <c r="EX4" s="93" t="s">
        <v>212</v>
      </c>
      <c r="EY4" s="91" t="s">
        <v>181</v>
      </c>
      <c r="EZ4" s="92" t="s">
        <v>214</v>
      </c>
      <c r="FA4" s="91" t="s">
        <v>181</v>
      </c>
    </row>
    <row r="5" spans="1:157">
      <c r="A5" s="756" t="s">
        <v>178</v>
      </c>
      <c r="B5" s="756"/>
      <c r="D5" s="94" t="s">
        <v>305</v>
      </c>
      <c r="E5" s="96" t="s">
        <v>268</v>
      </c>
      <c r="F5" s="95" t="s">
        <v>47</v>
      </c>
      <c r="G5" s="94" t="s">
        <v>305</v>
      </c>
      <c r="H5" s="96" t="s">
        <v>268</v>
      </c>
      <c r="I5" s="94" t="s">
        <v>305</v>
      </c>
      <c r="J5" s="95" t="s">
        <v>47</v>
      </c>
      <c r="K5" s="94" t="s">
        <v>305</v>
      </c>
      <c r="L5" s="94" t="s">
        <v>305</v>
      </c>
      <c r="M5" s="96" t="s">
        <v>268</v>
      </c>
      <c r="N5" s="94" t="s">
        <v>305</v>
      </c>
      <c r="O5" s="95" t="s">
        <v>47</v>
      </c>
      <c r="P5" s="94" t="s">
        <v>305</v>
      </c>
      <c r="Q5" s="94" t="s">
        <v>305</v>
      </c>
      <c r="R5" s="96" t="s">
        <v>268</v>
      </c>
      <c r="S5" s="94" t="s">
        <v>305</v>
      </c>
      <c r="T5" s="95" t="s">
        <v>47</v>
      </c>
      <c r="U5" s="94" t="s">
        <v>305</v>
      </c>
      <c r="V5" s="94" t="s">
        <v>305</v>
      </c>
      <c r="W5" s="96" t="s">
        <v>268</v>
      </c>
      <c r="X5" s="95" t="s">
        <v>47</v>
      </c>
      <c r="Y5" s="94" t="s">
        <v>305</v>
      </c>
      <c r="Z5" s="96" t="s">
        <v>268</v>
      </c>
      <c r="AA5" s="95" t="s">
        <v>47</v>
      </c>
      <c r="AB5" s="94" t="s">
        <v>305</v>
      </c>
      <c r="AC5" s="96" t="s">
        <v>268</v>
      </c>
      <c r="AD5" s="95" t="s">
        <v>47</v>
      </c>
      <c r="AE5" s="94" t="s">
        <v>305</v>
      </c>
      <c r="AF5" s="96" t="s">
        <v>268</v>
      </c>
      <c r="AG5" s="95" t="s">
        <v>47</v>
      </c>
      <c r="AH5" s="94" t="s">
        <v>305</v>
      </c>
      <c r="AI5" s="96" t="s">
        <v>268</v>
      </c>
      <c r="AJ5" s="95" t="s">
        <v>47</v>
      </c>
      <c r="AK5" s="94" t="s">
        <v>305</v>
      </c>
      <c r="AL5" s="96" t="s">
        <v>268</v>
      </c>
      <c r="AM5" s="95" t="s">
        <v>47</v>
      </c>
      <c r="AN5" s="94" t="s">
        <v>305</v>
      </c>
      <c r="AO5" s="94" t="s">
        <v>305</v>
      </c>
      <c r="AP5" s="96" t="s">
        <v>268</v>
      </c>
      <c r="AQ5" s="94" t="s">
        <v>305</v>
      </c>
      <c r="AR5" s="95" t="s">
        <v>47</v>
      </c>
      <c r="AS5" s="94" t="s">
        <v>305</v>
      </c>
      <c r="AT5" s="94" t="s">
        <v>305</v>
      </c>
      <c r="AU5" s="96" t="s">
        <v>268</v>
      </c>
      <c r="AV5" s="94" t="s">
        <v>305</v>
      </c>
      <c r="AW5" s="95" t="s">
        <v>47</v>
      </c>
      <c r="AX5" s="94" t="s">
        <v>305</v>
      </c>
      <c r="AY5" s="94" t="s">
        <v>305</v>
      </c>
      <c r="AZ5" s="96" t="s">
        <v>268</v>
      </c>
      <c r="BA5" s="94" t="s">
        <v>305</v>
      </c>
      <c r="BB5" s="95" t="s">
        <v>47</v>
      </c>
      <c r="BC5" s="94" t="s">
        <v>305</v>
      </c>
      <c r="BD5" s="94" t="s">
        <v>305</v>
      </c>
      <c r="BE5" s="96" t="s">
        <v>268</v>
      </c>
      <c r="BF5" s="94" t="s">
        <v>305</v>
      </c>
      <c r="BG5" s="95" t="s">
        <v>47</v>
      </c>
      <c r="BH5" s="94" t="s">
        <v>305</v>
      </c>
      <c r="BI5" s="94" t="s">
        <v>305</v>
      </c>
      <c r="BJ5" s="96" t="s">
        <v>268</v>
      </c>
      <c r="BK5" s="95" t="s">
        <v>47</v>
      </c>
      <c r="BL5" s="94" t="s">
        <v>305</v>
      </c>
      <c r="BM5" s="96" t="s">
        <v>268</v>
      </c>
      <c r="BN5" s="95" t="s">
        <v>47</v>
      </c>
      <c r="BO5" s="94" t="s">
        <v>305</v>
      </c>
      <c r="BP5" s="96" t="s">
        <v>268</v>
      </c>
      <c r="BQ5" s="95" t="s">
        <v>47</v>
      </c>
      <c r="BR5" s="94" t="s">
        <v>305</v>
      </c>
      <c r="BS5" s="96" t="s">
        <v>268</v>
      </c>
      <c r="BT5" s="95" t="s">
        <v>47</v>
      </c>
      <c r="BU5" s="94" t="s">
        <v>305</v>
      </c>
      <c r="BV5" s="96" t="s">
        <v>268</v>
      </c>
      <c r="CK5" s="756" t="s">
        <v>178</v>
      </c>
      <c r="CL5" s="756"/>
      <c r="CN5" s="94" t="s">
        <v>305</v>
      </c>
      <c r="CO5" s="94" t="s">
        <v>305</v>
      </c>
      <c r="CP5" s="94" t="s">
        <v>305</v>
      </c>
      <c r="CQ5" s="95" t="s">
        <v>47</v>
      </c>
      <c r="CR5" s="94" t="s">
        <v>305</v>
      </c>
      <c r="CS5" s="96" t="s">
        <v>268</v>
      </c>
      <c r="CT5" s="94" t="s">
        <v>305</v>
      </c>
      <c r="CU5" s="94" t="s">
        <v>305</v>
      </c>
      <c r="CV5" s="95" t="s">
        <v>47</v>
      </c>
      <c r="CW5" s="94" t="s">
        <v>305</v>
      </c>
      <c r="CX5" s="96" t="s">
        <v>268</v>
      </c>
      <c r="CY5" s="94" t="s">
        <v>305</v>
      </c>
      <c r="CZ5" s="94" t="s">
        <v>305</v>
      </c>
      <c r="DA5" s="95" t="s">
        <v>47</v>
      </c>
      <c r="DB5" s="94" t="s">
        <v>305</v>
      </c>
      <c r="DC5" s="96" t="s">
        <v>268</v>
      </c>
      <c r="DD5" s="94" t="s">
        <v>305</v>
      </c>
      <c r="DE5" s="95" t="s">
        <v>47</v>
      </c>
      <c r="DF5" s="96" t="s">
        <v>268</v>
      </c>
      <c r="DG5" s="94" t="s">
        <v>305</v>
      </c>
      <c r="DH5" s="95" t="s">
        <v>47</v>
      </c>
      <c r="DI5" s="96" t="s">
        <v>268</v>
      </c>
      <c r="DJ5" s="94" t="s">
        <v>305</v>
      </c>
      <c r="DK5" s="95" t="s">
        <v>47</v>
      </c>
      <c r="DL5" s="96" t="s">
        <v>268</v>
      </c>
      <c r="DM5" s="94" t="s">
        <v>305</v>
      </c>
      <c r="DN5" s="95" t="s">
        <v>47</v>
      </c>
      <c r="DO5" s="96" t="s">
        <v>268</v>
      </c>
      <c r="DP5" s="94" t="s">
        <v>305</v>
      </c>
      <c r="DQ5" s="95" t="s">
        <v>47</v>
      </c>
      <c r="DR5" s="96" t="s">
        <v>268</v>
      </c>
      <c r="DS5" s="94" t="s">
        <v>305</v>
      </c>
      <c r="DT5" s="95" t="s">
        <v>47</v>
      </c>
      <c r="DU5" s="96" t="s">
        <v>268</v>
      </c>
      <c r="DV5" s="94" t="s">
        <v>305</v>
      </c>
      <c r="DW5" s="94" t="s">
        <v>305</v>
      </c>
      <c r="DX5" s="95" t="s">
        <v>47</v>
      </c>
      <c r="DY5" s="94" t="s">
        <v>305</v>
      </c>
      <c r="DZ5" s="96" t="s">
        <v>268</v>
      </c>
      <c r="EA5" s="94" t="s">
        <v>305</v>
      </c>
      <c r="EB5" s="94" t="s">
        <v>305</v>
      </c>
      <c r="EC5" s="95" t="s">
        <v>47</v>
      </c>
      <c r="ED5" s="94" t="s">
        <v>305</v>
      </c>
      <c r="EE5" s="96" t="s">
        <v>268</v>
      </c>
      <c r="EF5" s="94" t="s">
        <v>305</v>
      </c>
      <c r="EG5" s="94" t="s">
        <v>305</v>
      </c>
      <c r="EH5" s="95" t="s">
        <v>47</v>
      </c>
      <c r="EI5" s="94" t="s">
        <v>305</v>
      </c>
      <c r="EJ5" s="96" t="s">
        <v>268</v>
      </c>
      <c r="EK5" s="94" t="s">
        <v>305</v>
      </c>
      <c r="EL5" s="94" t="s">
        <v>305</v>
      </c>
      <c r="EM5" s="95" t="s">
        <v>47</v>
      </c>
      <c r="EN5" s="94" t="s">
        <v>305</v>
      </c>
      <c r="EO5" s="96" t="s">
        <v>268</v>
      </c>
      <c r="EP5" s="94" t="s">
        <v>305</v>
      </c>
      <c r="EQ5" s="95" t="s">
        <v>47</v>
      </c>
      <c r="ER5" s="96" t="s">
        <v>268</v>
      </c>
      <c r="ES5" s="94" t="s">
        <v>305</v>
      </c>
      <c r="ET5" s="95" t="s">
        <v>47</v>
      </c>
      <c r="EU5" s="96" t="s">
        <v>268</v>
      </c>
      <c r="EV5" s="94" t="s">
        <v>305</v>
      </c>
      <c r="EW5" s="95" t="s">
        <v>47</v>
      </c>
      <c r="EX5" s="96" t="s">
        <v>268</v>
      </c>
      <c r="EY5" s="94" t="s">
        <v>305</v>
      </c>
      <c r="EZ5" s="95" t="s">
        <v>47</v>
      </c>
      <c r="FA5" s="94" t="s">
        <v>305</v>
      </c>
    </row>
    <row r="6" spans="1:157">
      <c r="A6" s="756"/>
      <c r="B6" s="756"/>
      <c r="D6" s="94" t="s">
        <v>316</v>
      </c>
      <c r="E6" s="96"/>
      <c r="F6" s="95"/>
      <c r="G6" s="94" t="s">
        <v>317</v>
      </c>
      <c r="H6" s="96"/>
      <c r="I6" s="94" t="s">
        <v>371</v>
      </c>
      <c r="J6" s="95"/>
      <c r="K6" s="94"/>
      <c r="L6" s="94" t="s">
        <v>319</v>
      </c>
      <c r="M6" s="96"/>
      <c r="N6" s="94" t="s">
        <v>318</v>
      </c>
      <c r="O6" s="95"/>
      <c r="P6" s="94"/>
      <c r="Q6" s="94" t="s">
        <v>410</v>
      </c>
      <c r="R6" s="96"/>
      <c r="S6" s="94" t="s">
        <v>408</v>
      </c>
      <c r="T6" s="95"/>
      <c r="U6" s="94"/>
      <c r="V6" s="94" t="s">
        <v>409</v>
      </c>
      <c r="W6" s="96"/>
      <c r="X6" s="95"/>
      <c r="Y6" s="94" t="s">
        <v>316</v>
      </c>
      <c r="Z6" s="96"/>
      <c r="AA6" s="95"/>
      <c r="AB6" s="94" t="s">
        <v>317</v>
      </c>
      <c r="AC6" s="96"/>
      <c r="AD6" s="95"/>
      <c r="AE6" s="94" t="s">
        <v>371</v>
      </c>
      <c r="AF6" s="96"/>
      <c r="AG6" s="95"/>
      <c r="AH6" s="94" t="s">
        <v>318</v>
      </c>
      <c r="AI6" s="96"/>
      <c r="AJ6" s="95"/>
      <c r="AK6" s="94" t="s">
        <v>408</v>
      </c>
      <c r="AL6" s="96"/>
      <c r="AM6" s="95"/>
      <c r="AN6" s="94"/>
      <c r="AO6" s="94" t="s">
        <v>409</v>
      </c>
      <c r="AP6" s="96"/>
      <c r="AQ6" s="94" t="s">
        <v>316</v>
      </c>
      <c r="AR6" s="95"/>
      <c r="AS6" s="94"/>
      <c r="AT6" s="94" t="s">
        <v>411</v>
      </c>
      <c r="AU6" s="96"/>
      <c r="AV6" s="94" t="s">
        <v>317</v>
      </c>
      <c r="AW6" s="95"/>
      <c r="AX6" s="94"/>
      <c r="AY6" s="94" t="s">
        <v>412</v>
      </c>
      <c r="AZ6" s="96"/>
      <c r="BA6" s="94" t="s">
        <v>371</v>
      </c>
      <c r="BB6" s="95"/>
      <c r="BC6" s="94"/>
      <c r="BD6" s="94" t="s">
        <v>318</v>
      </c>
      <c r="BE6" s="96"/>
      <c r="BF6" s="94" t="s">
        <v>319</v>
      </c>
      <c r="BG6" s="95"/>
      <c r="BH6" s="94"/>
      <c r="BI6" s="94" t="s">
        <v>408</v>
      </c>
      <c r="BJ6" s="96"/>
      <c r="BK6" s="95"/>
      <c r="BL6" s="94" t="s">
        <v>410</v>
      </c>
      <c r="BM6" s="96"/>
      <c r="BN6" s="95"/>
      <c r="BO6" s="94" t="s">
        <v>409</v>
      </c>
      <c r="BP6" s="96"/>
      <c r="BQ6" s="95"/>
      <c r="BR6" s="94" t="s">
        <v>411</v>
      </c>
      <c r="BS6" s="96"/>
      <c r="BT6" s="95"/>
      <c r="BU6" s="94" t="s">
        <v>412</v>
      </c>
      <c r="BV6" s="96"/>
      <c r="CK6" s="756"/>
      <c r="CL6" s="756"/>
      <c r="CN6" s="94" t="s">
        <v>318</v>
      </c>
      <c r="CO6" s="94" t="s">
        <v>408</v>
      </c>
      <c r="CP6" s="94"/>
      <c r="CQ6" s="95"/>
      <c r="CR6" s="94" t="s">
        <v>409</v>
      </c>
      <c r="CS6" s="96"/>
      <c r="CT6" s="94" t="s">
        <v>411</v>
      </c>
      <c r="CU6" s="94"/>
      <c r="CV6" s="95"/>
      <c r="CW6" s="94" t="s">
        <v>316</v>
      </c>
      <c r="CX6" s="96"/>
      <c r="CY6" s="94" t="s">
        <v>412</v>
      </c>
      <c r="CZ6" s="94"/>
      <c r="DA6" s="95"/>
      <c r="DB6" s="94" t="s">
        <v>317</v>
      </c>
      <c r="DC6" s="96"/>
      <c r="DD6" s="94" t="s">
        <v>371</v>
      </c>
      <c r="DE6" s="95"/>
      <c r="DF6" s="96"/>
      <c r="DG6" s="94" t="s">
        <v>318</v>
      </c>
      <c r="DH6" s="95"/>
      <c r="DI6" s="96"/>
      <c r="DJ6" s="94" t="s">
        <v>408</v>
      </c>
      <c r="DK6" s="95"/>
      <c r="DL6" s="96"/>
      <c r="DM6" s="94" t="s">
        <v>409</v>
      </c>
      <c r="DN6" s="95"/>
      <c r="DO6" s="96"/>
      <c r="DP6" s="94" t="s">
        <v>316</v>
      </c>
      <c r="DQ6" s="95"/>
      <c r="DR6" s="96"/>
      <c r="DS6" s="94" t="s">
        <v>317</v>
      </c>
      <c r="DT6" s="95"/>
      <c r="DU6" s="96"/>
      <c r="DV6" s="94" t="s">
        <v>371</v>
      </c>
      <c r="DW6" s="94"/>
      <c r="DX6" s="95"/>
      <c r="DY6" s="94" t="s">
        <v>318</v>
      </c>
      <c r="DZ6" s="96"/>
      <c r="EA6" s="94" t="s">
        <v>319</v>
      </c>
      <c r="EB6" s="94"/>
      <c r="EC6" s="95"/>
      <c r="ED6" s="94" t="s">
        <v>408</v>
      </c>
      <c r="EE6" s="96"/>
      <c r="EF6" s="94" t="s">
        <v>410</v>
      </c>
      <c r="EG6" s="94"/>
      <c r="EH6" s="95"/>
      <c r="EI6" s="94" t="s">
        <v>409</v>
      </c>
      <c r="EJ6" s="96"/>
      <c r="EK6" s="94" t="s">
        <v>316</v>
      </c>
      <c r="EL6" s="94"/>
      <c r="EM6" s="95"/>
      <c r="EN6" s="94" t="s">
        <v>411</v>
      </c>
      <c r="EO6" s="96"/>
      <c r="EP6" s="94" t="s">
        <v>317</v>
      </c>
      <c r="EQ6" s="95"/>
      <c r="ER6" s="96"/>
      <c r="ES6" s="94" t="s">
        <v>412</v>
      </c>
      <c r="ET6" s="95"/>
      <c r="EU6" s="96"/>
      <c r="EV6" s="94" t="s">
        <v>371</v>
      </c>
      <c r="EW6" s="95"/>
      <c r="EX6" s="96"/>
      <c r="EY6" s="94" t="s">
        <v>319</v>
      </c>
      <c r="EZ6" s="95"/>
      <c r="FA6" s="94" t="s">
        <v>410</v>
      </c>
    </row>
    <row r="7" spans="1:157" s="18" customFormat="1">
      <c r="A7" s="282">
        <f ca="1">'INF S2 353-271'!AH4</f>
        <v>50.35799999999999</v>
      </c>
      <c r="B7" s="238" t="str">
        <f ca="1">'INF S2 353-271'!AI4</f>
        <v>Gniezno</v>
      </c>
      <c r="C7" s="98"/>
      <c r="D7" s="84">
        <v>0.18958333333333333</v>
      </c>
      <c r="E7" s="86"/>
      <c r="F7" s="85">
        <v>0.22638888888888889</v>
      </c>
      <c r="G7" s="84">
        <v>0.23124999999999998</v>
      </c>
      <c r="H7" s="86">
        <v>0.24444444444444446</v>
      </c>
      <c r="I7" s="84">
        <v>0.25208333333333333</v>
      </c>
      <c r="J7" s="85">
        <v>0.26805555555555555</v>
      </c>
      <c r="K7" s="85"/>
      <c r="L7" s="84">
        <v>0.27291666666666664</v>
      </c>
      <c r="M7" s="86">
        <v>0.28611111111111115</v>
      </c>
      <c r="N7" s="84">
        <v>0.29375000000000001</v>
      </c>
      <c r="O7" s="85">
        <v>0.30972222222222223</v>
      </c>
      <c r="P7" s="85"/>
      <c r="Q7" s="84">
        <v>0.31458333333333333</v>
      </c>
      <c r="R7" s="86">
        <v>0.32777777777777778</v>
      </c>
      <c r="S7" s="84">
        <v>0.3354166666666667</v>
      </c>
      <c r="T7" s="85">
        <v>0.35138888888888892</v>
      </c>
      <c r="U7" s="85"/>
      <c r="V7" s="84">
        <v>0.35625000000000001</v>
      </c>
      <c r="W7" s="86">
        <v>0.36944444444444446</v>
      </c>
      <c r="X7" s="85">
        <v>0.39305555555555555</v>
      </c>
      <c r="Y7" s="84">
        <v>0.3979166666666667</v>
      </c>
      <c r="Z7" s="86"/>
      <c r="AA7" s="85"/>
      <c r="AB7" s="84">
        <v>0.43958333333333338</v>
      </c>
      <c r="AC7" s="86">
        <v>0.45277777777777778</v>
      </c>
      <c r="AD7" s="85">
        <v>0.47638888888888892</v>
      </c>
      <c r="AE7" s="84">
        <v>0.48125000000000001</v>
      </c>
      <c r="AF7" s="86"/>
      <c r="AG7" s="85"/>
      <c r="AH7" s="84">
        <v>0.5229166666666667</v>
      </c>
      <c r="AI7" s="86">
        <v>0.53611111111111109</v>
      </c>
      <c r="AJ7" s="85">
        <v>0.55972222222222223</v>
      </c>
      <c r="AK7" s="84">
        <v>0.56458333333333333</v>
      </c>
      <c r="AL7" s="86"/>
      <c r="AM7" s="85"/>
      <c r="AN7" s="85"/>
      <c r="AO7" s="84">
        <v>0.60625000000000007</v>
      </c>
      <c r="AP7" s="86">
        <v>0.61944444444444446</v>
      </c>
      <c r="AQ7" s="84">
        <v>0.62708333333333333</v>
      </c>
      <c r="AR7" s="85">
        <v>0.6430555555555556</v>
      </c>
      <c r="AS7" s="85"/>
      <c r="AT7" s="84">
        <v>0.6479166666666667</v>
      </c>
      <c r="AU7" s="86">
        <v>0.66111111111111109</v>
      </c>
      <c r="AV7" s="84">
        <v>0.66875000000000007</v>
      </c>
      <c r="AW7" s="85">
        <v>0.68472222222222223</v>
      </c>
      <c r="AX7" s="85"/>
      <c r="AY7" s="84">
        <v>0.68958333333333333</v>
      </c>
      <c r="AZ7" s="86">
        <v>0.70277777777777783</v>
      </c>
      <c r="BA7" s="84">
        <v>0.7104166666666667</v>
      </c>
      <c r="BB7" s="85">
        <v>0.72638888888888886</v>
      </c>
      <c r="BC7" s="85"/>
      <c r="BD7" s="84">
        <v>0.73125000000000007</v>
      </c>
      <c r="BE7" s="86"/>
      <c r="BF7" s="84">
        <v>0.75208333333333333</v>
      </c>
      <c r="BG7" s="85"/>
      <c r="BH7" s="85"/>
      <c r="BI7" s="84">
        <v>0.7729166666666667</v>
      </c>
      <c r="BJ7" s="86">
        <v>0.78611111111111109</v>
      </c>
      <c r="BK7" s="85">
        <v>0.80972222222222223</v>
      </c>
      <c r="BL7" s="84">
        <v>0.81458333333333333</v>
      </c>
      <c r="BM7" s="86"/>
      <c r="BN7" s="85"/>
      <c r="BO7" s="84">
        <v>0.85625000000000007</v>
      </c>
      <c r="BP7" s="86">
        <v>0.86944444444444446</v>
      </c>
      <c r="BQ7" s="85">
        <v>0.8930555555555556</v>
      </c>
      <c r="BR7" s="84">
        <v>0.8979166666666667</v>
      </c>
      <c r="BS7" s="86"/>
      <c r="BT7" s="85"/>
      <c r="BU7" s="84">
        <v>0.93958333333333333</v>
      </c>
      <c r="BV7" s="86">
        <v>0.95277777777777783</v>
      </c>
      <c r="CK7" s="282">
        <v>50.35799999999999</v>
      </c>
      <c r="CL7" s="238" t="s">
        <v>9</v>
      </c>
      <c r="CM7" s="98"/>
      <c r="CN7" s="83">
        <f ca="1">IF('INF S2 353-271'!$AY4="|","|",CN$22+'INF S2 353-271'!$AY4)</f>
        <v>0.2695497916666667</v>
      </c>
      <c r="CO7" s="83">
        <f ca="1">IF('INF S2 353-271'!$AY4="|","|",CO$22+'INF S2 353-271'!$AY4)</f>
        <v>0.31121645833333333</v>
      </c>
      <c r="CP7" s="83"/>
      <c r="CQ7" s="87">
        <f ca="1">IF('INF S2 353-271'!$BA4="|","|",CQ$22+'INF S2 353-271'!$BA4)</f>
        <v>0.31505787037037036</v>
      </c>
      <c r="CR7" s="83">
        <f ca="1">IF('INF S2 353-271'!$AY4="|","|",CR$22+'INF S2 353-271'!$AY4)</f>
        <v>0.33204979166666665</v>
      </c>
      <c r="CS7" s="82">
        <f ca="1">IF('INF S2 353-271'!$AZ4="|","|",CS$22+'INF S2 353-271'!$AZ4)</f>
        <v>0.33908839120370371</v>
      </c>
      <c r="CT7" s="83">
        <f ca="1">IF('INF S2 353-271'!$AY4="|","|",CT$22+'INF S2 353-271'!$AY4)</f>
        <v>0.35288312500000002</v>
      </c>
      <c r="CU7" s="83"/>
      <c r="CV7" s="87">
        <f ca="1">IF('INF S2 353-271'!$BA4="|","|",CV$22+'INF S2 353-271'!$BA4)</f>
        <v>0.35672453703703705</v>
      </c>
      <c r="CW7" s="83">
        <f ca="1">IF('INF S2 353-271'!$AY4="|","|",CW$22+'INF S2 353-271'!$AY4)</f>
        <v>0.37371645833333333</v>
      </c>
      <c r="CX7" s="82">
        <f ca="1">IF('INF S2 353-271'!$AZ4="|","|",CX$22+'INF S2 353-271'!$AZ4)</f>
        <v>0.38075505787037039</v>
      </c>
      <c r="CY7" s="83">
        <f ca="1">IF('INF S2 353-271'!$AY4="|","|",CY$22+'INF S2 353-271'!$AY4)</f>
        <v>0.39454979166666665</v>
      </c>
      <c r="CZ7" s="83"/>
      <c r="DA7" s="87">
        <f ca="1">IF('INF S2 353-271'!$BA4="|","|",DA$22+'INF S2 353-271'!$BA4)</f>
        <v>0.39839120370370373</v>
      </c>
      <c r="DB7" s="83">
        <f ca="1">IF('INF S2 353-271'!$AY4="|","|",DB$22+'INF S2 353-271'!$AY4)</f>
        <v>0.41538312500000002</v>
      </c>
      <c r="DC7" s="82">
        <f ca="1">IF('INF S2 353-271'!$AZ4="|","|",DC$22+'INF S2 353-271'!$AZ4)</f>
        <v>0.42242172453703702</v>
      </c>
      <c r="DD7" s="83">
        <f ca="1">IF('INF S2 353-271'!$AY4="|","|",DD$22+'INF S2 353-271'!$AY4)</f>
        <v>0.43621645833333333</v>
      </c>
      <c r="DE7" s="87">
        <f ca="1">IF('INF S2 353-271'!$BA4="|","|",DE$22+'INF S2 353-271'!$BA4)</f>
        <v>0.44005787037037036</v>
      </c>
      <c r="DF7" s="82"/>
      <c r="DG7" s="83">
        <f ca="1">IF('INF S2 353-271'!$AY4="|","|",DG$22+'INF S2 353-271'!$AY4)</f>
        <v>0.47788312500000002</v>
      </c>
      <c r="DH7" s="87"/>
      <c r="DI7" s="82">
        <f ca="1">IF('INF S2 353-271'!$AZ4="|","|",DI$22+'INF S2 353-271'!$AZ4)</f>
        <v>0.50575505787037034</v>
      </c>
      <c r="DJ7" s="83">
        <f ca="1">IF('INF S2 353-271'!$AY4="|","|",DJ$22+'INF S2 353-271'!$AY4)</f>
        <v>0.5195497916666667</v>
      </c>
      <c r="DK7" s="87">
        <f ca="1">IF('INF S2 353-271'!$BA4="|","|",DK$22+'INF S2 353-271'!$BA4)</f>
        <v>0.52339120370370373</v>
      </c>
      <c r="DL7" s="82"/>
      <c r="DM7" s="83">
        <f ca="1">IF('INF S2 353-271'!$AY4="|","|",DM$22+'INF S2 353-271'!$AY4)</f>
        <v>0.56121645833333333</v>
      </c>
      <c r="DN7" s="87"/>
      <c r="DO7" s="82">
        <f ca="1">IF('INF S2 353-271'!$AZ4="|","|",DO$22+'INF S2 353-271'!$AZ4)</f>
        <v>0.58908839120370371</v>
      </c>
      <c r="DP7" s="83">
        <f ca="1">IF('INF S2 353-271'!$AY4="|","|",DP$22+'INF S2 353-271'!$AY4)</f>
        <v>0.60288312499999996</v>
      </c>
      <c r="DQ7" s="87">
        <f ca="1">IF('INF S2 353-271'!$BA4="|","|",DQ$22+'INF S2 353-271'!$BA4)</f>
        <v>0.6067245370370371</v>
      </c>
      <c r="DR7" s="82"/>
      <c r="DS7" s="83">
        <f ca="1">IF('INF S2 353-271'!$AY4="|","|",DS$22+'INF S2 353-271'!$AY4)</f>
        <v>0.6445497916666667</v>
      </c>
      <c r="DT7" s="87"/>
      <c r="DU7" s="82">
        <f ca="1">IF('INF S2 353-271'!$AZ4="|","|",DU$22+'INF S2 353-271'!$AZ4)</f>
        <v>0.67242172453703708</v>
      </c>
      <c r="DV7" s="83">
        <f ca="1">IF('INF S2 353-271'!$AY4="|","|",DV$22+'INF S2 353-271'!$AY4)</f>
        <v>0.68621645833333333</v>
      </c>
      <c r="DW7" s="83"/>
      <c r="DX7" s="87">
        <f ca="1">IF('INF S2 353-271'!$BA4="|","|",DX$22+'INF S2 353-271'!$BA4)</f>
        <v>0.69005787037037047</v>
      </c>
      <c r="DY7" s="83">
        <f ca="1">IF('INF S2 353-271'!$AY4="|","|",DY$22+'INF S2 353-271'!$AY4)</f>
        <v>0.7070497916666667</v>
      </c>
      <c r="DZ7" s="82">
        <f ca="1">IF('INF S2 353-271'!$AZ4="|","|",DZ$22+'INF S2 353-271'!$AZ4)</f>
        <v>0.71408839120370382</v>
      </c>
      <c r="EA7" s="83">
        <f ca="1">IF('INF S2 353-271'!$AY4="|","|",EA$22+'INF S2 353-271'!$AY4)</f>
        <v>0.72788312499999996</v>
      </c>
      <c r="EB7" s="83"/>
      <c r="EC7" s="87">
        <f ca="1">IF('INF S2 353-271'!$BA4="|","|",EC$22+'INF S2 353-271'!$BA4)</f>
        <v>0.7317245370370371</v>
      </c>
      <c r="ED7" s="83">
        <f ca="1">IF('INF S2 353-271'!$AY4="|","|",ED$22+'INF S2 353-271'!$AY4)</f>
        <v>0.74871645833333333</v>
      </c>
      <c r="EE7" s="82">
        <f ca="1">IF('INF S2 353-271'!$AZ4="|","|",EE$22+'INF S2 353-271'!$AZ4)</f>
        <v>0.75575505787037045</v>
      </c>
      <c r="EF7" s="83">
        <f ca="1">IF('INF S2 353-271'!$AY4="|","|",EF$22+'INF S2 353-271'!$AY4)</f>
        <v>0.7695497916666667</v>
      </c>
      <c r="EG7" s="83"/>
      <c r="EH7" s="87">
        <f ca="1">IF('INF S2 353-271'!$BA4="|","|",EH$22+'INF S2 353-271'!$BA4)</f>
        <v>0.77339120370370373</v>
      </c>
      <c r="EI7" s="83">
        <f ca="1">IF('INF S2 353-271'!$AY4="|","|",EI$22+'INF S2 353-271'!$AY4)</f>
        <v>0.79038312499999996</v>
      </c>
      <c r="EJ7" s="82">
        <f ca="1">IF('INF S2 353-271'!$AZ4="|","|",EJ$22+'INF S2 353-271'!$AZ4)</f>
        <v>0.79742172453703708</v>
      </c>
      <c r="EK7" s="83">
        <f ca="1">IF('INF S2 353-271'!$AY4="|","|",EK$22+'INF S2 353-271'!$AY4)</f>
        <v>0.81121645833333333</v>
      </c>
      <c r="EL7" s="83"/>
      <c r="EM7" s="87"/>
      <c r="EN7" s="83">
        <f ca="1">IF('INF S2 353-271'!$AY4="|","|",EN$22+'INF S2 353-271'!$AY4)</f>
        <v>0.8320497916666667</v>
      </c>
      <c r="EO7" s="82">
        <f ca="1">IF('INF S2 353-271'!$AZ4="|","|",EO$22+'INF S2 353-271'!$AZ4)</f>
        <v>0.83908839120370382</v>
      </c>
      <c r="EP7" s="83">
        <f ca="1">IF('INF S2 353-271'!$AY4="|","|",EP$22+'INF S2 353-271'!$AY4)</f>
        <v>0.85288312499999996</v>
      </c>
      <c r="EQ7" s="87">
        <f ca="1">IF('INF S2 353-271'!$BA4="|","|",EQ$22+'INF S2 353-271'!$BA4)</f>
        <v>0.8567245370370371</v>
      </c>
      <c r="ER7" s="82"/>
      <c r="ES7" s="83">
        <f ca="1">IF('INF S2 353-271'!$AY4="|","|",ES$22+'INF S2 353-271'!$AY4)</f>
        <v>0.8945497916666667</v>
      </c>
      <c r="ET7" s="87"/>
      <c r="EU7" s="82">
        <f ca="1">IF('INF S2 353-271'!$AZ4="|","|",EU$22+'INF S2 353-271'!$AZ4)</f>
        <v>0.92242172453703708</v>
      </c>
      <c r="EV7" s="83">
        <f ca="1">IF('INF S2 353-271'!$AY4="|","|",EV$22+'INF S2 353-271'!$AY4)</f>
        <v>0.93621645833333333</v>
      </c>
      <c r="EW7" s="87">
        <f ca="1">IF('INF S2 353-271'!$BA4="|","|",EW$22+'INF S2 353-271'!$BA4)</f>
        <v>0.94005787037037047</v>
      </c>
      <c r="EX7" s="82"/>
      <c r="EY7" s="83">
        <f ca="1">IF('INF S2 353-271'!$AY4="|","|",EY$22+'INF S2 353-271'!$AY4)</f>
        <v>0.97788312499999996</v>
      </c>
      <c r="EZ7" s="87"/>
      <c r="FA7" s="83">
        <f ca="1">IF('INF S2 353-271'!$AY4="|","|",FA$22+'INF S2 353-271'!$AY4)</f>
        <v>1.0195497916666667</v>
      </c>
    </row>
    <row r="8" spans="1:157">
      <c r="A8" s="187">
        <f ca="1">'INF S2 353-271'!AH5</f>
        <v>41.634999999999991</v>
      </c>
      <c r="B8" s="153" t="str">
        <f ca="1">'INF S2 353-271'!AI5</f>
        <v>Pierzyska</v>
      </c>
      <c r="C8" s="99"/>
      <c r="D8" s="83">
        <f ca="1">IF('INF S2 353-271'!$AQ5="|","|",D$7+'INF S2 353-271'!$AQ5)</f>
        <v>0.19384454861111111</v>
      </c>
      <c r="E8" s="88"/>
      <c r="F8" s="87" t="str">
        <f ca="1">IF('INF S2 353-271'!$AS5="|","|",F$7+'INF S2 353-271'!$AS5)</f>
        <v>|</v>
      </c>
      <c r="G8" s="83">
        <f ca="1">IF('INF S2 353-271'!$AQ5="|","|",G$7+'INF S2 353-271'!$AQ5)</f>
        <v>0.23551121527777777</v>
      </c>
      <c r="H8" s="88" t="str">
        <f ca="1">IF('INF S2 353-271'!$AR5="|","|",H$7+'INF S2 353-271'!$AR5)</f>
        <v>|</v>
      </c>
      <c r="I8" s="83">
        <f ca="1">IF('INF S2 353-271'!$AQ5="|","|",I$7+'INF S2 353-271'!$AQ5)</f>
        <v>0.25634454861111111</v>
      </c>
      <c r="J8" s="87" t="str">
        <f ca="1">IF('INF S2 353-271'!$AS5="|","|",J$7+'INF S2 353-271'!$AS5)</f>
        <v>|</v>
      </c>
      <c r="K8" s="87"/>
      <c r="L8" s="83">
        <f ca="1">IF('INF S2 353-271'!$AQ5="|","|",L$7+'INF S2 353-271'!$AQ5)</f>
        <v>0.27717788194444443</v>
      </c>
      <c r="M8" s="88" t="str">
        <f ca="1">IF('INF S2 353-271'!$AR5="|","|",M$7+'INF S2 353-271'!$AR5)</f>
        <v>|</v>
      </c>
      <c r="N8" s="83">
        <f ca="1">IF('INF S2 353-271'!$AQ5="|","|",N$7+'INF S2 353-271'!$AQ5)</f>
        <v>0.2980112152777778</v>
      </c>
      <c r="O8" s="87" t="str">
        <f ca="1">IF('INF S2 353-271'!$AS5="|","|",O$7+'INF S2 353-271'!$AS5)</f>
        <v>|</v>
      </c>
      <c r="P8" s="87"/>
      <c r="Q8" s="83">
        <f ca="1">IF('INF S2 353-271'!$AQ5="|","|",Q$7+'INF S2 353-271'!$AQ5)</f>
        <v>0.31884454861111111</v>
      </c>
      <c r="R8" s="88" t="str">
        <f ca="1">IF('INF S2 353-271'!$AR5="|","|",R$7+'INF S2 353-271'!$AR5)</f>
        <v>|</v>
      </c>
      <c r="S8" s="83">
        <f ca="1">IF('INF S2 353-271'!$AQ5="|","|",S$7+'INF S2 353-271'!$AQ5)</f>
        <v>0.33967788194444448</v>
      </c>
      <c r="T8" s="87" t="str">
        <f ca="1">IF('INF S2 353-271'!$AS5="|","|",T$7+'INF S2 353-271'!$AS5)</f>
        <v>|</v>
      </c>
      <c r="U8" s="87"/>
      <c r="V8" s="83">
        <f ca="1">IF('INF S2 353-271'!$AQ5="|","|",V$7+'INF S2 353-271'!$AQ5)</f>
        <v>0.3605112152777778</v>
      </c>
      <c r="W8" s="88" t="str">
        <f ca="1">IF('INF S2 353-271'!$AR5="|","|",W$7+'INF S2 353-271'!$AR5)</f>
        <v>|</v>
      </c>
      <c r="X8" s="87" t="str">
        <f ca="1">IF('INF S2 353-271'!$AS5="|","|",X$7+'INF S2 353-271'!$AS5)</f>
        <v>|</v>
      </c>
      <c r="Y8" s="83">
        <f ca="1">IF('INF S2 353-271'!$AQ5="|","|",Y$7+'INF S2 353-271'!$AQ5)</f>
        <v>0.40217788194444448</v>
      </c>
      <c r="Z8" s="88"/>
      <c r="AA8" s="87"/>
      <c r="AB8" s="83">
        <f ca="1">IF('INF S2 353-271'!$AQ5="|","|",AB$7+'INF S2 353-271'!$AQ5)</f>
        <v>0.44384454861111117</v>
      </c>
      <c r="AC8" s="88" t="str">
        <f ca="1">IF('INF S2 353-271'!$AR5="|","|",AC$7+'INF S2 353-271'!$AR5)</f>
        <v>|</v>
      </c>
      <c r="AD8" s="87" t="str">
        <f ca="1">IF('INF S2 353-271'!$AS5="|","|",AD$7+'INF S2 353-271'!$AS5)</f>
        <v>|</v>
      </c>
      <c r="AE8" s="83">
        <f ca="1">IF('INF S2 353-271'!$AQ5="|","|",AE$7+'INF S2 353-271'!$AQ5)</f>
        <v>0.4855112152777778</v>
      </c>
      <c r="AF8" s="88"/>
      <c r="AG8" s="87"/>
      <c r="AH8" s="83">
        <f ca="1">IF('INF S2 353-271'!$AQ5="|","|",AH$7+'INF S2 353-271'!$AQ5)</f>
        <v>0.52717788194444448</v>
      </c>
      <c r="AI8" s="88" t="str">
        <f ca="1">IF('INF S2 353-271'!$AR5="|","|",AI$7+'INF S2 353-271'!$AR5)</f>
        <v>|</v>
      </c>
      <c r="AJ8" s="87" t="str">
        <f ca="1">IF('INF S2 353-271'!$AS5="|","|",AJ$7+'INF S2 353-271'!$AS5)</f>
        <v>|</v>
      </c>
      <c r="AK8" s="83">
        <f ca="1">IF('INF S2 353-271'!$AQ5="|","|",AK$7+'INF S2 353-271'!$AQ5)</f>
        <v>0.56884454861111111</v>
      </c>
      <c r="AL8" s="88"/>
      <c r="AM8" s="87"/>
      <c r="AN8" s="87"/>
      <c r="AO8" s="83">
        <f ca="1">IF('INF S2 353-271'!$AQ5="|","|",AO$7+'INF S2 353-271'!$AQ5)</f>
        <v>0.61051121527777785</v>
      </c>
      <c r="AP8" s="88" t="str">
        <f ca="1">IF('INF S2 353-271'!$AR5="|","|",AP$7+'INF S2 353-271'!$AR5)</f>
        <v>|</v>
      </c>
      <c r="AQ8" s="83">
        <f ca="1">IF('INF S2 353-271'!$AQ5="|","|",AQ$7+'INF S2 353-271'!$AQ5)</f>
        <v>0.63134454861111111</v>
      </c>
      <c r="AR8" s="87" t="str">
        <f ca="1">IF('INF S2 353-271'!$AS5="|","|",AR$7+'INF S2 353-271'!$AS5)</f>
        <v>|</v>
      </c>
      <c r="AS8" s="87"/>
      <c r="AT8" s="83">
        <f ca="1">IF('INF S2 353-271'!$AQ5="|","|",AT$7+'INF S2 353-271'!$AQ5)</f>
        <v>0.65217788194444448</v>
      </c>
      <c r="AU8" s="88" t="str">
        <f ca="1">IF('INF S2 353-271'!$AR5="|","|",AU$7+'INF S2 353-271'!$AR5)</f>
        <v>|</v>
      </c>
      <c r="AV8" s="83">
        <f ca="1">IF('INF S2 353-271'!$AQ5="|","|",AV$7+'INF S2 353-271'!$AQ5)</f>
        <v>0.67301121527777785</v>
      </c>
      <c r="AW8" s="87" t="str">
        <f ca="1">IF('INF S2 353-271'!$AS5="|","|",AW$7+'INF S2 353-271'!$AS5)</f>
        <v>|</v>
      </c>
      <c r="AX8" s="87"/>
      <c r="AY8" s="83">
        <f ca="1">IF('INF S2 353-271'!$AQ5="|","|",AY$7+'INF S2 353-271'!$AQ5)</f>
        <v>0.69384454861111111</v>
      </c>
      <c r="AZ8" s="88" t="str">
        <f ca="1">IF('INF S2 353-271'!$AR5="|","|",AZ$7+'INF S2 353-271'!$AR5)</f>
        <v>|</v>
      </c>
      <c r="BA8" s="83">
        <f ca="1">IF('INF S2 353-271'!$AQ5="|","|",BA$7+'INF S2 353-271'!$AQ5)</f>
        <v>0.71467788194444448</v>
      </c>
      <c r="BB8" s="87" t="str">
        <f ca="1">IF('INF S2 353-271'!$AS5="|","|",BB$7+'INF S2 353-271'!$AS5)</f>
        <v>|</v>
      </c>
      <c r="BC8" s="87"/>
      <c r="BD8" s="83">
        <f ca="1">IF('INF S2 353-271'!$AQ5="|","|",BD$7+'INF S2 353-271'!$AQ5)</f>
        <v>0.73551121527777785</v>
      </c>
      <c r="BE8" s="88"/>
      <c r="BF8" s="83">
        <f ca="1">IF('INF S2 353-271'!$AQ5="|","|",BF$7+'INF S2 353-271'!$AQ5)</f>
        <v>0.75634454861111111</v>
      </c>
      <c r="BG8" s="87"/>
      <c r="BH8" s="87"/>
      <c r="BI8" s="83">
        <f ca="1">IF('INF S2 353-271'!$AQ5="|","|",BI$7+'INF S2 353-271'!$AQ5)</f>
        <v>0.77717788194444448</v>
      </c>
      <c r="BJ8" s="88" t="str">
        <f ca="1">IF('INF S2 353-271'!$AR5="|","|",BJ$7+'INF S2 353-271'!$AR5)</f>
        <v>|</v>
      </c>
      <c r="BK8" s="87" t="str">
        <f ca="1">IF('INF S2 353-271'!$AS5="|","|",BK$7+'INF S2 353-271'!$AS5)</f>
        <v>|</v>
      </c>
      <c r="BL8" s="83">
        <f ca="1">IF('INF S2 353-271'!$AQ5="|","|",BL$7+'INF S2 353-271'!$AQ5)</f>
        <v>0.81884454861111111</v>
      </c>
      <c r="BM8" s="88"/>
      <c r="BN8" s="87"/>
      <c r="BO8" s="83">
        <f ca="1">IF('INF S2 353-271'!$AQ5="|","|",BO$7+'INF S2 353-271'!$AQ5)</f>
        <v>0.86051121527777785</v>
      </c>
      <c r="BP8" s="88" t="str">
        <f ca="1">IF('INF S2 353-271'!$AR5="|","|",BP$7+'INF S2 353-271'!$AR5)</f>
        <v>|</v>
      </c>
      <c r="BQ8" s="87" t="str">
        <f ca="1">IF('INF S2 353-271'!$AS5="|","|",BQ$7+'INF S2 353-271'!$AS5)</f>
        <v>|</v>
      </c>
      <c r="BR8" s="83">
        <f ca="1">IF('INF S2 353-271'!$AQ5="|","|",BR$7+'INF S2 353-271'!$AQ5)</f>
        <v>0.90217788194444448</v>
      </c>
      <c r="BS8" s="88"/>
      <c r="BT8" s="87"/>
      <c r="BU8" s="83">
        <f ca="1">IF('INF S2 353-271'!$AQ5="|","|",BU$7+'INF S2 353-271'!$AQ5)</f>
        <v>0.94384454861111111</v>
      </c>
      <c r="BV8" s="88" t="str">
        <f ca="1">IF('INF S2 353-271'!$AR5="|","|",BV$7+'INF S2 353-271'!$AR5)</f>
        <v>|</v>
      </c>
      <c r="CK8" s="187">
        <v>41.634999999999991</v>
      </c>
      <c r="CL8" s="153" t="s">
        <v>101</v>
      </c>
      <c r="CM8" s="99"/>
      <c r="CN8" s="83">
        <f ca="1">IF('INF S2 353-271'!$AY5="|","|",CN$22+'INF S2 353-271'!$AY5)</f>
        <v>0.26584413194444445</v>
      </c>
      <c r="CO8" s="83">
        <f ca="1">IF('INF S2 353-271'!$AY5="|","|",CO$22+'INF S2 353-271'!$AY5)</f>
        <v>0.30751079861111114</v>
      </c>
      <c r="CP8" s="83"/>
      <c r="CQ8" s="87" t="str">
        <f ca="1">IF('INF S2 353-271'!$BA5="|","|",CQ$22+'INF S2 353-271'!$BA5)</f>
        <v>|</v>
      </c>
      <c r="CR8" s="83">
        <f ca="1">IF('INF S2 353-271'!$AY5="|","|",CR$22+'INF S2 353-271'!$AY5)</f>
        <v>0.32834413194444445</v>
      </c>
      <c r="CS8" s="82" t="str">
        <f ca="1">IF('INF S2 353-271'!$AZ5="|","|",CS$22+'INF S2 353-271'!$AZ5)</f>
        <v>|</v>
      </c>
      <c r="CT8" s="83">
        <f ca="1">IF('INF S2 353-271'!$AY5="|","|",CT$22+'INF S2 353-271'!$AY5)</f>
        <v>0.34917746527777782</v>
      </c>
      <c r="CU8" s="83"/>
      <c r="CV8" s="87" t="str">
        <f ca="1">IF('INF S2 353-271'!$BA5="|","|",CV$22+'INF S2 353-271'!$BA5)</f>
        <v>|</v>
      </c>
      <c r="CW8" s="83">
        <f ca="1">IF('INF S2 353-271'!$AY5="|","|",CW$22+'INF S2 353-271'!$AY5)</f>
        <v>0.37001079861111114</v>
      </c>
      <c r="CX8" s="82" t="str">
        <f ca="1">IF('INF S2 353-271'!$AZ5="|","|",CX$22+'INF S2 353-271'!$AZ5)</f>
        <v>|</v>
      </c>
      <c r="CY8" s="83">
        <f ca="1">IF('INF S2 353-271'!$AY5="|","|",CY$22+'INF S2 353-271'!$AY5)</f>
        <v>0.39084413194444445</v>
      </c>
      <c r="CZ8" s="83"/>
      <c r="DA8" s="87" t="str">
        <f ca="1">IF('INF S2 353-271'!$BA5="|","|",DA$22+'INF S2 353-271'!$BA5)</f>
        <v>|</v>
      </c>
      <c r="DB8" s="83">
        <f ca="1">IF('INF S2 353-271'!$AY5="|","|",DB$22+'INF S2 353-271'!$AY5)</f>
        <v>0.41167746527777782</v>
      </c>
      <c r="DC8" s="82" t="str">
        <f ca="1">IF('INF S2 353-271'!$AZ5="|","|",DC$22+'INF S2 353-271'!$AZ5)</f>
        <v>|</v>
      </c>
      <c r="DD8" s="83">
        <f ca="1">IF('INF S2 353-271'!$AY5="|","|",DD$22+'INF S2 353-271'!$AY5)</f>
        <v>0.43251079861111114</v>
      </c>
      <c r="DE8" s="87" t="str">
        <f ca="1">IF('INF S2 353-271'!$BA5="|","|",DE$22+'INF S2 353-271'!$BA5)</f>
        <v>|</v>
      </c>
      <c r="DF8" s="82"/>
      <c r="DG8" s="83">
        <f ca="1">IF('INF S2 353-271'!$AY5="|","|",DG$22+'INF S2 353-271'!$AY5)</f>
        <v>0.47417746527777782</v>
      </c>
      <c r="DH8" s="87"/>
      <c r="DI8" s="82" t="str">
        <f ca="1">IF('INF S2 353-271'!$AZ5="|","|",DI$22+'INF S2 353-271'!$AZ5)</f>
        <v>|</v>
      </c>
      <c r="DJ8" s="83">
        <f ca="1">IF('INF S2 353-271'!$AY5="|","|",DJ$22+'INF S2 353-271'!$AY5)</f>
        <v>0.51584413194444445</v>
      </c>
      <c r="DK8" s="87" t="str">
        <f ca="1">IF('INF S2 353-271'!$BA5="|","|",DK$22+'INF S2 353-271'!$BA5)</f>
        <v>|</v>
      </c>
      <c r="DL8" s="82"/>
      <c r="DM8" s="83">
        <f ca="1">IF('INF S2 353-271'!$AY5="|","|",DM$22+'INF S2 353-271'!$AY5)</f>
        <v>0.55751079861111108</v>
      </c>
      <c r="DN8" s="87"/>
      <c r="DO8" s="82" t="str">
        <f ca="1">IF('INF S2 353-271'!$AZ5="|","|",DO$22+'INF S2 353-271'!$AZ5)</f>
        <v>|</v>
      </c>
      <c r="DP8" s="83">
        <f ca="1">IF('INF S2 353-271'!$AY5="|","|",DP$22+'INF S2 353-271'!$AY5)</f>
        <v>0.59917746527777771</v>
      </c>
      <c r="DQ8" s="87" t="str">
        <f ca="1">IF('INF S2 353-271'!$BA5="|","|",DQ$22+'INF S2 353-271'!$BA5)</f>
        <v>|</v>
      </c>
      <c r="DR8" s="82"/>
      <c r="DS8" s="83">
        <f ca="1">IF('INF S2 353-271'!$AY5="|","|",DS$22+'INF S2 353-271'!$AY5)</f>
        <v>0.64084413194444445</v>
      </c>
      <c r="DT8" s="87"/>
      <c r="DU8" s="82" t="str">
        <f ca="1">IF('INF S2 353-271'!$AZ5="|","|",DU$22+'INF S2 353-271'!$AZ5)</f>
        <v>|</v>
      </c>
      <c r="DV8" s="83">
        <f ca="1">IF('INF S2 353-271'!$AY5="|","|",DV$22+'INF S2 353-271'!$AY5)</f>
        <v>0.68251079861111108</v>
      </c>
      <c r="DW8" s="83"/>
      <c r="DX8" s="87" t="str">
        <f ca="1">IF('INF S2 353-271'!$BA5="|","|",DX$22+'INF S2 353-271'!$BA5)</f>
        <v>|</v>
      </c>
      <c r="DY8" s="83">
        <f ca="1">IF('INF S2 353-271'!$AY5="|","|",DY$22+'INF S2 353-271'!$AY5)</f>
        <v>0.70334413194444445</v>
      </c>
      <c r="DZ8" s="82" t="str">
        <f ca="1">IF('INF S2 353-271'!$AZ5="|","|",DZ$22+'INF S2 353-271'!$AZ5)</f>
        <v>|</v>
      </c>
      <c r="EA8" s="83">
        <f ca="1">IF('INF S2 353-271'!$AY5="|","|",EA$22+'INF S2 353-271'!$AY5)</f>
        <v>0.72417746527777771</v>
      </c>
      <c r="EB8" s="83"/>
      <c r="EC8" s="87" t="str">
        <f ca="1">IF('INF S2 353-271'!$BA5="|","|",EC$22+'INF S2 353-271'!$BA5)</f>
        <v>|</v>
      </c>
      <c r="ED8" s="83">
        <f ca="1">IF('INF S2 353-271'!$AY5="|","|",ED$22+'INF S2 353-271'!$AY5)</f>
        <v>0.74501079861111108</v>
      </c>
      <c r="EE8" s="82" t="str">
        <f ca="1">IF('INF S2 353-271'!$AZ5="|","|",EE$22+'INF S2 353-271'!$AZ5)</f>
        <v>|</v>
      </c>
      <c r="EF8" s="83">
        <f ca="1">IF('INF S2 353-271'!$AY5="|","|",EF$22+'INF S2 353-271'!$AY5)</f>
        <v>0.76584413194444445</v>
      </c>
      <c r="EG8" s="83"/>
      <c r="EH8" s="87" t="str">
        <f ca="1">IF('INF S2 353-271'!$BA5="|","|",EH$22+'INF S2 353-271'!$BA5)</f>
        <v>|</v>
      </c>
      <c r="EI8" s="83">
        <f ca="1">IF('INF S2 353-271'!$AY5="|","|",EI$22+'INF S2 353-271'!$AY5)</f>
        <v>0.78667746527777771</v>
      </c>
      <c r="EJ8" s="82" t="str">
        <f ca="1">IF('INF S2 353-271'!$AZ5="|","|",EJ$22+'INF S2 353-271'!$AZ5)</f>
        <v>|</v>
      </c>
      <c r="EK8" s="83">
        <f ca="1">IF('INF S2 353-271'!$AY5="|","|",EK$22+'INF S2 353-271'!$AY5)</f>
        <v>0.80751079861111108</v>
      </c>
      <c r="EL8" s="83"/>
      <c r="EM8" s="87"/>
      <c r="EN8" s="83">
        <f ca="1">IF('INF S2 353-271'!$AY5="|","|",EN$22+'INF S2 353-271'!$AY5)</f>
        <v>0.82834413194444445</v>
      </c>
      <c r="EO8" s="82" t="str">
        <f ca="1">IF('INF S2 353-271'!$AZ5="|","|",EO$22+'INF S2 353-271'!$AZ5)</f>
        <v>|</v>
      </c>
      <c r="EP8" s="83">
        <f ca="1">IF('INF S2 353-271'!$AY5="|","|",EP$22+'INF S2 353-271'!$AY5)</f>
        <v>0.84917746527777771</v>
      </c>
      <c r="EQ8" s="87" t="str">
        <f ca="1">IF('INF S2 353-271'!$BA5="|","|",EQ$22+'INF S2 353-271'!$BA5)</f>
        <v>|</v>
      </c>
      <c r="ER8" s="82"/>
      <c r="ES8" s="83">
        <f ca="1">IF('INF S2 353-271'!$AY5="|","|",ES$22+'INF S2 353-271'!$AY5)</f>
        <v>0.89084413194444445</v>
      </c>
      <c r="ET8" s="87"/>
      <c r="EU8" s="82" t="str">
        <f ca="1">IF('INF S2 353-271'!$AZ5="|","|",EU$22+'INF S2 353-271'!$AZ5)</f>
        <v>|</v>
      </c>
      <c r="EV8" s="83">
        <f ca="1">IF('INF S2 353-271'!$AY5="|","|",EV$22+'INF S2 353-271'!$AY5)</f>
        <v>0.93251079861111108</v>
      </c>
      <c r="EW8" s="87" t="str">
        <f ca="1">IF('INF S2 353-271'!$BA5="|","|",EW$22+'INF S2 353-271'!$BA5)</f>
        <v>|</v>
      </c>
      <c r="EX8" s="82"/>
      <c r="EY8" s="83">
        <f ca="1">IF('INF S2 353-271'!$AY5="|","|",EY$22+'INF S2 353-271'!$AY5)</f>
        <v>0.97417746527777771</v>
      </c>
      <c r="EZ8" s="87"/>
      <c r="FA8" s="83">
        <f ca="1">IF('INF S2 353-271'!$AY5="|","|",FA$22+'INF S2 353-271'!$AY5)</f>
        <v>1.0158441319444445</v>
      </c>
    </row>
    <row r="9" spans="1:157">
      <c r="A9" s="187">
        <f ca="1">'INF S2 353-271'!AH6</f>
        <v>37.689999999999991</v>
      </c>
      <c r="B9" s="154" t="str">
        <f ca="1">'INF S2 353-271'!AI6</f>
        <v>Fałkowo</v>
      </c>
      <c r="C9" s="99"/>
      <c r="D9" s="83">
        <f ca="1">IF('INF S2 353-271'!$AQ6="|","|",D$7+'INF S2 353-271'!$AQ6)</f>
        <v>0.19620374999999998</v>
      </c>
      <c r="E9" s="88"/>
      <c r="F9" s="87" t="str">
        <f ca="1">IF('INF S2 353-271'!$AS6="|","|",F$7+'INF S2 353-271'!$AS6)</f>
        <v>|</v>
      </c>
      <c r="G9" s="83">
        <f ca="1">IF('INF S2 353-271'!$AQ6="|","|",G$7+'INF S2 353-271'!$AQ6)</f>
        <v>0.23787041666666664</v>
      </c>
      <c r="H9" s="88" t="str">
        <f ca="1">IF('INF S2 353-271'!$AR6="|","|",H$7+'INF S2 353-271'!$AR6)</f>
        <v>|</v>
      </c>
      <c r="I9" s="83">
        <f ca="1">IF('INF S2 353-271'!$AQ6="|","|",I$7+'INF S2 353-271'!$AQ6)</f>
        <v>0.25870375000000001</v>
      </c>
      <c r="J9" s="87" t="str">
        <f ca="1">IF('INF S2 353-271'!$AS6="|","|",J$7+'INF S2 353-271'!$AS6)</f>
        <v>|</v>
      </c>
      <c r="K9" s="87"/>
      <c r="L9" s="83">
        <f ca="1">IF('INF S2 353-271'!$AQ6="|","|",L$7+'INF S2 353-271'!$AQ6)</f>
        <v>0.27953708333333332</v>
      </c>
      <c r="M9" s="88" t="str">
        <f ca="1">IF('INF S2 353-271'!$AR6="|","|",M$7+'INF S2 353-271'!$AR6)</f>
        <v>|</v>
      </c>
      <c r="N9" s="83">
        <f ca="1">IF('INF S2 353-271'!$AQ6="|","|",N$7+'INF S2 353-271'!$AQ6)</f>
        <v>0.3003704166666667</v>
      </c>
      <c r="O9" s="87" t="str">
        <f ca="1">IF('INF S2 353-271'!$AS6="|","|",O$7+'INF S2 353-271'!$AS6)</f>
        <v>|</v>
      </c>
      <c r="P9" s="87"/>
      <c r="Q9" s="83">
        <f ca="1">IF('INF S2 353-271'!$AQ6="|","|",Q$7+'INF S2 353-271'!$AQ6)</f>
        <v>0.32120375000000001</v>
      </c>
      <c r="R9" s="88" t="str">
        <f ca="1">IF('INF S2 353-271'!$AR6="|","|",R$7+'INF S2 353-271'!$AR6)</f>
        <v>|</v>
      </c>
      <c r="S9" s="83">
        <f ca="1">IF('INF S2 353-271'!$AQ6="|","|",S$7+'INF S2 353-271'!$AQ6)</f>
        <v>0.34203708333333338</v>
      </c>
      <c r="T9" s="87" t="str">
        <f ca="1">IF('INF S2 353-271'!$AS6="|","|",T$7+'INF S2 353-271'!$AS6)</f>
        <v>|</v>
      </c>
      <c r="U9" s="87"/>
      <c r="V9" s="83">
        <f ca="1">IF('INF S2 353-271'!$AQ6="|","|",V$7+'INF S2 353-271'!$AQ6)</f>
        <v>0.3628704166666667</v>
      </c>
      <c r="W9" s="88" t="str">
        <f ca="1">IF('INF S2 353-271'!$AR6="|","|",W$7+'INF S2 353-271'!$AR6)</f>
        <v>|</v>
      </c>
      <c r="X9" s="87" t="str">
        <f ca="1">IF('INF S2 353-271'!$AS6="|","|",X$7+'INF S2 353-271'!$AS6)</f>
        <v>|</v>
      </c>
      <c r="Y9" s="83">
        <f ca="1">IF('INF S2 353-271'!$AQ6="|","|",Y$7+'INF S2 353-271'!$AQ6)</f>
        <v>0.40453708333333338</v>
      </c>
      <c r="Z9" s="88"/>
      <c r="AA9" s="87"/>
      <c r="AB9" s="83">
        <f ca="1">IF('INF S2 353-271'!$AQ6="|","|",AB$7+'INF S2 353-271'!$AQ6)</f>
        <v>0.44620375000000007</v>
      </c>
      <c r="AC9" s="88" t="str">
        <f ca="1">IF('INF S2 353-271'!$AR6="|","|",AC$7+'INF S2 353-271'!$AR6)</f>
        <v>|</v>
      </c>
      <c r="AD9" s="87" t="str">
        <f ca="1">IF('INF S2 353-271'!$AS6="|","|",AD$7+'INF S2 353-271'!$AS6)</f>
        <v>|</v>
      </c>
      <c r="AE9" s="83">
        <f ca="1">IF('INF S2 353-271'!$AQ6="|","|",AE$7+'INF S2 353-271'!$AQ6)</f>
        <v>0.4878704166666667</v>
      </c>
      <c r="AF9" s="88"/>
      <c r="AG9" s="87"/>
      <c r="AH9" s="83">
        <f ca="1">IF('INF S2 353-271'!$AQ6="|","|",AH$7+'INF S2 353-271'!$AQ6)</f>
        <v>0.52953708333333338</v>
      </c>
      <c r="AI9" s="88" t="str">
        <f ca="1">IF('INF S2 353-271'!$AR6="|","|",AI$7+'INF S2 353-271'!$AR6)</f>
        <v>|</v>
      </c>
      <c r="AJ9" s="87" t="str">
        <f ca="1">IF('INF S2 353-271'!$AS6="|","|",AJ$7+'INF S2 353-271'!$AS6)</f>
        <v>|</v>
      </c>
      <c r="AK9" s="83">
        <f ca="1">IF('INF S2 353-271'!$AQ6="|","|",AK$7+'INF S2 353-271'!$AQ6)</f>
        <v>0.57120375000000001</v>
      </c>
      <c r="AL9" s="88"/>
      <c r="AM9" s="87"/>
      <c r="AN9" s="87"/>
      <c r="AO9" s="83">
        <f ca="1">IF('INF S2 353-271'!$AQ6="|","|",AO$7+'INF S2 353-271'!$AQ6)</f>
        <v>0.61287041666666675</v>
      </c>
      <c r="AP9" s="88" t="str">
        <f ca="1">IF('INF S2 353-271'!$AR6="|","|",AP$7+'INF S2 353-271'!$AR6)</f>
        <v>|</v>
      </c>
      <c r="AQ9" s="83">
        <f ca="1">IF('INF S2 353-271'!$AQ6="|","|",AQ$7+'INF S2 353-271'!$AQ6)</f>
        <v>0.63370375000000001</v>
      </c>
      <c r="AR9" s="87" t="str">
        <f ca="1">IF('INF S2 353-271'!$AS6="|","|",AR$7+'INF S2 353-271'!$AS6)</f>
        <v>|</v>
      </c>
      <c r="AS9" s="87"/>
      <c r="AT9" s="83">
        <f ca="1">IF('INF S2 353-271'!$AQ6="|","|",AT$7+'INF S2 353-271'!$AQ6)</f>
        <v>0.65453708333333338</v>
      </c>
      <c r="AU9" s="88" t="str">
        <f ca="1">IF('INF S2 353-271'!$AR6="|","|",AU$7+'INF S2 353-271'!$AR6)</f>
        <v>|</v>
      </c>
      <c r="AV9" s="83">
        <f ca="1">IF('INF S2 353-271'!$AQ6="|","|",AV$7+'INF S2 353-271'!$AQ6)</f>
        <v>0.67537041666666675</v>
      </c>
      <c r="AW9" s="87" t="str">
        <f ca="1">IF('INF S2 353-271'!$AS6="|","|",AW$7+'INF S2 353-271'!$AS6)</f>
        <v>|</v>
      </c>
      <c r="AX9" s="87"/>
      <c r="AY9" s="83">
        <f ca="1">IF('INF S2 353-271'!$AQ6="|","|",AY$7+'INF S2 353-271'!$AQ6)</f>
        <v>0.69620375000000001</v>
      </c>
      <c r="AZ9" s="88" t="str">
        <f ca="1">IF('INF S2 353-271'!$AR6="|","|",AZ$7+'INF S2 353-271'!$AR6)</f>
        <v>|</v>
      </c>
      <c r="BA9" s="83">
        <f ca="1">IF('INF S2 353-271'!$AQ6="|","|",BA$7+'INF S2 353-271'!$AQ6)</f>
        <v>0.71703708333333338</v>
      </c>
      <c r="BB9" s="87" t="str">
        <f ca="1">IF('INF S2 353-271'!$AS6="|","|",BB$7+'INF S2 353-271'!$AS6)</f>
        <v>|</v>
      </c>
      <c r="BC9" s="87"/>
      <c r="BD9" s="83">
        <f ca="1">IF('INF S2 353-271'!$AQ6="|","|",BD$7+'INF S2 353-271'!$AQ6)</f>
        <v>0.73787041666666675</v>
      </c>
      <c r="BE9" s="88"/>
      <c r="BF9" s="83">
        <f ca="1">IF('INF S2 353-271'!$AQ6="|","|",BF$7+'INF S2 353-271'!$AQ6)</f>
        <v>0.75870375000000001</v>
      </c>
      <c r="BG9" s="87"/>
      <c r="BH9" s="87"/>
      <c r="BI9" s="83">
        <f ca="1">IF('INF S2 353-271'!$AQ6="|","|",BI$7+'INF S2 353-271'!$AQ6)</f>
        <v>0.77953708333333338</v>
      </c>
      <c r="BJ9" s="88" t="str">
        <f ca="1">IF('INF S2 353-271'!$AR6="|","|",BJ$7+'INF S2 353-271'!$AR6)</f>
        <v>|</v>
      </c>
      <c r="BK9" s="87" t="str">
        <f ca="1">IF('INF S2 353-271'!$AS6="|","|",BK$7+'INF S2 353-271'!$AS6)</f>
        <v>|</v>
      </c>
      <c r="BL9" s="83">
        <f ca="1">IF('INF S2 353-271'!$AQ6="|","|",BL$7+'INF S2 353-271'!$AQ6)</f>
        <v>0.82120375000000001</v>
      </c>
      <c r="BM9" s="88"/>
      <c r="BN9" s="87"/>
      <c r="BO9" s="83">
        <f ca="1">IF('INF S2 353-271'!$AQ6="|","|",BO$7+'INF S2 353-271'!$AQ6)</f>
        <v>0.86287041666666675</v>
      </c>
      <c r="BP9" s="88" t="str">
        <f ca="1">IF('INF S2 353-271'!$AR6="|","|",BP$7+'INF S2 353-271'!$AR6)</f>
        <v>|</v>
      </c>
      <c r="BQ9" s="87" t="str">
        <f ca="1">IF('INF S2 353-271'!$AS6="|","|",BQ$7+'INF S2 353-271'!$AS6)</f>
        <v>|</v>
      </c>
      <c r="BR9" s="83">
        <f ca="1">IF('INF S2 353-271'!$AQ6="|","|",BR$7+'INF S2 353-271'!$AQ6)</f>
        <v>0.90453708333333338</v>
      </c>
      <c r="BS9" s="88"/>
      <c r="BT9" s="87"/>
      <c r="BU9" s="83">
        <f ca="1">IF('INF S2 353-271'!$AQ6="|","|",BU$7+'INF S2 353-271'!$AQ6)</f>
        <v>0.94620375000000001</v>
      </c>
      <c r="BV9" s="88" t="str">
        <f ca="1">IF('INF S2 353-271'!$AR6="|","|",BV$7+'INF S2 353-271'!$AR6)</f>
        <v>|</v>
      </c>
      <c r="CK9" s="187">
        <v>37.689999999999991</v>
      </c>
      <c r="CL9" s="154" t="s">
        <v>102</v>
      </c>
      <c r="CM9" s="99"/>
      <c r="CN9" s="83">
        <f ca="1">IF('INF S2 353-271'!$AY6="|","|",CN$22+'INF S2 353-271'!$AY6)</f>
        <v>0.26348493055555555</v>
      </c>
      <c r="CO9" s="83">
        <f ca="1">IF('INF S2 353-271'!$AY6="|","|",CO$22+'INF S2 353-271'!$AY6)</f>
        <v>0.30515159722222224</v>
      </c>
      <c r="CP9" s="83"/>
      <c r="CQ9" s="87" t="str">
        <f ca="1">IF('INF S2 353-271'!$BA6="|","|",CQ$22+'INF S2 353-271'!$BA6)</f>
        <v>|</v>
      </c>
      <c r="CR9" s="83">
        <f ca="1">IF('INF S2 353-271'!$AY6="|","|",CR$22+'INF S2 353-271'!$AY6)</f>
        <v>0.32598493055555555</v>
      </c>
      <c r="CS9" s="82" t="str">
        <f ca="1">IF('INF S2 353-271'!$AZ6="|","|",CS$22+'INF S2 353-271'!$AZ6)</f>
        <v>|</v>
      </c>
      <c r="CT9" s="83">
        <f ca="1">IF('INF S2 353-271'!$AY6="|","|",CT$22+'INF S2 353-271'!$AY6)</f>
        <v>0.34681826388888892</v>
      </c>
      <c r="CU9" s="83"/>
      <c r="CV9" s="87" t="str">
        <f ca="1">IF('INF S2 353-271'!$BA6="|","|",CV$22+'INF S2 353-271'!$BA6)</f>
        <v>|</v>
      </c>
      <c r="CW9" s="83">
        <f ca="1">IF('INF S2 353-271'!$AY6="|","|",CW$22+'INF S2 353-271'!$AY6)</f>
        <v>0.36765159722222224</v>
      </c>
      <c r="CX9" s="82" t="str">
        <f ca="1">IF('INF S2 353-271'!$AZ6="|","|",CX$22+'INF S2 353-271'!$AZ6)</f>
        <v>|</v>
      </c>
      <c r="CY9" s="83">
        <f ca="1">IF('INF S2 353-271'!$AY6="|","|",CY$22+'INF S2 353-271'!$AY6)</f>
        <v>0.38848493055555555</v>
      </c>
      <c r="CZ9" s="83"/>
      <c r="DA9" s="87" t="str">
        <f ca="1">IF('INF S2 353-271'!$BA6="|","|",DA$22+'INF S2 353-271'!$BA6)</f>
        <v>|</v>
      </c>
      <c r="DB9" s="83">
        <f ca="1">IF('INF S2 353-271'!$AY6="|","|",DB$22+'INF S2 353-271'!$AY6)</f>
        <v>0.40931826388888892</v>
      </c>
      <c r="DC9" s="82" t="str">
        <f ca="1">IF('INF S2 353-271'!$AZ6="|","|",DC$22+'INF S2 353-271'!$AZ6)</f>
        <v>|</v>
      </c>
      <c r="DD9" s="83">
        <f ca="1">IF('INF S2 353-271'!$AY6="|","|",DD$22+'INF S2 353-271'!$AY6)</f>
        <v>0.43015159722222224</v>
      </c>
      <c r="DE9" s="87" t="str">
        <f ca="1">IF('INF S2 353-271'!$BA6="|","|",DE$22+'INF S2 353-271'!$BA6)</f>
        <v>|</v>
      </c>
      <c r="DF9" s="82"/>
      <c r="DG9" s="83">
        <f ca="1">IF('INF S2 353-271'!$AY6="|","|",DG$22+'INF S2 353-271'!$AY6)</f>
        <v>0.47181826388888892</v>
      </c>
      <c r="DH9" s="87"/>
      <c r="DI9" s="82" t="str">
        <f ca="1">IF('INF S2 353-271'!$AZ6="|","|",DI$22+'INF S2 353-271'!$AZ6)</f>
        <v>|</v>
      </c>
      <c r="DJ9" s="83">
        <f ca="1">IF('INF S2 353-271'!$AY6="|","|",DJ$22+'INF S2 353-271'!$AY6)</f>
        <v>0.51348493055555555</v>
      </c>
      <c r="DK9" s="87" t="str">
        <f ca="1">IF('INF S2 353-271'!$BA6="|","|",DK$22+'INF S2 353-271'!$BA6)</f>
        <v>|</v>
      </c>
      <c r="DL9" s="82"/>
      <c r="DM9" s="83">
        <f ca="1">IF('INF S2 353-271'!$AY6="|","|",DM$22+'INF S2 353-271'!$AY6)</f>
        <v>0.55515159722222218</v>
      </c>
      <c r="DN9" s="87"/>
      <c r="DO9" s="82" t="str">
        <f ca="1">IF('INF S2 353-271'!$AZ6="|","|",DO$22+'INF S2 353-271'!$AZ6)</f>
        <v>|</v>
      </c>
      <c r="DP9" s="83">
        <f ca="1">IF('INF S2 353-271'!$AY6="|","|",DP$22+'INF S2 353-271'!$AY6)</f>
        <v>0.59681826388888881</v>
      </c>
      <c r="DQ9" s="87" t="str">
        <f ca="1">IF('INF S2 353-271'!$BA6="|","|",DQ$22+'INF S2 353-271'!$BA6)</f>
        <v>|</v>
      </c>
      <c r="DR9" s="82"/>
      <c r="DS9" s="83">
        <f ca="1">IF('INF S2 353-271'!$AY6="|","|",DS$22+'INF S2 353-271'!$AY6)</f>
        <v>0.63848493055555555</v>
      </c>
      <c r="DT9" s="87"/>
      <c r="DU9" s="82" t="str">
        <f ca="1">IF('INF S2 353-271'!$AZ6="|","|",DU$22+'INF S2 353-271'!$AZ6)</f>
        <v>|</v>
      </c>
      <c r="DV9" s="83">
        <f ca="1">IF('INF S2 353-271'!$AY6="|","|",DV$22+'INF S2 353-271'!$AY6)</f>
        <v>0.68015159722222218</v>
      </c>
      <c r="DW9" s="83"/>
      <c r="DX9" s="87" t="str">
        <f ca="1">IF('INF S2 353-271'!$BA6="|","|",DX$22+'INF S2 353-271'!$BA6)</f>
        <v>|</v>
      </c>
      <c r="DY9" s="83">
        <f ca="1">IF('INF S2 353-271'!$AY6="|","|",DY$22+'INF S2 353-271'!$AY6)</f>
        <v>0.70098493055555555</v>
      </c>
      <c r="DZ9" s="82" t="str">
        <f ca="1">IF('INF S2 353-271'!$AZ6="|","|",DZ$22+'INF S2 353-271'!$AZ6)</f>
        <v>|</v>
      </c>
      <c r="EA9" s="83">
        <f ca="1">IF('INF S2 353-271'!$AY6="|","|",EA$22+'INF S2 353-271'!$AY6)</f>
        <v>0.72181826388888881</v>
      </c>
      <c r="EB9" s="83"/>
      <c r="EC9" s="87" t="str">
        <f ca="1">IF('INF S2 353-271'!$BA6="|","|",EC$22+'INF S2 353-271'!$BA6)</f>
        <v>|</v>
      </c>
      <c r="ED9" s="83">
        <f ca="1">IF('INF S2 353-271'!$AY6="|","|",ED$22+'INF S2 353-271'!$AY6)</f>
        <v>0.74265159722222218</v>
      </c>
      <c r="EE9" s="82" t="str">
        <f ca="1">IF('INF S2 353-271'!$AZ6="|","|",EE$22+'INF S2 353-271'!$AZ6)</f>
        <v>|</v>
      </c>
      <c r="EF9" s="83">
        <f ca="1">IF('INF S2 353-271'!$AY6="|","|",EF$22+'INF S2 353-271'!$AY6)</f>
        <v>0.76348493055555555</v>
      </c>
      <c r="EG9" s="83"/>
      <c r="EH9" s="87" t="str">
        <f ca="1">IF('INF S2 353-271'!$BA6="|","|",EH$22+'INF S2 353-271'!$BA6)</f>
        <v>|</v>
      </c>
      <c r="EI9" s="83">
        <f ca="1">IF('INF S2 353-271'!$AY6="|","|",EI$22+'INF S2 353-271'!$AY6)</f>
        <v>0.78431826388888881</v>
      </c>
      <c r="EJ9" s="82" t="str">
        <f ca="1">IF('INF S2 353-271'!$AZ6="|","|",EJ$22+'INF S2 353-271'!$AZ6)</f>
        <v>|</v>
      </c>
      <c r="EK9" s="83">
        <f ca="1">IF('INF S2 353-271'!$AY6="|","|",EK$22+'INF S2 353-271'!$AY6)</f>
        <v>0.80515159722222218</v>
      </c>
      <c r="EL9" s="83"/>
      <c r="EM9" s="87"/>
      <c r="EN9" s="83">
        <f ca="1">IF('INF S2 353-271'!$AY6="|","|",EN$22+'INF S2 353-271'!$AY6)</f>
        <v>0.82598493055555555</v>
      </c>
      <c r="EO9" s="82" t="str">
        <f ca="1">IF('INF S2 353-271'!$AZ6="|","|",EO$22+'INF S2 353-271'!$AZ6)</f>
        <v>|</v>
      </c>
      <c r="EP9" s="83">
        <f ca="1">IF('INF S2 353-271'!$AY6="|","|",EP$22+'INF S2 353-271'!$AY6)</f>
        <v>0.84681826388888881</v>
      </c>
      <c r="EQ9" s="87" t="str">
        <f ca="1">IF('INF S2 353-271'!$BA6="|","|",EQ$22+'INF S2 353-271'!$BA6)</f>
        <v>|</v>
      </c>
      <c r="ER9" s="82"/>
      <c r="ES9" s="83">
        <f ca="1">IF('INF S2 353-271'!$AY6="|","|",ES$22+'INF S2 353-271'!$AY6)</f>
        <v>0.88848493055555555</v>
      </c>
      <c r="ET9" s="87"/>
      <c r="EU9" s="82" t="str">
        <f ca="1">IF('INF S2 353-271'!$AZ6="|","|",EU$22+'INF S2 353-271'!$AZ6)</f>
        <v>|</v>
      </c>
      <c r="EV9" s="83">
        <f ca="1">IF('INF S2 353-271'!$AY6="|","|",EV$22+'INF S2 353-271'!$AY6)</f>
        <v>0.93015159722222218</v>
      </c>
      <c r="EW9" s="87" t="str">
        <f ca="1">IF('INF S2 353-271'!$BA6="|","|",EW$22+'INF S2 353-271'!$BA6)</f>
        <v>|</v>
      </c>
      <c r="EX9" s="82"/>
      <c r="EY9" s="83">
        <f ca="1">IF('INF S2 353-271'!$AY6="|","|",EY$22+'INF S2 353-271'!$AY6)</f>
        <v>0.97181826388888881</v>
      </c>
      <c r="EZ9" s="87"/>
      <c r="FA9" s="83">
        <f ca="1">IF('INF S2 353-271'!$AY6="|","|",FA$22+'INF S2 353-271'!$AY6)</f>
        <v>1.0134849305555556</v>
      </c>
    </row>
    <row r="10" spans="1:157">
      <c r="A10" s="187">
        <f ca="1">'INF S2 353-271'!AH7</f>
        <v>33.421999999999997</v>
      </c>
      <c r="B10" s="154" t="str">
        <f ca="1">'INF S2 353-271'!AI7</f>
        <v>Lednogóra</v>
      </c>
      <c r="C10" s="99"/>
      <c r="D10" s="83">
        <f ca="1">IF('INF S2 353-271'!$AQ7="|","|",D$7+'INF S2 353-271'!$AQ7)</f>
        <v>0.19871305555555555</v>
      </c>
      <c r="E10" s="88"/>
      <c r="F10" s="87" t="str">
        <f ca="1">IF('INF S2 353-271'!$AS7="|","|",F$7+'INF S2 353-271'!$AS7)</f>
        <v>|</v>
      </c>
      <c r="G10" s="83">
        <f ca="1">IF('INF S2 353-271'!$AQ7="|","|",G$7+'INF S2 353-271'!$AQ7)</f>
        <v>0.2403797222222222</v>
      </c>
      <c r="H10" s="88" t="str">
        <f ca="1">IF('INF S2 353-271'!$AR7="|","|",H$7+'INF S2 353-271'!$AR7)</f>
        <v>|</v>
      </c>
      <c r="I10" s="83">
        <f ca="1">IF('INF S2 353-271'!$AQ7="|","|",I$7+'INF S2 353-271'!$AQ7)</f>
        <v>0.26121305555555557</v>
      </c>
      <c r="J10" s="87" t="str">
        <f ca="1">IF('INF S2 353-271'!$AS7="|","|",J$7+'INF S2 353-271'!$AS7)</f>
        <v>|</v>
      </c>
      <c r="K10" s="87"/>
      <c r="L10" s="83">
        <f ca="1">IF('INF S2 353-271'!$AQ7="|","|",L$7+'INF S2 353-271'!$AQ7)</f>
        <v>0.28204638888888889</v>
      </c>
      <c r="M10" s="88" t="str">
        <f ca="1">IF('INF S2 353-271'!$AR7="|","|",M$7+'INF S2 353-271'!$AR7)</f>
        <v>|</v>
      </c>
      <c r="N10" s="83">
        <f ca="1">IF('INF S2 353-271'!$AQ7="|","|",N$7+'INF S2 353-271'!$AQ7)</f>
        <v>0.30287972222222226</v>
      </c>
      <c r="O10" s="87" t="str">
        <f ca="1">IF('INF S2 353-271'!$AS7="|","|",O$7+'INF S2 353-271'!$AS7)</f>
        <v>|</v>
      </c>
      <c r="P10" s="87"/>
      <c r="Q10" s="83">
        <f ca="1">IF('INF S2 353-271'!$AQ7="|","|",Q$7+'INF S2 353-271'!$AQ7)</f>
        <v>0.32371305555555557</v>
      </c>
      <c r="R10" s="88" t="str">
        <f ca="1">IF('INF S2 353-271'!$AR7="|","|",R$7+'INF S2 353-271'!$AR7)</f>
        <v>|</v>
      </c>
      <c r="S10" s="83">
        <f ca="1">IF('INF S2 353-271'!$AQ7="|","|",S$7+'INF S2 353-271'!$AQ7)</f>
        <v>0.34454638888888894</v>
      </c>
      <c r="T10" s="87" t="str">
        <f ca="1">IF('INF S2 353-271'!$AS7="|","|",T$7+'INF S2 353-271'!$AS7)</f>
        <v>|</v>
      </c>
      <c r="U10" s="87"/>
      <c r="V10" s="83">
        <f ca="1">IF('INF S2 353-271'!$AQ7="|","|",V$7+'INF S2 353-271'!$AQ7)</f>
        <v>0.36537972222222226</v>
      </c>
      <c r="W10" s="88" t="str">
        <f ca="1">IF('INF S2 353-271'!$AR7="|","|",W$7+'INF S2 353-271'!$AR7)</f>
        <v>|</v>
      </c>
      <c r="X10" s="87" t="str">
        <f ca="1">IF('INF S2 353-271'!$AS7="|","|",X$7+'INF S2 353-271'!$AS7)</f>
        <v>|</v>
      </c>
      <c r="Y10" s="83">
        <f ca="1">IF('INF S2 353-271'!$AQ7="|","|",Y$7+'INF S2 353-271'!$AQ7)</f>
        <v>0.40704638888888894</v>
      </c>
      <c r="Z10" s="88"/>
      <c r="AA10" s="87"/>
      <c r="AB10" s="83">
        <f ca="1">IF('INF S2 353-271'!$AQ7="|","|",AB$7+'INF S2 353-271'!$AQ7)</f>
        <v>0.44871305555555563</v>
      </c>
      <c r="AC10" s="88" t="str">
        <f ca="1">IF('INF S2 353-271'!$AR7="|","|",AC$7+'INF S2 353-271'!$AR7)</f>
        <v>|</v>
      </c>
      <c r="AD10" s="87" t="str">
        <f ca="1">IF('INF S2 353-271'!$AS7="|","|",AD$7+'INF S2 353-271'!$AS7)</f>
        <v>|</v>
      </c>
      <c r="AE10" s="83">
        <f ca="1">IF('INF S2 353-271'!$AQ7="|","|",AE$7+'INF S2 353-271'!$AQ7)</f>
        <v>0.49037972222222226</v>
      </c>
      <c r="AF10" s="88"/>
      <c r="AG10" s="87"/>
      <c r="AH10" s="83">
        <f ca="1">IF('INF S2 353-271'!$AQ7="|","|",AH$7+'INF S2 353-271'!$AQ7)</f>
        <v>0.53204638888888889</v>
      </c>
      <c r="AI10" s="88" t="str">
        <f ca="1">IF('INF S2 353-271'!$AR7="|","|",AI$7+'INF S2 353-271'!$AR7)</f>
        <v>|</v>
      </c>
      <c r="AJ10" s="87" t="str">
        <f ca="1">IF('INF S2 353-271'!$AS7="|","|",AJ$7+'INF S2 353-271'!$AS7)</f>
        <v>|</v>
      </c>
      <c r="AK10" s="83">
        <f ca="1">IF('INF S2 353-271'!$AQ7="|","|",AK$7+'INF S2 353-271'!$AQ7)</f>
        <v>0.57371305555555552</v>
      </c>
      <c r="AL10" s="88"/>
      <c r="AM10" s="87"/>
      <c r="AN10" s="87"/>
      <c r="AO10" s="83">
        <f ca="1">IF('INF S2 353-271'!$AQ7="|","|",AO$7+'INF S2 353-271'!$AQ7)</f>
        <v>0.61537972222222226</v>
      </c>
      <c r="AP10" s="88" t="str">
        <f ca="1">IF('INF S2 353-271'!$AR7="|","|",AP$7+'INF S2 353-271'!$AR7)</f>
        <v>|</v>
      </c>
      <c r="AQ10" s="83">
        <f ca="1">IF('INF S2 353-271'!$AQ7="|","|",AQ$7+'INF S2 353-271'!$AQ7)</f>
        <v>0.63621305555555552</v>
      </c>
      <c r="AR10" s="87" t="str">
        <f ca="1">IF('INF S2 353-271'!$AS7="|","|",AR$7+'INF S2 353-271'!$AS7)</f>
        <v>|</v>
      </c>
      <c r="AS10" s="87"/>
      <c r="AT10" s="83">
        <f ca="1">IF('INF S2 353-271'!$AQ7="|","|",AT$7+'INF S2 353-271'!$AQ7)</f>
        <v>0.65704638888888889</v>
      </c>
      <c r="AU10" s="88" t="str">
        <f ca="1">IF('INF S2 353-271'!$AR7="|","|",AU$7+'INF S2 353-271'!$AR7)</f>
        <v>|</v>
      </c>
      <c r="AV10" s="83">
        <f ca="1">IF('INF S2 353-271'!$AQ7="|","|",AV$7+'INF S2 353-271'!$AQ7)</f>
        <v>0.67787972222222226</v>
      </c>
      <c r="AW10" s="87" t="str">
        <f ca="1">IF('INF S2 353-271'!$AS7="|","|",AW$7+'INF S2 353-271'!$AS7)</f>
        <v>|</v>
      </c>
      <c r="AX10" s="87"/>
      <c r="AY10" s="83">
        <f ca="1">IF('INF S2 353-271'!$AQ7="|","|",AY$7+'INF S2 353-271'!$AQ7)</f>
        <v>0.69871305555555552</v>
      </c>
      <c r="AZ10" s="88" t="str">
        <f ca="1">IF('INF S2 353-271'!$AR7="|","|",AZ$7+'INF S2 353-271'!$AR7)</f>
        <v>|</v>
      </c>
      <c r="BA10" s="83">
        <f ca="1">IF('INF S2 353-271'!$AQ7="|","|",BA$7+'INF S2 353-271'!$AQ7)</f>
        <v>0.71954638888888889</v>
      </c>
      <c r="BB10" s="87" t="str">
        <f ca="1">IF('INF S2 353-271'!$AS7="|","|",BB$7+'INF S2 353-271'!$AS7)</f>
        <v>|</v>
      </c>
      <c r="BC10" s="87"/>
      <c r="BD10" s="83">
        <f ca="1">IF('INF S2 353-271'!$AQ7="|","|",BD$7+'INF S2 353-271'!$AQ7)</f>
        <v>0.74037972222222226</v>
      </c>
      <c r="BE10" s="88"/>
      <c r="BF10" s="83">
        <f ca="1">IF('INF S2 353-271'!$AQ7="|","|",BF$7+'INF S2 353-271'!$AQ7)</f>
        <v>0.76121305555555552</v>
      </c>
      <c r="BG10" s="87"/>
      <c r="BH10" s="87"/>
      <c r="BI10" s="83">
        <f ca="1">IF('INF S2 353-271'!$AQ7="|","|",BI$7+'INF S2 353-271'!$AQ7)</f>
        <v>0.78204638888888889</v>
      </c>
      <c r="BJ10" s="88" t="str">
        <f ca="1">IF('INF S2 353-271'!$AR7="|","|",BJ$7+'INF S2 353-271'!$AR7)</f>
        <v>|</v>
      </c>
      <c r="BK10" s="87" t="str">
        <f ca="1">IF('INF S2 353-271'!$AS7="|","|",BK$7+'INF S2 353-271'!$AS7)</f>
        <v>|</v>
      </c>
      <c r="BL10" s="83">
        <f ca="1">IF('INF S2 353-271'!$AQ7="|","|",BL$7+'INF S2 353-271'!$AQ7)</f>
        <v>0.82371305555555552</v>
      </c>
      <c r="BM10" s="88"/>
      <c r="BN10" s="87"/>
      <c r="BO10" s="83">
        <f ca="1">IF('INF S2 353-271'!$AQ7="|","|",BO$7+'INF S2 353-271'!$AQ7)</f>
        <v>0.86537972222222226</v>
      </c>
      <c r="BP10" s="88" t="str">
        <f ca="1">IF('INF S2 353-271'!$AR7="|","|",BP$7+'INF S2 353-271'!$AR7)</f>
        <v>|</v>
      </c>
      <c r="BQ10" s="87" t="str">
        <f ca="1">IF('INF S2 353-271'!$AS7="|","|",BQ$7+'INF S2 353-271'!$AS7)</f>
        <v>|</v>
      </c>
      <c r="BR10" s="83">
        <f ca="1">IF('INF S2 353-271'!$AQ7="|","|",BR$7+'INF S2 353-271'!$AQ7)</f>
        <v>0.90704638888888889</v>
      </c>
      <c r="BS10" s="88"/>
      <c r="BT10" s="87"/>
      <c r="BU10" s="83">
        <f ca="1">IF('INF S2 353-271'!$AQ7="|","|",BU$7+'INF S2 353-271'!$AQ7)</f>
        <v>0.94871305555555552</v>
      </c>
      <c r="BV10" s="88" t="str">
        <f ca="1">IF('INF S2 353-271'!$AR7="|","|",BV$7+'INF S2 353-271'!$AR7)</f>
        <v>|</v>
      </c>
      <c r="CK10" s="187">
        <v>33.421999999999997</v>
      </c>
      <c r="CL10" s="154" t="s">
        <v>103</v>
      </c>
      <c r="CM10" s="99"/>
      <c r="CN10" s="83">
        <f ca="1">IF('INF S2 353-271'!$AY7="|","|",CN$22+'INF S2 353-271'!$AY7)</f>
        <v>0.26097562500000004</v>
      </c>
      <c r="CO10" s="83">
        <f ca="1">IF('INF S2 353-271'!$AY7="|","|",CO$22+'INF S2 353-271'!$AY7)</f>
        <v>0.30264229166666667</v>
      </c>
      <c r="CP10" s="83"/>
      <c r="CQ10" s="87" t="str">
        <f ca="1">IF('INF S2 353-271'!$BA7="|","|",CQ$22+'INF S2 353-271'!$BA7)</f>
        <v>|</v>
      </c>
      <c r="CR10" s="83">
        <f ca="1">IF('INF S2 353-271'!$AY7="|","|",CR$22+'INF S2 353-271'!$AY7)</f>
        <v>0.32347562499999999</v>
      </c>
      <c r="CS10" s="82" t="str">
        <f ca="1">IF('INF S2 353-271'!$AZ7="|","|",CS$22+'INF S2 353-271'!$AZ7)</f>
        <v>|</v>
      </c>
      <c r="CT10" s="83">
        <f ca="1">IF('INF S2 353-271'!$AY7="|","|",CT$22+'INF S2 353-271'!$AY7)</f>
        <v>0.34430895833333336</v>
      </c>
      <c r="CU10" s="83"/>
      <c r="CV10" s="87" t="str">
        <f ca="1">IF('INF S2 353-271'!$BA7="|","|",CV$22+'INF S2 353-271'!$BA7)</f>
        <v>|</v>
      </c>
      <c r="CW10" s="83">
        <f ca="1">IF('INF S2 353-271'!$AY7="|","|",CW$22+'INF S2 353-271'!$AY7)</f>
        <v>0.36514229166666667</v>
      </c>
      <c r="CX10" s="82" t="str">
        <f ca="1">IF('INF S2 353-271'!$AZ7="|","|",CX$22+'INF S2 353-271'!$AZ7)</f>
        <v>|</v>
      </c>
      <c r="CY10" s="83">
        <f ca="1">IF('INF S2 353-271'!$AY7="|","|",CY$22+'INF S2 353-271'!$AY7)</f>
        <v>0.38597562499999999</v>
      </c>
      <c r="CZ10" s="83"/>
      <c r="DA10" s="87" t="str">
        <f ca="1">IF('INF S2 353-271'!$BA7="|","|",DA$22+'INF S2 353-271'!$BA7)</f>
        <v>|</v>
      </c>
      <c r="DB10" s="83">
        <f ca="1">IF('INF S2 353-271'!$AY7="|","|",DB$22+'INF S2 353-271'!$AY7)</f>
        <v>0.40680895833333336</v>
      </c>
      <c r="DC10" s="82" t="str">
        <f ca="1">IF('INF S2 353-271'!$AZ7="|","|",DC$22+'INF S2 353-271'!$AZ7)</f>
        <v>|</v>
      </c>
      <c r="DD10" s="83">
        <f ca="1">IF('INF S2 353-271'!$AY7="|","|",DD$22+'INF S2 353-271'!$AY7)</f>
        <v>0.42764229166666667</v>
      </c>
      <c r="DE10" s="87" t="str">
        <f ca="1">IF('INF S2 353-271'!$BA7="|","|",DE$22+'INF S2 353-271'!$BA7)</f>
        <v>|</v>
      </c>
      <c r="DF10" s="82"/>
      <c r="DG10" s="83">
        <f ca="1">IF('INF S2 353-271'!$AY7="|","|",DG$22+'INF S2 353-271'!$AY7)</f>
        <v>0.46930895833333336</v>
      </c>
      <c r="DH10" s="87"/>
      <c r="DI10" s="82" t="str">
        <f ca="1">IF('INF S2 353-271'!$AZ7="|","|",DI$22+'INF S2 353-271'!$AZ7)</f>
        <v>|</v>
      </c>
      <c r="DJ10" s="83">
        <f ca="1">IF('INF S2 353-271'!$AY7="|","|",DJ$22+'INF S2 353-271'!$AY7)</f>
        <v>0.51097562499999993</v>
      </c>
      <c r="DK10" s="87" t="str">
        <f ca="1">IF('INF S2 353-271'!$BA7="|","|",DK$22+'INF S2 353-271'!$BA7)</f>
        <v>|</v>
      </c>
      <c r="DL10" s="82"/>
      <c r="DM10" s="83">
        <f ca="1">IF('INF S2 353-271'!$AY7="|","|",DM$22+'INF S2 353-271'!$AY7)</f>
        <v>0.55264229166666667</v>
      </c>
      <c r="DN10" s="87"/>
      <c r="DO10" s="82" t="str">
        <f ca="1">IF('INF S2 353-271'!$AZ7="|","|",DO$22+'INF S2 353-271'!$AZ7)</f>
        <v>|</v>
      </c>
      <c r="DP10" s="83">
        <f ca="1">IF('INF S2 353-271'!$AY7="|","|",DP$22+'INF S2 353-271'!$AY7)</f>
        <v>0.5943089583333333</v>
      </c>
      <c r="DQ10" s="87" t="str">
        <f ca="1">IF('INF S2 353-271'!$BA7="|","|",DQ$22+'INF S2 353-271'!$BA7)</f>
        <v>|</v>
      </c>
      <c r="DR10" s="82"/>
      <c r="DS10" s="83">
        <f ca="1">IF('INF S2 353-271'!$AY7="|","|",DS$22+'INF S2 353-271'!$AY7)</f>
        <v>0.63597562500000004</v>
      </c>
      <c r="DT10" s="87"/>
      <c r="DU10" s="82" t="str">
        <f ca="1">IF('INF S2 353-271'!$AZ7="|","|",DU$22+'INF S2 353-271'!$AZ7)</f>
        <v>|</v>
      </c>
      <c r="DV10" s="83">
        <f ca="1">IF('INF S2 353-271'!$AY7="|","|",DV$22+'INF S2 353-271'!$AY7)</f>
        <v>0.67764229166666667</v>
      </c>
      <c r="DW10" s="83"/>
      <c r="DX10" s="87" t="str">
        <f ca="1">IF('INF S2 353-271'!$BA7="|","|",DX$22+'INF S2 353-271'!$BA7)</f>
        <v>|</v>
      </c>
      <c r="DY10" s="83">
        <f ca="1">IF('INF S2 353-271'!$AY7="|","|",DY$22+'INF S2 353-271'!$AY7)</f>
        <v>0.69847562500000004</v>
      </c>
      <c r="DZ10" s="82" t="str">
        <f ca="1">IF('INF S2 353-271'!$AZ7="|","|",DZ$22+'INF S2 353-271'!$AZ7)</f>
        <v>|</v>
      </c>
      <c r="EA10" s="83">
        <f ca="1">IF('INF S2 353-271'!$AY7="|","|",EA$22+'INF S2 353-271'!$AY7)</f>
        <v>0.7193089583333333</v>
      </c>
      <c r="EB10" s="83"/>
      <c r="EC10" s="87" t="str">
        <f ca="1">IF('INF S2 353-271'!$BA7="|","|",EC$22+'INF S2 353-271'!$BA7)</f>
        <v>|</v>
      </c>
      <c r="ED10" s="83">
        <f ca="1">IF('INF S2 353-271'!$AY7="|","|",ED$22+'INF S2 353-271'!$AY7)</f>
        <v>0.74014229166666667</v>
      </c>
      <c r="EE10" s="82" t="str">
        <f ca="1">IF('INF S2 353-271'!$AZ7="|","|",EE$22+'INF S2 353-271'!$AZ7)</f>
        <v>|</v>
      </c>
      <c r="EF10" s="83">
        <f ca="1">IF('INF S2 353-271'!$AY7="|","|",EF$22+'INF S2 353-271'!$AY7)</f>
        <v>0.76097562500000004</v>
      </c>
      <c r="EG10" s="83"/>
      <c r="EH10" s="87" t="str">
        <f ca="1">IF('INF S2 353-271'!$BA7="|","|",EH$22+'INF S2 353-271'!$BA7)</f>
        <v>|</v>
      </c>
      <c r="EI10" s="83">
        <f ca="1">IF('INF S2 353-271'!$AY7="|","|",EI$22+'INF S2 353-271'!$AY7)</f>
        <v>0.7818089583333333</v>
      </c>
      <c r="EJ10" s="82" t="str">
        <f ca="1">IF('INF S2 353-271'!$AZ7="|","|",EJ$22+'INF S2 353-271'!$AZ7)</f>
        <v>|</v>
      </c>
      <c r="EK10" s="83">
        <f ca="1">IF('INF S2 353-271'!$AY7="|","|",EK$22+'INF S2 353-271'!$AY7)</f>
        <v>0.80264229166666667</v>
      </c>
      <c r="EL10" s="83"/>
      <c r="EM10" s="87"/>
      <c r="EN10" s="83">
        <f ca="1">IF('INF S2 353-271'!$AY7="|","|",EN$22+'INF S2 353-271'!$AY7)</f>
        <v>0.82347562500000004</v>
      </c>
      <c r="EO10" s="82" t="str">
        <f ca="1">IF('INF S2 353-271'!$AZ7="|","|",EO$22+'INF S2 353-271'!$AZ7)</f>
        <v>|</v>
      </c>
      <c r="EP10" s="83">
        <f ca="1">IF('INF S2 353-271'!$AY7="|","|",EP$22+'INF S2 353-271'!$AY7)</f>
        <v>0.8443089583333333</v>
      </c>
      <c r="EQ10" s="87" t="str">
        <f ca="1">IF('INF S2 353-271'!$BA7="|","|",EQ$22+'INF S2 353-271'!$BA7)</f>
        <v>|</v>
      </c>
      <c r="ER10" s="82"/>
      <c r="ES10" s="83">
        <f ca="1">IF('INF S2 353-271'!$AY7="|","|",ES$22+'INF S2 353-271'!$AY7)</f>
        <v>0.88597562500000004</v>
      </c>
      <c r="ET10" s="87"/>
      <c r="EU10" s="82" t="str">
        <f ca="1">IF('INF S2 353-271'!$AZ7="|","|",EU$22+'INF S2 353-271'!$AZ7)</f>
        <v>|</v>
      </c>
      <c r="EV10" s="83">
        <f ca="1">IF('INF S2 353-271'!$AY7="|","|",EV$22+'INF S2 353-271'!$AY7)</f>
        <v>0.92764229166666667</v>
      </c>
      <c r="EW10" s="87" t="str">
        <f ca="1">IF('INF S2 353-271'!$BA7="|","|",EW$22+'INF S2 353-271'!$BA7)</f>
        <v>|</v>
      </c>
      <c r="EX10" s="82"/>
      <c r="EY10" s="83">
        <f ca="1">IF('INF S2 353-271'!$AY7="|","|",EY$22+'INF S2 353-271'!$AY7)</f>
        <v>0.9693089583333333</v>
      </c>
      <c r="EZ10" s="87"/>
      <c r="FA10" s="83">
        <f ca="1">IF('INF S2 353-271'!$AY7="|","|",FA$22+'INF S2 353-271'!$AY7)</f>
        <v>1.0109756249999999</v>
      </c>
    </row>
    <row r="11" spans="1:157">
      <c r="A11" s="187">
        <f ca="1">'INF S2 353-271'!AH8</f>
        <v>27.453999999999994</v>
      </c>
      <c r="B11" s="155" t="str">
        <f ca="1">'INF S2 353-271'!AI8</f>
        <v>Pobiedziska</v>
      </c>
      <c r="C11" s="99"/>
      <c r="D11" s="83">
        <f ca="1">IF('INF S2 353-271'!$AQ8="|","|",D$7+'INF S2 353-271'!$AQ8)</f>
        <v>0.20225361111111112</v>
      </c>
      <c r="E11" s="88"/>
      <c r="F11" s="87" t="str">
        <f ca="1">IF('INF S2 353-271'!$AS8="|","|",F$7+'INF S2 353-271'!$AS8)</f>
        <v>|</v>
      </c>
      <c r="G11" s="83">
        <f ca="1">IF('INF S2 353-271'!$AQ8="|","|",G$7+'INF S2 353-271'!$AQ8)</f>
        <v>0.24392027777777775</v>
      </c>
      <c r="H11" s="88">
        <f ca="1">IF('INF S2 353-271'!$AR8="|","|",H$7+'INF S2 353-271'!$AR8)</f>
        <v>0.25341435185185185</v>
      </c>
      <c r="I11" s="83">
        <f ca="1">IF('INF S2 353-271'!$AQ8="|","|",I$7+'INF S2 353-271'!$AQ8)</f>
        <v>0.26475361111111112</v>
      </c>
      <c r="J11" s="87" t="str">
        <f ca="1">IF('INF S2 353-271'!$AS8="|","|",J$7+'INF S2 353-271'!$AS8)</f>
        <v>|</v>
      </c>
      <c r="K11" s="87"/>
      <c r="L11" s="83">
        <f ca="1">IF('INF S2 353-271'!$AQ8="|","|",L$7+'INF S2 353-271'!$AQ8)</f>
        <v>0.28558694444444443</v>
      </c>
      <c r="M11" s="88">
        <f ca="1">IF('INF S2 353-271'!$AR8="|","|",M$7+'INF S2 353-271'!$AR8)</f>
        <v>0.29508101851851853</v>
      </c>
      <c r="N11" s="83">
        <f ca="1">IF('INF S2 353-271'!$AQ8="|","|",N$7+'INF S2 353-271'!$AQ8)</f>
        <v>0.30642027777777781</v>
      </c>
      <c r="O11" s="87" t="str">
        <f ca="1">IF('INF S2 353-271'!$AS8="|","|",O$7+'INF S2 353-271'!$AS8)</f>
        <v>|</v>
      </c>
      <c r="P11" s="87"/>
      <c r="Q11" s="83">
        <f ca="1">IF('INF S2 353-271'!$AQ8="|","|",Q$7+'INF S2 353-271'!$AQ8)</f>
        <v>0.32725361111111112</v>
      </c>
      <c r="R11" s="88">
        <f ca="1">IF('INF S2 353-271'!$AR8="|","|",R$7+'INF S2 353-271'!$AR8)</f>
        <v>0.33674768518518516</v>
      </c>
      <c r="S11" s="83">
        <f ca="1">IF('INF S2 353-271'!$AQ8="|","|",S$7+'INF S2 353-271'!$AQ8)</f>
        <v>0.34808694444444449</v>
      </c>
      <c r="T11" s="87" t="str">
        <f ca="1">IF('INF S2 353-271'!$AS8="|","|",T$7+'INF S2 353-271'!$AS8)</f>
        <v>|</v>
      </c>
      <c r="U11" s="87"/>
      <c r="V11" s="83">
        <f ca="1">IF('INF S2 353-271'!$AQ8="|","|",V$7+'INF S2 353-271'!$AQ8)</f>
        <v>0.36892027777777781</v>
      </c>
      <c r="W11" s="88">
        <f ca="1">IF('INF S2 353-271'!$AR8="|","|",W$7+'INF S2 353-271'!$AR8)</f>
        <v>0.37841435185185185</v>
      </c>
      <c r="X11" s="87" t="str">
        <f ca="1">IF('INF S2 353-271'!$AS8="|","|",X$7+'INF S2 353-271'!$AS8)</f>
        <v>|</v>
      </c>
      <c r="Y11" s="83">
        <f ca="1">IF('INF S2 353-271'!$AQ8="|","|",Y$7+'INF S2 353-271'!$AQ8)</f>
        <v>0.41058694444444449</v>
      </c>
      <c r="Z11" s="88"/>
      <c r="AA11" s="87"/>
      <c r="AB11" s="83">
        <f ca="1">IF('INF S2 353-271'!$AQ8="|","|",AB$7+'INF S2 353-271'!$AQ8)</f>
        <v>0.45225361111111118</v>
      </c>
      <c r="AC11" s="88">
        <f ca="1">IF('INF S2 353-271'!$AR8="|","|",AC$7+'INF S2 353-271'!$AR8)</f>
        <v>0.46174768518518516</v>
      </c>
      <c r="AD11" s="87" t="str">
        <f ca="1">IF('INF S2 353-271'!$AS8="|","|",AD$7+'INF S2 353-271'!$AS8)</f>
        <v>|</v>
      </c>
      <c r="AE11" s="83">
        <f ca="1">IF('INF S2 353-271'!$AQ8="|","|",AE$7+'INF S2 353-271'!$AQ8)</f>
        <v>0.49392027777777781</v>
      </c>
      <c r="AF11" s="88"/>
      <c r="AG11" s="87"/>
      <c r="AH11" s="83">
        <f ca="1">IF('INF S2 353-271'!$AQ8="|","|",AH$7+'INF S2 353-271'!$AQ8)</f>
        <v>0.53558694444444443</v>
      </c>
      <c r="AI11" s="88">
        <f ca="1">IF('INF S2 353-271'!$AR8="|","|",AI$7+'INF S2 353-271'!$AR8)</f>
        <v>0.54508101851851853</v>
      </c>
      <c r="AJ11" s="87" t="str">
        <f ca="1">IF('INF S2 353-271'!$AS8="|","|",AJ$7+'INF S2 353-271'!$AS8)</f>
        <v>|</v>
      </c>
      <c r="AK11" s="83">
        <f ca="1">IF('INF S2 353-271'!$AQ8="|","|",AK$7+'INF S2 353-271'!$AQ8)</f>
        <v>0.57725361111111106</v>
      </c>
      <c r="AL11" s="88"/>
      <c r="AM11" s="87"/>
      <c r="AN11" s="87"/>
      <c r="AO11" s="83">
        <f ca="1">IF('INF S2 353-271'!$AQ8="|","|",AO$7+'INF S2 353-271'!$AQ8)</f>
        <v>0.61892027777777781</v>
      </c>
      <c r="AP11" s="88">
        <f ca="1">IF('INF S2 353-271'!$AR8="|","|",AP$7+'INF S2 353-271'!$AR8)</f>
        <v>0.6284143518518519</v>
      </c>
      <c r="AQ11" s="83">
        <f ca="1">IF('INF S2 353-271'!$AQ8="|","|",AQ$7+'INF S2 353-271'!$AQ8)</f>
        <v>0.63975361111111106</v>
      </c>
      <c r="AR11" s="87" t="str">
        <f ca="1">IF('INF S2 353-271'!$AS8="|","|",AR$7+'INF S2 353-271'!$AS8)</f>
        <v>|</v>
      </c>
      <c r="AS11" s="87"/>
      <c r="AT11" s="83">
        <f ca="1">IF('INF S2 353-271'!$AQ8="|","|",AT$7+'INF S2 353-271'!$AQ8)</f>
        <v>0.66058694444444443</v>
      </c>
      <c r="AU11" s="88">
        <f ca="1">IF('INF S2 353-271'!$AR8="|","|",AU$7+'INF S2 353-271'!$AR8)</f>
        <v>0.67008101851851853</v>
      </c>
      <c r="AV11" s="83">
        <f ca="1">IF('INF S2 353-271'!$AQ8="|","|",AV$7+'INF S2 353-271'!$AQ8)</f>
        <v>0.68142027777777781</v>
      </c>
      <c r="AW11" s="87" t="str">
        <f ca="1">IF('INF S2 353-271'!$AS8="|","|",AW$7+'INF S2 353-271'!$AS8)</f>
        <v>|</v>
      </c>
      <c r="AX11" s="87"/>
      <c r="AY11" s="83">
        <f ca="1">IF('INF S2 353-271'!$AQ8="|","|",AY$7+'INF S2 353-271'!$AQ8)</f>
        <v>0.70225361111111106</v>
      </c>
      <c r="AZ11" s="88">
        <f ca="1">IF('INF S2 353-271'!$AR8="|","|",AZ$7+'INF S2 353-271'!$AR8)</f>
        <v>0.71174768518518527</v>
      </c>
      <c r="BA11" s="83">
        <f ca="1">IF('INF S2 353-271'!$AQ8="|","|",BA$7+'INF S2 353-271'!$AQ8)</f>
        <v>0.72308694444444443</v>
      </c>
      <c r="BB11" s="87" t="str">
        <f ca="1">IF('INF S2 353-271'!$AS8="|","|",BB$7+'INF S2 353-271'!$AS8)</f>
        <v>|</v>
      </c>
      <c r="BC11" s="87"/>
      <c r="BD11" s="83">
        <f ca="1">IF('INF S2 353-271'!$AQ8="|","|",BD$7+'INF S2 353-271'!$AQ8)</f>
        <v>0.74392027777777781</v>
      </c>
      <c r="BE11" s="88"/>
      <c r="BF11" s="83">
        <f ca="1">IF('INF S2 353-271'!$AQ8="|","|",BF$7+'INF S2 353-271'!$AQ8)</f>
        <v>0.76475361111111106</v>
      </c>
      <c r="BG11" s="87"/>
      <c r="BH11" s="87"/>
      <c r="BI11" s="83">
        <f ca="1">IF('INF S2 353-271'!$AQ8="|","|",BI$7+'INF S2 353-271'!$AQ8)</f>
        <v>0.78558694444444443</v>
      </c>
      <c r="BJ11" s="88">
        <f ca="1">IF('INF S2 353-271'!$AR8="|","|",BJ$7+'INF S2 353-271'!$AR8)</f>
        <v>0.79508101851851853</v>
      </c>
      <c r="BK11" s="87" t="str">
        <f ca="1">IF('INF S2 353-271'!$AS8="|","|",BK$7+'INF S2 353-271'!$AS8)</f>
        <v>|</v>
      </c>
      <c r="BL11" s="83">
        <f ca="1">IF('INF S2 353-271'!$AQ8="|","|",BL$7+'INF S2 353-271'!$AQ8)</f>
        <v>0.82725361111111106</v>
      </c>
      <c r="BM11" s="88"/>
      <c r="BN11" s="87"/>
      <c r="BO11" s="83">
        <f ca="1">IF('INF S2 353-271'!$AQ8="|","|",BO$7+'INF S2 353-271'!$AQ8)</f>
        <v>0.86892027777777781</v>
      </c>
      <c r="BP11" s="88">
        <f ca="1">IF('INF S2 353-271'!$AR8="|","|",BP$7+'INF S2 353-271'!$AR8)</f>
        <v>0.8784143518518519</v>
      </c>
      <c r="BQ11" s="87" t="str">
        <f ca="1">IF('INF S2 353-271'!$AS8="|","|",BQ$7+'INF S2 353-271'!$AS8)</f>
        <v>|</v>
      </c>
      <c r="BR11" s="83">
        <f ca="1">IF('INF S2 353-271'!$AQ8="|","|",BR$7+'INF S2 353-271'!$AQ8)</f>
        <v>0.91058694444444443</v>
      </c>
      <c r="BS11" s="88"/>
      <c r="BT11" s="87"/>
      <c r="BU11" s="83">
        <f ca="1">IF('INF S2 353-271'!$AQ8="|","|",BU$7+'INF S2 353-271'!$AQ8)</f>
        <v>0.95225361111111106</v>
      </c>
      <c r="BV11" s="88">
        <f ca="1">IF('INF S2 353-271'!$AR8="|","|",BV$7+'INF S2 353-271'!$AR8)</f>
        <v>0.96174768518518527</v>
      </c>
      <c r="CK11" s="187">
        <v>27.453999999999994</v>
      </c>
      <c r="CL11" s="155" t="s">
        <v>104</v>
      </c>
      <c r="CM11" s="99"/>
      <c r="CN11" s="83">
        <f ca="1">IF('INF S2 353-271'!$AY8="|","|",CN$22+'INF S2 353-271'!$AY8)</f>
        <v>0.25778229166666666</v>
      </c>
      <c r="CO11" s="83">
        <f ca="1">IF('INF S2 353-271'!$AY8="|","|",CO$22+'INF S2 353-271'!$AY8)</f>
        <v>0.29944895833333335</v>
      </c>
      <c r="CP11" s="83"/>
      <c r="CQ11" s="87" t="str">
        <f ca="1">IF('INF S2 353-271'!$BA8="|","|",CQ$22+'INF S2 353-271'!$BA8)</f>
        <v>|</v>
      </c>
      <c r="CR11" s="83">
        <f ca="1">IF('INF S2 353-271'!$AY8="|","|",CR$22+'INF S2 353-271'!$AY8)</f>
        <v>0.32028229166666666</v>
      </c>
      <c r="CS11" s="82">
        <f ca="1">IF('INF S2 353-271'!$AZ8="|","|",CS$22+'INF S2 353-271'!$AZ8)</f>
        <v>0.33088237268518517</v>
      </c>
      <c r="CT11" s="83">
        <f ca="1">IF('INF S2 353-271'!$AY8="|","|",CT$22+'INF S2 353-271'!$AY8)</f>
        <v>0.34111562500000003</v>
      </c>
      <c r="CU11" s="83"/>
      <c r="CV11" s="87" t="str">
        <f ca="1">IF('INF S2 353-271'!$BA8="|","|",CV$22+'INF S2 353-271'!$BA8)</f>
        <v>|</v>
      </c>
      <c r="CW11" s="83">
        <f ca="1">IF('INF S2 353-271'!$AY8="|","|",CW$22+'INF S2 353-271'!$AY8)</f>
        <v>0.36194895833333335</v>
      </c>
      <c r="CX11" s="82">
        <f ca="1">IF('INF S2 353-271'!$AZ8="|","|",CX$22+'INF S2 353-271'!$AZ8)</f>
        <v>0.37254903935185185</v>
      </c>
      <c r="CY11" s="83">
        <f ca="1">IF('INF S2 353-271'!$AY8="|","|",CY$22+'INF S2 353-271'!$AY8)</f>
        <v>0.38278229166666666</v>
      </c>
      <c r="CZ11" s="83"/>
      <c r="DA11" s="87" t="str">
        <f ca="1">IF('INF S2 353-271'!$BA8="|","|",DA$22+'INF S2 353-271'!$BA8)</f>
        <v>|</v>
      </c>
      <c r="DB11" s="83">
        <f ca="1">IF('INF S2 353-271'!$AY8="|","|",DB$22+'INF S2 353-271'!$AY8)</f>
        <v>0.40361562500000003</v>
      </c>
      <c r="DC11" s="82">
        <f ca="1">IF('INF S2 353-271'!$AZ8="|","|",DC$22+'INF S2 353-271'!$AZ8)</f>
        <v>0.41421570601851848</v>
      </c>
      <c r="DD11" s="83">
        <f ca="1">IF('INF S2 353-271'!$AY8="|","|",DD$22+'INF S2 353-271'!$AY8)</f>
        <v>0.42444895833333335</v>
      </c>
      <c r="DE11" s="87" t="str">
        <f ca="1">IF('INF S2 353-271'!$BA8="|","|",DE$22+'INF S2 353-271'!$BA8)</f>
        <v>|</v>
      </c>
      <c r="DF11" s="82"/>
      <c r="DG11" s="83">
        <f ca="1">IF('INF S2 353-271'!$AY8="|","|",DG$22+'INF S2 353-271'!$AY8)</f>
        <v>0.46611562500000003</v>
      </c>
      <c r="DH11" s="87"/>
      <c r="DI11" s="82">
        <f ca="1">IF('INF S2 353-271'!$AZ8="|","|",DI$22+'INF S2 353-271'!$AZ8)</f>
        <v>0.49754903935185185</v>
      </c>
      <c r="DJ11" s="83">
        <f ca="1">IF('INF S2 353-271'!$AY8="|","|",DJ$22+'INF S2 353-271'!$AY8)</f>
        <v>0.50778229166666666</v>
      </c>
      <c r="DK11" s="87" t="str">
        <f ca="1">IF('INF S2 353-271'!$BA8="|","|",DK$22+'INF S2 353-271'!$BA8)</f>
        <v>|</v>
      </c>
      <c r="DL11" s="82"/>
      <c r="DM11" s="83">
        <f ca="1">IF('INF S2 353-271'!$AY8="|","|",DM$22+'INF S2 353-271'!$AY8)</f>
        <v>0.54944895833333329</v>
      </c>
      <c r="DN11" s="87"/>
      <c r="DO11" s="82">
        <f ca="1">IF('INF S2 353-271'!$AZ8="|","|",DO$22+'INF S2 353-271'!$AZ8)</f>
        <v>0.58088237268518517</v>
      </c>
      <c r="DP11" s="83">
        <f ca="1">IF('INF S2 353-271'!$AY8="|","|",DP$22+'INF S2 353-271'!$AY8)</f>
        <v>0.59111562499999992</v>
      </c>
      <c r="DQ11" s="87" t="str">
        <f ca="1">IF('INF S2 353-271'!$BA8="|","|",DQ$22+'INF S2 353-271'!$BA8)</f>
        <v>|</v>
      </c>
      <c r="DR11" s="82"/>
      <c r="DS11" s="83">
        <f ca="1">IF('INF S2 353-271'!$AY8="|","|",DS$22+'INF S2 353-271'!$AY8)</f>
        <v>0.63278229166666666</v>
      </c>
      <c r="DT11" s="87"/>
      <c r="DU11" s="82">
        <f ca="1">IF('INF S2 353-271'!$AZ8="|","|",DU$22+'INF S2 353-271'!$AZ8)</f>
        <v>0.66421570601851854</v>
      </c>
      <c r="DV11" s="83">
        <f ca="1">IF('INF S2 353-271'!$AY8="|","|",DV$22+'INF S2 353-271'!$AY8)</f>
        <v>0.67444895833333329</v>
      </c>
      <c r="DW11" s="83"/>
      <c r="DX11" s="87" t="str">
        <f ca="1">IF('INF S2 353-271'!$BA8="|","|",DX$22+'INF S2 353-271'!$BA8)</f>
        <v>|</v>
      </c>
      <c r="DY11" s="83">
        <f ca="1">IF('INF S2 353-271'!$AY8="|","|",DY$22+'INF S2 353-271'!$AY8)</f>
        <v>0.69528229166666666</v>
      </c>
      <c r="DZ11" s="82">
        <f ca="1">IF('INF S2 353-271'!$AZ8="|","|",DZ$22+'INF S2 353-271'!$AZ8)</f>
        <v>0.70588237268518528</v>
      </c>
      <c r="EA11" s="83">
        <f ca="1">IF('INF S2 353-271'!$AY8="|","|",EA$22+'INF S2 353-271'!$AY8)</f>
        <v>0.71611562499999992</v>
      </c>
      <c r="EB11" s="83"/>
      <c r="EC11" s="87" t="str">
        <f ca="1">IF('INF S2 353-271'!$BA8="|","|",EC$22+'INF S2 353-271'!$BA8)</f>
        <v>|</v>
      </c>
      <c r="ED11" s="83">
        <f ca="1">IF('INF S2 353-271'!$AY8="|","|",ED$22+'INF S2 353-271'!$AY8)</f>
        <v>0.73694895833333329</v>
      </c>
      <c r="EE11" s="82">
        <f ca="1">IF('INF S2 353-271'!$AZ8="|","|",EE$22+'INF S2 353-271'!$AZ8)</f>
        <v>0.74754903935185191</v>
      </c>
      <c r="EF11" s="83">
        <f ca="1">IF('INF S2 353-271'!$AY8="|","|",EF$22+'INF S2 353-271'!$AY8)</f>
        <v>0.75778229166666666</v>
      </c>
      <c r="EG11" s="83"/>
      <c r="EH11" s="87" t="str">
        <f ca="1">IF('INF S2 353-271'!$BA8="|","|",EH$22+'INF S2 353-271'!$BA8)</f>
        <v>|</v>
      </c>
      <c r="EI11" s="83">
        <f ca="1">IF('INF S2 353-271'!$AY8="|","|",EI$22+'INF S2 353-271'!$AY8)</f>
        <v>0.77861562499999992</v>
      </c>
      <c r="EJ11" s="82">
        <f ca="1">IF('INF S2 353-271'!$AZ8="|","|",EJ$22+'INF S2 353-271'!$AZ8)</f>
        <v>0.78921570601851854</v>
      </c>
      <c r="EK11" s="83">
        <f ca="1">IF('INF S2 353-271'!$AY8="|","|",EK$22+'INF S2 353-271'!$AY8)</f>
        <v>0.79944895833333329</v>
      </c>
      <c r="EL11" s="83"/>
      <c r="EM11" s="87"/>
      <c r="EN11" s="83">
        <f ca="1">IF('INF S2 353-271'!$AY8="|","|",EN$22+'INF S2 353-271'!$AY8)</f>
        <v>0.82028229166666666</v>
      </c>
      <c r="EO11" s="82">
        <f ca="1">IF('INF S2 353-271'!$AZ8="|","|",EO$22+'INF S2 353-271'!$AZ8)</f>
        <v>0.83088237268518528</v>
      </c>
      <c r="EP11" s="83">
        <f ca="1">IF('INF S2 353-271'!$AY8="|","|",EP$22+'INF S2 353-271'!$AY8)</f>
        <v>0.84111562499999992</v>
      </c>
      <c r="EQ11" s="87" t="str">
        <f ca="1">IF('INF S2 353-271'!$BA8="|","|",EQ$22+'INF S2 353-271'!$BA8)</f>
        <v>|</v>
      </c>
      <c r="ER11" s="82"/>
      <c r="ES11" s="83">
        <f ca="1">IF('INF S2 353-271'!$AY8="|","|",ES$22+'INF S2 353-271'!$AY8)</f>
        <v>0.88278229166666666</v>
      </c>
      <c r="ET11" s="87"/>
      <c r="EU11" s="82">
        <f ca="1">IF('INF S2 353-271'!$AZ8="|","|",EU$22+'INF S2 353-271'!$AZ8)</f>
        <v>0.91421570601851854</v>
      </c>
      <c r="EV11" s="83">
        <f ca="1">IF('INF S2 353-271'!$AY8="|","|",EV$22+'INF S2 353-271'!$AY8)</f>
        <v>0.92444895833333329</v>
      </c>
      <c r="EW11" s="87" t="str">
        <f ca="1">IF('INF S2 353-271'!$BA8="|","|",EW$22+'INF S2 353-271'!$BA8)</f>
        <v>|</v>
      </c>
      <c r="EX11" s="82"/>
      <c r="EY11" s="83">
        <f ca="1">IF('INF S2 353-271'!$AY8="|","|",EY$22+'INF S2 353-271'!$AY8)</f>
        <v>0.96611562499999992</v>
      </c>
      <c r="EZ11" s="87"/>
      <c r="FA11" s="83">
        <f ca="1">IF('INF S2 353-271'!$AY8="|","|",FA$22+'INF S2 353-271'!$AY8)</f>
        <v>1.0077822916666668</v>
      </c>
    </row>
    <row r="12" spans="1:157">
      <c r="A12" s="187">
        <f ca="1">'INF S2 353-271'!AH9</f>
        <v>24.853999999999992</v>
      </c>
      <c r="B12" s="154" t="str">
        <f ca="1">'INF S2 353-271'!AI9</f>
        <v>Pobiedziska Let.</v>
      </c>
      <c r="C12" s="99"/>
      <c r="D12" s="83">
        <f ca="1">IF('INF S2 353-271'!$AQ9="|","|",D$7+'INF S2 353-271'!$AQ9)</f>
        <v>0.20414944444444444</v>
      </c>
      <c r="E12" s="88"/>
      <c r="F12" s="87" t="str">
        <f ca="1">IF('INF S2 353-271'!$AS9="|","|",F$7+'INF S2 353-271'!$AS9)</f>
        <v>|</v>
      </c>
      <c r="G12" s="83">
        <f ca="1">IF('INF S2 353-271'!$AQ9="|","|",G$7+'INF S2 353-271'!$AQ9)</f>
        <v>0.2458161111111111</v>
      </c>
      <c r="H12" s="88" t="str">
        <f ca="1">IF('INF S2 353-271'!$AR9="|","|",H$7+'INF S2 353-271'!$AR9)</f>
        <v>|</v>
      </c>
      <c r="I12" s="83">
        <f ca="1">IF('INF S2 353-271'!$AQ9="|","|",I$7+'INF S2 353-271'!$AQ9)</f>
        <v>0.26664944444444444</v>
      </c>
      <c r="J12" s="87" t="str">
        <f ca="1">IF('INF S2 353-271'!$AS9="|","|",J$7+'INF S2 353-271'!$AS9)</f>
        <v>|</v>
      </c>
      <c r="K12" s="87"/>
      <c r="L12" s="83">
        <f ca="1">IF('INF S2 353-271'!$AQ9="|","|",L$7+'INF S2 353-271'!$AQ9)</f>
        <v>0.28748277777777775</v>
      </c>
      <c r="M12" s="88" t="str">
        <f ca="1">IF('INF S2 353-271'!$AR9="|","|",M$7+'INF S2 353-271'!$AR9)</f>
        <v>|</v>
      </c>
      <c r="N12" s="83">
        <f ca="1">IF('INF S2 353-271'!$AQ9="|","|",N$7+'INF S2 353-271'!$AQ9)</f>
        <v>0.30831611111111112</v>
      </c>
      <c r="O12" s="87" t="str">
        <f ca="1">IF('INF S2 353-271'!$AS9="|","|",O$7+'INF S2 353-271'!$AS9)</f>
        <v>|</v>
      </c>
      <c r="P12" s="87"/>
      <c r="Q12" s="83">
        <f ca="1">IF('INF S2 353-271'!$AQ9="|","|",Q$7+'INF S2 353-271'!$AQ9)</f>
        <v>0.32914944444444444</v>
      </c>
      <c r="R12" s="88" t="str">
        <f ca="1">IF('INF S2 353-271'!$AR9="|","|",R$7+'INF S2 353-271'!$AR9)</f>
        <v>|</v>
      </c>
      <c r="S12" s="83">
        <f ca="1">IF('INF S2 353-271'!$AQ9="|","|",S$7+'INF S2 353-271'!$AQ9)</f>
        <v>0.34998277777777781</v>
      </c>
      <c r="T12" s="87" t="str">
        <f ca="1">IF('INF S2 353-271'!$AS9="|","|",T$7+'INF S2 353-271'!$AS9)</f>
        <v>|</v>
      </c>
      <c r="U12" s="87"/>
      <c r="V12" s="83">
        <f ca="1">IF('INF S2 353-271'!$AQ9="|","|",V$7+'INF S2 353-271'!$AQ9)</f>
        <v>0.37081611111111112</v>
      </c>
      <c r="W12" s="88" t="str">
        <f ca="1">IF('INF S2 353-271'!$AR9="|","|",W$7+'INF S2 353-271'!$AR9)</f>
        <v>|</v>
      </c>
      <c r="X12" s="87" t="str">
        <f ca="1">IF('INF S2 353-271'!$AS9="|","|",X$7+'INF S2 353-271'!$AS9)</f>
        <v>|</v>
      </c>
      <c r="Y12" s="83">
        <f ca="1">IF('INF S2 353-271'!$AQ9="|","|",Y$7+'INF S2 353-271'!$AQ9)</f>
        <v>0.41248277777777781</v>
      </c>
      <c r="Z12" s="88"/>
      <c r="AA12" s="87"/>
      <c r="AB12" s="83">
        <f ca="1">IF('INF S2 353-271'!$AQ9="|","|",AB$7+'INF S2 353-271'!$AQ9)</f>
        <v>0.45414944444444449</v>
      </c>
      <c r="AC12" s="88" t="str">
        <f ca="1">IF('INF S2 353-271'!$AR9="|","|",AC$7+'INF S2 353-271'!$AR9)</f>
        <v>|</v>
      </c>
      <c r="AD12" s="87" t="str">
        <f ca="1">IF('INF S2 353-271'!$AS9="|","|",AD$7+'INF S2 353-271'!$AS9)</f>
        <v>|</v>
      </c>
      <c r="AE12" s="83">
        <f ca="1">IF('INF S2 353-271'!$AQ9="|","|",AE$7+'INF S2 353-271'!$AQ9)</f>
        <v>0.49581611111111112</v>
      </c>
      <c r="AF12" s="88"/>
      <c r="AG12" s="87"/>
      <c r="AH12" s="83">
        <f ca="1">IF('INF S2 353-271'!$AQ9="|","|",AH$7+'INF S2 353-271'!$AQ9)</f>
        <v>0.53748277777777775</v>
      </c>
      <c r="AI12" s="88" t="str">
        <f ca="1">IF('INF S2 353-271'!$AR9="|","|",AI$7+'INF S2 353-271'!$AR9)</f>
        <v>|</v>
      </c>
      <c r="AJ12" s="87" t="str">
        <f ca="1">IF('INF S2 353-271'!$AS9="|","|",AJ$7+'INF S2 353-271'!$AS9)</f>
        <v>|</v>
      </c>
      <c r="AK12" s="83">
        <f ca="1">IF('INF S2 353-271'!$AQ9="|","|",AK$7+'INF S2 353-271'!$AQ9)</f>
        <v>0.57914944444444449</v>
      </c>
      <c r="AL12" s="88"/>
      <c r="AM12" s="87"/>
      <c r="AN12" s="87"/>
      <c r="AO12" s="83">
        <f ca="1">IF('INF S2 353-271'!$AQ9="|","|",AO$7+'INF S2 353-271'!$AQ9)</f>
        <v>0.62081611111111124</v>
      </c>
      <c r="AP12" s="88" t="str">
        <f ca="1">IF('INF S2 353-271'!$AR9="|","|",AP$7+'INF S2 353-271'!$AR9)</f>
        <v>|</v>
      </c>
      <c r="AQ12" s="83">
        <f ca="1">IF('INF S2 353-271'!$AQ9="|","|",AQ$7+'INF S2 353-271'!$AQ9)</f>
        <v>0.64164944444444449</v>
      </c>
      <c r="AR12" s="87" t="str">
        <f ca="1">IF('INF S2 353-271'!$AS9="|","|",AR$7+'INF S2 353-271'!$AS9)</f>
        <v>|</v>
      </c>
      <c r="AS12" s="87"/>
      <c r="AT12" s="83">
        <f ca="1">IF('INF S2 353-271'!$AQ9="|","|",AT$7+'INF S2 353-271'!$AQ9)</f>
        <v>0.66248277777777775</v>
      </c>
      <c r="AU12" s="88" t="str">
        <f ca="1">IF('INF S2 353-271'!$AR9="|","|",AU$7+'INF S2 353-271'!$AR9)</f>
        <v>|</v>
      </c>
      <c r="AV12" s="83">
        <f ca="1">IF('INF S2 353-271'!$AQ9="|","|",AV$7+'INF S2 353-271'!$AQ9)</f>
        <v>0.68331611111111124</v>
      </c>
      <c r="AW12" s="87" t="str">
        <f ca="1">IF('INF S2 353-271'!$AS9="|","|",AW$7+'INF S2 353-271'!$AS9)</f>
        <v>|</v>
      </c>
      <c r="AX12" s="87"/>
      <c r="AY12" s="83">
        <f ca="1">IF('INF S2 353-271'!$AQ9="|","|",AY$7+'INF S2 353-271'!$AQ9)</f>
        <v>0.70414944444444449</v>
      </c>
      <c r="AZ12" s="88" t="str">
        <f ca="1">IF('INF S2 353-271'!$AR9="|","|",AZ$7+'INF S2 353-271'!$AR9)</f>
        <v>|</v>
      </c>
      <c r="BA12" s="83">
        <f ca="1">IF('INF S2 353-271'!$AQ9="|","|",BA$7+'INF S2 353-271'!$AQ9)</f>
        <v>0.72498277777777775</v>
      </c>
      <c r="BB12" s="87" t="str">
        <f ca="1">IF('INF S2 353-271'!$AS9="|","|",BB$7+'INF S2 353-271'!$AS9)</f>
        <v>|</v>
      </c>
      <c r="BC12" s="87"/>
      <c r="BD12" s="83">
        <f ca="1">IF('INF S2 353-271'!$AQ9="|","|",BD$7+'INF S2 353-271'!$AQ9)</f>
        <v>0.74581611111111124</v>
      </c>
      <c r="BE12" s="88"/>
      <c r="BF12" s="83">
        <f ca="1">IF('INF S2 353-271'!$AQ9="|","|",BF$7+'INF S2 353-271'!$AQ9)</f>
        <v>0.76664944444444449</v>
      </c>
      <c r="BG12" s="87"/>
      <c r="BH12" s="87"/>
      <c r="BI12" s="83">
        <f ca="1">IF('INF S2 353-271'!$AQ9="|","|",BI$7+'INF S2 353-271'!$AQ9)</f>
        <v>0.78748277777777775</v>
      </c>
      <c r="BJ12" s="88" t="str">
        <f ca="1">IF('INF S2 353-271'!$AR9="|","|",BJ$7+'INF S2 353-271'!$AR9)</f>
        <v>|</v>
      </c>
      <c r="BK12" s="87" t="str">
        <f ca="1">IF('INF S2 353-271'!$AS9="|","|",BK$7+'INF S2 353-271'!$AS9)</f>
        <v>|</v>
      </c>
      <c r="BL12" s="83">
        <f ca="1">IF('INF S2 353-271'!$AQ9="|","|",BL$7+'INF S2 353-271'!$AQ9)</f>
        <v>0.82914944444444449</v>
      </c>
      <c r="BM12" s="88"/>
      <c r="BN12" s="87"/>
      <c r="BO12" s="83">
        <f ca="1">IF('INF S2 353-271'!$AQ9="|","|",BO$7+'INF S2 353-271'!$AQ9)</f>
        <v>0.87081611111111124</v>
      </c>
      <c r="BP12" s="88" t="str">
        <f ca="1">IF('INF S2 353-271'!$AR9="|","|",BP$7+'INF S2 353-271'!$AR9)</f>
        <v>|</v>
      </c>
      <c r="BQ12" s="87" t="str">
        <f ca="1">IF('INF S2 353-271'!$AS9="|","|",BQ$7+'INF S2 353-271'!$AS9)</f>
        <v>|</v>
      </c>
      <c r="BR12" s="83">
        <f ca="1">IF('INF S2 353-271'!$AQ9="|","|",BR$7+'INF S2 353-271'!$AQ9)</f>
        <v>0.91248277777777775</v>
      </c>
      <c r="BS12" s="88"/>
      <c r="BT12" s="87"/>
      <c r="BU12" s="83">
        <f ca="1">IF('INF S2 353-271'!$AQ9="|","|",BU$7+'INF S2 353-271'!$AQ9)</f>
        <v>0.95414944444444449</v>
      </c>
      <c r="BV12" s="88" t="str">
        <f ca="1">IF('INF S2 353-271'!$AR9="|","|",BV$7+'INF S2 353-271'!$AR9)</f>
        <v>|</v>
      </c>
      <c r="CK12" s="187">
        <v>24.853999999999992</v>
      </c>
      <c r="CL12" s="154" t="s">
        <v>105</v>
      </c>
      <c r="CM12" s="99"/>
      <c r="CN12" s="83">
        <f ca="1">IF('INF S2 353-271'!$AY9="|","|",CN$22+'INF S2 353-271'!$AY9)</f>
        <v>0.25553923611111112</v>
      </c>
      <c r="CO12" s="83">
        <f ca="1">IF('INF S2 353-271'!$AY9="|","|",CO$22+'INF S2 353-271'!$AY9)</f>
        <v>0.29720590277777781</v>
      </c>
      <c r="CP12" s="83"/>
      <c r="CQ12" s="87" t="str">
        <f ca="1">IF('INF S2 353-271'!$BA9="|","|",CQ$22+'INF S2 353-271'!$BA9)</f>
        <v>|</v>
      </c>
      <c r="CR12" s="83">
        <f ca="1">IF('INF S2 353-271'!$AY9="|","|",CR$22+'INF S2 353-271'!$AY9)</f>
        <v>0.31803923611111112</v>
      </c>
      <c r="CS12" s="82" t="str">
        <f ca="1">IF('INF S2 353-271'!$AZ9="|","|",CS$22+'INF S2 353-271'!$AZ9)</f>
        <v>|</v>
      </c>
      <c r="CT12" s="83">
        <f ca="1">IF('INF S2 353-271'!$AY9="|","|",CT$22+'INF S2 353-271'!$AY9)</f>
        <v>0.33887256944444449</v>
      </c>
      <c r="CU12" s="83"/>
      <c r="CV12" s="87" t="str">
        <f ca="1">IF('INF S2 353-271'!$BA9="|","|",CV$22+'INF S2 353-271'!$BA9)</f>
        <v>|</v>
      </c>
      <c r="CW12" s="83">
        <f ca="1">IF('INF S2 353-271'!$AY9="|","|",CW$22+'INF S2 353-271'!$AY9)</f>
        <v>0.35970590277777781</v>
      </c>
      <c r="CX12" s="82" t="str">
        <f ca="1">IF('INF S2 353-271'!$AZ9="|","|",CX$22+'INF S2 353-271'!$AZ9)</f>
        <v>|</v>
      </c>
      <c r="CY12" s="83">
        <f ca="1">IF('INF S2 353-271'!$AY9="|","|",CY$22+'INF S2 353-271'!$AY9)</f>
        <v>0.38053923611111112</v>
      </c>
      <c r="CZ12" s="83"/>
      <c r="DA12" s="87" t="str">
        <f ca="1">IF('INF S2 353-271'!$BA9="|","|",DA$22+'INF S2 353-271'!$BA9)</f>
        <v>|</v>
      </c>
      <c r="DB12" s="83">
        <f ca="1">IF('INF S2 353-271'!$AY9="|","|",DB$22+'INF S2 353-271'!$AY9)</f>
        <v>0.40137256944444449</v>
      </c>
      <c r="DC12" s="82" t="str">
        <f ca="1">IF('INF S2 353-271'!$AZ9="|","|",DC$22+'INF S2 353-271'!$AZ9)</f>
        <v>|</v>
      </c>
      <c r="DD12" s="83">
        <f ca="1">IF('INF S2 353-271'!$AY9="|","|",DD$22+'INF S2 353-271'!$AY9)</f>
        <v>0.42220590277777781</v>
      </c>
      <c r="DE12" s="87" t="str">
        <f ca="1">IF('INF S2 353-271'!$BA9="|","|",DE$22+'INF S2 353-271'!$BA9)</f>
        <v>|</v>
      </c>
      <c r="DF12" s="82"/>
      <c r="DG12" s="83">
        <f ca="1">IF('INF S2 353-271'!$AY9="|","|",DG$22+'INF S2 353-271'!$AY9)</f>
        <v>0.46387256944444449</v>
      </c>
      <c r="DH12" s="87"/>
      <c r="DI12" s="82" t="str">
        <f ca="1">IF('INF S2 353-271'!$AZ9="|","|",DI$22+'INF S2 353-271'!$AZ9)</f>
        <v>|</v>
      </c>
      <c r="DJ12" s="83">
        <f ca="1">IF('INF S2 353-271'!$AY9="|","|",DJ$22+'INF S2 353-271'!$AY9)</f>
        <v>0.50553923611111107</v>
      </c>
      <c r="DK12" s="87" t="str">
        <f ca="1">IF('INF S2 353-271'!$BA9="|","|",DK$22+'INF S2 353-271'!$BA9)</f>
        <v>|</v>
      </c>
      <c r="DL12" s="82"/>
      <c r="DM12" s="83">
        <f ca="1">IF('INF S2 353-271'!$AY9="|","|",DM$22+'INF S2 353-271'!$AY9)</f>
        <v>0.54720590277777781</v>
      </c>
      <c r="DN12" s="87"/>
      <c r="DO12" s="82" t="str">
        <f ca="1">IF('INF S2 353-271'!$AZ9="|","|",DO$22+'INF S2 353-271'!$AZ9)</f>
        <v>|</v>
      </c>
      <c r="DP12" s="83">
        <f ca="1">IF('INF S2 353-271'!$AY9="|","|",DP$22+'INF S2 353-271'!$AY9)</f>
        <v>0.58887256944444444</v>
      </c>
      <c r="DQ12" s="87" t="str">
        <f ca="1">IF('INF S2 353-271'!$BA9="|","|",DQ$22+'INF S2 353-271'!$BA9)</f>
        <v>|</v>
      </c>
      <c r="DR12" s="82"/>
      <c r="DS12" s="83">
        <f ca="1">IF('INF S2 353-271'!$AY9="|","|",DS$22+'INF S2 353-271'!$AY9)</f>
        <v>0.63053923611111118</v>
      </c>
      <c r="DT12" s="87"/>
      <c r="DU12" s="82" t="str">
        <f ca="1">IF('INF S2 353-271'!$AZ9="|","|",DU$22+'INF S2 353-271'!$AZ9)</f>
        <v>|</v>
      </c>
      <c r="DV12" s="83">
        <f ca="1">IF('INF S2 353-271'!$AY9="|","|",DV$22+'INF S2 353-271'!$AY9)</f>
        <v>0.67220590277777781</v>
      </c>
      <c r="DW12" s="83"/>
      <c r="DX12" s="87" t="str">
        <f ca="1">IF('INF S2 353-271'!$BA9="|","|",DX$22+'INF S2 353-271'!$BA9)</f>
        <v>|</v>
      </c>
      <c r="DY12" s="83">
        <f ca="1">IF('INF S2 353-271'!$AY9="|","|",DY$22+'INF S2 353-271'!$AY9)</f>
        <v>0.69303923611111118</v>
      </c>
      <c r="DZ12" s="82" t="str">
        <f ca="1">IF('INF S2 353-271'!$AZ9="|","|",DZ$22+'INF S2 353-271'!$AZ9)</f>
        <v>|</v>
      </c>
      <c r="EA12" s="83">
        <f ca="1">IF('INF S2 353-271'!$AY9="|","|",EA$22+'INF S2 353-271'!$AY9)</f>
        <v>0.71387256944444444</v>
      </c>
      <c r="EB12" s="83"/>
      <c r="EC12" s="87" t="str">
        <f ca="1">IF('INF S2 353-271'!$BA9="|","|",EC$22+'INF S2 353-271'!$BA9)</f>
        <v>|</v>
      </c>
      <c r="ED12" s="83">
        <f ca="1">IF('INF S2 353-271'!$AY9="|","|",ED$22+'INF S2 353-271'!$AY9)</f>
        <v>0.73470590277777781</v>
      </c>
      <c r="EE12" s="82" t="str">
        <f ca="1">IF('INF S2 353-271'!$AZ9="|","|",EE$22+'INF S2 353-271'!$AZ9)</f>
        <v>|</v>
      </c>
      <c r="EF12" s="83">
        <f ca="1">IF('INF S2 353-271'!$AY9="|","|",EF$22+'INF S2 353-271'!$AY9)</f>
        <v>0.75553923611111118</v>
      </c>
      <c r="EG12" s="83"/>
      <c r="EH12" s="87" t="str">
        <f ca="1">IF('INF S2 353-271'!$BA9="|","|",EH$22+'INF S2 353-271'!$BA9)</f>
        <v>|</v>
      </c>
      <c r="EI12" s="83">
        <f ca="1">IF('INF S2 353-271'!$AY9="|","|",EI$22+'INF S2 353-271'!$AY9)</f>
        <v>0.77637256944444444</v>
      </c>
      <c r="EJ12" s="82" t="str">
        <f ca="1">IF('INF S2 353-271'!$AZ9="|","|",EJ$22+'INF S2 353-271'!$AZ9)</f>
        <v>|</v>
      </c>
      <c r="EK12" s="83">
        <f ca="1">IF('INF S2 353-271'!$AY9="|","|",EK$22+'INF S2 353-271'!$AY9)</f>
        <v>0.79720590277777781</v>
      </c>
      <c r="EL12" s="83"/>
      <c r="EM12" s="87"/>
      <c r="EN12" s="83">
        <f ca="1">IF('INF S2 353-271'!$AY9="|","|",EN$22+'INF S2 353-271'!$AY9)</f>
        <v>0.81803923611111118</v>
      </c>
      <c r="EO12" s="82" t="str">
        <f ca="1">IF('INF S2 353-271'!$AZ9="|","|",EO$22+'INF S2 353-271'!$AZ9)</f>
        <v>|</v>
      </c>
      <c r="EP12" s="83">
        <f ca="1">IF('INF S2 353-271'!$AY9="|","|",EP$22+'INF S2 353-271'!$AY9)</f>
        <v>0.83887256944444444</v>
      </c>
      <c r="EQ12" s="87" t="str">
        <f ca="1">IF('INF S2 353-271'!$BA9="|","|",EQ$22+'INF S2 353-271'!$BA9)</f>
        <v>|</v>
      </c>
      <c r="ER12" s="82"/>
      <c r="ES12" s="83">
        <f ca="1">IF('INF S2 353-271'!$AY9="|","|",ES$22+'INF S2 353-271'!$AY9)</f>
        <v>0.88053923611111118</v>
      </c>
      <c r="ET12" s="87"/>
      <c r="EU12" s="82" t="str">
        <f ca="1">IF('INF S2 353-271'!$AZ9="|","|",EU$22+'INF S2 353-271'!$AZ9)</f>
        <v>|</v>
      </c>
      <c r="EV12" s="83">
        <f ca="1">IF('INF S2 353-271'!$AY9="|","|",EV$22+'INF S2 353-271'!$AY9)</f>
        <v>0.92220590277777781</v>
      </c>
      <c r="EW12" s="87" t="str">
        <f ca="1">IF('INF S2 353-271'!$BA9="|","|",EW$22+'INF S2 353-271'!$BA9)</f>
        <v>|</v>
      </c>
      <c r="EX12" s="82"/>
      <c r="EY12" s="83">
        <f ca="1">IF('INF S2 353-271'!$AY9="|","|",EY$22+'INF S2 353-271'!$AY9)</f>
        <v>0.96387256944444444</v>
      </c>
      <c r="EZ12" s="87"/>
      <c r="FA12" s="83">
        <f ca="1">IF('INF S2 353-271'!$AY9="|","|",FA$22+'INF S2 353-271'!$AY9)</f>
        <v>1.0055392361111111</v>
      </c>
    </row>
    <row r="13" spans="1:157">
      <c r="A13" s="187">
        <f ca="1">'INF S2 353-271'!AH10</f>
        <v>23.188999999999993</v>
      </c>
      <c r="B13" s="154" t="str">
        <f ca="1">'INF S2 353-271'!AI10</f>
        <v>Promno</v>
      </c>
      <c r="C13" s="99"/>
      <c r="D13" s="83">
        <f ca="1">IF('INF S2 353-271'!$AQ10="|","|",D$7+'INF S2 353-271'!$AQ10)</f>
        <v>0.20566559027777778</v>
      </c>
      <c r="E13" s="88"/>
      <c r="F13" s="87" t="str">
        <f ca="1">IF('INF S2 353-271'!$AS10="|","|",F$7+'INF S2 353-271'!$AS10)</f>
        <v>|</v>
      </c>
      <c r="G13" s="83">
        <f ca="1">IF('INF S2 353-271'!$AQ10="|","|",G$7+'INF S2 353-271'!$AQ10)</f>
        <v>0.24733225694444444</v>
      </c>
      <c r="H13" s="88" t="str">
        <f ca="1">IF('INF S2 353-271'!$AR10="|","|",H$7+'INF S2 353-271'!$AR10)</f>
        <v>|</v>
      </c>
      <c r="I13" s="83">
        <f ca="1">IF('INF S2 353-271'!$AQ10="|","|",I$7+'INF S2 353-271'!$AQ10)</f>
        <v>0.26816559027777775</v>
      </c>
      <c r="J13" s="87" t="str">
        <f ca="1">IF('INF S2 353-271'!$AS10="|","|",J$7+'INF S2 353-271'!$AS10)</f>
        <v>|</v>
      </c>
      <c r="K13" s="87"/>
      <c r="L13" s="83">
        <f ca="1">IF('INF S2 353-271'!$AQ10="|","|",L$7+'INF S2 353-271'!$AQ10)</f>
        <v>0.28899892361111107</v>
      </c>
      <c r="M13" s="88" t="str">
        <f ca="1">IF('INF S2 353-271'!$AR10="|","|",M$7+'INF S2 353-271'!$AR10)</f>
        <v>|</v>
      </c>
      <c r="N13" s="83">
        <f ca="1">IF('INF S2 353-271'!$AQ10="|","|",N$7+'INF S2 353-271'!$AQ10)</f>
        <v>0.30983225694444444</v>
      </c>
      <c r="O13" s="87" t="str">
        <f ca="1">IF('INF S2 353-271'!$AS10="|","|",O$7+'INF S2 353-271'!$AS10)</f>
        <v>|</v>
      </c>
      <c r="P13" s="87"/>
      <c r="Q13" s="83">
        <f ca="1">IF('INF S2 353-271'!$AQ10="|","|",Q$7+'INF S2 353-271'!$AQ10)</f>
        <v>0.33066559027777775</v>
      </c>
      <c r="R13" s="88" t="str">
        <f ca="1">IF('INF S2 353-271'!$AR10="|","|",R$7+'INF S2 353-271'!$AR10)</f>
        <v>|</v>
      </c>
      <c r="S13" s="83">
        <f ca="1">IF('INF S2 353-271'!$AQ10="|","|",S$7+'INF S2 353-271'!$AQ10)</f>
        <v>0.35149892361111112</v>
      </c>
      <c r="T13" s="87" t="str">
        <f ca="1">IF('INF S2 353-271'!$AS10="|","|",T$7+'INF S2 353-271'!$AS10)</f>
        <v>|</v>
      </c>
      <c r="U13" s="87"/>
      <c r="V13" s="83">
        <f ca="1">IF('INF S2 353-271'!$AQ10="|","|",V$7+'INF S2 353-271'!$AQ10)</f>
        <v>0.37233225694444444</v>
      </c>
      <c r="W13" s="88" t="str">
        <f ca="1">IF('INF S2 353-271'!$AR10="|","|",W$7+'INF S2 353-271'!$AR10)</f>
        <v>|</v>
      </c>
      <c r="X13" s="87" t="str">
        <f ca="1">IF('INF S2 353-271'!$AS10="|","|",X$7+'INF S2 353-271'!$AS10)</f>
        <v>|</v>
      </c>
      <c r="Y13" s="83">
        <f ca="1">IF('INF S2 353-271'!$AQ10="|","|",Y$7+'INF S2 353-271'!$AQ10)</f>
        <v>0.41399892361111112</v>
      </c>
      <c r="Z13" s="88"/>
      <c r="AA13" s="87"/>
      <c r="AB13" s="83">
        <f ca="1">IF('INF S2 353-271'!$AQ10="|","|",AB$7+'INF S2 353-271'!$AQ10)</f>
        <v>0.45566559027777781</v>
      </c>
      <c r="AC13" s="88" t="str">
        <f ca="1">IF('INF S2 353-271'!$AR10="|","|",AC$7+'INF S2 353-271'!$AR10)</f>
        <v>|</v>
      </c>
      <c r="AD13" s="87" t="str">
        <f ca="1">IF('INF S2 353-271'!$AS10="|","|",AD$7+'INF S2 353-271'!$AS10)</f>
        <v>|</v>
      </c>
      <c r="AE13" s="83">
        <f ca="1">IF('INF S2 353-271'!$AQ10="|","|",AE$7+'INF S2 353-271'!$AQ10)</f>
        <v>0.49733225694444444</v>
      </c>
      <c r="AF13" s="88"/>
      <c r="AG13" s="87"/>
      <c r="AH13" s="83">
        <f ca="1">IF('INF S2 353-271'!$AQ10="|","|",AH$7+'INF S2 353-271'!$AQ10)</f>
        <v>0.53899892361111112</v>
      </c>
      <c r="AI13" s="88" t="str">
        <f ca="1">IF('INF S2 353-271'!$AR10="|","|",AI$7+'INF S2 353-271'!$AR10)</f>
        <v>|</v>
      </c>
      <c r="AJ13" s="87" t="str">
        <f ca="1">IF('INF S2 353-271'!$AS10="|","|",AJ$7+'INF S2 353-271'!$AS10)</f>
        <v>|</v>
      </c>
      <c r="AK13" s="83">
        <f ca="1">IF('INF S2 353-271'!$AQ10="|","|",AK$7+'INF S2 353-271'!$AQ10)</f>
        <v>0.58066559027777775</v>
      </c>
      <c r="AL13" s="88"/>
      <c r="AM13" s="87"/>
      <c r="AN13" s="87"/>
      <c r="AO13" s="83">
        <f ca="1">IF('INF S2 353-271'!$AQ10="|","|",AO$7+'INF S2 353-271'!$AQ10)</f>
        <v>0.6223322569444445</v>
      </c>
      <c r="AP13" s="88" t="str">
        <f ca="1">IF('INF S2 353-271'!$AR10="|","|",AP$7+'INF S2 353-271'!$AR10)</f>
        <v>|</v>
      </c>
      <c r="AQ13" s="83">
        <f ca="1">IF('INF S2 353-271'!$AQ10="|","|",AQ$7+'INF S2 353-271'!$AQ10)</f>
        <v>0.64316559027777775</v>
      </c>
      <c r="AR13" s="87" t="str">
        <f ca="1">IF('INF S2 353-271'!$AS10="|","|",AR$7+'INF S2 353-271'!$AS10)</f>
        <v>|</v>
      </c>
      <c r="AS13" s="87"/>
      <c r="AT13" s="83">
        <f ca="1">IF('INF S2 353-271'!$AQ10="|","|",AT$7+'INF S2 353-271'!$AQ10)</f>
        <v>0.66399892361111112</v>
      </c>
      <c r="AU13" s="88" t="str">
        <f ca="1">IF('INF S2 353-271'!$AR10="|","|",AU$7+'INF S2 353-271'!$AR10)</f>
        <v>|</v>
      </c>
      <c r="AV13" s="83">
        <f ca="1">IF('INF S2 353-271'!$AQ10="|","|",AV$7+'INF S2 353-271'!$AQ10)</f>
        <v>0.6848322569444445</v>
      </c>
      <c r="AW13" s="87" t="str">
        <f ca="1">IF('INF S2 353-271'!$AS10="|","|",AW$7+'INF S2 353-271'!$AS10)</f>
        <v>|</v>
      </c>
      <c r="AX13" s="87"/>
      <c r="AY13" s="83">
        <f ca="1">IF('INF S2 353-271'!$AQ10="|","|",AY$7+'INF S2 353-271'!$AQ10)</f>
        <v>0.70566559027777775</v>
      </c>
      <c r="AZ13" s="88" t="str">
        <f ca="1">IF('INF S2 353-271'!$AR10="|","|",AZ$7+'INF S2 353-271'!$AR10)</f>
        <v>|</v>
      </c>
      <c r="BA13" s="83">
        <f ca="1">IF('INF S2 353-271'!$AQ10="|","|",BA$7+'INF S2 353-271'!$AQ10)</f>
        <v>0.72649892361111112</v>
      </c>
      <c r="BB13" s="87" t="str">
        <f ca="1">IF('INF S2 353-271'!$AS10="|","|",BB$7+'INF S2 353-271'!$AS10)</f>
        <v>|</v>
      </c>
      <c r="BC13" s="87"/>
      <c r="BD13" s="83">
        <f ca="1">IF('INF S2 353-271'!$AQ10="|","|",BD$7+'INF S2 353-271'!$AQ10)</f>
        <v>0.7473322569444445</v>
      </c>
      <c r="BE13" s="88"/>
      <c r="BF13" s="83">
        <f ca="1">IF('INF S2 353-271'!$AQ10="|","|",BF$7+'INF S2 353-271'!$AQ10)</f>
        <v>0.76816559027777775</v>
      </c>
      <c r="BG13" s="87"/>
      <c r="BH13" s="87"/>
      <c r="BI13" s="83">
        <f ca="1">IF('INF S2 353-271'!$AQ10="|","|",BI$7+'INF S2 353-271'!$AQ10)</f>
        <v>0.78899892361111112</v>
      </c>
      <c r="BJ13" s="88" t="str">
        <f ca="1">IF('INF S2 353-271'!$AR10="|","|",BJ$7+'INF S2 353-271'!$AR10)</f>
        <v>|</v>
      </c>
      <c r="BK13" s="87" t="str">
        <f ca="1">IF('INF S2 353-271'!$AS10="|","|",BK$7+'INF S2 353-271'!$AS10)</f>
        <v>|</v>
      </c>
      <c r="BL13" s="83">
        <f ca="1">IF('INF S2 353-271'!$AQ10="|","|",BL$7+'INF S2 353-271'!$AQ10)</f>
        <v>0.83066559027777775</v>
      </c>
      <c r="BM13" s="88"/>
      <c r="BN13" s="87"/>
      <c r="BO13" s="83">
        <f ca="1">IF('INF S2 353-271'!$AQ10="|","|",BO$7+'INF S2 353-271'!$AQ10)</f>
        <v>0.8723322569444445</v>
      </c>
      <c r="BP13" s="88" t="str">
        <f ca="1">IF('INF S2 353-271'!$AR10="|","|",BP$7+'INF S2 353-271'!$AR10)</f>
        <v>|</v>
      </c>
      <c r="BQ13" s="87" t="str">
        <f ca="1">IF('INF S2 353-271'!$AS10="|","|",BQ$7+'INF S2 353-271'!$AS10)</f>
        <v>|</v>
      </c>
      <c r="BR13" s="83">
        <f ca="1">IF('INF S2 353-271'!$AQ10="|","|",BR$7+'INF S2 353-271'!$AQ10)</f>
        <v>0.91399892361111112</v>
      </c>
      <c r="BS13" s="88"/>
      <c r="BT13" s="87"/>
      <c r="BU13" s="83">
        <f ca="1">IF('INF S2 353-271'!$AQ10="|","|",BU$7+'INF S2 353-271'!$AQ10)</f>
        <v>0.95566559027777775</v>
      </c>
      <c r="BV13" s="88" t="str">
        <f ca="1">IF('INF S2 353-271'!$AR10="|","|",BV$7+'INF S2 353-271'!$AR10)</f>
        <v>|</v>
      </c>
      <c r="CK13" s="187">
        <v>23.188999999999993</v>
      </c>
      <c r="CL13" s="154" t="s">
        <v>106</v>
      </c>
      <c r="CM13" s="99"/>
      <c r="CN13" s="83">
        <f ca="1">IF('INF S2 353-271'!$AY10="|","|",CN$22+'INF S2 353-271'!$AY10)</f>
        <v>0.25402309027777781</v>
      </c>
      <c r="CO13" s="83">
        <f ca="1">IF('INF S2 353-271'!$AY10="|","|",CO$22+'INF S2 353-271'!$AY10)</f>
        <v>0.29568975694444444</v>
      </c>
      <c r="CP13" s="83"/>
      <c r="CQ13" s="87" t="str">
        <f ca="1">IF('INF S2 353-271'!$BA10="|","|",CQ$22+'INF S2 353-271'!$BA10)</f>
        <v>|</v>
      </c>
      <c r="CR13" s="83">
        <f ca="1">IF('INF S2 353-271'!$AY10="|","|",CR$22+'INF S2 353-271'!$AY10)</f>
        <v>0.31652309027777775</v>
      </c>
      <c r="CS13" s="82" t="str">
        <f ca="1">IF('INF S2 353-271'!$AZ10="|","|",CS$22+'INF S2 353-271'!$AZ10)</f>
        <v>|</v>
      </c>
      <c r="CT13" s="83">
        <f ca="1">IF('INF S2 353-271'!$AY10="|","|",CT$22+'INF S2 353-271'!$AY10)</f>
        <v>0.33735642361111112</v>
      </c>
      <c r="CU13" s="83"/>
      <c r="CV13" s="87" t="str">
        <f ca="1">IF('INF S2 353-271'!$BA10="|","|",CV$22+'INF S2 353-271'!$BA10)</f>
        <v>|</v>
      </c>
      <c r="CW13" s="83">
        <f ca="1">IF('INF S2 353-271'!$AY10="|","|",CW$22+'INF S2 353-271'!$AY10)</f>
        <v>0.35818975694444444</v>
      </c>
      <c r="CX13" s="82" t="str">
        <f ca="1">IF('INF S2 353-271'!$AZ10="|","|",CX$22+'INF S2 353-271'!$AZ10)</f>
        <v>|</v>
      </c>
      <c r="CY13" s="83">
        <f ca="1">IF('INF S2 353-271'!$AY10="|","|",CY$22+'INF S2 353-271'!$AY10)</f>
        <v>0.37902309027777775</v>
      </c>
      <c r="CZ13" s="83"/>
      <c r="DA13" s="87" t="str">
        <f ca="1">IF('INF S2 353-271'!$BA10="|","|",DA$22+'INF S2 353-271'!$BA10)</f>
        <v>|</v>
      </c>
      <c r="DB13" s="83">
        <f ca="1">IF('INF S2 353-271'!$AY10="|","|",DB$22+'INF S2 353-271'!$AY10)</f>
        <v>0.39985642361111112</v>
      </c>
      <c r="DC13" s="82" t="str">
        <f ca="1">IF('INF S2 353-271'!$AZ10="|","|",DC$22+'INF S2 353-271'!$AZ10)</f>
        <v>|</v>
      </c>
      <c r="DD13" s="83">
        <f ca="1">IF('INF S2 353-271'!$AY10="|","|",DD$22+'INF S2 353-271'!$AY10)</f>
        <v>0.42068975694444444</v>
      </c>
      <c r="DE13" s="87" t="str">
        <f ca="1">IF('INF S2 353-271'!$BA10="|","|",DE$22+'INF S2 353-271'!$BA10)</f>
        <v>|</v>
      </c>
      <c r="DF13" s="82"/>
      <c r="DG13" s="83">
        <f ca="1">IF('INF S2 353-271'!$AY10="|","|",DG$22+'INF S2 353-271'!$AY10)</f>
        <v>0.46235642361111112</v>
      </c>
      <c r="DH13" s="87"/>
      <c r="DI13" s="82" t="str">
        <f ca="1">IF('INF S2 353-271'!$AZ10="|","|",DI$22+'INF S2 353-271'!$AZ10)</f>
        <v>|</v>
      </c>
      <c r="DJ13" s="83">
        <f ca="1">IF('INF S2 353-271'!$AY10="|","|",DJ$22+'INF S2 353-271'!$AY10)</f>
        <v>0.50402309027777781</v>
      </c>
      <c r="DK13" s="87" t="str">
        <f ca="1">IF('INF S2 353-271'!$BA10="|","|",DK$22+'INF S2 353-271'!$BA10)</f>
        <v>|</v>
      </c>
      <c r="DL13" s="82"/>
      <c r="DM13" s="83">
        <f ca="1">IF('INF S2 353-271'!$AY10="|","|",DM$22+'INF S2 353-271'!$AY10)</f>
        <v>0.54568975694444444</v>
      </c>
      <c r="DN13" s="87"/>
      <c r="DO13" s="82" t="str">
        <f ca="1">IF('INF S2 353-271'!$AZ10="|","|",DO$22+'INF S2 353-271'!$AZ10)</f>
        <v>|</v>
      </c>
      <c r="DP13" s="83">
        <f ca="1">IF('INF S2 353-271'!$AY10="|","|",DP$22+'INF S2 353-271'!$AY10)</f>
        <v>0.58735642361111107</v>
      </c>
      <c r="DQ13" s="87" t="str">
        <f ca="1">IF('INF S2 353-271'!$BA10="|","|",DQ$22+'INF S2 353-271'!$BA10)</f>
        <v>|</v>
      </c>
      <c r="DR13" s="82"/>
      <c r="DS13" s="83">
        <f ca="1">IF('INF S2 353-271'!$AY10="|","|",DS$22+'INF S2 353-271'!$AY10)</f>
        <v>0.62902309027777781</v>
      </c>
      <c r="DT13" s="87"/>
      <c r="DU13" s="82" t="str">
        <f ca="1">IF('INF S2 353-271'!$AZ10="|","|",DU$22+'INF S2 353-271'!$AZ10)</f>
        <v>|</v>
      </c>
      <c r="DV13" s="83">
        <f ca="1">IF('INF S2 353-271'!$AY10="|","|",DV$22+'INF S2 353-271'!$AY10)</f>
        <v>0.67068975694444444</v>
      </c>
      <c r="DW13" s="83"/>
      <c r="DX13" s="87" t="str">
        <f ca="1">IF('INF S2 353-271'!$BA10="|","|",DX$22+'INF S2 353-271'!$BA10)</f>
        <v>|</v>
      </c>
      <c r="DY13" s="83">
        <f ca="1">IF('INF S2 353-271'!$AY10="|","|",DY$22+'INF S2 353-271'!$AY10)</f>
        <v>0.69152309027777781</v>
      </c>
      <c r="DZ13" s="82" t="str">
        <f ca="1">IF('INF S2 353-271'!$AZ10="|","|",DZ$22+'INF S2 353-271'!$AZ10)</f>
        <v>|</v>
      </c>
      <c r="EA13" s="83">
        <f ca="1">IF('INF S2 353-271'!$AY10="|","|",EA$22+'INF S2 353-271'!$AY10)</f>
        <v>0.71235642361111107</v>
      </c>
      <c r="EB13" s="83"/>
      <c r="EC13" s="87" t="str">
        <f ca="1">IF('INF S2 353-271'!$BA10="|","|",EC$22+'INF S2 353-271'!$BA10)</f>
        <v>|</v>
      </c>
      <c r="ED13" s="83">
        <f ca="1">IF('INF S2 353-271'!$AY10="|","|",ED$22+'INF S2 353-271'!$AY10)</f>
        <v>0.73318975694444444</v>
      </c>
      <c r="EE13" s="82" t="str">
        <f ca="1">IF('INF S2 353-271'!$AZ10="|","|",EE$22+'INF S2 353-271'!$AZ10)</f>
        <v>|</v>
      </c>
      <c r="EF13" s="83">
        <f ca="1">IF('INF S2 353-271'!$AY10="|","|",EF$22+'INF S2 353-271'!$AY10)</f>
        <v>0.75402309027777781</v>
      </c>
      <c r="EG13" s="83"/>
      <c r="EH13" s="87" t="str">
        <f ca="1">IF('INF S2 353-271'!$BA10="|","|",EH$22+'INF S2 353-271'!$BA10)</f>
        <v>|</v>
      </c>
      <c r="EI13" s="83">
        <f ca="1">IF('INF S2 353-271'!$AY10="|","|",EI$22+'INF S2 353-271'!$AY10)</f>
        <v>0.77485642361111107</v>
      </c>
      <c r="EJ13" s="82" t="str">
        <f ca="1">IF('INF S2 353-271'!$AZ10="|","|",EJ$22+'INF S2 353-271'!$AZ10)</f>
        <v>|</v>
      </c>
      <c r="EK13" s="83">
        <f ca="1">IF('INF S2 353-271'!$AY10="|","|",EK$22+'INF S2 353-271'!$AY10)</f>
        <v>0.79568975694444444</v>
      </c>
      <c r="EL13" s="83"/>
      <c r="EM13" s="87"/>
      <c r="EN13" s="83">
        <f ca="1">IF('INF S2 353-271'!$AY10="|","|",EN$22+'INF S2 353-271'!$AY10)</f>
        <v>0.81652309027777781</v>
      </c>
      <c r="EO13" s="82" t="str">
        <f ca="1">IF('INF S2 353-271'!$AZ10="|","|",EO$22+'INF S2 353-271'!$AZ10)</f>
        <v>|</v>
      </c>
      <c r="EP13" s="83">
        <f ca="1">IF('INF S2 353-271'!$AY10="|","|",EP$22+'INF S2 353-271'!$AY10)</f>
        <v>0.83735642361111107</v>
      </c>
      <c r="EQ13" s="87" t="str">
        <f ca="1">IF('INF S2 353-271'!$BA10="|","|",EQ$22+'INF S2 353-271'!$BA10)</f>
        <v>|</v>
      </c>
      <c r="ER13" s="82"/>
      <c r="ES13" s="83">
        <f ca="1">IF('INF S2 353-271'!$AY10="|","|",ES$22+'INF S2 353-271'!$AY10)</f>
        <v>0.87902309027777781</v>
      </c>
      <c r="ET13" s="87"/>
      <c r="EU13" s="82" t="str">
        <f ca="1">IF('INF S2 353-271'!$AZ10="|","|",EU$22+'INF S2 353-271'!$AZ10)</f>
        <v>|</v>
      </c>
      <c r="EV13" s="83">
        <f ca="1">IF('INF S2 353-271'!$AY10="|","|",EV$22+'INF S2 353-271'!$AY10)</f>
        <v>0.92068975694444444</v>
      </c>
      <c r="EW13" s="87" t="str">
        <f ca="1">IF('INF S2 353-271'!$BA10="|","|",EW$22+'INF S2 353-271'!$BA10)</f>
        <v>|</v>
      </c>
      <c r="EX13" s="82"/>
      <c r="EY13" s="83">
        <f ca="1">IF('INF S2 353-271'!$AY10="|","|",EY$22+'INF S2 353-271'!$AY10)</f>
        <v>0.96235642361111107</v>
      </c>
      <c r="EZ13" s="87"/>
      <c r="FA13" s="83">
        <f ca="1">IF('INF S2 353-271'!$AY10="|","|",FA$22+'INF S2 353-271'!$AY10)</f>
        <v>1.0040230902777778</v>
      </c>
    </row>
    <row r="14" spans="1:157">
      <c r="A14" s="187">
        <f ca="1">'INF S2 353-271'!AH11</f>
        <v>20.050999999999991</v>
      </c>
      <c r="B14" s="156" t="str">
        <f ca="1">'INF S2 353-271'!AI11</f>
        <v>Biskupice Wlkp.</v>
      </c>
      <c r="C14" s="99"/>
      <c r="D14" s="83">
        <f ca="1">IF('INF S2 353-271'!$AQ11="|","|",D$7+'INF S2 353-271'!$AQ11)</f>
        <v>0.20771899305555555</v>
      </c>
      <c r="E14" s="88"/>
      <c r="F14" s="87" t="str">
        <f ca="1">IF('INF S2 353-271'!$AS11="|","|",F$7+'INF S2 353-271'!$AS11)</f>
        <v>|</v>
      </c>
      <c r="G14" s="83">
        <f ca="1">IF('INF S2 353-271'!$AQ11="|","|",G$7+'INF S2 353-271'!$AQ11)</f>
        <v>0.24938565972222221</v>
      </c>
      <c r="H14" s="88">
        <f ca="1">IF('INF S2 353-271'!$AR11="|","|",H$7+'INF S2 353-271'!$AR11)</f>
        <v>0.25679398148148153</v>
      </c>
      <c r="I14" s="83">
        <f ca="1">IF('INF S2 353-271'!$AQ11="|","|",I$7+'INF S2 353-271'!$AQ11)</f>
        <v>0.27021899305555552</v>
      </c>
      <c r="J14" s="87" t="str">
        <f ca="1">IF('INF S2 353-271'!$AS11="|","|",J$7+'INF S2 353-271'!$AS11)</f>
        <v>|</v>
      </c>
      <c r="K14" s="87"/>
      <c r="L14" s="83">
        <f ca="1">IF('INF S2 353-271'!$AQ11="|","|",L$7+'INF S2 353-271'!$AQ11)</f>
        <v>0.29105232638888889</v>
      </c>
      <c r="M14" s="88">
        <f ca="1">IF('INF S2 353-271'!$AR11="|","|",M$7+'INF S2 353-271'!$AR11)</f>
        <v>0.29846064814814821</v>
      </c>
      <c r="N14" s="83">
        <f ca="1">IF('INF S2 353-271'!$AQ11="|","|",N$7+'INF S2 353-271'!$AQ11)</f>
        <v>0.31188565972222226</v>
      </c>
      <c r="O14" s="87" t="str">
        <f ca="1">IF('INF S2 353-271'!$AS11="|","|",O$7+'INF S2 353-271'!$AS11)</f>
        <v>|</v>
      </c>
      <c r="P14" s="87"/>
      <c r="Q14" s="83">
        <f ca="1">IF('INF S2 353-271'!$AQ11="|","|",Q$7+'INF S2 353-271'!$AQ11)</f>
        <v>0.33271899305555552</v>
      </c>
      <c r="R14" s="88">
        <f ca="1">IF('INF S2 353-271'!$AR11="|","|",R$7+'INF S2 353-271'!$AR11)</f>
        <v>0.34012731481481484</v>
      </c>
      <c r="S14" s="83">
        <f ca="1">IF('INF S2 353-271'!$AQ11="|","|",S$7+'INF S2 353-271'!$AQ11)</f>
        <v>0.35355232638888889</v>
      </c>
      <c r="T14" s="87" t="str">
        <f ca="1">IF('INF S2 353-271'!$AS11="|","|",T$7+'INF S2 353-271'!$AS11)</f>
        <v>|</v>
      </c>
      <c r="U14" s="87"/>
      <c r="V14" s="83">
        <f ca="1">IF('INF S2 353-271'!$AQ11="|","|",V$7+'INF S2 353-271'!$AQ11)</f>
        <v>0.37438565972222226</v>
      </c>
      <c r="W14" s="88">
        <f ca="1">IF('INF S2 353-271'!$AR11="|","|",W$7+'INF S2 353-271'!$AR11)</f>
        <v>0.38179398148148153</v>
      </c>
      <c r="X14" s="87" t="str">
        <f ca="1">IF('INF S2 353-271'!$AS11="|","|",X$7+'INF S2 353-271'!$AS11)</f>
        <v>|</v>
      </c>
      <c r="Y14" s="83">
        <f ca="1">IF('INF S2 353-271'!$AQ11="|","|",Y$7+'INF S2 353-271'!$AQ11)</f>
        <v>0.41605232638888889</v>
      </c>
      <c r="Z14" s="88"/>
      <c r="AA14" s="87"/>
      <c r="AB14" s="83">
        <f ca="1">IF('INF S2 353-271'!$AQ11="|","|",AB$7+'INF S2 353-271'!$AQ11)</f>
        <v>0.45771899305555563</v>
      </c>
      <c r="AC14" s="88">
        <f ca="1">IF('INF S2 353-271'!$AR11="|","|",AC$7+'INF S2 353-271'!$AR11)</f>
        <v>0.46512731481481484</v>
      </c>
      <c r="AD14" s="87" t="str">
        <f ca="1">IF('INF S2 353-271'!$AS11="|","|",AD$7+'INF S2 353-271'!$AS11)</f>
        <v>|</v>
      </c>
      <c r="AE14" s="83">
        <f ca="1">IF('INF S2 353-271'!$AQ11="|","|",AE$7+'INF S2 353-271'!$AQ11)</f>
        <v>0.49938565972222226</v>
      </c>
      <c r="AF14" s="88"/>
      <c r="AG14" s="87"/>
      <c r="AH14" s="83">
        <f ca="1">IF('INF S2 353-271'!$AQ11="|","|",AH$7+'INF S2 353-271'!$AQ11)</f>
        <v>0.54105232638888889</v>
      </c>
      <c r="AI14" s="88">
        <f ca="1">IF('INF S2 353-271'!$AR11="|","|",AI$7+'INF S2 353-271'!$AR11)</f>
        <v>0.5484606481481481</v>
      </c>
      <c r="AJ14" s="87" t="str">
        <f ca="1">IF('INF S2 353-271'!$AS11="|","|",AJ$7+'INF S2 353-271'!$AS11)</f>
        <v>|</v>
      </c>
      <c r="AK14" s="83">
        <f ca="1">IF('INF S2 353-271'!$AQ11="|","|",AK$7+'INF S2 353-271'!$AQ11)</f>
        <v>0.58271899305555552</v>
      </c>
      <c r="AL14" s="88"/>
      <c r="AM14" s="87"/>
      <c r="AN14" s="87"/>
      <c r="AO14" s="83">
        <f ca="1">IF('INF S2 353-271'!$AQ11="|","|",AO$7+'INF S2 353-271'!$AQ11)</f>
        <v>0.62438565972222226</v>
      </c>
      <c r="AP14" s="88">
        <f ca="1">IF('INF S2 353-271'!$AR11="|","|",AP$7+'INF S2 353-271'!$AR11)</f>
        <v>0.63179398148148147</v>
      </c>
      <c r="AQ14" s="83">
        <f ca="1">IF('INF S2 353-271'!$AQ11="|","|",AQ$7+'INF S2 353-271'!$AQ11)</f>
        <v>0.64521899305555552</v>
      </c>
      <c r="AR14" s="87" t="str">
        <f ca="1">IF('INF S2 353-271'!$AS11="|","|",AR$7+'INF S2 353-271'!$AS11)</f>
        <v>|</v>
      </c>
      <c r="AS14" s="87"/>
      <c r="AT14" s="83">
        <f ca="1">IF('INF S2 353-271'!$AQ11="|","|",AT$7+'INF S2 353-271'!$AQ11)</f>
        <v>0.66605232638888889</v>
      </c>
      <c r="AU14" s="88">
        <f ca="1">IF('INF S2 353-271'!$AR11="|","|",AU$7+'INF S2 353-271'!$AR11)</f>
        <v>0.6734606481481481</v>
      </c>
      <c r="AV14" s="83">
        <f ca="1">IF('INF S2 353-271'!$AQ11="|","|",AV$7+'INF S2 353-271'!$AQ11)</f>
        <v>0.68688565972222226</v>
      </c>
      <c r="AW14" s="87" t="str">
        <f ca="1">IF('INF S2 353-271'!$AS11="|","|",AW$7+'INF S2 353-271'!$AS11)</f>
        <v>|</v>
      </c>
      <c r="AX14" s="87"/>
      <c r="AY14" s="83">
        <f ca="1">IF('INF S2 353-271'!$AQ11="|","|",AY$7+'INF S2 353-271'!$AQ11)</f>
        <v>0.70771899305555552</v>
      </c>
      <c r="AZ14" s="88">
        <f ca="1">IF('INF S2 353-271'!$AR11="|","|",AZ$7+'INF S2 353-271'!$AR11)</f>
        <v>0.71512731481481484</v>
      </c>
      <c r="BA14" s="83">
        <f ca="1">IF('INF S2 353-271'!$AQ11="|","|",BA$7+'INF S2 353-271'!$AQ11)</f>
        <v>0.72855232638888889</v>
      </c>
      <c r="BB14" s="87" t="str">
        <f ca="1">IF('INF S2 353-271'!$AS11="|","|",BB$7+'INF S2 353-271'!$AS11)</f>
        <v>|</v>
      </c>
      <c r="BC14" s="87"/>
      <c r="BD14" s="83">
        <f ca="1">IF('INF S2 353-271'!$AQ11="|","|",BD$7+'INF S2 353-271'!$AQ11)</f>
        <v>0.74938565972222226</v>
      </c>
      <c r="BE14" s="88"/>
      <c r="BF14" s="83">
        <f ca="1">IF('INF S2 353-271'!$AQ11="|","|",BF$7+'INF S2 353-271'!$AQ11)</f>
        <v>0.77021899305555552</v>
      </c>
      <c r="BG14" s="87"/>
      <c r="BH14" s="87"/>
      <c r="BI14" s="83">
        <f ca="1">IF('INF S2 353-271'!$AQ11="|","|",BI$7+'INF S2 353-271'!$AQ11)</f>
        <v>0.79105232638888889</v>
      </c>
      <c r="BJ14" s="88">
        <f ca="1">IF('INF S2 353-271'!$AR11="|","|",BJ$7+'INF S2 353-271'!$AR11)</f>
        <v>0.7984606481481481</v>
      </c>
      <c r="BK14" s="87" t="str">
        <f ca="1">IF('INF S2 353-271'!$AS11="|","|",BK$7+'INF S2 353-271'!$AS11)</f>
        <v>|</v>
      </c>
      <c r="BL14" s="83">
        <f ca="1">IF('INF S2 353-271'!$AQ11="|","|",BL$7+'INF S2 353-271'!$AQ11)</f>
        <v>0.83271899305555552</v>
      </c>
      <c r="BM14" s="88"/>
      <c r="BN14" s="87"/>
      <c r="BO14" s="83">
        <f ca="1">IF('INF S2 353-271'!$AQ11="|","|",BO$7+'INF S2 353-271'!$AQ11)</f>
        <v>0.87438565972222226</v>
      </c>
      <c r="BP14" s="88">
        <f ca="1">IF('INF S2 353-271'!$AR11="|","|",BP$7+'INF S2 353-271'!$AR11)</f>
        <v>0.88179398148148147</v>
      </c>
      <c r="BQ14" s="87" t="str">
        <f ca="1">IF('INF S2 353-271'!$AS11="|","|",BQ$7+'INF S2 353-271'!$AS11)</f>
        <v>|</v>
      </c>
      <c r="BR14" s="83">
        <f ca="1">IF('INF S2 353-271'!$AQ11="|","|",BR$7+'INF S2 353-271'!$AQ11)</f>
        <v>0.91605232638888889</v>
      </c>
      <c r="BS14" s="88"/>
      <c r="BT14" s="87"/>
      <c r="BU14" s="83">
        <f ca="1">IF('INF S2 353-271'!$AQ11="|","|",BU$7+'INF S2 353-271'!$AQ11)</f>
        <v>0.95771899305555552</v>
      </c>
      <c r="BV14" s="88">
        <f ca="1">IF('INF S2 353-271'!$AR11="|","|",BV$7+'INF S2 353-271'!$AR11)</f>
        <v>0.96512731481481484</v>
      </c>
      <c r="CK14" s="187">
        <v>20.050999999999991</v>
      </c>
      <c r="CL14" s="156" t="s">
        <v>107</v>
      </c>
      <c r="CM14" s="99"/>
      <c r="CN14" s="83">
        <f ca="1">IF('INF S2 353-271'!$AY11="|","|",CN$22+'INF S2 353-271'!$AY11)</f>
        <v>0.25196968750000004</v>
      </c>
      <c r="CO14" s="83">
        <f ca="1">IF('INF S2 353-271'!$AY11="|","|",CO$22+'INF S2 353-271'!$AY11)</f>
        <v>0.29363635416666667</v>
      </c>
      <c r="CP14" s="83"/>
      <c r="CQ14" s="87" t="str">
        <f ca="1">IF('INF S2 353-271'!$BA11="|","|",CQ$22+'INF S2 353-271'!$BA11)</f>
        <v>|</v>
      </c>
      <c r="CR14" s="83">
        <f ca="1">IF('INF S2 353-271'!$AY11="|","|",CR$22+'INF S2 353-271'!$AY11)</f>
        <v>0.31446968749999998</v>
      </c>
      <c r="CS14" s="82">
        <f ca="1">IF('INF S2 353-271'!$AZ11="|","|",CS$22+'INF S2 353-271'!$AZ11)</f>
        <v>0.32715552083333332</v>
      </c>
      <c r="CT14" s="83">
        <f ca="1">IF('INF S2 353-271'!$AY11="|","|",CT$22+'INF S2 353-271'!$AY11)</f>
        <v>0.33530302083333335</v>
      </c>
      <c r="CU14" s="83"/>
      <c r="CV14" s="87" t="str">
        <f ca="1">IF('INF S2 353-271'!$BA11="|","|",CV$22+'INF S2 353-271'!$BA11)</f>
        <v>|</v>
      </c>
      <c r="CW14" s="83">
        <f ca="1">IF('INF S2 353-271'!$AY11="|","|",CW$22+'INF S2 353-271'!$AY11)</f>
        <v>0.35613635416666667</v>
      </c>
      <c r="CX14" s="82">
        <f ca="1">IF('INF S2 353-271'!$AZ11="|","|",CX$22+'INF S2 353-271'!$AZ11)</f>
        <v>0.36882218750000001</v>
      </c>
      <c r="CY14" s="83">
        <f ca="1">IF('INF S2 353-271'!$AY11="|","|",CY$22+'INF S2 353-271'!$AY11)</f>
        <v>0.37696968749999998</v>
      </c>
      <c r="CZ14" s="83"/>
      <c r="DA14" s="87" t="str">
        <f ca="1">IF('INF S2 353-271'!$BA11="|","|",DA$22+'INF S2 353-271'!$BA11)</f>
        <v>|</v>
      </c>
      <c r="DB14" s="83">
        <f ca="1">IF('INF S2 353-271'!$AY11="|","|",DB$22+'INF S2 353-271'!$AY11)</f>
        <v>0.39780302083333335</v>
      </c>
      <c r="DC14" s="82">
        <f ca="1">IF('INF S2 353-271'!$AZ11="|","|",DC$22+'INF S2 353-271'!$AZ11)</f>
        <v>0.41048885416666664</v>
      </c>
      <c r="DD14" s="83">
        <f ca="1">IF('INF S2 353-271'!$AY11="|","|",DD$22+'INF S2 353-271'!$AY11)</f>
        <v>0.41863635416666667</v>
      </c>
      <c r="DE14" s="87" t="str">
        <f ca="1">IF('INF S2 353-271'!$BA11="|","|",DE$22+'INF S2 353-271'!$BA11)</f>
        <v>|</v>
      </c>
      <c r="DF14" s="82"/>
      <c r="DG14" s="83">
        <f ca="1">IF('INF S2 353-271'!$AY11="|","|",DG$22+'INF S2 353-271'!$AY11)</f>
        <v>0.46030302083333335</v>
      </c>
      <c r="DH14" s="87"/>
      <c r="DI14" s="82">
        <f ca="1">IF('INF S2 353-271'!$AZ11="|","|",DI$22+'INF S2 353-271'!$AZ11)</f>
        <v>0.49382218750000001</v>
      </c>
      <c r="DJ14" s="83">
        <f ca="1">IF('INF S2 353-271'!$AY11="|","|",DJ$22+'INF S2 353-271'!$AY11)</f>
        <v>0.50196968750000004</v>
      </c>
      <c r="DK14" s="87" t="str">
        <f ca="1">IF('INF S2 353-271'!$BA11="|","|",DK$22+'INF S2 353-271'!$BA11)</f>
        <v>|</v>
      </c>
      <c r="DL14" s="82"/>
      <c r="DM14" s="83">
        <f ca="1">IF('INF S2 353-271'!$AY11="|","|",DM$22+'INF S2 353-271'!$AY11)</f>
        <v>0.54363635416666667</v>
      </c>
      <c r="DN14" s="87"/>
      <c r="DO14" s="82">
        <f ca="1">IF('INF S2 353-271'!$AZ11="|","|",DO$22+'INF S2 353-271'!$AZ11)</f>
        <v>0.57715552083333332</v>
      </c>
      <c r="DP14" s="83">
        <f ca="1">IF('INF S2 353-271'!$AY11="|","|",DP$22+'INF S2 353-271'!$AY11)</f>
        <v>0.5853030208333333</v>
      </c>
      <c r="DQ14" s="87" t="str">
        <f ca="1">IF('INF S2 353-271'!$BA11="|","|",DQ$22+'INF S2 353-271'!$BA11)</f>
        <v>|</v>
      </c>
      <c r="DR14" s="82"/>
      <c r="DS14" s="83">
        <f ca="1">IF('INF S2 353-271'!$AY11="|","|",DS$22+'INF S2 353-271'!$AY11)</f>
        <v>0.62696968750000004</v>
      </c>
      <c r="DT14" s="87"/>
      <c r="DU14" s="82">
        <f ca="1">IF('INF S2 353-271'!$AZ11="|","|",DU$22+'INF S2 353-271'!$AZ11)</f>
        <v>0.66048885416666669</v>
      </c>
      <c r="DV14" s="83">
        <f ca="1">IF('INF S2 353-271'!$AY11="|","|",DV$22+'INF S2 353-271'!$AY11)</f>
        <v>0.66863635416666667</v>
      </c>
      <c r="DW14" s="83"/>
      <c r="DX14" s="87" t="str">
        <f ca="1">IF('INF S2 353-271'!$BA11="|","|",DX$22+'INF S2 353-271'!$BA11)</f>
        <v>|</v>
      </c>
      <c r="DY14" s="83">
        <f ca="1">IF('INF S2 353-271'!$AY11="|","|",DY$22+'INF S2 353-271'!$AY11)</f>
        <v>0.68946968750000004</v>
      </c>
      <c r="DZ14" s="82">
        <f ca="1">IF('INF S2 353-271'!$AZ11="|","|",DZ$22+'INF S2 353-271'!$AZ11)</f>
        <v>0.70215552083333344</v>
      </c>
      <c r="EA14" s="83">
        <f ca="1">IF('INF S2 353-271'!$AY11="|","|",EA$22+'INF S2 353-271'!$AY11)</f>
        <v>0.7103030208333333</v>
      </c>
      <c r="EB14" s="83"/>
      <c r="EC14" s="87" t="str">
        <f ca="1">IF('INF S2 353-271'!$BA11="|","|",EC$22+'INF S2 353-271'!$BA11)</f>
        <v>|</v>
      </c>
      <c r="ED14" s="83">
        <f ca="1">IF('INF S2 353-271'!$AY11="|","|",ED$22+'INF S2 353-271'!$AY11)</f>
        <v>0.73113635416666667</v>
      </c>
      <c r="EE14" s="82">
        <f ca="1">IF('INF S2 353-271'!$AZ11="|","|",EE$22+'INF S2 353-271'!$AZ11)</f>
        <v>0.74382218750000006</v>
      </c>
      <c r="EF14" s="83">
        <f ca="1">IF('INF S2 353-271'!$AY11="|","|",EF$22+'INF S2 353-271'!$AY11)</f>
        <v>0.75196968750000004</v>
      </c>
      <c r="EG14" s="83"/>
      <c r="EH14" s="87" t="str">
        <f ca="1">IF('INF S2 353-271'!$BA11="|","|",EH$22+'INF S2 353-271'!$BA11)</f>
        <v>|</v>
      </c>
      <c r="EI14" s="83">
        <f ca="1">IF('INF S2 353-271'!$AY11="|","|",EI$22+'INF S2 353-271'!$AY11)</f>
        <v>0.7728030208333333</v>
      </c>
      <c r="EJ14" s="82">
        <f ca="1">IF('INF S2 353-271'!$AZ11="|","|",EJ$22+'INF S2 353-271'!$AZ11)</f>
        <v>0.78548885416666669</v>
      </c>
      <c r="EK14" s="83">
        <f ca="1">IF('INF S2 353-271'!$AY11="|","|",EK$22+'INF S2 353-271'!$AY11)</f>
        <v>0.79363635416666667</v>
      </c>
      <c r="EL14" s="83"/>
      <c r="EM14" s="87"/>
      <c r="EN14" s="83">
        <f ca="1">IF('INF S2 353-271'!$AY11="|","|",EN$22+'INF S2 353-271'!$AY11)</f>
        <v>0.81446968750000004</v>
      </c>
      <c r="EO14" s="82">
        <f ca="1">IF('INF S2 353-271'!$AZ11="|","|",EO$22+'INF S2 353-271'!$AZ11)</f>
        <v>0.82715552083333344</v>
      </c>
      <c r="EP14" s="83">
        <f ca="1">IF('INF S2 353-271'!$AY11="|","|",EP$22+'INF S2 353-271'!$AY11)</f>
        <v>0.8353030208333333</v>
      </c>
      <c r="EQ14" s="87" t="str">
        <f ca="1">IF('INF S2 353-271'!$BA11="|","|",EQ$22+'INF S2 353-271'!$BA11)</f>
        <v>|</v>
      </c>
      <c r="ER14" s="82"/>
      <c r="ES14" s="83">
        <f ca="1">IF('INF S2 353-271'!$AY11="|","|",ES$22+'INF S2 353-271'!$AY11)</f>
        <v>0.87696968750000004</v>
      </c>
      <c r="ET14" s="87"/>
      <c r="EU14" s="82">
        <f ca="1">IF('INF S2 353-271'!$AZ11="|","|",EU$22+'INF S2 353-271'!$AZ11)</f>
        <v>0.91048885416666669</v>
      </c>
      <c r="EV14" s="83">
        <f ca="1">IF('INF S2 353-271'!$AY11="|","|",EV$22+'INF S2 353-271'!$AY11)</f>
        <v>0.91863635416666667</v>
      </c>
      <c r="EW14" s="87" t="str">
        <f ca="1">IF('INF S2 353-271'!$BA11="|","|",EW$22+'INF S2 353-271'!$BA11)</f>
        <v>|</v>
      </c>
      <c r="EX14" s="82"/>
      <c r="EY14" s="83">
        <f ca="1">IF('INF S2 353-271'!$AY11="|","|",EY$22+'INF S2 353-271'!$AY11)</f>
        <v>0.9603030208333333</v>
      </c>
      <c r="EZ14" s="87"/>
      <c r="FA14" s="83">
        <f ca="1">IF('INF S2 353-271'!$AY11="|","|",FA$22+'INF S2 353-271'!$AY11)</f>
        <v>1.0019696875000002</v>
      </c>
    </row>
    <row r="15" spans="1:157">
      <c r="A15" s="187">
        <f ca="1">'INF S2 353-271'!AH12</f>
        <v>16.23599999999999</v>
      </c>
      <c r="B15" s="286" t="str">
        <f ca="1">'INF S2 353-271'!AI12</f>
        <v>Uzarzewo</v>
      </c>
      <c r="C15" s="99"/>
      <c r="D15" s="83">
        <f ca="1">IF('INF S2 353-271'!$AQ12="|","|",D$7+'INF S2 353-271'!$AQ12)</f>
        <v>0.2103810300925926</v>
      </c>
      <c r="E15" s="88"/>
      <c r="F15" s="87" t="str">
        <f ca="1">IF('INF S2 353-271'!$AS12="|","|",F$7+'INF S2 353-271'!$AS12)</f>
        <v>|</v>
      </c>
      <c r="G15" s="83">
        <f ca="1">IF('INF S2 353-271'!$AQ12="|","|",G$7+'INF S2 353-271'!$AQ12)</f>
        <v>0.25204769675925925</v>
      </c>
      <c r="H15" s="88" t="str">
        <f ca="1">IF('INF S2 353-271'!$AR12="|","|",H$7+'INF S2 353-271'!$AR12)</f>
        <v>|</v>
      </c>
      <c r="I15" s="83">
        <f ca="1">IF('INF S2 353-271'!$AQ12="|","|",I$7+'INF S2 353-271'!$AQ12)</f>
        <v>0.27288103009259257</v>
      </c>
      <c r="J15" s="87" t="str">
        <f ca="1">IF('INF S2 353-271'!$AS12="|","|",J$7+'INF S2 353-271'!$AS12)</f>
        <v>|</v>
      </c>
      <c r="K15" s="87"/>
      <c r="L15" s="83">
        <f ca="1">IF('INF S2 353-271'!$AQ12="|","|",L$7+'INF S2 353-271'!$AQ12)</f>
        <v>0.29371436342592588</v>
      </c>
      <c r="M15" s="88" t="str">
        <f ca="1">IF('INF S2 353-271'!$AR12="|","|",M$7+'INF S2 353-271'!$AR12)</f>
        <v>|</v>
      </c>
      <c r="N15" s="83">
        <f ca="1">IF('INF S2 353-271'!$AQ12="|","|",N$7+'INF S2 353-271'!$AQ12)</f>
        <v>0.31454769675925925</v>
      </c>
      <c r="O15" s="87" t="str">
        <f ca="1">IF('INF S2 353-271'!$AS12="|","|",O$7+'INF S2 353-271'!$AS12)</f>
        <v>|</v>
      </c>
      <c r="P15" s="87"/>
      <c r="Q15" s="83">
        <f ca="1">IF('INF S2 353-271'!$AQ12="|","|",Q$7+'INF S2 353-271'!$AQ12)</f>
        <v>0.33538103009259257</v>
      </c>
      <c r="R15" s="88" t="str">
        <f ca="1">IF('INF S2 353-271'!$AR12="|","|",R$7+'INF S2 353-271'!$AR12)</f>
        <v>|</v>
      </c>
      <c r="S15" s="83">
        <f ca="1">IF('INF S2 353-271'!$AQ12="|","|",S$7+'INF S2 353-271'!$AQ12)</f>
        <v>0.35621436342592594</v>
      </c>
      <c r="T15" s="87" t="str">
        <f ca="1">IF('INF S2 353-271'!$AS12="|","|",T$7+'INF S2 353-271'!$AS12)</f>
        <v>|</v>
      </c>
      <c r="U15" s="87"/>
      <c r="V15" s="83">
        <f ca="1">IF('INF S2 353-271'!$AQ12="|","|",V$7+'INF S2 353-271'!$AQ12)</f>
        <v>0.37704769675925925</v>
      </c>
      <c r="W15" s="88" t="str">
        <f ca="1">IF('INF S2 353-271'!$AR12="|","|",W$7+'INF S2 353-271'!$AR12)</f>
        <v>|</v>
      </c>
      <c r="X15" s="87" t="str">
        <f ca="1">IF('INF S2 353-271'!$AS12="|","|",X$7+'INF S2 353-271'!$AS12)</f>
        <v>|</v>
      </c>
      <c r="Y15" s="83">
        <f ca="1">IF('INF S2 353-271'!$AQ12="|","|",Y$7+'INF S2 353-271'!$AQ12)</f>
        <v>0.41871436342592594</v>
      </c>
      <c r="Z15" s="88"/>
      <c r="AA15" s="87"/>
      <c r="AB15" s="83">
        <f ca="1">IF('INF S2 353-271'!$AQ12="|","|",AB$7+'INF S2 353-271'!$AQ12)</f>
        <v>0.46038103009259262</v>
      </c>
      <c r="AC15" s="88" t="str">
        <f ca="1">IF('INF S2 353-271'!$AR12="|","|",AC$7+'INF S2 353-271'!$AR12)</f>
        <v>|</v>
      </c>
      <c r="AD15" s="87" t="str">
        <f ca="1">IF('INF S2 353-271'!$AS12="|","|",AD$7+'INF S2 353-271'!$AS12)</f>
        <v>|</v>
      </c>
      <c r="AE15" s="83">
        <f ca="1">IF('INF S2 353-271'!$AQ12="|","|",AE$7+'INF S2 353-271'!$AQ12)</f>
        <v>0.50204769675925931</v>
      </c>
      <c r="AF15" s="88"/>
      <c r="AG15" s="87"/>
      <c r="AH15" s="83">
        <f ca="1">IF('INF S2 353-271'!$AQ12="|","|",AH$7+'INF S2 353-271'!$AQ12)</f>
        <v>0.54371436342592594</v>
      </c>
      <c r="AI15" s="88" t="str">
        <f ca="1">IF('INF S2 353-271'!$AR12="|","|",AI$7+'INF S2 353-271'!$AR12)</f>
        <v>|</v>
      </c>
      <c r="AJ15" s="87" t="str">
        <f ca="1">IF('INF S2 353-271'!$AS12="|","|",AJ$7+'INF S2 353-271'!$AS12)</f>
        <v>|</v>
      </c>
      <c r="AK15" s="83">
        <f ca="1">IF('INF S2 353-271'!$AQ12="|","|",AK$7+'INF S2 353-271'!$AQ12)</f>
        <v>0.58538103009259257</v>
      </c>
      <c r="AL15" s="88"/>
      <c r="AM15" s="87"/>
      <c r="AN15" s="87"/>
      <c r="AO15" s="83">
        <f ca="1">IF('INF S2 353-271'!$AQ12="|","|",AO$7+'INF S2 353-271'!$AQ12)</f>
        <v>0.62704769675925931</v>
      </c>
      <c r="AP15" s="88" t="str">
        <f ca="1">IF('INF S2 353-271'!$AR12="|","|",AP$7+'INF S2 353-271'!$AR12)</f>
        <v>|</v>
      </c>
      <c r="AQ15" s="83">
        <f ca="1">IF('INF S2 353-271'!$AQ12="|","|",AQ$7+'INF S2 353-271'!$AQ12)</f>
        <v>0.64788103009259257</v>
      </c>
      <c r="AR15" s="87" t="str">
        <f ca="1">IF('INF S2 353-271'!$AS12="|","|",AR$7+'INF S2 353-271'!$AS12)</f>
        <v>|</v>
      </c>
      <c r="AS15" s="87"/>
      <c r="AT15" s="83">
        <f ca="1">IF('INF S2 353-271'!$AQ12="|","|",AT$7+'INF S2 353-271'!$AQ12)</f>
        <v>0.66871436342592594</v>
      </c>
      <c r="AU15" s="88" t="str">
        <f ca="1">IF('INF S2 353-271'!$AR12="|","|",AU$7+'INF S2 353-271'!$AR12)</f>
        <v>|</v>
      </c>
      <c r="AV15" s="83">
        <f ca="1">IF('INF S2 353-271'!$AQ12="|","|",AV$7+'INF S2 353-271'!$AQ12)</f>
        <v>0.68954769675925931</v>
      </c>
      <c r="AW15" s="87" t="str">
        <f ca="1">IF('INF S2 353-271'!$AS12="|","|",AW$7+'INF S2 353-271'!$AS12)</f>
        <v>|</v>
      </c>
      <c r="AX15" s="87"/>
      <c r="AY15" s="83">
        <f ca="1">IF('INF S2 353-271'!$AQ12="|","|",AY$7+'INF S2 353-271'!$AQ12)</f>
        <v>0.71038103009259257</v>
      </c>
      <c r="AZ15" s="88" t="str">
        <f ca="1">IF('INF S2 353-271'!$AR12="|","|",AZ$7+'INF S2 353-271'!$AR12)</f>
        <v>|</v>
      </c>
      <c r="BA15" s="83">
        <f ca="1">IF('INF S2 353-271'!$AQ12="|","|",BA$7+'INF S2 353-271'!$AQ12)</f>
        <v>0.73121436342592594</v>
      </c>
      <c r="BB15" s="87" t="str">
        <f ca="1">IF('INF S2 353-271'!$AS12="|","|",BB$7+'INF S2 353-271'!$AS12)</f>
        <v>|</v>
      </c>
      <c r="BC15" s="87"/>
      <c r="BD15" s="83">
        <f ca="1">IF('INF S2 353-271'!$AQ12="|","|",BD$7+'INF S2 353-271'!$AQ12)</f>
        <v>0.75204769675925931</v>
      </c>
      <c r="BE15" s="88"/>
      <c r="BF15" s="83">
        <f ca="1">IF('INF S2 353-271'!$AQ12="|","|",BF$7+'INF S2 353-271'!$AQ12)</f>
        <v>0.77288103009259257</v>
      </c>
      <c r="BG15" s="87"/>
      <c r="BH15" s="87"/>
      <c r="BI15" s="83">
        <f ca="1">IF('INF S2 353-271'!$AQ12="|","|",BI$7+'INF S2 353-271'!$AQ12)</f>
        <v>0.79371436342592594</v>
      </c>
      <c r="BJ15" s="88" t="str">
        <f ca="1">IF('INF S2 353-271'!$AR12="|","|",BJ$7+'INF S2 353-271'!$AR12)</f>
        <v>|</v>
      </c>
      <c r="BK15" s="87" t="str">
        <f ca="1">IF('INF S2 353-271'!$AS12="|","|",BK$7+'INF S2 353-271'!$AS12)</f>
        <v>|</v>
      </c>
      <c r="BL15" s="83">
        <f ca="1">IF('INF S2 353-271'!$AQ12="|","|",BL$7+'INF S2 353-271'!$AQ12)</f>
        <v>0.83538103009259257</v>
      </c>
      <c r="BM15" s="88"/>
      <c r="BN15" s="87"/>
      <c r="BO15" s="83">
        <f ca="1">IF('INF S2 353-271'!$AQ12="|","|",BO$7+'INF S2 353-271'!$AQ12)</f>
        <v>0.87704769675925931</v>
      </c>
      <c r="BP15" s="88" t="str">
        <f ca="1">IF('INF S2 353-271'!$AR12="|","|",BP$7+'INF S2 353-271'!$AR12)</f>
        <v>|</v>
      </c>
      <c r="BQ15" s="87" t="str">
        <f ca="1">IF('INF S2 353-271'!$AS12="|","|",BQ$7+'INF S2 353-271'!$AS12)</f>
        <v>|</v>
      </c>
      <c r="BR15" s="83">
        <f ca="1">IF('INF S2 353-271'!$AQ12="|","|",BR$7+'INF S2 353-271'!$AQ12)</f>
        <v>0.91871436342592594</v>
      </c>
      <c r="BS15" s="88"/>
      <c r="BT15" s="87"/>
      <c r="BU15" s="83">
        <f ca="1">IF('INF S2 353-271'!$AQ12="|","|",BU$7+'INF S2 353-271'!$AQ12)</f>
        <v>0.96038103009259257</v>
      </c>
      <c r="BV15" s="88" t="str">
        <f ca="1">IF('INF S2 353-271'!$AR12="|","|",BV$7+'INF S2 353-271'!$AR12)</f>
        <v>|</v>
      </c>
      <c r="CK15" s="187">
        <v>16.23599999999999</v>
      </c>
      <c r="CL15" s="286" t="s">
        <v>109</v>
      </c>
      <c r="CM15" s="99"/>
      <c r="CN15" s="83">
        <f ca="1">IF('INF S2 353-271'!$AY12="|","|",CN$22+'INF S2 353-271'!$AY12)</f>
        <v>0.24930765046296299</v>
      </c>
      <c r="CO15" s="83">
        <f ca="1">IF('INF S2 353-271'!$AY12="|","|",CO$22+'INF S2 353-271'!$AY12)</f>
        <v>0.29097431712962962</v>
      </c>
      <c r="CP15" s="83"/>
      <c r="CQ15" s="87" t="str">
        <f ca="1">IF('INF S2 353-271'!$BA12="|","|",CQ$22+'INF S2 353-271'!$BA12)</f>
        <v>|</v>
      </c>
      <c r="CR15" s="83">
        <f ca="1">IF('INF S2 353-271'!$AY12="|","|",CR$22+'INF S2 353-271'!$AY12)</f>
        <v>0.31180765046296294</v>
      </c>
      <c r="CS15" s="82" t="str">
        <f ca="1">IF('INF S2 353-271'!$AZ12="|","|",CS$22+'INF S2 353-271'!$AZ12)</f>
        <v>|</v>
      </c>
      <c r="CT15" s="83">
        <f ca="1">IF('INF S2 353-271'!$AY12="|","|",CT$22+'INF S2 353-271'!$AY12)</f>
        <v>0.33264098379629631</v>
      </c>
      <c r="CU15" s="83"/>
      <c r="CV15" s="87" t="str">
        <f ca="1">IF('INF S2 353-271'!$BA12="|","|",CV$22+'INF S2 353-271'!$BA12)</f>
        <v>|</v>
      </c>
      <c r="CW15" s="83">
        <f ca="1">IF('INF S2 353-271'!$AY12="|","|",CW$22+'INF S2 353-271'!$AY12)</f>
        <v>0.35347431712962962</v>
      </c>
      <c r="CX15" s="82" t="str">
        <f ca="1">IF('INF S2 353-271'!$AZ12="|","|",CX$22+'INF S2 353-271'!$AZ12)</f>
        <v>|</v>
      </c>
      <c r="CY15" s="83">
        <f ca="1">IF('INF S2 353-271'!$AY12="|","|",CY$22+'INF S2 353-271'!$AY12)</f>
        <v>0.37430765046296294</v>
      </c>
      <c r="CZ15" s="83"/>
      <c r="DA15" s="87" t="str">
        <f ca="1">IF('INF S2 353-271'!$BA12="|","|",DA$22+'INF S2 353-271'!$BA12)</f>
        <v>|</v>
      </c>
      <c r="DB15" s="83">
        <f ca="1">IF('INF S2 353-271'!$AY12="|","|",DB$22+'INF S2 353-271'!$AY12)</f>
        <v>0.39514098379629631</v>
      </c>
      <c r="DC15" s="82" t="str">
        <f ca="1">IF('INF S2 353-271'!$AZ12="|","|",DC$22+'INF S2 353-271'!$AZ12)</f>
        <v>|</v>
      </c>
      <c r="DD15" s="83">
        <f ca="1">IF('INF S2 353-271'!$AY12="|","|",DD$22+'INF S2 353-271'!$AY12)</f>
        <v>0.41597431712962962</v>
      </c>
      <c r="DE15" s="87" t="str">
        <f ca="1">IF('INF S2 353-271'!$BA12="|","|",DE$22+'INF S2 353-271'!$BA12)</f>
        <v>|</v>
      </c>
      <c r="DF15" s="82"/>
      <c r="DG15" s="83">
        <f ca="1">IF('INF S2 353-271'!$AY12="|","|",DG$22+'INF S2 353-271'!$AY12)</f>
        <v>0.45764098379629631</v>
      </c>
      <c r="DH15" s="87"/>
      <c r="DI15" s="82" t="str">
        <f ca="1">IF('INF S2 353-271'!$AZ12="|","|",DI$22+'INF S2 353-271'!$AZ12)</f>
        <v>|</v>
      </c>
      <c r="DJ15" s="83">
        <f ca="1">IF('INF S2 353-271'!$AY12="|","|",DJ$22+'INF S2 353-271'!$AY12)</f>
        <v>0.49930765046296294</v>
      </c>
      <c r="DK15" s="87" t="str">
        <f ca="1">IF('INF S2 353-271'!$BA12="|","|",DK$22+'INF S2 353-271'!$BA12)</f>
        <v>|</v>
      </c>
      <c r="DL15" s="82"/>
      <c r="DM15" s="83">
        <f ca="1">IF('INF S2 353-271'!$AY12="|","|",DM$22+'INF S2 353-271'!$AY12)</f>
        <v>0.54097431712962962</v>
      </c>
      <c r="DN15" s="87"/>
      <c r="DO15" s="82" t="str">
        <f ca="1">IF('INF S2 353-271'!$AZ12="|","|",DO$22+'INF S2 353-271'!$AZ12)</f>
        <v>|</v>
      </c>
      <c r="DP15" s="83">
        <f ca="1">IF('INF S2 353-271'!$AY12="|","|",DP$22+'INF S2 353-271'!$AY12)</f>
        <v>0.58264098379629625</v>
      </c>
      <c r="DQ15" s="87" t="str">
        <f ca="1">IF('INF S2 353-271'!$BA12="|","|",DQ$22+'INF S2 353-271'!$BA12)</f>
        <v>|</v>
      </c>
      <c r="DR15" s="82"/>
      <c r="DS15" s="83">
        <f ca="1">IF('INF S2 353-271'!$AY12="|","|",DS$22+'INF S2 353-271'!$AY12)</f>
        <v>0.62430765046296299</v>
      </c>
      <c r="DT15" s="87"/>
      <c r="DU15" s="82" t="str">
        <f ca="1">IF('INF S2 353-271'!$AZ12="|","|",DU$22+'INF S2 353-271'!$AZ12)</f>
        <v>|</v>
      </c>
      <c r="DV15" s="83">
        <f ca="1">IF('INF S2 353-271'!$AY12="|","|",DV$22+'INF S2 353-271'!$AY12)</f>
        <v>0.66597431712962962</v>
      </c>
      <c r="DW15" s="83"/>
      <c r="DX15" s="87" t="str">
        <f ca="1">IF('INF S2 353-271'!$BA12="|","|",DX$22+'INF S2 353-271'!$BA12)</f>
        <v>|</v>
      </c>
      <c r="DY15" s="83">
        <f ca="1">IF('INF S2 353-271'!$AY12="|","|",DY$22+'INF S2 353-271'!$AY12)</f>
        <v>0.68680765046296299</v>
      </c>
      <c r="DZ15" s="82" t="str">
        <f ca="1">IF('INF S2 353-271'!$AZ12="|","|",DZ$22+'INF S2 353-271'!$AZ12)</f>
        <v>|</v>
      </c>
      <c r="EA15" s="83">
        <f ca="1">IF('INF S2 353-271'!$AY12="|","|",EA$22+'INF S2 353-271'!$AY12)</f>
        <v>0.70764098379629625</v>
      </c>
      <c r="EB15" s="83"/>
      <c r="EC15" s="87" t="str">
        <f ca="1">IF('INF S2 353-271'!$BA12="|","|",EC$22+'INF S2 353-271'!$BA12)</f>
        <v>|</v>
      </c>
      <c r="ED15" s="83">
        <f ca="1">IF('INF S2 353-271'!$AY12="|","|",ED$22+'INF S2 353-271'!$AY12)</f>
        <v>0.72847431712962962</v>
      </c>
      <c r="EE15" s="82" t="str">
        <f ca="1">IF('INF S2 353-271'!$AZ12="|","|",EE$22+'INF S2 353-271'!$AZ12)</f>
        <v>|</v>
      </c>
      <c r="EF15" s="83">
        <f ca="1">IF('INF S2 353-271'!$AY12="|","|",EF$22+'INF S2 353-271'!$AY12)</f>
        <v>0.74930765046296299</v>
      </c>
      <c r="EG15" s="83"/>
      <c r="EH15" s="87" t="str">
        <f ca="1">IF('INF S2 353-271'!$BA12="|","|",EH$22+'INF S2 353-271'!$BA12)</f>
        <v>|</v>
      </c>
      <c r="EI15" s="83">
        <f ca="1">IF('INF S2 353-271'!$AY12="|","|",EI$22+'INF S2 353-271'!$AY12)</f>
        <v>0.77014098379629625</v>
      </c>
      <c r="EJ15" s="82" t="str">
        <f ca="1">IF('INF S2 353-271'!$AZ12="|","|",EJ$22+'INF S2 353-271'!$AZ12)</f>
        <v>|</v>
      </c>
      <c r="EK15" s="83">
        <f ca="1">IF('INF S2 353-271'!$AY12="|","|",EK$22+'INF S2 353-271'!$AY12)</f>
        <v>0.79097431712962962</v>
      </c>
      <c r="EL15" s="83"/>
      <c r="EM15" s="87"/>
      <c r="EN15" s="83">
        <f ca="1">IF('INF S2 353-271'!$AY12="|","|",EN$22+'INF S2 353-271'!$AY12)</f>
        <v>0.81180765046296299</v>
      </c>
      <c r="EO15" s="82" t="str">
        <f ca="1">IF('INF S2 353-271'!$AZ12="|","|",EO$22+'INF S2 353-271'!$AZ12)</f>
        <v>|</v>
      </c>
      <c r="EP15" s="83">
        <f ca="1">IF('INF S2 353-271'!$AY12="|","|",EP$22+'INF S2 353-271'!$AY12)</f>
        <v>0.83264098379629625</v>
      </c>
      <c r="EQ15" s="87" t="str">
        <f ca="1">IF('INF S2 353-271'!$BA12="|","|",EQ$22+'INF S2 353-271'!$BA12)</f>
        <v>|</v>
      </c>
      <c r="ER15" s="82"/>
      <c r="ES15" s="83">
        <f ca="1">IF('INF S2 353-271'!$AY12="|","|",ES$22+'INF S2 353-271'!$AY12)</f>
        <v>0.87430765046296299</v>
      </c>
      <c r="ET15" s="87"/>
      <c r="EU15" s="82" t="str">
        <f ca="1">IF('INF S2 353-271'!$AZ12="|","|",EU$22+'INF S2 353-271'!$AZ12)</f>
        <v>|</v>
      </c>
      <c r="EV15" s="83">
        <f ca="1">IF('INF S2 353-271'!$AY12="|","|",EV$22+'INF S2 353-271'!$AY12)</f>
        <v>0.91597431712962962</v>
      </c>
      <c r="EW15" s="87" t="str">
        <f ca="1">IF('INF S2 353-271'!$BA12="|","|",EW$22+'INF S2 353-271'!$BA12)</f>
        <v>|</v>
      </c>
      <c r="EX15" s="82"/>
      <c r="EY15" s="83">
        <f ca="1">IF('INF S2 353-271'!$AY12="|","|",EY$22+'INF S2 353-271'!$AY12)</f>
        <v>0.95764098379629625</v>
      </c>
      <c r="EZ15" s="87"/>
      <c r="FA15" s="83">
        <f ca="1">IF('INF S2 353-271'!$AY12="|","|",FA$22+'INF S2 353-271'!$AY12)</f>
        <v>0.99930765046296299</v>
      </c>
    </row>
    <row r="16" spans="1:157">
      <c r="A16" s="187">
        <f ca="1">'INF S2 353-271'!AH13</f>
        <v>13.385999999999992</v>
      </c>
      <c r="B16" s="153" t="str">
        <f ca="1">'INF S2 353-271'!AI13</f>
        <v>Kobylnica</v>
      </c>
      <c r="C16" s="99"/>
      <c r="D16" s="83">
        <f ca="1">IF('INF S2 353-271'!$AQ13="|","|",D$7+'INF S2 353-271'!$AQ13)</f>
        <v>0.21219815972222222</v>
      </c>
      <c r="E16" s="88"/>
      <c r="F16" s="87" t="str">
        <f ca="1">IF('INF S2 353-271'!$AS13="|","|",F$7+'INF S2 353-271'!$AS13)</f>
        <v>|</v>
      </c>
      <c r="G16" s="83">
        <f ca="1">IF('INF S2 353-271'!$AQ13="|","|",G$7+'INF S2 353-271'!$AQ13)</f>
        <v>0.25386482638888885</v>
      </c>
      <c r="H16" s="88" t="str">
        <f ca="1">IF('INF S2 353-271'!$AR13="|","|",H$7+'INF S2 353-271'!$AR13)</f>
        <v>|</v>
      </c>
      <c r="I16" s="83">
        <f ca="1">IF('INF S2 353-271'!$AQ13="|","|",I$7+'INF S2 353-271'!$AQ13)</f>
        <v>0.27469815972222222</v>
      </c>
      <c r="J16" s="87" t="str">
        <f ca="1">IF('INF S2 353-271'!$AS13="|","|",J$7+'INF S2 353-271'!$AS13)</f>
        <v>|</v>
      </c>
      <c r="K16" s="87"/>
      <c r="L16" s="83">
        <f ca="1">IF('INF S2 353-271'!$AQ13="|","|",L$7+'INF S2 353-271'!$AQ13)</f>
        <v>0.29553149305555554</v>
      </c>
      <c r="M16" s="88" t="str">
        <f ca="1">IF('INF S2 353-271'!$AR13="|","|",M$7+'INF S2 353-271'!$AR13)</f>
        <v>|</v>
      </c>
      <c r="N16" s="83">
        <f ca="1">IF('INF S2 353-271'!$AQ13="|","|",N$7+'INF S2 353-271'!$AQ13)</f>
        <v>0.31636482638888891</v>
      </c>
      <c r="O16" s="87" t="str">
        <f ca="1">IF('INF S2 353-271'!$AS13="|","|",O$7+'INF S2 353-271'!$AS13)</f>
        <v>|</v>
      </c>
      <c r="P16" s="87"/>
      <c r="Q16" s="83">
        <f ca="1">IF('INF S2 353-271'!$AQ13="|","|",Q$7+'INF S2 353-271'!$AQ13)</f>
        <v>0.33719815972222222</v>
      </c>
      <c r="R16" s="88" t="str">
        <f ca="1">IF('INF S2 353-271'!$AR13="|","|",R$7+'INF S2 353-271'!$AR13)</f>
        <v>|</v>
      </c>
      <c r="S16" s="83">
        <f ca="1">IF('INF S2 353-271'!$AQ13="|","|",S$7+'INF S2 353-271'!$AQ13)</f>
        <v>0.35803149305555559</v>
      </c>
      <c r="T16" s="87" t="str">
        <f ca="1">IF('INF S2 353-271'!$AS13="|","|",T$7+'INF S2 353-271'!$AS13)</f>
        <v>|</v>
      </c>
      <c r="U16" s="87"/>
      <c r="V16" s="83">
        <f ca="1">IF('INF S2 353-271'!$AQ13="|","|",V$7+'INF S2 353-271'!$AQ13)</f>
        <v>0.37886482638888891</v>
      </c>
      <c r="W16" s="88" t="str">
        <f ca="1">IF('INF S2 353-271'!$AR13="|","|",W$7+'INF S2 353-271'!$AR13)</f>
        <v>|</v>
      </c>
      <c r="X16" s="87" t="str">
        <f ca="1">IF('INF S2 353-271'!$AS13="|","|",X$7+'INF S2 353-271'!$AS13)</f>
        <v>|</v>
      </c>
      <c r="Y16" s="83">
        <f ca="1">IF('INF S2 353-271'!$AQ13="|","|",Y$7+'INF S2 353-271'!$AQ13)</f>
        <v>0.42053149305555559</v>
      </c>
      <c r="Z16" s="88"/>
      <c r="AA16" s="87"/>
      <c r="AB16" s="83">
        <f ca="1">IF('INF S2 353-271'!$AQ13="|","|",AB$7+'INF S2 353-271'!$AQ13)</f>
        <v>0.46219815972222228</v>
      </c>
      <c r="AC16" s="88" t="str">
        <f ca="1">IF('INF S2 353-271'!$AR13="|","|",AC$7+'INF S2 353-271'!$AR13)</f>
        <v>|</v>
      </c>
      <c r="AD16" s="87" t="str">
        <f ca="1">IF('INF S2 353-271'!$AS13="|","|",AD$7+'INF S2 353-271'!$AS13)</f>
        <v>|</v>
      </c>
      <c r="AE16" s="83">
        <f ca="1">IF('INF S2 353-271'!$AQ13="|","|",AE$7+'INF S2 353-271'!$AQ13)</f>
        <v>0.50386482638888885</v>
      </c>
      <c r="AF16" s="88"/>
      <c r="AG16" s="87"/>
      <c r="AH16" s="83">
        <f ca="1">IF('INF S2 353-271'!$AQ13="|","|",AH$7+'INF S2 353-271'!$AQ13)</f>
        <v>0.54553149305555559</v>
      </c>
      <c r="AI16" s="88" t="str">
        <f ca="1">IF('INF S2 353-271'!$AR13="|","|",AI$7+'INF S2 353-271'!$AR13)</f>
        <v>|</v>
      </c>
      <c r="AJ16" s="87" t="str">
        <f ca="1">IF('INF S2 353-271'!$AS13="|","|",AJ$7+'INF S2 353-271'!$AS13)</f>
        <v>|</v>
      </c>
      <c r="AK16" s="83">
        <f ca="1">IF('INF S2 353-271'!$AQ13="|","|",AK$7+'INF S2 353-271'!$AQ13)</f>
        <v>0.58719815972222222</v>
      </c>
      <c r="AL16" s="88"/>
      <c r="AM16" s="87"/>
      <c r="AN16" s="87"/>
      <c r="AO16" s="83">
        <f ca="1">IF('INF S2 353-271'!$AQ13="|","|",AO$7+'INF S2 353-271'!$AQ13)</f>
        <v>0.62886482638888896</v>
      </c>
      <c r="AP16" s="88" t="str">
        <f ca="1">IF('INF S2 353-271'!$AR13="|","|",AP$7+'INF S2 353-271'!$AR13)</f>
        <v>|</v>
      </c>
      <c r="AQ16" s="83">
        <f ca="1">IF('INF S2 353-271'!$AQ13="|","|",AQ$7+'INF S2 353-271'!$AQ13)</f>
        <v>0.64969815972222222</v>
      </c>
      <c r="AR16" s="87" t="str">
        <f ca="1">IF('INF S2 353-271'!$AS13="|","|",AR$7+'INF S2 353-271'!$AS13)</f>
        <v>|</v>
      </c>
      <c r="AS16" s="87"/>
      <c r="AT16" s="83">
        <f ca="1">IF('INF S2 353-271'!$AQ13="|","|",AT$7+'INF S2 353-271'!$AQ13)</f>
        <v>0.67053149305555559</v>
      </c>
      <c r="AU16" s="88" t="str">
        <f ca="1">IF('INF S2 353-271'!$AR13="|","|",AU$7+'INF S2 353-271'!$AR13)</f>
        <v>|</v>
      </c>
      <c r="AV16" s="83">
        <f ca="1">IF('INF S2 353-271'!$AQ13="|","|",AV$7+'INF S2 353-271'!$AQ13)</f>
        <v>0.69136482638888896</v>
      </c>
      <c r="AW16" s="87" t="str">
        <f ca="1">IF('INF S2 353-271'!$AS13="|","|",AW$7+'INF S2 353-271'!$AS13)</f>
        <v>|</v>
      </c>
      <c r="AX16" s="87"/>
      <c r="AY16" s="83">
        <f ca="1">IF('INF S2 353-271'!$AQ13="|","|",AY$7+'INF S2 353-271'!$AQ13)</f>
        <v>0.71219815972222222</v>
      </c>
      <c r="AZ16" s="88" t="str">
        <f ca="1">IF('INF S2 353-271'!$AR13="|","|",AZ$7+'INF S2 353-271'!$AR13)</f>
        <v>|</v>
      </c>
      <c r="BA16" s="83">
        <f ca="1">IF('INF S2 353-271'!$AQ13="|","|",BA$7+'INF S2 353-271'!$AQ13)</f>
        <v>0.73303149305555559</v>
      </c>
      <c r="BB16" s="87" t="str">
        <f ca="1">IF('INF S2 353-271'!$AS13="|","|",BB$7+'INF S2 353-271'!$AS13)</f>
        <v>|</v>
      </c>
      <c r="BC16" s="87"/>
      <c r="BD16" s="83">
        <f ca="1">IF('INF S2 353-271'!$AQ13="|","|",BD$7+'INF S2 353-271'!$AQ13)</f>
        <v>0.75386482638888896</v>
      </c>
      <c r="BE16" s="88"/>
      <c r="BF16" s="83">
        <f ca="1">IF('INF S2 353-271'!$AQ13="|","|",BF$7+'INF S2 353-271'!$AQ13)</f>
        <v>0.77469815972222222</v>
      </c>
      <c r="BG16" s="87"/>
      <c r="BH16" s="87"/>
      <c r="BI16" s="83">
        <f ca="1">IF('INF S2 353-271'!$AQ13="|","|",BI$7+'INF S2 353-271'!$AQ13)</f>
        <v>0.79553149305555559</v>
      </c>
      <c r="BJ16" s="88" t="str">
        <f ca="1">IF('INF S2 353-271'!$AR13="|","|",BJ$7+'INF S2 353-271'!$AR13)</f>
        <v>|</v>
      </c>
      <c r="BK16" s="87" t="str">
        <f ca="1">IF('INF S2 353-271'!$AS13="|","|",BK$7+'INF S2 353-271'!$AS13)</f>
        <v>|</v>
      </c>
      <c r="BL16" s="83">
        <f ca="1">IF('INF S2 353-271'!$AQ13="|","|",BL$7+'INF S2 353-271'!$AQ13)</f>
        <v>0.83719815972222222</v>
      </c>
      <c r="BM16" s="88"/>
      <c r="BN16" s="87"/>
      <c r="BO16" s="83">
        <f ca="1">IF('INF S2 353-271'!$AQ13="|","|",BO$7+'INF S2 353-271'!$AQ13)</f>
        <v>0.87886482638888896</v>
      </c>
      <c r="BP16" s="88" t="str">
        <f ca="1">IF('INF S2 353-271'!$AR13="|","|",BP$7+'INF S2 353-271'!$AR13)</f>
        <v>|</v>
      </c>
      <c r="BQ16" s="87" t="str">
        <f ca="1">IF('INF S2 353-271'!$AS13="|","|",BQ$7+'INF S2 353-271'!$AS13)</f>
        <v>|</v>
      </c>
      <c r="BR16" s="83">
        <f ca="1">IF('INF S2 353-271'!$AQ13="|","|",BR$7+'INF S2 353-271'!$AQ13)</f>
        <v>0.92053149305555559</v>
      </c>
      <c r="BS16" s="88"/>
      <c r="BT16" s="87"/>
      <c r="BU16" s="83">
        <f ca="1">IF('INF S2 353-271'!$AQ13="|","|",BU$7+'INF S2 353-271'!$AQ13)</f>
        <v>0.96219815972222222</v>
      </c>
      <c r="BV16" s="88" t="str">
        <f ca="1">IF('INF S2 353-271'!$AR13="|","|",BV$7+'INF S2 353-271'!$AR13)</f>
        <v>|</v>
      </c>
      <c r="CK16" s="187">
        <v>13.385999999999992</v>
      </c>
      <c r="CL16" s="153" t="s">
        <v>108</v>
      </c>
      <c r="CM16" s="99"/>
      <c r="CN16" s="83">
        <f ca="1">IF('INF S2 353-271'!$AY13="|","|",CN$22+'INF S2 353-271'!$AY13)</f>
        <v>0.24749052083333334</v>
      </c>
      <c r="CO16" s="83">
        <f ca="1">IF('INF S2 353-271'!$AY13="|","|",CO$22+'INF S2 353-271'!$AY13)</f>
        <v>0.28915718750000002</v>
      </c>
      <c r="CP16" s="83"/>
      <c r="CQ16" s="87" t="str">
        <f ca="1">IF('INF S2 353-271'!$BA13="|","|",CQ$22+'INF S2 353-271'!$BA13)</f>
        <v>|</v>
      </c>
      <c r="CR16" s="83">
        <f ca="1">IF('INF S2 353-271'!$AY13="|","|",CR$22+'INF S2 353-271'!$AY13)</f>
        <v>0.30999052083333334</v>
      </c>
      <c r="CS16" s="82" t="str">
        <f ca="1">IF('INF S2 353-271'!$AZ13="|","|",CS$22+'INF S2 353-271'!$AZ13)</f>
        <v>|</v>
      </c>
      <c r="CT16" s="83">
        <f ca="1">IF('INF S2 353-271'!$AY13="|","|",CT$22+'INF S2 353-271'!$AY13)</f>
        <v>0.33082385416666671</v>
      </c>
      <c r="CU16" s="83"/>
      <c r="CV16" s="87" t="str">
        <f ca="1">IF('INF S2 353-271'!$BA13="|","|",CV$22+'INF S2 353-271'!$BA13)</f>
        <v>|</v>
      </c>
      <c r="CW16" s="83">
        <f ca="1">IF('INF S2 353-271'!$AY13="|","|",CW$22+'INF S2 353-271'!$AY13)</f>
        <v>0.35165718750000002</v>
      </c>
      <c r="CX16" s="82" t="str">
        <f ca="1">IF('INF S2 353-271'!$AZ13="|","|",CX$22+'INF S2 353-271'!$AZ13)</f>
        <v>|</v>
      </c>
      <c r="CY16" s="83">
        <f ca="1">IF('INF S2 353-271'!$AY13="|","|",CY$22+'INF S2 353-271'!$AY13)</f>
        <v>0.37249052083333334</v>
      </c>
      <c r="CZ16" s="83"/>
      <c r="DA16" s="87" t="str">
        <f ca="1">IF('INF S2 353-271'!$BA13="|","|",DA$22+'INF S2 353-271'!$BA13)</f>
        <v>|</v>
      </c>
      <c r="DB16" s="83">
        <f ca="1">IF('INF S2 353-271'!$AY13="|","|",DB$22+'INF S2 353-271'!$AY13)</f>
        <v>0.39332385416666671</v>
      </c>
      <c r="DC16" s="82" t="str">
        <f ca="1">IF('INF S2 353-271'!$AZ13="|","|",DC$22+'INF S2 353-271'!$AZ13)</f>
        <v>|</v>
      </c>
      <c r="DD16" s="83">
        <f ca="1">IF('INF S2 353-271'!$AY13="|","|",DD$22+'INF S2 353-271'!$AY13)</f>
        <v>0.41415718750000002</v>
      </c>
      <c r="DE16" s="87" t="str">
        <f ca="1">IF('INF S2 353-271'!$BA13="|","|",DE$22+'INF S2 353-271'!$BA13)</f>
        <v>|</v>
      </c>
      <c r="DF16" s="82"/>
      <c r="DG16" s="83">
        <f ca="1">IF('INF S2 353-271'!$AY13="|","|",DG$22+'INF S2 353-271'!$AY13)</f>
        <v>0.45582385416666671</v>
      </c>
      <c r="DH16" s="87"/>
      <c r="DI16" s="82" t="str">
        <f ca="1">IF('INF S2 353-271'!$AZ13="|","|",DI$22+'INF S2 353-271'!$AZ13)</f>
        <v>|</v>
      </c>
      <c r="DJ16" s="83">
        <f ca="1">IF('INF S2 353-271'!$AY13="|","|",DJ$22+'INF S2 353-271'!$AY13)</f>
        <v>0.49749052083333334</v>
      </c>
      <c r="DK16" s="87" t="str">
        <f ca="1">IF('INF S2 353-271'!$BA13="|","|",DK$22+'INF S2 353-271'!$BA13)</f>
        <v>|</v>
      </c>
      <c r="DL16" s="82"/>
      <c r="DM16" s="83">
        <f ca="1">IF('INF S2 353-271'!$AY13="|","|",DM$22+'INF S2 353-271'!$AY13)</f>
        <v>0.53915718749999997</v>
      </c>
      <c r="DN16" s="87"/>
      <c r="DO16" s="82" t="str">
        <f ca="1">IF('INF S2 353-271'!$AZ13="|","|",DO$22+'INF S2 353-271'!$AZ13)</f>
        <v>|</v>
      </c>
      <c r="DP16" s="83">
        <f ca="1">IF('INF S2 353-271'!$AY13="|","|",DP$22+'INF S2 353-271'!$AY13)</f>
        <v>0.5808238541666666</v>
      </c>
      <c r="DQ16" s="87" t="str">
        <f ca="1">IF('INF S2 353-271'!$BA13="|","|",DQ$22+'INF S2 353-271'!$BA13)</f>
        <v>|</v>
      </c>
      <c r="DR16" s="82"/>
      <c r="DS16" s="83">
        <f ca="1">IF('INF S2 353-271'!$AY13="|","|",DS$22+'INF S2 353-271'!$AY13)</f>
        <v>0.62249052083333334</v>
      </c>
      <c r="DT16" s="87"/>
      <c r="DU16" s="82" t="str">
        <f ca="1">IF('INF S2 353-271'!$AZ13="|","|",DU$22+'INF S2 353-271'!$AZ13)</f>
        <v>|</v>
      </c>
      <c r="DV16" s="83">
        <f ca="1">IF('INF S2 353-271'!$AY13="|","|",DV$22+'INF S2 353-271'!$AY13)</f>
        <v>0.66415718749999997</v>
      </c>
      <c r="DW16" s="83"/>
      <c r="DX16" s="87" t="str">
        <f ca="1">IF('INF S2 353-271'!$BA13="|","|",DX$22+'INF S2 353-271'!$BA13)</f>
        <v>|</v>
      </c>
      <c r="DY16" s="83">
        <f ca="1">IF('INF S2 353-271'!$AY13="|","|",DY$22+'INF S2 353-271'!$AY13)</f>
        <v>0.68499052083333334</v>
      </c>
      <c r="DZ16" s="82" t="str">
        <f ca="1">IF('INF S2 353-271'!$AZ13="|","|",DZ$22+'INF S2 353-271'!$AZ13)</f>
        <v>|</v>
      </c>
      <c r="EA16" s="83">
        <f ca="1">IF('INF S2 353-271'!$AY13="|","|",EA$22+'INF S2 353-271'!$AY13)</f>
        <v>0.7058238541666666</v>
      </c>
      <c r="EB16" s="83"/>
      <c r="EC16" s="87" t="str">
        <f ca="1">IF('INF S2 353-271'!$BA13="|","|",EC$22+'INF S2 353-271'!$BA13)</f>
        <v>|</v>
      </c>
      <c r="ED16" s="83">
        <f ca="1">IF('INF S2 353-271'!$AY13="|","|",ED$22+'INF S2 353-271'!$AY13)</f>
        <v>0.72665718749999997</v>
      </c>
      <c r="EE16" s="82" t="str">
        <f ca="1">IF('INF S2 353-271'!$AZ13="|","|",EE$22+'INF S2 353-271'!$AZ13)</f>
        <v>|</v>
      </c>
      <c r="EF16" s="83">
        <f ca="1">IF('INF S2 353-271'!$AY13="|","|",EF$22+'INF S2 353-271'!$AY13)</f>
        <v>0.74749052083333334</v>
      </c>
      <c r="EG16" s="83"/>
      <c r="EH16" s="87" t="str">
        <f ca="1">IF('INF S2 353-271'!$BA13="|","|",EH$22+'INF S2 353-271'!$BA13)</f>
        <v>|</v>
      </c>
      <c r="EI16" s="83">
        <f ca="1">IF('INF S2 353-271'!$AY13="|","|",EI$22+'INF S2 353-271'!$AY13)</f>
        <v>0.7683238541666666</v>
      </c>
      <c r="EJ16" s="82" t="str">
        <f ca="1">IF('INF S2 353-271'!$AZ13="|","|",EJ$22+'INF S2 353-271'!$AZ13)</f>
        <v>|</v>
      </c>
      <c r="EK16" s="83">
        <f ca="1">IF('INF S2 353-271'!$AY13="|","|",EK$22+'INF S2 353-271'!$AY13)</f>
        <v>0.78915718749999997</v>
      </c>
      <c r="EL16" s="83"/>
      <c r="EM16" s="87"/>
      <c r="EN16" s="83">
        <f ca="1">IF('INF S2 353-271'!$AY13="|","|",EN$22+'INF S2 353-271'!$AY13)</f>
        <v>0.80999052083333334</v>
      </c>
      <c r="EO16" s="82" t="str">
        <f ca="1">IF('INF S2 353-271'!$AZ13="|","|",EO$22+'INF S2 353-271'!$AZ13)</f>
        <v>|</v>
      </c>
      <c r="EP16" s="83">
        <f ca="1">IF('INF S2 353-271'!$AY13="|","|",EP$22+'INF S2 353-271'!$AY13)</f>
        <v>0.8308238541666666</v>
      </c>
      <c r="EQ16" s="87" t="str">
        <f ca="1">IF('INF S2 353-271'!$BA13="|","|",EQ$22+'INF S2 353-271'!$BA13)</f>
        <v>|</v>
      </c>
      <c r="ER16" s="82"/>
      <c r="ES16" s="83">
        <f ca="1">IF('INF S2 353-271'!$AY13="|","|",ES$22+'INF S2 353-271'!$AY13)</f>
        <v>0.87249052083333334</v>
      </c>
      <c r="ET16" s="87"/>
      <c r="EU16" s="82" t="str">
        <f ca="1">IF('INF S2 353-271'!$AZ13="|","|",EU$22+'INF S2 353-271'!$AZ13)</f>
        <v>|</v>
      </c>
      <c r="EV16" s="83">
        <f ca="1">IF('INF S2 353-271'!$AY13="|","|",EV$22+'INF S2 353-271'!$AY13)</f>
        <v>0.91415718749999997</v>
      </c>
      <c r="EW16" s="87" t="str">
        <f ca="1">IF('INF S2 353-271'!$BA13="|","|",EW$22+'INF S2 353-271'!$BA13)</f>
        <v>|</v>
      </c>
      <c r="EX16" s="82"/>
      <c r="EY16" s="83">
        <f ca="1">IF('INF S2 353-271'!$AY13="|","|",EY$22+'INF S2 353-271'!$AY13)</f>
        <v>0.9558238541666666</v>
      </c>
      <c r="EZ16" s="87"/>
      <c r="FA16" s="83">
        <f ca="1">IF('INF S2 353-271'!$AY13="|","|",FA$22+'INF S2 353-271'!$AY13)</f>
        <v>0.99749052083333334</v>
      </c>
    </row>
    <row r="17" spans="1:157">
      <c r="A17" s="187">
        <f ca="1">'INF S2 353-271'!AH14</f>
        <v>10.373999999999992</v>
      </c>
      <c r="B17" s="154" t="str">
        <f ca="1">'INF S2 353-271'!AI14</f>
        <v>Ligowiec</v>
      </c>
      <c r="C17" s="99"/>
      <c r="D17" s="83">
        <f ca="1">IF('INF S2 353-271'!$AQ14="|","|",D$7+'INF S2 353-271'!$AQ14)</f>
        <v>0.21424718749999999</v>
      </c>
      <c r="E17" s="88"/>
      <c r="F17" s="87" t="str">
        <f ca="1">IF('INF S2 353-271'!$AS14="|","|",F$7+'INF S2 353-271'!$AS14)</f>
        <v>|</v>
      </c>
      <c r="G17" s="83">
        <f ca="1">IF('INF S2 353-271'!$AQ14="|","|",G$7+'INF S2 353-271'!$AQ14)</f>
        <v>0.25591385416666668</v>
      </c>
      <c r="H17" s="88" t="str">
        <f ca="1">IF('INF S2 353-271'!$AR14="|","|",H$7+'INF S2 353-271'!$AR14)</f>
        <v>|</v>
      </c>
      <c r="I17" s="83">
        <f ca="1">IF('INF S2 353-271'!$AQ14="|","|",I$7+'INF S2 353-271'!$AQ14)</f>
        <v>0.27674718749999999</v>
      </c>
      <c r="J17" s="87" t="str">
        <f ca="1">IF('INF S2 353-271'!$AS14="|","|",J$7+'INF S2 353-271'!$AS14)</f>
        <v>|</v>
      </c>
      <c r="K17" s="87"/>
      <c r="L17" s="83">
        <f ca="1">IF('INF S2 353-271'!$AQ14="|","|",L$7+'INF S2 353-271'!$AQ14)</f>
        <v>0.29758052083333331</v>
      </c>
      <c r="M17" s="88" t="str">
        <f ca="1">IF('INF S2 353-271'!$AR14="|","|",M$7+'INF S2 353-271'!$AR14)</f>
        <v>|</v>
      </c>
      <c r="N17" s="83">
        <f ca="1">IF('INF S2 353-271'!$AQ14="|","|",N$7+'INF S2 353-271'!$AQ14)</f>
        <v>0.31841385416666668</v>
      </c>
      <c r="O17" s="87" t="str">
        <f ca="1">IF('INF S2 353-271'!$AS14="|","|",O$7+'INF S2 353-271'!$AS14)</f>
        <v>|</v>
      </c>
      <c r="P17" s="87"/>
      <c r="Q17" s="83">
        <f ca="1">IF('INF S2 353-271'!$AQ14="|","|",Q$7+'INF S2 353-271'!$AQ14)</f>
        <v>0.33924718749999999</v>
      </c>
      <c r="R17" s="88" t="str">
        <f ca="1">IF('INF S2 353-271'!$AR14="|","|",R$7+'INF S2 353-271'!$AR14)</f>
        <v>|</v>
      </c>
      <c r="S17" s="83">
        <f ca="1">IF('INF S2 353-271'!$AQ14="|","|",S$7+'INF S2 353-271'!$AQ14)</f>
        <v>0.36008052083333336</v>
      </c>
      <c r="T17" s="87" t="str">
        <f ca="1">IF('INF S2 353-271'!$AS14="|","|",T$7+'INF S2 353-271'!$AS14)</f>
        <v>|</v>
      </c>
      <c r="U17" s="87"/>
      <c r="V17" s="83">
        <f ca="1">IF('INF S2 353-271'!$AQ14="|","|",V$7+'INF S2 353-271'!$AQ14)</f>
        <v>0.38091385416666668</v>
      </c>
      <c r="W17" s="88" t="str">
        <f ca="1">IF('INF S2 353-271'!$AR14="|","|",W$7+'INF S2 353-271'!$AR14)</f>
        <v>|</v>
      </c>
      <c r="X17" s="87" t="str">
        <f ca="1">IF('INF S2 353-271'!$AS14="|","|",X$7+'INF S2 353-271'!$AS14)</f>
        <v>|</v>
      </c>
      <c r="Y17" s="83">
        <f ca="1">IF('INF S2 353-271'!$AQ14="|","|",Y$7+'INF S2 353-271'!$AQ14)</f>
        <v>0.42258052083333336</v>
      </c>
      <c r="Z17" s="88"/>
      <c r="AA17" s="87"/>
      <c r="AB17" s="83">
        <f ca="1">IF('INF S2 353-271'!$AQ14="|","|",AB$7+'INF S2 353-271'!$AQ14)</f>
        <v>0.46424718750000005</v>
      </c>
      <c r="AC17" s="88" t="str">
        <f ca="1">IF('INF S2 353-271'!$AR14="|","|",AC$7+'INF S2 353-271'!$AR14)</f>
        <v>|</v>
      </c>
      <c r="AD17" s="87" t="str">
        <f ca="1">IF('INF S2 353-271'!$AS14="|","|",AD$7+'INF S2 353-271'!$AS14)</f>
        <v>|</v>
      </c>
      <c r="AE17" s="83">
        <f ca="1">IF('INF S2 353-271'!$AQ14="|","|",AE$7+'INF S2 353-271'!$AQ14)</f>
        <v>0.50591385416666668</v>
      </c>
      <c r="AF17" s="88"/>
      <c r="AG17" s="87"/>
      <c r="AH17" s="83">
        <f ca="1">IF('INF S2 353-271'!$AQ14="|","|",AH$7+'INF S2 353-271'!$AQ14)</f>
        <v>0.54758052083333331</v>
      </c>
      <c r="AI17" s="88" t="str">
        <f ca="1">IF('INF S2 353-271'!$AR14="|","|",AI$7+'INF S2 353-271'!$AR14)</f>
        <v>|</v>
      </c>
      <c r="AJ17" s="87" t="str">
        <f ca="1">IF('INF S2 353-271'!$AS14="|","|",AJ$7+'INF S2 353-271'!$AS14)</f>
        <v>|</v>
      </c>
      <c r="AK17" s="83">
        <f ca="1">IF('INF S2 353-271'!$AQ14="|","|",AK$7+'INF S2 353-271'!$AQ14)</f>
        <v>0.58924718750000005</v>
      </c>
      <c r="AL17" s="88"/>
      <c r="AM17" s="87"/>
      <c r="AN17" s="87"/>
      <c r="AO17" s="83">
        <f ca="1">IF('INF S2 353-271'!$AQ14="|","|",AO$7+'INF S2 353-271'!$AQ14)</f>
        <v>0.63091385416666679</v>
      </c>
      <c r="AP17" s="88" t="str">
        <f ca="1">IF('INF S2 353-271'!$AR14="|","|",AP$7+'INF S2 353-271'!$AR14)</f>
        <v>|</v>
      </c>
      <c r="AQ17" s="83">
        <f ca="1">IF('INF S2 353-271'!$AQ14="|","|",AQ$7+'INF S2 353-271'!$AQ14)</f>
        <v>0.65174718750000005</v>
      </c>
      <c r="AR17" s="87" t="str">
        <f ca="1">IF('INF S2 353-271'!$AS14="|","|",AR$7+'INF S2 353-271'!$AS14)</f>
        <v>|</v>
      </c>
      <c r="AS17" s="87"/>
      <c r="AT17" s="83">
        <f ca="1">IF('INF S2 353-271'!$AQ14="|","|",AT$7+'INF S2 353-271'!$AQ14)</f>
        <v>0.67258052083333331</v>
      </c>
      <c r="AU17" s="88" t="str">
        <f ca="1">IF('INF S2 353-271'!$AR14="|","|",AU$7+'INF S2 353-271'!$AR14)</f>
        <v>|</v>
      </c>
      <c r="AV17" s="83">
        <f ca="1">IF('INF S2 353-271'!$AQ14="|","|",AV$7+'INF S2 353-271'!$AQ14)</f>
        <v>0.69341385416666679</v>
      </c>
      <c r="AW17" s="87" t="str">
        <f ca="1">IF('INF S2 353-271'!$AS14="|","|",AW$7+'INF S2 353-271'!$AS14)</f>
        <v>|</v>
      </c>
      <c r="AX17" s="87"/>
      <c r="AY17" s="83">
        <f ca="1">IF('INF S2 353-271'!$AQ14="|","|",AY$7+'INF S2 353-271'!$AQ14)</f>
        <v>0.71424718750000005</v>
      </c>
      <c r="AZ17" s="88" t="str">
        <f ca="1">IF('INF S2 353-271'!$AR14="|","|",AZ$7+'INF S2 353-271'!$AR14)</f>
        <v>|</v>
      </c>
      <c r="BA17" s="83">
        <f ca="1">IF('INF S2 353-271'!$AQ14="|","|",BA$7+'INF S2 353-271'!$AQ14)</f>
        <v>0.73508052083333331</v>
      </c>
      <c r="BB17" s="87" t="str">
        <f ca="1">IF('INF S2 353-271'!$AS14="|","|",BB$7+'INF S2 353-271'!$AS14)</f>
        <v>|</v>
      </c>
      <c r="BC17" s="87"/>
      <c r="BD17" s="83">
        <f ca="1">IF('INF S2 353-271'!$AQ14="|","|",BD$7+'INF S2 353-271'!$AQ14)</f>
        <v>0.75591385416666679</v>
      </c>
      <c r="BE17" s="88"/>
      <c r="BF17" s="83">
        <f ca="1">IF('INF S2 353-271'!$AQ14="|","|",BF$7+'INF S2 353-271'!$AQ14)</f>
        <v>0.77674718750000005</v>
      </c>
      <c r="BG17" s="87"/>
      <c r="BH17" s="87"/>
      <c r="BI17" s="83">
        <f ca="1">IF('INF S2 353-271'!$AQ14="|","|",BI$7+'INF S2 353-271'!$AQ14)</f>
        <v>0.79758052083333331</v>
      </c>
      <c r="BJ17" s="88" t="str">
        <f ca="1">IF('INF S2 353-271'!$AR14="|","|",BJ$7+'INF S2 353-271'!$AR14)</f>
        <v>|</v>
      </c>
      <c r="BK17" s="87" t="str">
        <f ca="1">IF('INF S2 353-271'!$AS14="|","|",BK$7+'INF S2 353-271'!$AS14)</f>
        <v>|</v>
      </c>
      <c r="BL17" s="83">
        <f ca="1">IF('INF S2 353-271'!$AQ14="|","|",BL$7+'INF S2 353-271'!$AQ14)</f>
        <v>0.83924718750000005</v>
      </c>
      <c r="BM17" s="88"/>
      <c r="BN17" s="87"/>
      <c r="BO17" s="83">
        <f ca="1">IF('INF S2 353-271'!$AQ14="|","|",BO$7+'INF S2 353-271'!$AQ14)</f>
        <v>0.88091385416666679</v>
      </c>
      <c r="BP17" s="88" t="str">
        <f ca="1">IF('INF S2 353-271'!$AR14="|","|",BP$7+'INF S2 353-271'!$AR14)</f>
        <v>|</v>
      </c>
      <c r="BQ17" s="87" t="str">
        <f ca="1">IF('INF S2 353-271'!$AS14="|","|",BQ$7+'INF S2 353-271'!$AS14)</f>
        <v>|</v>
      </c>
      <c r="BR17" s="83">
        <f ca="1">IF('INF S2 353-271'!$AQ14="|","|",BR$7+'INF S2 353-271'!$AQ14)</f>
        <v>0.92258052083333331</v>
      </c>
      <c r="BS17" s="88"/>
      <c r="BT17" s="87"/>
      <c r="BU17" s="83">
        <f ca="1">IF('INF S2 353-271'!$AQ14="|","|",BU$7+'INF S2 353-271'!$AQ14)</f>
        <v>0.96424718750000005</v>
      </c>
      <c r="BV17" s="88" t="str">
        <f ca="1">IF('INF S2 353-271'!$AR14="|","|",BV$7+'INF S2 353-271'!$AR14)</f>
        <v>|</v>
      </c>
      <c r="CK17" s="187">
        <v>10.373999999999992</v>
      </c>
      <c r="CL17" s="154" t="s">
        <v>110</v>
      </c>
      <c r="CM17" s="99"/>
      <c r="CN17" s="83">
        <f ca="1">IF('INF S2 353-271'!$AY14="|","|",CN$22+'INF S2 353-271'!$AY14)</f>
        <v>0.24551093750000003</v>
      </c>
      <c r="CO17" s="83">
        <f ca="1">IF('INF S2 353-271'!$AY14="|","|",CO$22+'INF S2 353-271'!$AY14)</f>
        <v>0.28717760416666666</v>
      </c>
      <c r="CP17" s="83"/>
      <c r="CQ17" s="87" t="str">
        <f ca="1">IF('INF S2 353-271'!$BA14="|","|",CQ$22+'INF S2 353-271'!$BA14)</f>
        <v>|</v>
      </c>
      <c r="CR17" s="83">
        <f ca="1">IF('INF S2 353-271'!$AY14="|","|",CR$22+'INF S2 353-271'!$AY14)</f>
        <v>0.30801093749999997</v>
      </c>
      <c r="CS17" s="82" t="str">
        <f ca="1">IF('INF S2 353-271'!$AZ14="|","|",CS$22+'INF S2 353-271'!$AZ14)</f>
        <v>|</v>
      </c>
      <c r="CT17" s="83">
        <f ca="1">IF('INF S2 353-271'!$AY14="|","|",CT$22+'INF S2 353-271'!$AY14)</f>
        <v>0.32884427083333334</v>
      </c>
      <c r="CU17" s="83"/>
      <c r="CV17" s="87" t="str">
        <f ca="1">IF('INF S2 353-271'!$BA14="|","|",CV$22+'INF S2 353-271'!$BA14)</f>
        <v>|</v>
      </c>
      <c r="CW17" s="83">
        <f ca="1">IF('INF S2 353-271'!$AY14="|","|",CW$22+'INF S2 353-271'!$AY14)</f>
        <v>0.34967760416666666</v>
      </c>
      <c r="CX17" s="82" t="str">
        <f ca="1">IF('INF S2 353-271'!$AZ14="|","|",CX$22+'INF S2 353-271'!$AZ14)</f>
        <v>|</v>
      </c>
      <c r="CY17" s="83">
        <f ca="1">IF('INF S2 353-271'!$AY14="|","|",CY$22+'INF S2 353-271'!$AY14)</f>
        <v>0.37051093749999997</v>
      </c>
      <c r="CZ17" s="83"/>
      <c r="DA17" s="87" t="str">
        <f ca="1">IF('INF S2 353-271'!$BA14="|","|",DA$22+'INF S2 353-271'!$BA14)</f>
        <v>|</v>
      </c>
      <c r="DB17" s="83">
        <f ca="1">IF('INF S2 353-271'!$AY14="|","|",DB$22+'INF S2 353-271'!$AY14)</f>
        <v>0.39134427083333334</v>
      </c>
      <c r="DC17" s="82" t="str">
        <f ca="1">IF('INF S2 353-271'!$AZ14="|","|",DC$22+'INF S2 353-271'!$AZ14)</f>
        <v>|</v>
      </c>
      <c r="DD17" s="83">
        <f ca="1">IF('INF S2 353-271'!$AY14="|","|",DD$22+'INF S2 353-271'!$AY14)</f>
        <v>0.41217760416666666</v>
      </c>
      <c r="DE17" s="87" t="str">
        <f ca="1">IF('INF S2 353-271'!$BA14="|","|",DE$22+'INF S2 353-271'!$BA14)</f>
        <v>|</v>
      </c>
      <c r="DF17" s="82"/>
      <c r="DG17" s="83">
        <f ca="1">IF('INF S2 353-271'!$AY14="|","|",DG$22+'INF S2 353-271'!$AY14)</f>
        <v>0.45384427083333334</v>
      </c>
      <c r="DH17" s="87"/>
      <c r="DI17" s="82" t="str">
        <f ca="1">IF('INF S2 353-271'!$AZ14="|","|",DI$22+'INF S2 353-271'!$AZ14)</f>
        <v>|</v>
      </c>
      <c r="DJ17" s="83">
        <f ca="1">IF('INF S2 353-271'!$AY14="|","|",DJ$22+'INF S2 353-271'!$AY14)</f>
        <v>0.49551093749999997</v>
      </c>
      <c r="DK17" s="87" t="str">
        <f ca="1">IF('INF S2 353-271'!$BA14="|","|",DK$22+'INF S2 353-271'!$BA14)</f>
        <v>|</v>
      </c>
      <c r="DL17" s="82"/>
      <c r="DM17" s="83">
        <f ca="1">IF('INF S2 353-271'!$AY14="|","|",DM$22+'INF S2 353-271'!$AY14)</f>
        <v>0.53717760416666671</v>
      </c>
      <c r="DN17" s="87"/>
      <c r="DO17" s="82" t="str">
        <f ca="1">IF('INF S2 353-271'!$AZ14="|","|",DO$22+'INF S2 353-271'!$AZ14)</f>
        <v>|</v>
      </c>
      <c r="DP17" s="83">
        <f ca="1">IF('INF S2 353-271'!$AY14="|","|",DP$22+'INF S2 353-271'!$AY14)</f>
        <v>0.57884427083333334</v>
      </c>
      <c r="DQ17" s="87" t="str">
        <f ca="1">IF('INF S2 353-271'!$BA14="|","|",DQ$22+'INF S2 353-271'!$BA14)</f>
        <v>|</v>
      </c>
      <c r="DR17" s="82"/>
      <c r="DS17" s="83">
        <f ca="1">IF('INF S2 353-271'!$AY14="|","|",DS$22+'INF S2 353-271'!$AY14)</f>
        <v>0.62051093750000008</v>
      </c>
      <c r="DT17" s="87"/>
      <c r="DU17" s="82" t="str">
        <f ca="1">IF('INF S2 353-271'!$AZ14="|","|",DU$22+'INF S2 353-271'!$AZ14)</f>
        <v>|</v>
      </c>
      <c r="DV17" s="83">
        <f ca="1">IF('INF S2 353-271'!$AY14="|","|",DV$22+'INF S2 353-271'!$AY14)</f>
        <v>0.66217760416666671</v>
      </c>
      <c r="DW17" s="83"/>
      <c r="DX17" s="87" t="str">
        <f ca="1">IF('INF S2 353-271'!$BA14="|","|",DX$22+'INF S2 353-271'!$BA14)</f>
        <v>|</v>
      </c>
      <c r="DY17" s="83">
        <f ca="1">IF('INF S2 353-271'!$AY14="|","|",DY$22+'INF S2 353-271'!$AY14)</f>
        <v>0.68301093750000008</v>
      </c>
      <c r="DZ17" s="82" t="str">
        <f ca="1">IF('INF S2 353-271'!$AZ14="|","|",DZ$22+'INF S2 353-271'!$AZ14)</f>
        <v>|</v>
      </c>
      <c r="EA17" s="83">
        <f ca="1">IF('INF S2 353-271'!$AY14="|","|",EA$22+'INF S2 353-271'!$AY14)</f>
        <v>0.70384427083333334</v>
      </c>
      <c r="EB17" s="83"/>
      <c r="EC17" s="87" t="str">
        <f ca="1">IF('INF S2 353-271'!$BA14="|","|",EC$22+'INF S2 353-271'!$BA14)</f>
        <v>|</v>
      </c>
      <c r="ED17" s="83">
        <f ca="1">IF('INF S2 353-271'!$AY14="|","|",ED$22+'INF S2 353-271'!$AY14)</f>
        <v>0.72467760416666671</v>
      </c>
      <c r="EE17" s="82" t="str">
        <f ca="1">IF('INF S2 353-271'!$AZ14="|","|",EE$22+'INF S2 353-271'!$AZ14)</f>
        <v>|</v>
      </c>
      <c r="EF17" s="83">
        <f ca="1">IF('INF S2 353-271'!$AY14="|","|",EF$22+'INF S2 353-271'!$AY14)</f>
        <v>0.74551093750000008</v>
      </c>
      <c r="EG17" s="83"/>
      <c r="EH17" s="87" t="str">
        <f ca="1">IF('INF S2 353-271'!$BA14="|","|",EH$22+'INF S2 353-271'!$BA14)</f>
        <v>|</v>
      </c>
      <c r="EI17" s="83">
        <f ca="1">IF('INF S2 353-271'!$AY14="|","|",EI$22+'INF S2 353-271'!$AY14)</f>
        <v>0.76634427083333334</v>
      </c>
      <c r="EJ17" s="82" t="str">
        <f ca="1">IF('INF S2 353-271'!$AZ14="|","|",EJ$22+'INF S2 353-271'!$AZ14)</f>
        <v>|</v>
      </c>
      <c r="EK17" s="83">
        <f ca="1">IF('INF S2 353-271'!$AY14="|","|",EK$22+'INF S2 353-271'!$AY14)</f>
        <v>0.78717760416666671</v>
      </c>
      <c r="EL17" s="83"/>
      <c r="EM17" s="87"/>
      <c r="EN17" s="83">
        <f ca="1">IF('INF S2 353-271'!$AY14="|","|",EN$22+'INF S2 353-271'!$AY14)</f>
        <v>0.80801093750000008</v>
      </c>
      <c r="EO17" s="82" t="str">
        <f ca="1">IF('INF S2 353-271'!$AZ14="|","|",EO$22+'INF S2 353-271'!$AZ14)</f>
        <v>|</v>
      </c>
      <c r="EP17" s="83">
        <f ca="1">IF('INF S2 353-271'!$AY14="|","|",EP$22+'INF S2 353-271'!$AY14)</f>
        <v>0.82884427083333334</v>
      </c>
      <c r="EQ17" s="87" t="str">
        <f ca="1">IF('INF S2 353-271'!$BA14="|","|",EQ$22+'INF S2 353-271'!$BA14)</f>
        <v>|</v>
      </c>
      <c r="ER17" s="82"/>
      <c r="ES17" s="83">
        <f ca="1">IF('INF S2 353-271'!$AY14="|","|",ES$22+'INF S2 353-271'!$AY14)</f>
        <v>0.87051093750000008</v>
      </c>
      <c r="ET17" s="87"/>
      <c r="EU17" s="82" t="str">
        <f ca="1">IF('INF S2 353-271'!$AZ14="|","|",EU$22+'INF S2 353-271'!$AZ14)</f>
        <v>|</v>
      </c>
      <c r="EV17" s="83">
        <f ca="1">IF('INF S2 353-271'!$AY14="|","|",EV$22+'INF S2 353-271'!$AY14)</f>
        <v>0.91217760416666671</v>
      </c>
      <c r="EW17" s="87" t="str">
        <f ca="1">IF('INF S2 353-271'!$BA14="|","|",EW$22+'INF S2 353-271'!$BA14)</f>
        <v>|</v>
      </c>
      <c r="EX17" s="82"/>
      <c r="EY17" s="83">
        <f ca="1">IF('INF S2 353-271'!$AY14="|","|",EY$22+'INF S2 353-271'!$AY14)</f>
        <v>0.95384427083333334</v>
      </c>
      <c r="EZ17" s="87"/>
      <c r="FA17" s="83">
        <f ca="1">IF('INF S2 353-271'!$AY14="|","|",FA$22+'INF S2 353-271'!$AY14)</f>
        <v>0.99551093750000008</v>
      </c>
    </row>
    <row r="18" spans="1:157">
      <c r="A18" s="187">
        <f ca="1">'INF S2 353-271'!AH15</f>
        <v>5.6589999999999918</v>
      </c>
      <c r="B18" s="155" t="str">
        <f ca="1">'INF S2 353-271'!AI15</f>
        <v>Poznań Wschód</v>
      </c>
      <c r="C18" s="99"/>
      <c r="D18" s="83">
        <f ca="1">IF('INF S2 353-271'!$AQ15="|","|",D$7+'INF S2 353-271'!$AQ15)</f>
        <v>0.21691090277777778</v>
      </c>
      <c r="E18" s="88"/>
      <c r="F18" s="87" t="str">
        <f ca="1">IF('INF S2 353-271'!$AS15="|","|",F$7+'INF S2 353-271'!$AS15)</f>
        <v>|</v>
      </c>
      <c r="G18" s="83">
        <f ca="1">IF('INF S2 353-271'!$AQ15="|","|",G$7+'INF S2 353-271'!$AQ15)</f>
        <v>0.25857756944444443</v>
      </c>
      <c r="H18" s="88">
        <f ca="1">IF('INF S2 353-271'!$AR15="|","|",H$7+'INF S2 353-271'!$AR15)</f>
        <v>0.26319444444444445</v>
      </c>
      <c r="I18" s="83">
        <f ca="1">IF('INF S2 353-271'!$AQ15="|","|",I$7+'INF S2 353-271'!$AQ15)</f>
        <v>0.27941090277777775</v>
      </c>
      <c r="J18" s="87" t="str">
        <f ca="1">IF('INF S2 353-271'!$AS15="|","|",J$7+'INF S2 353-271'!$AS15)</f>
        <v>|</v>
      </c>
      <c r="K18" s="87"/>
      <c r="L18" s="83">
        <f ca="1">IF('INF S2 353-271'!$AQ15="|","|",L$7+'INF S2 353-271'!$AQ15)</f>
        <v>0.30024423611111106</v>
      </c>
      <c r="M18" s="88">
        <f ca="1">IF('INF S2 353-271'!$AR15="|","|",M$7+'INF S2 353-271'!$AR15)</f>
        <v>0.30486111111111114</v>
      </c>
      <c r="N18" s="83">
        <f ca="1">IF('INF S2 353-271'!$AQ15="|","|",N$7+'INF S2 353-271'!$AQ15)</f>
        <v>0.32107756944444443</v>
      </c>
      <c r="O18" s="87" t="str">
        <f ca="1">IF('INF S2 353-271'!$AS15="|","|",O$7+'INF S2 353-271'!$AS15)</f>
        <v>|</v>
      </c>
      <c r="P18" s="87"/>
      <c r="Q18" s="83">
        <f ca="1">IF('INF S2 353-271'!$AQ15="|","|",Q$7+'INF S2 353-271'!$AQ15)</f>
        <v>0.34191090277777775</v>
      </c>
      <c r="R18" s="88">
        <f ca="1">IF('INF S2 353-271'!$AR15="|","|",R$7+'INF S2 353-271'!$AR15)</f>
        <v>0.34652777777777777</v>
      </c>
      <c r="S18" s="83">
        <f ca="1">IF('INF S2 353-271'!$AQ15="|","|",S$7+'INF S2 353-271'!$AQ15)</f>
        <v>0.36274423611111112</v>
      </c>
      <c r="T18" s="87" t="str">
        <f ca="1">IF('INF S2 353-271'!$AS15="|","|",T$7+'INF S2 353-271'!$AS15)</f>
        <v>|</v>
      </c>
      <c r="U18" s="87"/>
      <c r="V18" s="83">
        <f ca="1">IF('INF S2 353-271'!$AQ15="|","|",V$7+'INF S2 353-271'!$AQ15)</f>
        <v>0.38357756944444443</v>
      </c>
      <c r="W18" s="88">
        <f ca="1">IF('INF S2 353-271'!$AR15="|","|",W$7+'INF S2 353-271'!$AR15)</f>
        <v>0.38819444444444445</v>
      </c>
      <c r="X18" s="87" t="str">
        <f ca="1">IF('INF S2 353-271'!$AS15="|","|",X$7+'INF S2 353-271'!$AS15)</f>
        <v>|</v>
      </c>
      <c r="Y18" s="83">
        <f ca="1">IF('INF S2 353-271'!$AQ15="|","|",Y$7+'INF S2 353-271'!$AQ15)</f>
        <v>0.42524423611111112</v>
      </c>
      <c r="Z18" s="88"/>
      <c r="AA18" s="87"/>
      <c r="AB18" s="83">
        <f ca="1">IF('INF S2 353-271'!$AQ15="|","|",AB$7+'INF S2 353-271'!$AQ15)</f>
        <v>0.4669109027777778</v>
      </c>
      <c r="AC18" s="88">
        <f ca="1">IF('INF S2 353-271'!$AR15="|","|",AC$7+'INF S2 353-271'!$AR15)</f>
        <v>0.47152777777777777</v>
      </c>
      <c r="AD18" s="87" t="str">
        <f ca="1">IF('INF S2 353-271'!$AS15="|","|",AD$7+'INF S2 353-271'!$AS15)</f>
        <v>|</v>
      </c>
      <c r="AE18" s="83">
        <f ca="1">IF('INF S2 353-271'!$AQ15="|","|",AE$7+'INF S2 353-271'!$AQ15)</f>
        <v>0.50857756944444443</v>
      </c>
      <c r="AF18" s="88"/>
      <c r="AG18" s="87"/>
      <c r="AH18" s="83">
        <f ca="1">IF('INF S2 353-271'!$AQ15="|","|",AH$7+'INF S2 353-271'!$AQ15)</f>
        <v>0.55024423611111117</v>
      </c>
      <c r="AI18" s="88">
        <f ca="1">IF('INF S2 353-271'!$AR15="|","|",AI$7+'INF S2 353-271'!$AR15)</f>
        <v>0.55486111111111114</v>
      </c>
      <c r="AJ18" s="87" t="str">
        <f ca="1">IF('INF S2 353-271'!$AS15="|","|",AJ$7+'INF S2 353-271'!$AS15)</f>
        <v>|</v>
      </c>
      <c r="AK18" s="83">
        <f ca="1">IF('INF S2 353-271'!$AQ15="|","|",AK$7+'INF S2 353-271'!$AQ15)</f>
        <v>0.5919109027777778</v>
      </c>
      <c r="AL18" s="88"/>
      <c r="AM18" s="87"/>
      <c r="AN18" s="87"/>
      <c r="AO18" s="83">
        <f ca="1">IF('INF S2 353-271'!$AQ15="|","|",AO$7+'INF S2 353-271'!$AQ15)</f>
        <v>0.63357756944444454</v>
      </c>
      <c r="AP18" s="88">
        <f ca="1">IF('INF S2 353-271'!$AR15="|","|",AP$7+'INF S2 353-271'!$AR15)</f>
        <v>0.63819444444444451</v>
      </c>
      <c r="AQ18" s="83">
        <f ca="1">IF('INF S2 353-271'!$AQ15="|","|",AQ$7+'INF S2 353-271'!$AQ15)</f>
        <v>0.6544109027777778</v>
      </c>
      <c r="AR18" s="87" t="str">
        <f ca="1">IF('INF S2 353-271'!$AS15="|","|",AR$7+'INF S2 353-271'!$AS15)</f>
        <v>|</v>
      </c>
      <c r="AS18" s="87"/>
      <c r="AT18" s="83">
        <f ca="1">IF('INF S2 353-271'!$AQ15="|","|",AT$7+'INF S2 353-271'!$AQ15)</f>
        <v>0.67524423611111117</v>
      </c>
      <c r="AU18" s="88">
        <f ca="1">IF('INF S2 353-271'!$AR15="|","|",AU$7+'INF S2 353-271'!$AR15)</f>
        <v>0.67986111111111114</v>
      </c>
      <c r="AV18" s="83">
        <f ca="1">IF('INF S2 353-271'!$AQ15="|","|",AV$7+'INF S2 353-271'!$AQ15)</f>
        <v>0.69607756944444454</v>
      </c>
      <c r="AW18" s="87" t="str">
        <f ca="1">IF('INF S2 353-271'!$AS15="|","|",AW$7+'INF S2 353-271'!$AS15)</f>
        <v>|</v>
      </c>
      <c r="AX18" s="87"/>
      <c r="AY18" s="83">
        <f ca="1">IF('INF S2 353-271'!$AQ15="|","|",AY$7+'INF S2 353-271'!$AQ15)</f>
        <v>0.7169109027777778</v>
      </c>
      <c r="AZ18" s="88">
        <f ca="1">IF('INF S2 353-271'!$AR15="|","|",AZ$7+'INF S2 353-271'!$AR15)</f>
        <v>0.72152777777777788</v>
      </c>
      <c r="BA18" s="83">
        <f ca="1">IF('INF S2 353-271'!$AQ15="|","|",BA$7+'INF S2 353-271'!$AQ15)</f>
        <v>0.73774423611111117</v>
      </c>
      <c r="BB18" s="87" t="str">
        <f ca="1">IF('INF S2 353-271'!$AS15="|","|",BB$7+'INF S2 353-271'!$AS15)</f>
        <v>|</v>
      </c>
      <c r="BC18" s="87"/>
      <c r="BD18" s="83">
        <f ca="1">IF('INF S2 353-271'!$AQ15="|","|",BD$7+'INF S2 353-271'!$AQ15)</f>
        <v>0.75857756944444454</v>
      </c>
      <c r="BE18" s="88"/>
      <c r="BF18" s="83">
        <f ca="1">IF('INF S2 353-271'!$AQ15="|","|",BF$7+'INF S2 353-271'!$AQ15)</f>
        <v>0.7794109027777778</v>
      </c>
      <c r="BG18" s="87"/>
      <c r="BH18" s="87"/>
      <c r="BI18" s="83">
        <f ca="1">IF('INF S2 353-271'!$AQ15="|","|",BI$7+'INF S2 353-271'!$AQ15)</f>
        <v>0.80024423611111117</v>
      </c>
      <c r="BJ18" s="88">
        <f ca="1">IF('INF S2 353-271'!$AR15="|","|",BJ$7+'INF S2 353-271'!$AR15)</f>
        <v>0.80486111111111114</v>
      </c>
      <c r="BK18" s="87" t="str">
        <f ca="1">IF('INF S2 353-271'!$AS15="|","|",BK$7+'INF S2 353-271'!$AS15)</f>
        <v>|</v>
      </c>
      <c r="BL18" s="83">
        <f ca="1">IF('INF S2 353-271'!$AQ15="|","|",BL$7+'INF S2 353-271'!$AQ15)</f>
        <v>0.8419109027777778</v>
      </c>
      <c r="BM18" s="88"/>
      <c r="BN18" s="87"/>
      <c r="BO18" s="83">
        <f ca="1">IF('INF S2 353-271'!$AQ15="|","|",BO$7+'INF S2 353-271'!$AQ15)</f>
        <v>0.88357756944444454</v>
      </c>
      <c r="BP18" s="88">
        <f ca="1">IF('INF S2 353-271'!$AR15="|","|",BP$7+'INF S2 353-271'!$AR15)</f>
        <v>0.88819444444444451</v>
      </c>
      <c r="BQ18" s="87" t="str">
        <f ca="1">IF('INF S2 353-271'!$AS15="|","|",BQ$7+'INF S2 353-271'!$AS15)</f>
        <v>|</v>
      </c>
      <c r="BR18" s="83">
        <f ca="1">IF('INF S2 353-271'!$AQ15="|","|",BR$7+'INF S2 353-271'!$AQ15)</f>
        <v>0.92524423611111117</v>
      </c>
      <c r="BS18" s="88"/>
      <c r="BT18" s="87"/>
      <c r="BU18" s="83">
        <f ca="1">IF('INF S2 353-271'!$AQ15="|","|",BU$7+'INF S2 353-271'!$AQ15)</f>
        <v>0.9669109027777778</v>
      </c>
      <c r="BV18" s="88">
        <f ca="1">IF('INF S2 353-271'!$AR15="|","|",BV$7+'INF S2 353-271'!$AR15)</f>
        <v>0.97152777777777788</v>
      </c>
      <c r="CK18" s="187">
        <v>5.6589999999999918</v>
      </c>
      <c r="CL18" s="155" t="s">
        <v>82</v>
      </c>
      <c r="CM18" s="99"/>
      <c r="CN18" s="83">
        <f ca="1">IF('INF S2 353-271'!$AY15="|","|",CN$22+'INF S2 353-271'!$AY15)</f>
        <v>0.24284722222222224</v>
      </c>
      <c r="CO18" s="83">
        <f ca="1">IF('INF S2 353-271'!$AY15="|","|",CO$22+'INF S2 353-271'!$AY15)</f>
        <v>0.2845138888888889</v>
      </c>
      <c r="CP18" s="83"/>
      <c r="CQ18" s="87" t="str">
        <f ca="1">IF('INF S2 353-271'!$BA15="|","|",CQ$22+'INF S2 353-271'!$BA15)</f>
        <v>|</v>
      </c>
      <c r="CR18" s="83">
        <f ca="1">IF('INF S2 353-271'!$AY15="|","|",CR$22+'INF S2 353-271'!$AY15)</f>
        <v>0.30534722222222221</v>
      </c>
      <c r="CS18" s="82">
        <f ca="1">IF('INF S2 353-271'!$AZ15="|","|",CS$22+'INF S2 353-271'!$AZ15)</f>
        <v>0.32124116898148147</v>
      </c>
      <c r="CT18" s="83">
        <f ca="1">IF('INF S2 353-271'!$AY15="|","|",CT$22+'INF S2 353-271'!$AY15)</f>
        <v>0.32618055555555558</v>
      </c>
      <c r="CU18" s="83"/>
      <c r="CV18" s="87" t="str">
        <f ca="1">IF('INF S2 353-271'!$BA15="|","|",CV$22+'INF S2 353-271'!$BA15)</f>
        <v>|</v>
      </c>
      <c r="CW18" s="83">
        <f ca="1">IF('INF S2 353-271'!$AY15="|","|",CW$22+'INF S2 353-271'!$AY15)</f>
        <v>0.3470138888888889</v>
      </c>
      <c r="CX18" s="82">
        <f ca="1">IF('INF S2 353-271'!$AZ15="|","|",CX$22+'INF S2 353-271'!$AZ15)</f>
        <v>0.36290783564814816</v>
      </c>
      <c r="CY18" s="83">
        <f ca="1">IF('INF S2 353-271'!$AY15="|","|",CY$22+'INF S2 353-271'!$AY15)</f>
        <v>0.36784722222222221</v>
      </c>
      <c r="CZ18" s="83"/>
      <c r="DA18" s="87" t="str">
        <f ca="1">IF('INF S2 353-271'!$BA15="|","|",DA$22+'INF S2 353-271'!$BA15)</f>
        <v>|</v>
      </c>
      <c r="DB18" s="83">
        <f ca="1">IF('INF S2 353-271'!$AY15="|","|",DB$22+'INF S2 353-271'!$AY15)</f>
        <v>0.38868055555555558</v>
      </c>
      <c r="DC18" s="82">
        <f ca="1">IF('INF S2 353-271'!$AZ15="|","|",DC$22+'INF S2 353-271'!$AZ15)</f>
        <v>0.40457450231481479</v>
      </c>
      <c r="DD18" s="83">
        <f ca="1">IF('INF S2 353-271'!$AY15="|","|",DD$22+'INF S2 353-271'!$AY15)</f>
        <v>0.4095138888888889</v>
      </c>
      <c r="DE18" s="87" t="str">
        <f ca="1">IF('INF S2 353-271'!$BA15="|","|",DE$22+'INF S2 353-271'!$BA15)</f>
        <v>|</v>
      </c>
      <c r="DF18" s="82"/>
      <c r="DG18" s="83">
        <f ca="1">IF('INF S2 353-271'!$AY15="|","|",DG$22+'INF S2 353-271'!$AY15)</f>
        <v>0.45118055555555558</v>
      </c>
      <c r="DH18" s="87"/>
      <c r="DI18" s="82">
        <f ca="1">IF('INF S2 353-271'!$AZ15="|","|",DI$22+'INF S2 353-271'!$AZ15)</f>
        <v>0.48790783564814816</v>
      </c>
      <c r="DJ18" s="83">
        <f ca="1">IF('INF S2 353-271'!$AY15="|","|",DJ$22+'INF S2 353-271'!$AY15)</f>
        <v>0.49284722222222221</v>
      </c>
      <c r="DK18" s="87" t="str">
        <f ca="1">IF('INF S2 353-271'!$BA15="|","|",DK$22+'INF S2 353-271'!$BA15)</f>
        <v>|</v>
      </c>
      <c r="DL18" s="82"/>
      <c r="DM18" s="83">
        <f ca="1">IF('INF S2 353-271'!$AY15="|","|",DM$22+'INF S2 353-271'!$AY15)</f>
        <v>0.53451388888888884</v>
      </c>
      <c r="DN18" s="87"/>
      <c r="DO18" s="82">
        <f ca="1">IF('INF S2 353-271'!$AZ15="|","|",DO$22+'INF S2 353-271'!$AZ15)</f>
        <v>0.57124116898148147</v>
      </c>
      <c r="DP18" s="83">
        <f ca="1">IF('INF S2 353-271'!$AY15="|","|",DP$22+'INF S2 353-271'!$AY15)</f>
        <v>0.57618055555555547</v>
      </c>
      <c r="DQ18" s="87" t="str">
        <f ca="1">IF('INF S2 353-271'!$BA15="|","|",DQ$22+'INF S2 353-271'!$BA15)</f>
        <v>|</v>
      </c>
      <c r="DR18" s="82"/>
      <c r="DS18" s="83">
        <f ca="1">IF('INF S2 353-271'!$AY15="|","|",DS$22+'INF S2 353-271'!$AY15)</f>
        <v>0.61784722222222221</v>
      </c>
      <c r="DT18" s="87"/>
      <c r="DU18" s="82">
        <f ca="1">IF('INF S2 353-271'!$AZ15="|","|",DU$22+'INF S2 353-271'!$AZ15)</f>
        <v>0.65457450231481484</v>
      </c>
      <c r="DV18" s="83">
        <f ca="1">IF('INF S2 353-271'!$AY15="|","|",DV$22+'INF S2 353-271'!$AY15)</f>
        <v>0.65951388888888884</v>
      </c>
      <c r="DW18" s="83"/>
      <c r="DX18" s="87" t="str">
        <f ca="1">IF('INF S2 353-271'!$BA15="|","|",DX$22+'INF S2 353-271'!$BA15)</f>
        <v>|</v>
      </c>
      <c r="DY18" s="83">
        <f ca="1">IF('INF S2 353-271'!$AY15="|","|",DY$22+'INF S2 353-271'!$AY15)</f>
        <v>0.68034722222222221</v>
      </c>
      <c r="DZ18" s="82">
        <f ca="1">IF('INF S2 353-271'!$AZ15="|","|",DZ$22+'INF S2 353-271'!$AZ15)</f>
        <v>0.69624116898148158</v>
      </c>
      <c r="EA18" s="83">
        <f ca="1">IF('INF S2 353-271'!$AY15="|","|",EA$22+'INF S2 353-271'!$AY15)</f>
        <v>0.70118055555555547</v>
      </c>
      <c r="EB18" s="83"/>
      <c r="EC18" s="87" t="str">
        <f ca="1">IF('INF S2 353-271'!$BA15="|","|",EC$22+'INF S2 353-271'!$BA15)</f>
        <v>|</v>
      </c>
      <c r="ED18" s="83">
        <f ca="1">IF('INF S2 353-271'!$AY15="|","|",ED$22+'INF S2 353-271'!$AY15)</f>
        <v>0.72201388888888884</v>
      </c>
      <c r="EE18" s="82">
        <f ca="1">IF('INF S2 353-271'!$AZ15="|","|",EE$22+'INF S2 353-271'!$AZ15)</f>
        <v>0.73790783564814821</v>
      </c>
      <c r="EF18" s="83">
        <f ca="1">IF('INF S2 353-271'!$AY15="|","|",EF$22+'INF S2 353-271'!$AY15)</f>
        <v>0.74284722222222221</v>
      </c>
      <c r="EG18" s="83"/>
      <c r="EH18" s="87" t="str">
        <f ca="1">IF('INF S2 353-271'!$BA15="|","|",EH$22+'INF S2 353-271'!$BA15)</f>
        <v>|</v>
      </c>
      <c r="EI18" s="83">
        <f ca="1">IF('INF S2 353-271'!$AY15="|","|",EI$22+'INF S2 353-271'!$AY15)</f>
        <v>0.76368055555555547</v>
      </c>
      <c r="EJ18" s="82">
        <f ca="1">IF('INF S2 353-271'!$AZ15="|","|",EJ$22+'INF S2 353-271'!$AZ15)</f>
        <v>0.77957450231481484</v>
      </c>
      <c r="EK18" s="83">
        <f ca="1">IF('INF S2 353-271'!$AY15="|","|",EK$22+'INF S2 353-271'!$AY15)</f>
        <v>0.78451388888888884</v>
      </c>
      <c r="EL18" s="83"/>
      <c r="EM18" s="87"/>
      <c r="EN18" s="83">
        <f ca="1">IF('INF S2 353-271'!$AY15="|","|",EN$22+'INF S2 353-271'!$AY15)</f>
        <v>0.80534722222222221</v>
      </c>
      <c r="EO18" s="82">
        <f ca="1">IF('INF S2 353-271'!$AZ15="|","|",EO$22+'INF S2 353-271'!$AZ15)</f>
        <v>0.82124116898148158</v>
      </c>
      <c r="EP18" s="83">
        <f ca="1">IF('INF S2 353-271'!$AY15="|","|",EP$22+'INF S2 353-271'!$AY15)</f>
        <v>0.82618055555555547</v>
      </c>
      <c r="EQ18" s="87" t="str">
        <f ca="1">IF('INF S2 353-271'!$BA15="|","|",EQ$22+'INF S2 353-271'!$BA15)</f>
        <v>|</v>
      </c>
      <c r="ER18" s="82"/>
      <c r="ES18" s="83">
        <f ca="1">IF('INF S2 353-271'!$AY15="|","|",ES$22+'INF S2 353-271'!$AY15)</f>
        <v>0.86784722222222221</v>
      </c>
      <c r="ET18" s="87"/>
      <c r="EU18" s="82">
        <f ca="1">IF('INF S2 353-271'!$AZ15="|","|",EU$22+'INF S2 353-271'!$AZ15)</f>
        <v>0.90457450231481484</v>
      </c>
      <c r="EV18" s="83">
        <f ca="1">IF('INF S2 353-271'!$AY15="|","|",EV$22+'INF S2 353-271'!$AY15)</f>
        <v>0.90951388888888884</v>
      </c>
      <c r="EW18" s="87" t="str">
        <f ca="1">IF('INF S2 353-271'!$BA15="|","|",EW$22+'INF S2 353-271'!$BA15)</f>
        <v>|</v>
      </c>
      <c r="EX18" s="82"/>
      <c r="EY18" s="83">
        <f ca="1">IF('INF S2 353-271'!$AY15="|","|",EY$22+'INF S2 353-271'!$AY15)</f>
        <v>0.95118055555555547</v>
      </c>
      <c r="EZ18" s="87"/>
      <c r="FA18" s="83">
        <f ca="1">IF('INF S2 353-271'!$AY15="|","|",FA$22+'INF S2 353-271'!$AY15)</f>
        <v>0.99284722222222221</v>
      </c>
    </row>
    <row r="19" spans="1:157">
      <c r="A19" s="187">
        <f ca="1">'INF S2 353-271'!AH16</f>
        <v>4.5559999999999832</v>
      </c>
      <c r="B19" s="286" t="str">
        <f ca="1">'INF S2 353-271'!AI16</f>
        <v>Poznań Zawady</v>
      </c>
      <c r="C19" s="99"/>
      <c r="D19" s="83">
        <f ca="1">IF('INF S2 353-271'!$AQ16="|","|",D$7+'INF S2 353-271'!$AQ16)</f>
        <v>0.21832293981481482</v>
      </c>
      <c r="E19" s="88"/>
      <c r="F19" s="87" t="str">
        <f ca="1">IF('INF S2 353-271'!$AS16="|","|",F$7+'INF S2 353-271'!$AS16)</f>
        <v>|</v>
      </c>
      <c r="G19" s="83">
        <f ca="1">IF('INF S2 353-271'!$AQ16="|","|",G$7+'INF S2 353-271'!$AQ16)</f>
        <v>0.25998960648148145</v>
      </c>
      <c r="H19" s="88" t="str">
        <f ca="1">IF('INF S2 353-271'!$AR16="|","|",H$7+'INF S2 353-271'!$AR16)</f>
        <v>|</v>
      </c>
      <c r="I19" s="83">
        <f ca="1">IF('INF S2 353-271'!$AQ16="|","|",I$7+'INF S2 353-271'!$AQ16)</f>
        <v>0.28082293981481482</v>
      </c>
      <c r="J19" s="87" t="str">
        <f ca="1">IF('INF S2 353-271'!$AS16="|","|",J$7+'INF S2 353-271'!$AS16)</f>
        <v>|</v>
      </c>
      <c r="K19" s="87"/>
      <c r="L19" s="83">
        <f ca="1">IF('INF S2 353-271'!$AQ16="|","|",L$7+'INF S2 353-271'!$AQ16)</f>
        <v>0.30165627314814814</v>
      </c>
      <c r="M19" s="88" t="str">
        <f ca="1">IF('INF S2 353-271'!$AR16="|","|",M$7+'INF S2 353-271'!$AR16)</f>
        <v>|</v>
      </c>
      <c r="N19" s="83">
        <f ca="1">IF('INF S2 353-271'!$AQ16="|","|",N$7+'INF S2 353-271'!$AQ16)</f>
        <v>0.32248960648148151</v>
      </c>
      <c r="O19" s="87" t="str">
        <f ca="1">IF('INF S2 353-271'!$AS16="|","|",O$7+'INF S2 353-271'!$AS16)</f>
        <v>|</v>
      </c>
      <c r="P19" s="87"/>
      <c r="Q19" s="83">
        <f ca="1">IF('INF S2 353-271'!$AQ16="|","|",Q$7+'INF S2 353-271'!$AQ16)</f>
        <v>0.34332293981481482</v>
      </c>
      <c r="R19" s="88" t="str">
        <f ca="1">IF('INF S2 353-271'!$AR16="|","|",R$7+'INF S2 353-271'!$AR16)</f>
        <v>|</v>
      </c>
      <c r="S19" s="83">
        <f ca="1">IF('INF S2 353-271'!$AQ16="|","|",S$7+'INF S2 353-271'!$AQ16)</f>
        <v>0.36415627314814819</v>
      </c>
      <c r="T19" s="87" t="str">
        <f ca="1">IF('INF S2 353-271'!$AS16="|","|",T$7+'INF S2 353-271'!$AS16)</f>
        <v>|</v>
      </c>
      <c r="U19" s="87"/>
      <c r="V19" s="83">
        <f ca="1">IF('INF S2 353-271'!$AQ16="|","|",V$7+'INF S2 353-271'!$AQ16)</f>
        <v>0.38498960648148151</v>
      </c>
      <c r="W19" s="88" t="str">
        <f ca="1">IF('INF S2 353-271'!$AR16="|","|",W$7+'INF S2 353-271'!$AR16)</f>
        <v>|</v>
      </c>
      <c r="X19" s="87" t="str">
        <f ca="1">IF('INF S2 353-271'!$AS16="|","|",X$7+'INF S2 353-271'!$AS16)</f>
        <v>|</v>
      </c>
      <c r="Y19" s="83">
        <f ca="1">IF('INF S2 353-271'!$AQ16="|","|",Y$7+'INF S2 353-271'!$AQ16)</f>
        <v>0.42665627314814819</v>
      </c>
      <c r="Z19" s="88"/>
      <c r="AA19" s="87"/>
      <c r="AB19" s="83">
        <f ca="1">IF('INF S2 353-271'!$AQ16="|","|",AB$7+'INF S2 353-271'!$AQ16)</f>
        <v>0.46832293981481488</v>
      </c>
      <c r="AC19" s="88" t="str">
        <f ca="1">IF('INF S2 353-271'!$AR16="|","|",AC$7+'INF S2 353-271'!$AR16)</f>
        <v>|</v>
      </c>
      <c r="AD19" s="87" t="str">
        <f ca="1">IF('INF S2 353-271'!$AS16="|","|",AD$7+'INF S2 353-271'!$AS16)</f>
        <v>|</v>
      </c>
      <c r="AE19" s="83">
        <f ca="1">IF('INF S2 353-271'!$AQ16="|","|",AE$7+'INF S2 353-271'!$AQ16)</f>
        <v>0.50998960648148151</v>
      </c>
      <c r="AF19" s="88"/>
      <c r="AG19" s="87"/>
      <c r="AH19" s="83">
        <f ca="1">IF('INF S2 353-271'!$AQ16="|","|",AH$7+'INF S2 353-271'!$AQ16)</f>
        <v>0.55165627314814814</v>
      </c>
      <c r="AI19" s="88" t="str">
        <f ca="1">IF('INF S2 353-271'!$AR16="|","|",AI$7+'INF S2 353-271'!$AR16)</f>
        <v>|</v>
      </c>
      <c r="AJ19" s="87" t="str">
        <f ca="1">IF('INF S2 353-271'!$AS16="|","|",AJ$7+'INF S2 353-271'!$AS16)</f>
        <v>|</v>
      </c>
      <c r="AK19" s="83">
        <f ca="1">IF('INF S2 353-271'!$AQ16="|","|",AK$7+'INF S2 353-271'!$AQ16)</f>
        <v>0.59332293981481476</v>
      </c>
      <c r="AL19" s="88"/>
      <c r="AM19" s="87"/>
      <c r="AN19" s="87"/>
      <c r="AO19" s="83">
        <f ca="1">IF('INF S2 353-271'!$AQ16="|","|",AO$7+'INF S2 353-271'!$AQ16)</f>
        <v>0.63498960648148151</v>
      </c>
      <c r="AP19" s="88" t="str">
        <f ca="1">IF('INF S2 353-271'!$AR16="|","|",AP$7+'INF S2 353-271'!$AR16)</f>
        <v>|</v>
      </c>
      <c r="AQ19" s="83">
        <f ca="1">IF('INF S2 353-271'!$AQ16="|","|",AQ$7+'INF S2 353-271'!$AQ16)</f>
        <v>0.65582293981481476</v>
      </c>
      <c r="AR19" s="87" t="str">
        <f ca="1">IF('INF S2 353-271'!$AS16="|","|",AR$7+'INF S2 353-271'!$AS16)</f>
        <v>|</v>
      </c>
      <c r="AS19" s="87"/>
      <c r="AT19" s="83">
        <f ca="1">IF('INF S2 353-271'!$AQ16="|","|",AT$7+'INF S2 353-271'!$AQ16)</f>
        <v>0.67665627314814814</v>
      </c>
      <c r="AU19" s="88" t="str">
        <f ca="1">IF('INF S2 353-271'!$AR16="|","|",AU$7+'INF S2 353-271'!$AR16)</f>
        <v>|</v>
      </c>
      <c r="AV19" s="83">
        <f ca="1">IF('INF S2 353-271'!$AQ16="|","|",AV$7+'INF S2 353-271'!$AQ16)</f>
        <v>0.69748960648148151</v>
      </c>
      <c r="AW19" s="87" t="str">
        <f ca="1">IF('INF S2 353-271'!$AS16="|","|",AW$7+'INF S2 353-271'!$AS16)</f>
        <v>|</v>
      </c>
      <c r="AX19" s="87"/>
      <c r="AY19" s="83">
        <f ca="1">IF('INF S2 353-271'!$AQ16="|","|",AY$7+'INF S2 353-271'!$AQ16)</f>
        <v>0.71832293981481476</v>
      </c>
      <c r="AZ19" s="88" t="str">
        <f ca="1">IF('INF S2 353-271'!$AR16="|","|",AZ$7+'INF S2 353-271'!$AR16)</f>
        <v>|</v>
      </c>
      <c r="BA19" s="83">
        <f ca="1">IF('INF S2 353-271'!$AQ16="|","|",BA$7+'INF S2 353-271'!$AQ16)</f>
        <v>0.73915627314814814</v>
      </c>
      <c r="BB19" s="87" t="str">
        <f ca="1">IF('INF S2 353-271'!$AS16="|","|",BB$7+'INF S2 353-271'!$AS16)</f>
        <v>|</v>
      </c>
      <c r="BC19" s="87"/>
      <c r="BD19" s="83">
        <f ca="1">IF('INF S2 353-271'!$AQ16="|","|",BD$7+'INF S2 353-271'!$AQ16)</f>
        <v>0.75998960648148151</v>
      </c>
      <c r="BE19" s="88"/>
      <c r="BF19" s="83">
        <f ca="1">IF('INF S2 353-271'!$AQ16="|","|",BF$7+'INF S2 353-271'!$AQ16)</f>
        <v>0.78082293981481476</v>
      </c>
      <c r="BG19" s="87"/>
      <c r="BH19" s="87"/>
      <c r="BI19" s="83">
        <f ca="1">IF('INF S2 353-271'!$AQ16="|","|",BI$7+'INF S2 353-271'!$AQ16)</f>
        <v>0.80165627314814814</v>
      </c>
      <c r="BJ19" s="88" t="str">
        <f ca="1">IF('INF S2 353-271'!$AR16="|","|",BJ$7+'INF S2 353-271'!$AR16)</f>
        <v>|</v>
      </c>
      <c r="BK19" s="87" t="str">
        <f ca="1">IF('INF S2 353-271'!$AS16="|","|",BK$7+'INF S2 353-271'!$AS16)</f>
        <v>|</v>
      </c>
      <c r="BL19" s="83">
        <f ca="1">IF('INF S2 353-271'!$AQ16="|","|",BL$7+'INF S2 353-271'!$AQ16)</f>
        <v>0.84332293981481476</v>
      </c>
      <c r="BM19" s="88"/>
      <c r="BN19" s="87"/>
      <c r="BO19" s="83">
        <f ca="1">IF('INF S2 353-271'!$AQ16="|","|",BO$7+'INF S2 353-271'!$AQ16)</f>
        <v>0.88498960648148151</v>
      </c>
      <c r="BP19" s="88" t="str">
        <f ca="1">IF('INF S2 353-271'!$AR16="|","|",BP$7+'INF S2 353-271'!$AR16)</f>
        <v>|</v>
      </c>
      <c r="BQ19" s="87" t="str">
        <f ca="1">IF('INF S2 353-271'!$AS16="|","|",BQ$7+'INF S2 353-271'!$AS16)</f>
        <v>|</v>
      </c>
      <c r="BR19" s="83">
        <f ca="1">IF('INF S2 353-271'!$AQ16="|","|",BR$7+'INF S2 353-271'!$AQ16)</f>
        <v>0.92665627314814814</v>
      </c>
      <c r="BS19" s="88"/>
      <c r="BT19" s="87"/>
      <c r="BU19" s="83">
        <f ca="1">IF('INF S2 353-271'!$AQ16="|","|",BU$7+'INF S2 353-271'!$AQ16)</f>
        <v>0.96832293981481476</v>
      </c>
      <c r="BV19" s="88" t="str">
        <f ca="1">IF('INF S2 353-271'!$AR16="|","|",BV$7+'INF S2 353-271'!$AR16)</f>
        <v>|</v>
      </c>
      <c r="CK19" s="187">
        <v>4.5559999999999832</v>
      </c>
      <c r="CL19" s="286" t="s">
        <v>84</v>
      </c>
      <c r="CM19" s="99"/>
      <c r="CN19" s="83">
        <f ca="1">IF('INF S2 353-271'!$AY16="|","|",CN$22+'INF S2 353-271'!$AY16)</f>
        <v>0.2414351851851852</v>
      </c>
      <c r="CO19" s="83">
        <f ca="1">IF('INF S2 353-271'!$AY16="|","|",CO$22+'INF S2 353-271'!$AY16)</f>
        <v>0.28310185185185188</v>
      </c>
      <c r="CP19" s="83"/>
      <c r="CQ19" s="87" t="str">
        <f ca="1">IF('INF S2 353-271'!$BA16="|","|",CQ$22+'INF S2 353-271'!$BA16)</f>
        <v>|</v>
      </c>
      <c r="CR19" s="83">
        <f ca="1">IF('INF S2 353-271'!$AY16="|","|",CR$22+'INF S2 353-271'!$AY16)</f>
        <v>0.3039351851851852</v>
      </c>
      <c r="CS19" s="82" t="str">
        <f ca="1">IF('INF S2 353-271'!$AZ16="|","|",CS$22+'INF S2 353-271'!$AZ16)</f>
        <v>|</v>
      </c>
      <c r="CT19" s="83">
        <f ca="1">IF('INF S2 353-271'!$AY16="|","|",CT$22+'INF S2 353-271'!$AY16)</f>
        <v>0.32476851851851857</v>
      </c>
      <c r="CU19" s="83"/>
      <c r="CV19" s="87" t="str">
        <f ca="1">IF('INF S2 353-271'!$BA16="|","|",CV$22+'INF S2 353-271'!$BA16)</f>
        <v>|</v>
      </c>
      <c r="CW19" s="83">
        <f ca="1">IF('INF S2 353-271'!$AY16="|","|",CW$22+'INF S2 353-271'!$AY16)</f>
        <v>0.34560185185185188</v>
      </c>
      <c r="CX19" s="82" t="str">
        <f ca="1">IF('INF S2 353-271'!$AZ16="|","|",CX$22+'INF S2 353-271'!$AZ16)</f>
        <v>|</v>
      </c>
      <c r="CY19" s="83">
        <f ca="1">IF('INF S2 353-271'!$AY16="|","|",CY$22+'INF S2 353-271'!$AY16)</f>
        <v>0.3664351851851852</v>
      </c>
      <c r="CZ19" s="83"/>
      <c r="DA19" s="87" t="str">
        <f ca="1">IF('INF S2 353-271'!$BA16="|","|",DA$22+'INF S2 353-271'!$BA16)</f>
        <v>|</v>
      </c>
      <c r="DB19" s="83">
        <f ca="1">IF('INF S2 353-271'!$AY16="|","|",DB$22+'INF S2 353-271'!$AY16)</f>
        <v>0.38726851851851857</v>
      </c>
      <c r="DC19" s="82" t="str">
        <f ca="1">IF('INF S2 353-271'!$AZ16="|","|",DC$22+'INF S2 353-271'!$AZ16)</f>
        <v>|</v>
      </c>
      <c r="DD19" s="83">
        <f ca="1">IF('INF S2 353-271'!$AY16="|","|",DD$22+'INF S2 353-271'!$AY16)</f>
        <v>0.40810185185185188</v>
      </c>
      <c r="DE19" s="87" t="str">
        <f ca="1">IF('INF S2 353-271'!$BA16="|","|",DE$22+'INF S2 353-271'!$BA16)</f>
        <v>|</v>
      </c>
      <c r="DF19" s="82"/>
      <c r="DG19" s="83">
        <f ca="1">IF('INF S2 353-271'!$AY16="|","|",DG$22+'INF S2 353-271'!$AY16)</f>
        <v>0.44976851851851857</v>
      </c>
      <c r="DH19" s="87"/>
      <c r="DI19" s="82" t="str">
        <f ca="1">IF('INF S2 353-271'!$AZ16="|","|",DI$22+'INF S2 353-271'!$AZ16)</f>
        <v>|</v>
      </c>
      <c r="DJ19" s="83">
        <f ca="1">IF('INF S2 353-271'!$AY16="|","|",DJ$22+'INF S2 353-271'!$AY16)</f>
        <v>0.4914351851851852</v>
      </c>
      <c r="DK19" s="87" t="str">
        <f ca="1">IF('INF S2 353-271'!$BA16="|","|",DK$22+'INF S2 353-271'!$BA16)</f>
        <v>|</v>
      </c>
      <c r="DL19" s="82"/>
      <c r="DM19" s="83">
        <f ca="1">IF('INF S2 353-271'!$AY16="|","|",DM$22+'INF S2 353-271'!$AY16)</f>
        <v>0.53310185185185188</v>
      </c>
      <c r="DN19" s="87"/>
      <c r="DO19" s="82" t="str">
        <f ca="1">IF('INF S2 353-271'!$AZ16="|","|",DO$22+'INF S2 353-271'!$AZ16)</f>
        <v>|</v>
      </c>
      <c r="DP19" s="83">
        <f ca="1">IF('INF S2 353-271'!$AY16="|","|",DP$22+'INF S2 353-271'!$AY16)</f>
        <v>0.57476851851851851</v>
      </c>
      <c r="DQ19" s="87" t="str">
        <f ca="1">IF('INF S2 353-271'!$BA16="|","|",DQ$22+'INF S2 353-271'!$BA16)</f>
        <v>|</v>
      </c>
      <c r="DR19" s="82"/>
      <c r="DS19" s="83">
        <f ca="1">IF('INF S2 353-271'!$AY16="|","|",DS$22+'INF S2 353-271'!$AY16)</f>
        <v>0.61643518518518525</v>
      </c>
      <c r="DT19" s="87"/>
      <c r="DU19" s="82" t="str">
        <f ca="1">IF('INF S2 353-271'!$AZ16="|","|",DU$22+'INF S2 353-271'!$AZ16)</f>
        <v>|</v>
      </c>
      <c r="DV19" s="83">
        <f ca="1">IF('INF S2 353-271'!$AY16="|","|",DV$22+'INF S2 353-271'!$AY16)</f>
        <v>0.65810185185185188</v>
      </c>
      <c r="DW19" s="83"/>
      <c r="DX19" s="87" t="str">
        <f ca="1">IF('INF S2 353-271'!$BA16="|","|",DX$22+'INF S2 353-271'!$BA16)</f>
        <v>|</v>
      </c>
      <c r="DY19" s="83">
        <f ca="1">IF('INF S2 353-271'!$AY16="|","|",DY$22+'INF S2 353-271'!$AY16)</f>
        <v>0.67893518518518525</v>
      </c>
      <c r="DZ19" s="82" t="str">
        <f ca="1">IF('INF S2 353-271'!$AZ16="|","|",DZ$22+'INF S2 353-271'!$AZ16)</f>
        <v>|</v>
      </c>
      <c r="EA19" s="83">
        <f ca="1">IF('INF S2 353-271'!$AY16="|","|",EA$22+'INF S2 353-271'!$AY16)</f>
        <v>0.69976851851851851</v>
      </c>
      <c r="EB19" s="83"/>
      <c r="EC19" s="87" t="str">
        <f ca="1">IF('INF S2 353-271'!$BA16="|","|",EC$22+'INF S2 353-271'!$BA16)</f>
        <v>|</v>
      </c>
      <c r="ED19" s="83">
        <f ca="1">IF('INF S2 353-271'!$AY16="|","|",ED$22+'INF S2 353-271'!$AY16)</f>
        <v>0.72060185185185188</v>
      </c>
      <c r="EE19" s="82" t="str">
        <f ca="1">IF('INF S2 353-271'!$AZ16="|","|",EE$22+'INF S2 353-271'!$AZ16)</f>
        <v>|</v>
      </c>
      <c r="EF19" s="83">
        <f ca="1">IF('INF S2 353-271'!$AY16="|","|",EF$22+'INF S2 353-271'!$AY16)</f>
        <v>0.74143518518518525</v>
      </c>
      <c r="EG19" s="83"/>
      <c r="EH19" s="87" t="str">
        <f ca="1">IF('INF S2 353-271'!$BA16="|","|",EH$22+'INF S2 353-271'!$BA16)</f>
        <v>|</v>
      </c>
      <c r="EI19" s="83">
        <f ca="1">IF('INF S2 353-271'!$AY16="|","|",EI$22+'INF S2 353-271'!$AY16)</f>
        <v>0.76226851851851851</v>
      </c>
      <c r="EJ19" s="82" t="str">
        <f ca="1">IF('INF S2 353-271'!$AZ16="|","|",EJ$22+'INF S2 353-271'!$AZ16)</f>
        <v>|</v>
      </c>
      <c r="EK19" s="83">
        <f ca="1">IF('INF S2 353-271'!$AY16="|","|",EK$22+'INF S2 353-271'!$AY16)</f>
        <v>0.78310185185185188</v>
      </c>
      <c r="EL19" s="83"/>
      <c r="EM19" s="87"/>
      <c r="EN19" s="83">
        <f ca="1">IF('INF S2 353-271'!$AY16="|","|",EN$22+'INF S2 353-271'!$AY16)</f>
        <v>0.80393518518518525</v>
      </c>
      <c r="EO19" s="82" t="str">
        <f ca="1">IF('INF S2 353-271'!$AZ16="|","|",EO$22+'INF S2 353-271'!$AZ16)</f>
        <v>|</v>
      </c>
      <c r="EP19" s="83">
        <f ca="1">IF('INF S2 353-271'!$AY16="|","|",EP$22+'INF S2 353-271'!$AY16)</f>
        <v>0.82476851851851851</v>
      </c>
      <c r="EQ19" s="87" t="str">
        <f ca="1">IF('INF S2 353-271'!$BA16="|","|",EQ$22+'INF S2 353-271'!$BA16)</f>
        <v>|</v>
      </c>
      <c r="ER19" s="82"/>
      <c r="ES19" s="83">
        <f ca="1">IF('INF S2 353-271'!$AY16="|","|",ES$22+'INF S2 353-271'!$AY16)</f>
        <v>0.86643518518518525</v>
      </c>
      <c r="ET19" s="87"/>
      <c r="EU19" s="82" t="str">
        <f ca="1">IF('INF S2 353-271'!$AZ16="|","|",EU$22+'INF S2 353-271'!$AZ16)</f>
        <v>|</v>
      </c>
      <c r="EV19" s="83">
        <f ca="1">IF('INF S2 353-271'!$AY16="|","|",EV$22+'INF S2 353-271'!$AY16)</f>
        <v>0.90810185185185188</v>
      </c>
      <c r="EW19" s="87" t="str">
        <f ca="1">IF('INF S2 353-271'!$BA16="|","|",EW$22+'INF S2 353-271'!$BA16)</f>
        <v>|</v>
      </c>
      <c r="EX19" s="82"/>
      <c r="EY19" s="83">
        <f ca="1">IF('INF S2 353-271'!$AY16="|","|",EY$22+'INF S2 353-271'!$AY16)</f>
        <v>0.94976851851851851</v>
      </c>
      <c r="EZ19" s="87"/>
      <c r="FA19" s="83">
        <f ca="1">IF('INF S2 353-271'!$AY16="|","|",FA$22+'INF S2 353-271'!$AY16)</f>
        <v>0.99143518518518525</v>
      </c>
    </row>
    <row r="20" spans="1:157">
      <c r="A20" s="187">
        <f ca="1">'INF S2 353-271'!AH17</f>
        <v>3.0790000000000077</v>
      </c>
      <c r="B20" s="156" t="str">
        <f ca="1">'INF S2 353-271'!AI17</f>
        <v>Poznań Garbary</v>
      </c>
      <c r="C20" s="99"/>
      <c r="D20" s="83">
        <f ca="1">IF('INF S2 353-271'!$AQ17="|","|",D$7+'INF S2 353-271'!$AQ17)</f>
        <v>0.21965395833333332</v>
      </c>
      <c r="E20" s="88"/>
      <c r="F20" s="87" t="str">
        <f ca="1">IF('INF S2 353-271'!$AS17="|","|",F$7+'INF S2 353-271'!$AS17)</f>
        <v>|</v>
      </c>
      <c r="G20" s="83">
        <f ca="1">IF('INF S2 353-271'!$AQ17="|","|",G$7+'INF S2 353-271'!$AQ17)</f>
        <v>0.26132062499999997</v>
      </c>
      <c r="H20" s="88">
        <f ca="1">IF('INF S2 353-271'!$AR17="|","|",H$7+'INF S2 353-271'!$AR17)</f>
        <v>0.26516203703703706</v>
      </c>
      <c r="I20" s="83">
        <f ca="1">IF('INF S2 353-271'!$AQ17="|","|",I$7+'INF S2 353-271'!$AQ17)</f>
        <v>0.28215395833333334</v>
      </c>
      <c r="J20" s="87" t="str">
        <f ca="1">IF('INF S2 353-271'!$AS17="|","|",J$7+'INF S2 353-271'!$AS17)</f>
        <v>|</v>
      </c>
      <c r="K20" s="87"/>
      <c r="L20" s="83">
        <f ca="1">IF('INF S2 353-271'!$AQ17="|","|",L$7+'INF S2 353-271'!$AQ17)</f>
        <v>0.30298729166666666</v>
      </c>
      <c r="M20" s="88">
        <f ca="1">IF('INF S2 353-271'!$AR17="|","|",M$7+'INF S2 353-271'!$AR17)</f>
        <v>0.30682870370370374</v>
      </c>
      <c r="N20" s="83">
        <f ca="1">IF('INF S2 353-271'!$AQ17="|","|",N$7+'INF S2 353-271'!$AQ17)</f>
        <v>0.32382062500000003</v>
      </c>
      <c r="O20" s="87" t="str">
        <f ca="1">IF('INF S2 353-271'!$AS17="|","|",O$7+'INF S2 353-271'!$AS17)</f>
        <v>|</v>
      </c>
      <c r="P20" s="87"/>
      <c r="Q20" s="83">
        <f ca="1">IF('INF S2 353-271'!$AQ17="|","|",Q$7+'INF S2 353-271'!$AQ17)</f>
        <v>0.34465395833333334</v>
      </c>
      <c r="R20" s="88">
        <f ca="1">IF('INF S2 353-271'!$AR17="|","|",R$7+'INF S2 353-271'!$AR17)</f>
        <v>0.34849537037037037</v>
      </c>
      <c r="S20" s="83">
        <f ca="1">IF('INF S2 353-271'!$AQ17="|","|",S$7+'INF S2 353-271'!$AQ17)</f>
        <v>0.36548729166666671</v>
      </c>
      <c r="T20" s="87" t="str">
        <f ca="1">IF('INF S2 353-271'!$AS17="|","|",T$7+'INF S2 353-271'!$AS17)</f>
        <v>|</v>
      </c>
      <c r="U20" s="87"/>
      <c r="V20" s="83">
        <f ca="1">IF('INF S2 353-271'!$AQ17="|","|",V$7+'INF S2 353-271'!$AQ17)</f>
        <v>0.38632062500000003</v>
      </c>
      <c r="W20" s="88">
        <f ca="1">IF('INF S2 353-271'!$AR17="|","|",W$7+'INF S2 353-271'!$AR17)</f>
        <v>0.39016203703703706</v>
      </c>
      <c r="X20" s="87" t="str">
        <f ca="1">IF('INF S2 353-271'!$AS17="|","|",X$7+'INF S2 353-271'!$AS17)</f>
        <v>|</v>
      </c>
      <c r="Y20" s="83">
        <f ca="1">IF('INF S2 353-271'!$AQ17="|","|",Y$7+'INF S2 353-271'!$AQ17)</f>
        <v>0.42798729166666671</v>
      </c>
      <c r="Z20" s="88"/>
      <c r="AA20" s="87"/>
      <c r="AB20" s="83">
        <f ca="1">IF('INF S2 353-271'!$AQ17="|","|",AB$7+'INF S2 353-271'!$AQ17)</f>
        <v>0.4696539583333334</v>
      </c>
      <c r="AC20" s="88">
        <f ca="1">IF('INF S2 353-271'!$AR17="|","|",AC$7+'INF S2 353-271'!$AR17)</f>
        <v>0.47349537037037037</v>
      </c>
      <c r="AD20" s="87" t="str">
        <f ca="1">IF('INF S2 353-271'!$AS17="|","|",AD$7+'INF S2 353-271'!$AS17)</f>
        <v>|</v>
      </c>
      <c r="AE20" s="83">
        <f ca="1">IF('INF S2 353-271'!$AQ17="|","|",AE$7+'INF S2 353-271'!$AQ17)</f>
        <v>0.51132062499999997</v>
      </c>
      <c r="AF20" s="88"/>
      <c r="AG20" s="87"/>
      <c r="AH20" s="83">
        <f ca="1">IF('INF S2 353-271'!$AQ17="|","|",AH$7+'INF S2 353-271'!$AQ17)</f>
        <v>0.55298729166666671</v>
      </c>
      <c r="AI20" s="88">
        <f ca="1">IF('INF S2 353-271'!$AR17="|","|",AI$7+'INF S2 353-271'!$AR17)</f>
        <v>0.55682870370370363</v>
      </c>
      <c r="AJ20" s="87" t="str">
        <f ca="1">IF('INF S2 353-271'!$AS17="|","|",AJ$7+'INF S2 353-271'!$AS17)</f>
        <v>|</v>
      </c>
      <c r="AK20" s="83">
        <f ca="1">IF('INF S2 353-271'!$AQ17="|","|",AK$7+'INF S2 353-271'!$AQ17)</f>
        <v>0.59465395833333334</v>
      </c>
      <c r="AL20" s="88"/>
      <c r="AM20" s="87"/>
      <c r="AN20" s="87"/>
      <c r="AO20" s="83">
        <f ca="1">IF('INF S2 353-271'!$AQ17="|","|",AO$7+'INF S2 353-271'!$AQ17)</f>
        <v>0.63632062500000008</v>
      </c>
      <c r="AP20" s="88">
        <f ca="1">IF('INF S2 353-271'!$AR17="|","|",AP$7+'INF S2 353-271'!$AR17)</f>
        <v>0.64016203703703711</v>
      </c>
      <c r="AQ20" s="83">
        <f ca="1">IF('INF S2 353-271'!$AQ17="|","|",AQ$7+'INF S2 353-271'!$AQ17)</f>
        <v>0.65715395833333334</v>
      </c>
      <c r="AR20" s="87" t="str">
        <f ca="1">IF('INF S2 353-271'!$AS17="|","|",AR$7+'INF S2 353-271'!$AS17)</f>
        <v>|</v>
      </c>
      <c r="AS20" s="87"/>
      <c r="AT20" s="83">
        <f ca="1">IF('INF S2 353-271'!$AQ17="|","|",AT$7+'INF S2 353-271'!$AQ17)</f>
        <v>0.67798729166666671</v>
      </c>
      <c r="AU20" s="88">
        <f ca="1">IF('INF S2 353-271'!$AR17="|","|",AU$7+'INF S2 353-271'!$AR17)</f>
        <v>0.68182870370370363</v>
      </c>
      <c r="AV20" s="83">
        <f ca="1">IF('INF S2 353-271'!$AQ17="|","|",AV$7+'INF S2 353-271'!$AQ17)</f>
        <v>0.69882062500000008</v>
      </c>
      <c r="AW20" s="87" t="str">
        <f ca="1">IF('INF S2 353-271'!$AS17="|","|",AW$7+'INF S2 353-271'!$AS17)</f>
        <v>|</v>
      </c>
      <c r="AX20" s="87"/>
      <c r="AY20" s="83">
        <f ca="1">IF('INF S2 353-271'!$AQ17="|","|",AY$7+'INF S2 353-271'!$AQ17)</f>
        <v>0.71965395833333334</v>
      </c>
      <c r="AZ20" s="88">
        <f ca="1">IF('INF S2 353-271'!$AR17="|","|",AZ$7+'INF S2 353-271'!$AR17)</f>
        <v>0.72349537037037037</v>
      </c>
      <c r="BA20" s="83">
        <f ca="1">IF('INF S2 353-271'!$AQ17="|","|",BA$7+'INF S2 353-271'!$AQ17)</f>
        <v>0.74048729166666671</v>
      </c>
      <c r="BB20" s="87" t="str">
        <f ca="1">IF('INF S2 353-271'!$AS17="|","|",BB$7+'INF S2 353-271'!$AS17)</f>
        <v>|</v>
      </c>
      <c r="BC20" s="87"/>
      <c r="BD20" s="83">
        <f ca="1">IF('INF S2 353-271'!$AQ17="|","|",BD$7+'INF S2 353-271'!$AQ17)</f>
        <v>0.76132062500000008</v>
      </c>
      <c r="BE20" s="88"/>
      <c r="BF20" s="83">
        <f ca="1">IF('INF S2 353-271'!$AQ17="|","|",BF$7+'INF S2 353-271'!$AQ17)</f>
        <v>0.78215395833333334</v>
      </c>
      <c r="BG20" s="87"/>
      <c r="BH20" s="87"/>
      <c r="BI20" s="83">
        <f ca="1">IF('INF S2 353-271'!$AQ17="|","|",BI$7+'INF S2 353-271'!$AQ17)</f>
        <v>0.80298729166666671</v>
      </c>
      <c r="BJ20" s="88">
        <f ca="1">IF('INF S2 353-271'!$AR17="|","|",BJ$7+'INF S2 353-271'!$AR17)</f>
        <v>0.80682870370370363</v>
      </c>
      <c r="BK20" s="87" t="str">
        <f ca="1">IF('INF S2 353-271'!$AS17="|","|",BK$7+'INF S2 353-271'!$AS17)</f>
        <v>|</v>
      </c>
      <c r="BL20" s="83">
        <f ca="1">IF('INF S2 353-271'!$AQ17="|","|",BL$7+'INF S2 353-271'!$AQ17)</f>
        <v>0.84465395833333334</v>
      </c>
      <c r="BM20" s="88"/>
      <c r="BN20" s="87"/>
      <c r="BO20" s="83">
        <f ca="1">IF('INF S2 353-271'!$AQ17="|","|",BO$7+'INF S2 353-271'!$AQ17)</f>
        <v>0.88632062500000008</v>
      </c>
      <c r="BP20" s="88">
        <f ca="1">IF('INF S2 353-271'!$AR17="|","|",BP$7+'INF S2 353-271'!$AR17)</f>
        <v>0.89016203703703711</v>
      </c>
      <c r="BQ20" s="87" t="str">
        <f ca="1">IF('INF S2 353-271'!$AS17="|","|",BQ$7+'INF S2 353-271'!$AS17)</f>
        <v>|</v>
      </c>
      <c r="BR20" s="83">
        <f ca="1">IF('INF S2 353-271'!$AQ17="|","|",BR$7+'INF S2 353-271'!$AQ17)</f>
        <v>0.92798729166666671</v>
      </c>
      <c r="BS20" s="88"/>
      <c r="BT20" s="87"/>
      <c r="BU20" s="83">
        <f ca="1">IF('INF S2 353-271'!$AQ17="|","|",BU$7+'INF S2 353-271'!$AQ17)</f>
        <v>0.96965395833333334</v>
      </c>
      <c r="BV20" s="88">
        <f ca="1">IF('INF S2 353-271'!$AR17="|","|",BV$7+'INF S2 353-271'!$AR17)</f>
        <v>0.97349537037037037</v>
      </c>
      <c r="CK20" s="187">
        <v>3.0790000000000077</v>
      </c>
      <c r="CL20" s="156" t="s">
        <v>83</v>
      </c>
      <c r="CM20" s="99"/>
      <c r="CN20" s="83">
        <f ca="1">IF('INF S2 353-271'!$AY17="|","|",CN$22+'INF S2 353-271'!$AY17)</f>
        <v>0.24010416666666667</v>
      </c>
      <c r="CO20" s="83">
        <f ca="1">IF('INF S2 353-271'!$AY17="|","|",CO$22+'INF S2 353-271'!$AY17)</f>
        <v>0.28177083333333336</v>
      </c>
      <c r="CP20" s="83"/>
      <c r="CQ20" s="87" t="str">
        <f ca="1">IF('INF S2 353-271'!$BA17="|","|",CQ$22+'INF S2 353-271'!$BA17)</f>
        <v>|</v>
      </c>
      <c r="CR20" s="83">
        <f ca="1">IF('INF S2 353-271'!$AY17="|","|",CR$22+'INF S2 353-271'!$AY17)</f>
        <v>0.30260416666666667</v>
      </c>
      <c r="CS20" s="82">
        <f ca="1">IF('INF S2 353-271'!$AZ17="|","|",CS$22+'INF S2 353-271'!$AZ17)</f>
        <v>0.31927357638888887</v>
      </c>
      <c r="CT20" s="83">
        <f ca="1">IF('INF S2 353-271'!$AY17="|","|",CT$22+'INF S2 353-271'!$AY17)</f>
        <v>0.32343750000000004</v>
      </c>
      <c r="CU20" s="83"/>
      <c r="CV20" s="87" t="str">
        <f ca="1">IF('INF S2 353-271'!$BA17="|","|",CV$22+'INF S2 353-271'!$BA17)</f>
        <v>|</v>
      </c>
      <c r="CW20" s="83">
        <f ca="1">IF('INF S2 353-271'!$AY17="|","|",CW$22+'INF S2 353-271'!$AY17)</f>
        <v>0.34427083333333336</v>
      </c>
      <c r="CX20" s="82">
        <f ca="1">IF('INF S2 353-271'!$AZ17="|","|",CX$22+'INF S2 353-271'!$AZ17)</f>
        <v>0.36094024305555555</v>
      </c>
      <c r="CY20" s="83">
        <f ca="1">IF('INF S2 353-271'!$AY17="|","|",CY$22+'INF S2 353-271'!$AY17)</f>
        <v>0.36510416666666667</v>
      </c>
      <c r="CZ20" s="83"/>
      <c r="DA20" s="87" t="str">
        <f ca="1">IF('INF S2 353-271'!$BA17="|","|",DA$22+'INF S2 353-271'!$BA17)</f>
        <v>|</v>
      </c>
      <c r="DB20" s="83">
        <f ca="1">IF('INF S2 353-271'!$AY17="|","|",DB$22+'INF S2 353-271'!$AY17)</f>
        <v>0.38593750000000004</v>
      </c>
      <c r="DC20" s="82">
        <f ca="1">IF('INF S2 353-271'!$AZ17="|","|",DC$22+'INF S2 353-271'!$AZ17)</f>
        <v>0.40260690972222218</v>
      </c>
      <c r="DD20" s="83">
        <f ca="1">IF('INF S2 353-271'!$AY17="|","|",DD$22+'INF S2 353-271'!$AY17)</f>
        <v>0.40677083333333336</v>
      </c>
      <c r="DE20" s="87" t="str">
        <f ca="1">IF('INF S2 353-271'!$BA17="|","|",DE$22+'INF S2 353-271'!$BA17)</f>
        <v>|</v>
      </c>
      <c r="DF20" s="82"/>
      <c r="DG20" s="83">
        <f ca="1">IF('INF S2 353-271'!$AY17="|","|",DG$22+'INF S2 353-271'!$AY17)</f>
        <v>0.44843750000000004</v>
      </c>
      <c r="DH20" s="87"/>
      <c r="DI20" s="82">
        <f ca="1">IF('INF S2 353-271'!$AZ17="|","|",DI$22+'INF S2 353-271'!$AZ17)</f>
        <v>0.48594024305555555</v>
      </c>
      <c r="DJ20" s="83">
        <f ca="1">IF('INF S2 353-271'!$AY17="|","|",DJ$22+'INF S2 353-271'!$AY17)</f>
        <v>0.49010416666666667</v>
      </c>
      <c r="DK20" s="87" t="str">
        <f ca="1">IF('INF S2 353-271'!$BA17="|","|",DK$22+'INF S2 353-271'!$BA17)</f>
        <v>|</v>
      </c>
      <c r="DL20" s="82"/>
      <c r="DM20" s="83">
        <f ca="1">IF('INF S2 353-271'!$AY17="|","|",DM$22+'INF S2 353-271'!$AY17)</f>
        <v>0.5317708333333333</v>
      </c>
      <c r="DN20" s="87"/>
      <c r="DO20" s="82">
        <f ca="1">IF('INF S2 353-271'!$AZ17="|","|",DO$22+'INF S2 353-271'!$AZ17)</f>
        <v>0.56927357638888887</v>
      </c>
      <c r="DP20" s="83">
        <f ca="1">IF('INF S2 353-271'!$AY17="|","|",DP$22+'INF S2 353-271'!$AY17)</f>
        <v>0.57343749999999993</v>
      </c>
      <c r="DQ20" s="87" t="str">
        <f ca="1">IF('INF S2 353-271'!$BA17="|","|",DQ$22+'INF S2 353-271'!$BA17)</f>
        <v>|</v>
      </c>
      <c r="DR20" s="82"/>
      <c r="DS20" s="83">
        <f ca="1">IF('INF S2 353-271'!$AY17="|","|",DS$22+'INF S2 353-271'!$AY17)</f>
        <v>0.61510416666666667</v>
      </c>
      <c r="DT20" s="87"/>
      <c r="DU20" s="82">
        <f ca="1">IF('INF S2 353-271'!$AZ17="|","|",DU$22+'INF S2 353-271'!$AZ17)</f>
        <v>0.65260690972222224</v>
      </c>
      <c r="DV20" s="83">
        <f ca="1">IF('INF S2 353-271'!$AY17="|","|",DV$22+'INF S2 353-271'!$AY17)</f>
        <v>0.6567708333333333</v>
      </c>
      <c r="DW20" s="83"/>
      <c r="DX20" s="87" t="str">
        <f ca="1">IF('INF S2 353-271'!$BA17="|","|",DX$22+'INF S2 353-271'!$BA17)</f>
        <v>|</v>
      </c>
      <c r="DY20" s="83">
        <f ca="1">IF('INF S2 353-271'!$AY17="|","|",DY$22+'INF S2 353-271'!$AY17)</f>
        <v>0.67760416666666667</v>
      </c>
      <c r="DZ20" s="82">
        <f ca="1">IF('INF S2 353-271'!$AZ17="|","|",DZ$22+'INF S2 353-271'!$AZ17)</f>
        <v>0.69427357638888898</v>
      </c>
      <c r="EA20" s="83">
        <f ca="1">IF('INF S2 353-271'!$AY17="|","|",EA$22+'INF S2 353-271'!$AY17)</f>
        <v>0.69843749999999993</v>
      </c>
      <c r="EB20" s="83"/>
      <c r="EC20" s="87" t="str">
        <f ca="1">IF('INF S2 353-271'!$BA17="|","|",EC$22+'INF S2 353-271'!$BA17)</f>
        <v>|</v>
      </c>
      <c r="ED20" s="83">
        <f ca="1">IF('INF S2 353-271'!$AY17="|","|",ED$22+'INF S2 353-271'!$AY17)</f>
        <v>0.7192708333333333</v>
      </c>
      <c r="EE20" s="82">
        <f ca="1">IF('INF S2 353-271'!$AZ17="|","|",EE$22+'INF S2 353-271'!$AZ17)</f>
        <v>0.73594024305555561</v>
      </c>
      <c r="EF20" s="83">
        <f ca="1">IF('INF S2 353-271'!$AY17="|","|",EF$22+'INF S2 353-271'!$AY17)</f>
        <v>0.74010416666666667</v>
      </c>
      <c r="EG20" s="83"/>
      <c r="EH20" s="87" t="str">
        <f ca="1">IF('INF S2 353-271'!$BA17="|","|",EH$22+'INF S2 353-271'!$BA17)</f>
        <v>|</v>
      </c>
      <c r="EI20" s="83">
        <f ca="1">IF('INF S2 353-271'!$AY17="|","|",EI$22+'INF S2 353-271'!$AY17)</f>
        <v>0.76093749999999993</v>
      </c>
      <c r="EJ20" s="82">
        <f ca="1">IF('INF S2 353-271'!$AZ17="|","|",EJ$22+'INF S2 353-271'!$AZ17)</f>
        <v>0.77760690972222224</v>
      </c>
      <c r="EK20" s="83">
        <f ca="1">IF('INF S2 353-271'!$AY17="|","|",EK$22+'INF S2 353-271'!$AY17)</f>
        <v>0.7817708333333333</v>
      </c>
      <c r="EL20" s="83"/>
      <c r="EM20" s="87"/>
      <c r="EN20" s="83">
        <f ca="1">IF('INF S2 353-271'!$AY17="|","|",EN$22+'INF S2 353-271'!$AY17)</f>
        <v>0.80260416666666667</v>
      </c>
      <c r="EO20" s="82">
        <f ca="1">IF('INF S2 353-271'!$AZ17="|","|",EO$22+'INF S2 353-271'!$AZ17)</f>
        <v>0.81927357638888898</v>
      </c>
      <c r="EP20" s="83">
        <f ca="1">IF('INF S2 353-271'!$AY17="|","|",EP$22+'INF S2 353-271'!$AY17)</f>
        <v>0.82343749999999993</v>
      </c>
      <c r="EQ20" s="87" t="str">
        <f ca="1">IF('INF S2 353-271'!$BA17="|","|",EQ$22+'INF S2 353-271'!$BA17)</f>
        <v>|</v>
      </c>
      <c r="ER20" s="82"/>
      <c r="ES20" s="83">
        <f ca="1">IF('INF S2 353-271'!$AY17="|","|",ES$22+'INF S2 353-271'!$AY17)</f>
        <v>0.86510416666666667</v>
      </c>
      <c r="ET20" s="87"/>
      <c r="EU20" s="82">
        <f ca="1">IF('INF S2 353-271'!$AZ17="|","|",EU$22+'INF S2 353-271'!$AZ17)</f>
        <v>0.90260690972222224</v>
      </c>
      <c r="EV20" s="83">
        <f ca="1">IF('INF S2 353-271'!$AY17="|","|",EV$22+'INF S2 353-271'!$AY17)</f>
        <v>0.9067708333333333</v>
      </c>
      <c r="EW20" s="87" t="str">
        <f ca="1">IF('INF S2 353-271'!$BA17="|","|",EW$22+'INF S2 353-271'!$BA17)</f>
        <v>|</v>
      </c>
      <c r="EX20" s="82"/>
      <c r="EY20" s="83">
        <f ca="1">IF('INF S2 353-271'!$AY17="|","|",EY$22+'INF S2 353-271'!$AY17)</f>
        <v>0.94843749999999993</v>
      </c>
      <c r="EZ20" s="87"/>
      <c r="FA20" s="83">
        <f ca="1">IF('INF S2 353-271'!$AY17="|","|",FA$22+'INF S2 353-271'!$AY17)</f>
        <v>0.99010416666666667</v>
      </c>
    </row>
    <row r="21" spans="1:157">
      <c r="A21" s="187">
        <f ca="1">'INF S2 353-271'!AH18</f>
        <v>1.7560000000000286</v>
      </c>
      <c r="B21" s="286" t="str">
        <f ca="1">'INF S2 353-271'!AI18</f>
        <v>Poznań Nowowiejskiego</v>
      </c>
      <c r="C21" s="99"/>
      <c r="D21" s="83">
        <f ca="1">IF('INF S2 353-271'!$AQ18="|","|",D$7+'INF S2 353-271'!$AQ18)</f>
        <v>0.22106599537037036</v>
      </c>
      <c r="E21" s="88"/>
      <c r="F21" s="87" t="str">
        <f ca="1">IF('INF S2 353-271'!$AS18="|","|",F$7+'INF S2 353-271'!$AS18)</f>
        <v>|</v>
      </c>
      <c r="G21" s="83">
        <f ca="1">IF('INF S2 353-271'!$AQ18="|","|",G$7+'INF S2 353-271'!$AQ18)</f>
        <v>0.26273266203703705</v>
      </c>
      <c r="H21" s="88" t="str">
        <f ca="1">IF('INF S2 353-271'!$AR18="|","|",H$7+'INF S2 353-271'!$AR18)</f>
        <v>|</v>
      </c>
      <c r="I21" s="83">
        <f ca="1">IF('INF S2 353-271'!$AQ18="|","|",I$7+'INF S2 353-271'!$AQ18)</f>
        <v>0.28356599537037036</v>
      </c>
      <c r="J21" s="87" t="str">
        <f ca="1">IF('INF S2 353-271'!$AS18="|","|",J$7+'INF S2 353-271'!$AS18)</f>
        <v>|</v>
      </c>
      <c r="K21" s="87"/>
      <c r="L21" s="83">
        <f ca="1">IF('INF S2 353-271'!$AQ18="|","|",L$7+'INF S2 353-271'!$AQ18)</f>
        <v>0.30439932870370368</v>
      </c>
      <c r="M21" s="88" t="str">
        <f ca="1">IF('INF S2 353-271'!$AR18="|","|",M$7+'INF S2 353-271'!$AR18)</f>
        <v>|</v>
      </c>
      <c r="N21" s="83">
        <f ca="1">IF('INF S2 353-271'!$AQ18="|","|",N$7+'INF S2 353-271'!$AQ18)</f>
        <v>0.32523266203703705</v>
      </c>
      <c r="O21" s="87" t="str">
        <f ca="1">IF('INF S2 353-271'!$AS18="|","|",O$7+'INF S2 353-271'!$AS18)</f>
        <v>|</v>
      </c>
      <c r="P21" s="87"/>
      <c r="Q21" s="83">
        <f ca="1">IF('INF S2 353-271'!$AQ18="|","|",Q$7+'INF S2 353-271'!$AQ18)</f>
        <v>0.34606599537037036</v>
      </c>
      <c r="R21" s="88" t="str">
        <f ca="1">IF('INF S2 353-271'!$AR18="|","|",R$7+'INF S2 353-271'!$AR18)</f>
        <v>|</v>
      </c>
      <c r="S21" s="83">
        <f ca="1">IF('INF S2 353-271'!$AQ18="|","|",S$7+'INF S2 353-271'!$AQ18)</f>
        <v>0.36689932870370373</v>
      </c>
      <c r="T21" s="87" t="str">
        <f ca="1">IF('INF S2 353-271'!$AS18="|","|",T$7+'INF S2 353-271'!$AS18)</f>
        <v>|</v>
      </c>
      <c r="U21" s="87"/>
      <c r="V21" s="83">
        <f ca="1">IF('INF S2 353-271'!$AQ18="|","|",V$7+'INF S2 353-271'!$AQ18)</f>
        <v>0.38773266203703705</v>
      </c>
      <c r="W21" s="88" t="str">
        <f ca="1">IF('INF S2 353-271'!$AR18="|","|",W$7+'INF S2 353-271'!$AR18)</f>
        <v>|</v>
      </c>
      <c r="X21" s="87" t="str">
        <f ca="1">IF('INF S2 353-271'!$AS18="|","|",X$7+'INF S2 353-271'!$AS18)</f>
        <v>|</v>
      </c>
      <c r="Y21" s="83">
        <f ca="1">IF('INF S2 353-271'!$AQ18="|","|",Y$7+'INF S2 353-271'!$AQ18)</f>
        <v>0.42939932870370373</v>
      </c>
      <c r="Z21" s="88"/>
      <c r="AA21" s="87"/>
      <c r="AB21" s="83">
        <f ca="1">IF('INF S2 353-271'!$AQ18="|","|",AB$7+'INF S2 353-271'!$AQ18)</f>
        <v>0.47106599537037042</v>
      </c>
      <c r="AC21" s="88" t="str">
        <f ca="1">IF('INF S2 353-271'!$AR18="|","|",AC$7+'INF S2 353-271'!$AR18)</f>
        <v>|</v>
      </c>
      <c r="AD21" s="87" t="str">
        <f ca="1">IF('INF S2 353-271'!$AS18="|","|",AD$7+'INF S2 353-271'!$AS18)</f>
        <v>|</v>
      </c>
      <c r="AE21" s="83">
        <f ca="1">IF('INF S2 353-271'!$AQ18="|","|",AE$7+'INF S2 353-271'!$AQ18)</f>
        <v>0.51273266203703705</v>
      </c>
      <c r="AF21" s="88"/>
      <c r="AG21" s="87"/>
      <c r="AH21" s="83">
        <f ca="1">IF('INF S2 353-271'!$AQ18="|","|",AH$7+'INF S2 353-271'!$AQ18)</f>
        <v>0.55439932870370368</v>
      </c>
      <c r="AI21" s="88" t="str">
        <f ca="1">IF('INF S2 353-271'!$AR18="|","|",AI$7+'INF S2 353-271'!$AR18)</f>
        <v>|</v>
      </c>
      <c r="AJ21" s="87" t="str">
        <f ca="1">IF('INF S2 353-271'!$AS18="|","|",AJ$7+'INF S2 353-271'!$AS18)</f>
        <v>|</v>
      </c>
      <c r="AK21" s="83">
        <f ca="1">IF('INF S2 353-271'!$AQ18="|","|",AK$7+'INF S2 353-271'!$AQ18)</f>
        <v>0.59606599537037042</v>
      </c>
      <c r="AL21" s="88"/>
      <c r="AM21" s="87"/>
      <c r="AN21" s="87"/>
      <c r="AO21" s="83">
        <f ca="1">IF('INF S2 353-271'!$AQ18="|","|",AO$7+'INF S2 353-271'!$AQ18)</f>
        <v>0.63773266203703716</v>
      </c>
      <c r="AP21" s="88" t="str">
        <f ca="1">IF('INF S2 353-271'!$AR18="|","|",AP$7+'INF S2 353-271'!$AR18)</f>
        <v>|</v>
      </c>
      <c r="AQ21" s="83">
        <f ca="1">IF('INF S2 353-271'!$AQ18="|","|",AQ$7+'INF S2 353-271'!$AQ18)</f>
        <v>0.65856599537037042</v>
      </c>
      <c r="AR21" s="87" t="str">
        <f ca="1">IF('INF S2 353-271'!$AS18="|","|",AR$7+'INF S2 353-271'!$AS18)</f>
        <v>|</v>
      </c>
      <c r="AS21" s="87"/>
      <c r="AT21" s="83">
        <f ca="1">IF('INF S2 353-271'!$AQ18="|","|",AT$7+'INF S2 353-271'!$AQ18)</f>
        <v>0.67939932870370368</v>
      </c>
      <c r="AU21" s="88" t="str">
        <f ca="1">IF('INF S2 353-271'!$AR18="|","|",AU$7+'INF S2 353-271'!$AR18)</f>
        <v>|</v>
      </c>
      <c r="AV21" s="83">
        <f ca="1">IF('INF S2 353-271'!$AQ18="|","|",AV$7+'INF S2 353-271'!$AQ18)</f>
        <v>0.70023266203703716</v>
      </c>
      <c r="AW21" s="87" t="str">
        <f ca="1">IF('INF S2 353-271'!$AS18="|","|",AW$7+'INF S2 353-271'!$AS18)</f>
        <v>|</v>
      </c>
      <c r="AX21" s="87"/>
      <c r="AY21" s="83">
        <f ca="1">IF('INF S2 353-271'!$AQ18="|","|",AY$7+'INF S2 353-271'!$AQ18)</f>
        <v>0.72106599537037042</v>
      </c>
      <c r="AZ21" s="88" t="str">
        <f ca="1">IF('INF S2 353-271'!$AR18="|","|",AZ$7+'INF S2 353-271'!$AR18)</f>
        <v>|</v>
      </c>
      <c r="BA21" s="83">
        <f ca="1">IF('INF S2 353-271'!$AQ18="|","|",BA$7+'INF S2 353-271'!$AQ18)</f>
        <v>0.74189932870370368</v>
      </c>
      <c r="BB21" s="87" t="str">
        <f ca="1">IF('INF S2 353-271'!$AS18="|","|",BB$7+'INF S2 353-271'!$AS18)</f>
        <v>|</v>
      </c>
      <c r="BC21" s="87"/>
      <c r="BD21" s="83">
        <f ca="1">IF('INF S2 353-271'!$AQ18="|","|",BD$7+'INF S2 353-271'!$AQ18)</f>
        <v>0.76273266203703716</v>
      </c>
      <c r="BE21" s="88"/>
      <c r="BF21" s="83">
        <f ca="1">IF('INF S2 353-271'!$AQ18="|","|",BF$7+'INF S2 353-271'!$AQ18)</f>
        <v>0.78356599537037042</v>
      </c>
      <c r="BG21" s="87"/>
      <c r="BH21" s="87"/>
      <c r="BI21" s="83">
        <f ca="1">IF('INF S2 353-271'!$AQ18="|","|",BI$7+'INF S2 353-271'!$AQ18)</f>
        <v>0.80439932870370368</v>
      </c>
      <c r="BJ21" s="88" t="str">
        <f ca="1">IF('INF S2 353-271'!$AR18="|","|",BJ$7+'INF S2 353-271'!$AR18)</f>
        <v>|</v>
      </c>
      <c r="BK21" s="87" t="str">
        <f ca="1">IF('INF S2 353-271'!$AS18="|","|",BK$7+'INF S2 353-271'!$AS18)</f>
        <v>|</v>
      </c>
      <c r="BL21" s="83">
        <f ca="1">IF('INF S2 353-271'!$AQ18="|","|",BL$7+'INF S2 353-271'!$AQ18)</f>
        <v>0.84606599537037042</v>
      </c>
      <c r="BM21" s="88"/>
      <c r="BN21" s="87"/>
      <c r="BO21" s="83">
        <f ca="1">IF('INF S2 353-271'!$AQ18="|","|",BO$7+'INF S2 353-271'!$AQ18)</f>
        <v>0.88773266203703716</v>
      </c>
      <c r="BP21" s="88" t="str">
        <f ca="1">IF('INF S2 353-271'!$AR18="|","|",BP$7+'INF S2 353-271'!$AR18)</f>
        <v>|</v>
      </c>
      <c r="BQ21" s="87" t="str">
        <f ca="1">IF('INF S2 353-271'!$AS18="|","|",BQ$7+'INF S2 353-271'!$AS18)</f>
        <v>|</v>
      </c>
      <c r="BR21" s="83">
        <f ca="1">IF('INF S2 353-271'!$AQ18="|","|",BR$7+'INF S2 353-271'!$AQ18)</f>
        <v>0.92939932870370368</v>
      </c>
      <c r="BS21" s="88"/>
      <c r="BT21" s="87"/>
      <c r="BU21" s="83">
        <f ca="1">IF('INF S2 353-271'!$AQ18="|","|",BU$7+'INF S2 353-271'!$AQ18)</f>
        <v>0.97106599537037042</v>
      </c>
      <c r="BV21" s="88" t="str">
        <f ca="1">IF('INF S2 353-271'!$AR18="|","|",BV$7+'INF S2 353-271'!$AR18)</f>
        <v>|</v>
      </c>
      <c r="CK21" s="187">
        <v>1.7560000000000286</v>
      </c>
      <c r="CL21" s="286" t="s">
        <v>85</v>
      </c>
      <c r="CM21" s="99"/>
      <c r="CN21" s="83">
        <f ca="1">IF('INF S2 353-271'!$AY18="|","|",CN$22+'INF S2 353-271'!$AY18)</f>
        <v>0.23869212962962966</v>
      </c>
      <c r="CO21" s="83">
        <f ca="1">IF('INF S2 353-271'!$AY18="|","|",CO$22+'INF S2 353-271'!$AY18)</f>
        <v>0.28035879629629629</v>
      </c>
      <c r="CP21" s="83"/>
      <c r="CQ21" s="87" t="str">
        <f ca="1">IF('INF S2 353-271'!$BA18="|","|",CQ$22+'INF S2 353-271'!$BA18)</f>
        <v>|</v>
      </c>
      <c r="CR21" s="83">
        <f ca="1">IF('INF S2 353-271'!$AY18="|","|",CR$22+'INF S2 353-271'!$AY18)</f>
        <v>0.3011921296296296</v>
      </c>
      <c r="CS21" s="82" t="str">
        <f ca="1">IF('INF S2 353-271'!$AZ18="|","|",CS$22+'INF S2 353-271'!$AZ18)</f>
        <v>|</v>
      </c>
      <c r="CT21" s="83">
        <f ca="1">IF('INF S2 353-271'!$AY18="|","|",CT$22+'INF S2 353-271'!$AY18)</f>
        <v>0.32202546296296297</v>
      </c>
      <c r="CU21" s="83"/>
      <c r="CV21" s="87" t="str">
        <f ca="1">IF('INF S2 353-271'!$BA18="|","|",CV$22+'INF S2 353-271'!$BA18)</f>
        <v>|</v>
      </c>
      <c r="CW21" s="83">
        <f ca="1">IF('INF S2 353-271'!$AY18="|","|",CW$22+'INF S2 353-271'!$AY18)</f>
        <v>0.34285879629629629</v>
      </c>
      <c r="CX21" s="82" t="str">
        <f ca="1">IF('INF S2 353-271'!$AZ18="|","|",CX$22+'INF S2 353-271'!$AZ18)</f>
        <v>|</v>
      </c>
      <c r="CY21" s="83">
        <f ca="1">IF('INF S2 353-271'!$AY18="|","|",CY$22+'INF S2 353-271'!$AY18)</f>
        <v>0.3636921296296296</v>
      </c>
      <c r="CZ21" s="83"/>
      <c r="DA21" s="87" t="str">
        <f ca="1">IF('INF S2 353-271'!$BA18="|","|",DA$22+'INF S2 353-271'!$BA18)</f>
        <v>|</v>
      </c>
      <c r="DB21" s="83">
        <f ca="1">IF('INF S2 353-271'!$AY18="|","|",DB$22+'INF S2 353-271'!$AY18)</f>
        <v>0.38452546296296297</v>
      </c>
      <c r="DC21" s="82" t="str">
        <f ca="1">IF('INF S2 353-271'!$AZ18="|","|",DC$22+'INF S2 353-271'!$AZ18)</f>
        <v>|</v>
      </c>
      <c r="DD21" s="83">
        <f ca="1">IF('INF S2 353-271'!$AY18="|","|",DD$22+'INF S2 353-271'!$AY18)</f>
        <v>0.40535879629629629</v>
      </c>
      <c r="DE21" s="87" t="str">
        <f ca="1">IF('INF S2 353-271'!$BA18="|","|",DE$22+'INF S2 353-271'!$BA18)</f>
        <v>|</v>
      </c>
      <c r="DF21" s="82"/>
      <c r="DG21" s="83">
        <f ca="1">IF('INF S2 353-271'!$AY18="|","|",DG$22+'INF S2 353-271'!$AY18)</f>
        <v>0.44702546296296297</v>
      </c>
      <c r="DH21" s="87"/>
      <c r="DI21" s="82" t="str">
        <f ca="1">IF('INF S2 353-271'!$AZ18="|","|",DI$22+'INF S2 353-271'!$AZ18)</f>
        <v>|</v>
      </c>
      <c r="DJ21" s="83">
        <f ca="1">IF('INF S2 353-271'!$AY18="|","|",DJ$22+'INF S2 353-271'!$AY18)</f>
        <v>0.4886921296296296</v>
      </c>
      <c r="DK21" s="87" t="str">
        <f ca="1">IF('INF S2 353-271'!$BA18="|","|",DK$22+'INF S2 353-271'!$BA18)</f>
        <v>|</v>
      </c>
      <c r="DL21" s="82"/>
      <c r="DM21" s="83">
        <f ca="1">IF('INF S2 353-271'!$AY18="|","|",DM$22+'INF S2 353-271'!$AY18)</f>
        <v>0.53035879629629634</v>
      </c>
      <c r="DN21" s="87"/>
      <c r="DO21" s="82" t="str">
        <f ca="1">IF('INF S2 353-271'!$AZ18="|","|",DO$22+'INF S2 353-271'!$AZ18)</f>
        <v>|</v>
      </c>
      <c r="DP21" s="83">
        <f ca="1">IF('INF S2 353-271'!$AY18="|","|",DP$22+'INF S2 353-271'!$AY18)</f>
        <v>0.57202546296296297</v>
      </c>
      <c r="DQ21" s="87" t="str">
        <f ca="1">IF('INF S2 353-271'!$BA18="|","|",DQ$22+'INF S2 353-271'!$BA18)</f>
        <v>|</v>
      </c>
      <c r="DR21" s="82"/>
      <c r="DS21" s="83">
        <f ca="1">IF('INF S2 353-271'!$AY18="|","|",DS$22+'INF S2 353-271'!$AY18)</f>
        <v>0.61369212962962971</v>
      </c>
      <c r="DT21" s="87"/>
      <c r="DU21" s="82" t="str">
        <f ca="1">IF('INF S2 353-271'!$AZ18="|","|",DU$22+'INF S2 353-271'!$AZ18)</f>
        <v>|</v>
      </c>
      <c r="DV21" s="83">
        <f ca="1">IF('INF S2 353-271'!$AY18="|","|",DV$22+'INF S2 353-271'!$AY18)</f>
        <v>0.65535879629629634</v>
      </c>
      <c r="DW21" s="83"/>
      <c r="DX21" s="87" t="str">
        <f ca="1">IF('INF S2 353-271'!$BA18="|","|",DX$22+'INF S2 353-271'!$BA18)</f>
        <v>|</v>
      </c>
      <c r="DY21" s="83">
        <f ca="1">IF('INF S2 353-271'!$AY18="|","|",DY$22+'INF S2 353-271'!$AY18)</f>
        <v>0.67619212962962971</v>
      </c>
      <c r="DZ21" s="82" t="str">
        <f ca="1">IF('INF S2 353-271'!$AZ18="|","|",DZ$22+'INF S2 353-271'!$AZ18)</f>
        <v>|</v>
      </c>
      <c r="EA21" s="83">
        <f ca="1">IF('INF S2 353-271'!$AY18="|","|",EA$22+'INF S2 353-271'!$AY18)</f>
        <v>0.69702546296296297</v>
      </c>
      <c r="EB21" s="83"/>
      <c r="EC21" s="87" t="str">
        <f ca="1">IF('INF S2 353-271'!$BA18="|","|",EC$22+'INF S2 353-271'!$BA18)</f>
        <v>|</v>
      </c>
      <c r="ED21" s="83">
        <f ca="1">IF('INF S2 353-271'!$AY18="|","|",ED$22+'INF S2 353-271'!$AY18)</f>
        <v>0.71785879629629634</v>
      </c>
      <c r="EE21" s="82" t="str">
        <f ca="1">IF('INF S2 353-271'!$AZ18="|","|",EE$22+'INF S2 353-271'!$AZ18)</f>
        <v>|</v>
      </c>
      <c r="EF21" s="83">
        <f ca="1">IF('INF S2 353-271'!$AY18="|","|",EF$22+'INF S2 353-271'!$AY18)</f>
        <v>0.73869212962962971</v>
      </c>
      <c r="EG21" s="83"/>
      <c r="EH21" s="87" t="str">
        <f ca="1">IF('INF S2 353-271'!$BA18="|","|",EH$22+'INF S2 353-271'!$BA18)</f>
        <v>|</v>
      </c>
      <c r="EI21" s="83">
        <f ca="1">IF('INF S2 353-271'!$AY18="|","|",EI$22+'INF S2 353-271'!$AY18)</f>
        <v>0.75952546296296297</v>
      </c>
      <c r="EJ21" s="82" t="str">
        <f ca="1">IF('INF S2 353-271'!$AZ18="|","|",EJ$22+'INF S2 353-271'!$AZ18)</f>
        <v>|</v>
      </c>
      <c r="EK21" s="83">
        <f ca="1">IF('INF S2 353-271'!$AY18="|","|",EK$22+'INF S2 353-271'!$AY18)</f>
        <v>0.78035879629629634</v>
      </c>
      <c r="EL21" s="83"/>
      <c r="EM21" s="87"/>
      <c r="EN21" s="83">
        <f ca="1">IF('INF S2 353-271'!$AY18="|","|",EN$22+'INF S2 353-271'!$AY18)</f>
        <v>0.80119212962962971</v>
      </c>
      <c r="EO21" s="82" t="str">
        <f ca="1">IF('INF S2 353-271'!$AZ18="|","|",EO$22+'INF S2 353-271'!$AZ18)</f>
        <v>|</v>
      </c>
      <c r="EP21" s="83">
        <f ca="1">IF('INF S2 353-271'!$AY18="|","|",EP$22+'INF S2 353-271'!$AY18)</f>
        <v>0.82202546296296297</v>
      </c>
      <c r="EQ21" s="87" t="str">
        <f ca="1">IF('INF S2 353-271'!$BA18="|","|",EQ$22+'INF S2 353-271'!$BA18)</f>
        <v>|</v>
      </c>
      <c r="ER21" s="82"/>
      <c r="ES21" s="83">
        <f ca="1">IF('INF S2 353-271'!$AY18="|","|",ES$22+'INF S2 353-271'!$AY18)</f>
        <v>0.86369212962962971</v>
      </c>
      <c r="ET21" s="87"/>
      <c r="EU21" s="82" t="str">
        <f ca="1">IF('INF S2 353-271'!$AZ18="|","|",EU$22+'INF S2 353-271'!$AZ18)</f>
        <v>|</v>
      </c>
      <c r="EV21" s="83">
        <f ca="1">IF('INF S2 353-271'!$AY18="|","|",EV$22+'INF S2 353-271'!$AY18)</f>
        <v>0.90535879629629634</v>
      </c>
      <c r="EW21" s="87" t="str">
        <f ca="1">IF('INF S2 353-271'!$BA18="|","|",EW$22+'INF S2 353-271'!$BA18)</f>
        <v>|</v>
      </c>
      <c r="EX21" s="82"/>
      <c r="EY21" s="83">
        <f ca="1">IF('INF S2 353-271'!$AY18="|","|",EY$22+'INF S2 353-271'!$AY18)</f>
        <v>0.94702546296296297</v>
      </c>
      <c r="EZ21" s="87"/>
      <c r="FA21" s="83">
        <f ca="1">IF('INF S2 353-271'!$AY18="|","|",FA$22+'INF S2 353-271'!$AY18)</f>
        <v>0.98869212962962971</v>
      </c>
    </row>
    <row r="22" spans="1:157" s="18" customFormat="1">
      <c r="A22" s="282">
        <f ca="1">'INF S2 353-271'!AH19</f>
        <v>0</v>
      </c>
      <c r="B22" s="183" t="str">
        <f ca="1">'INF S2 353-271'!$AI19</f>
        <v>Poznań Główny</v>
      </c>
      <c r="C22" s="100"/>
      <c r="D22" s="167">
        <f ca="1">IF('INF S2 353-271'!$AQ19="|","|",D$7+'INF S2 353-271'!$AQ19)</f>
        <v>0.2227442361111111</v>
      </c>
      <c r="E22" s="347"/>
      <c r="F22" s="168">
        <f ca="1">IF('INF S2 353-271'!$AS19="|","|",F$7+'INF S2 353-271'!$AS19)</f>
        <v>0.24537037037037038</v>
      </c>
      <c r="G22" s="167">
        <f ca="1">IF('INF S2 353-271'!$AQ19="|","|",G$7+'INF S2 353-271'!$AQ19)</f>
        <v>0.26441090277777773</v>
      </c>
      <c r="H22" s="347">
        <f ca="1">IF('INF S2 353-271'!$AR19="|","|",H$7+'INF S2 353-271'!$AR19)</f>
        <v>0.26728009259259261</v>
      </c>
      <c r="I22" s="167">
        <f ca="1">IF('INF S2 353-271'!$AQ19="|","|",I$7+'INF S2 353-271'!$AQ19)</f>
        <v>0.2852442361111111</v>
      </c>
      <c r="J22" s="168">
        <f ca="1">IF('INF S2 353-271'!$AS19="|","|",J$7+'INF S2 353-271'!$AS19)</f>
        <v>0.28703703703703703</v>
      </c>
      <c r="K22" s="168"/>
      <c r="L22" s="167">
        <f ca="1">IF('INF S2 353-271'!$AQ19="|","|",L$7+'INF S2 353-271'!$AQ19)</f>
        <v>0.30607756944444442</v>
      </c>
      <c r="M22" s="347">
        <f ca="1">IF('INF S2 353-271'!$AR19="|","|",M$7+'INF S2 353-271'!$AR19)</f>
        <v>0.3089467592592593</v>
      </c>
      <c r="N22" s="167">
        <f ca="1">IF('INF S2 353-271'!$AQ19="|","|",N$7+'INF S2 353-271'!$AQ19)</f>
        <v>0.32691090277777779</v>
      </c>
      <c r="O22" s="168">
        <f ca="1">IF('INF S2 353-271'!$AS19="|","|",O$7+'INF S2 353-271'!$AS19)</f>
        <v>0.32870370370370372</v>
      </c>
      <c r="P22" s="168"/>
      <c r="Q22" s="167">
        <f ca="1">IF('INF S2 353-271'!$AQ19="|","|",Q$7+'INF S2 353-271'!$AQ19)</f>
        <v>0.3477442361111111</v>
      </c>
      <c r="R22" s="347">
        <f ca="1">IF('INF S2 353-271'!$AR19="|","|",R$7+'INF S2 353-271'!$AR19)</f>
        <v>0.35061342592592593</v>
      </c>
      <c r="S22" s="167">
        <f ca="1">IF('INF S2 353-271'!$AQ19="|","|",S$7+'INF S2 353-271'!$AQ19)</f>
        <v>0.36857756944444447</v>
      </c>
      <c r="T22" s="168">
        <f ca="1">IF('INF S2 353-271'!$AS19="|","|",T$7+'INF S2 353-271'!$AS19)</f>
        <v>0.37037037037037041</v>
      </c>
      <c r="U22" s="168"/>
      <c r="V22" s="167">
        <f ca="1">IF('INF S2 353-271'!$AQ19="|","|",V$7+'INF S2 353-271'!$AQ19)</f>
        <v>0.38941090277777779</v>
      </c>
      <c r="W22" s="347">
        <f ca="1">IF('INF S2 353-271'!$AR19="|","|",W$7+'INF S2 353-271'!$AR19)</f>
        <v>0.39228009259259261</v>
      </c>
      <c r="X22" s="168">
        <f ca="1">IF('INF S2 353-271'!$AS19="|","|",X$7+'INF S2 353-271'!$AS19)</f>
        <v>0.41203703703703703</v>
      </c>
      <c r="Y22" s="167">
        <f ca="1">IF('INF S2 353-271'!$AQ19="|","|",Y$7+'INF S2 353-271'!$AQ19)</f>
        <v>0.43107756944444447</v>
      </c>
      <c r="Z22" s="347"/>
      <c r="AA22" s="168"/>
      <c r="AB22" s="167">
        <f ca="1">IF('INF S2 353-271'!$AQ19="|","|",AB$7+'INF S2 353-271'!$AQ19)</f>
        <v>0.47274423611111116</v>
      </c>
      <c r="AC22" s="347">
        <f ca="1">IF('INF S2 353-271'!$AR19="|","|",AC$7+'INF S2 353-271'!$AR19)</f>
        <v>0.47561342592592593</v>
      </c>
      <c r="AD22" s="168">
        <f ca="1">IF('INF S2 353-271'!$AS19="|","|",AD$7+'INF S2 353-271'!$AS19)</f>
        <v>0.49537037037037041</v>
      </c>
      <c r="AE22" s="167">
        <f ca="1">IF('INF S2 353-271'!$AQ19="|","|",AE$7+'INF S2 353-271'!$AQ19)</f>
        <v>0.51441090277777779</v>
      </c>
      <c r="AF22" s="347"/>
      <c r="AG22" s="168"/>
      <c r="AH22" s="167">
        <f ca="1">IF('INF S2 353-271'!$AQ19="|","|",AH$7+'INF S2 353-271'!$AQ19)</f>
        <v>0.55607756944444442</v>
      </c>
      <c r="AI22" s="347">
        <f ca="1">IF('INF S2 353-271'!$AR19="|","|",AI$7+'INF S2 353-271'!$AR19)</f>
        <v>0.55894675925925918</v>
      </c>
      <c r="AJ22" s="168">
        <f ca="1">IF('INF S2 353-271'!$AS19="|","|",AJ$7+'INF S2 353-271'!$AS19)</f>
        <v>0.57870370370370372</v>
      </c>
      <c r="AK22" s="167">
        <f ca="1">IF('INF S2 353-271'!$AQ19="|","|",AK$7+'INF S2 353-271'!$AQ19)</f>
        <v>0.59774423611111105</v>
      </c>
      <c r="AL22" s="347"/>
      <c r="AM22" s="168"/>
      <c r="AN22" s="168"/>
      <c r="AO22" s="167">
        <f ca="1">IF('INF S2 353-271'!$AQ19="|","|",AO$7+'INF S2 353-271'!$AQ19)</f>
        <v>0.63941090277777779</v>
      </c>
      <c r="AP22" s="347">
        <f ca="1">IF('INF S2 353-271'!$AR19="|","|",AP$7+'INF S2 353-271'!$AR19)</f>
        <v>0.64228009259259267</v>
      </c>
      <c r="AQ22" s="167">
        <f ca="1">IF('INF S2 353-271'!$AQ19="|","|",AQ$7+'INF S2 353-271'!$AQ19)</f>
        <v>0.66024423611111105</v>
      </c>
      <c r="AR22" s="168">
        <f ca="1">IF('INF S2 353-271'!$AS19="|","|",AR$7+'INF S2 353-271'!$AS19)</f>
        <v>0.66203703703703709</v>
      </c>
      <c r="AS22" s="168"/>
      <c r="AT22" s="167">
        <f ca="1">IF('INF S2 353-271'!$AQ19="|","|",AT$7+'INF S2 353-271'!$AQ19)</f>
        <v>0.68107756944444442</v>
      </c>
      <c r="AU22" s="347">
        <f ca="1">IF('INF S2 353-271'!$AR19="|","|",AU$7+'INF S2 353-271'!$AR19)</f>
        <v>0.68394675925925918</v>
      </c>
      <c r="AV22" s="167">
        <f ca="1">IF('INF S2 353-271'!$AQ19="|","|",AV$7+'INF S2 353-271'!$AQ19)</f>
        <v>0.70191090277777779</v>
      </c>
      <c r="AW22" s="168">
        <f ca="1">IF('INF S2 353-271'!$AS19="|","|",AW$7+'INF S2 353-271'!$AS19)</f>
        <v>0.70370370370370372</v>
      </c>
      <c r="AX22" s="168"/>
      <c r="AY22" s="167">
        <f ca="1">IF('INF S2 353-271'!$AQ19="|","|",AY$7+'INF S2 353-271'!$AQ19)</f>
        <v>0.72274423611111105</v>
      </c>
      <c r="AZ22" s="347">
        <f ca="1">IF('INF S2 353-271'!$AR19="|","|",AZ$7+'INF S2 353-271'!$AR19)</f>
        <v>0.72561342592592593</v>
      </c>
      <c r="BA22" s="167">
        <f ca="1">IF('INF S2 353-271'!$AQ19="|","|",BA$7+'INF S2 353-271'!$AQ19)</f>
        <v>0.74357756944444442</v>
      </c>
      <c r="BB22" s="168">
        <f ca="1">IF('INF S2 353-271'!$AS19="|","|",BB$7+'INF S2 353-271'!$AS19)</f>
        <v>0.74537037037037035</v>
      </c>
      <c r="BC22" s="168"/>
      <c r="BD22" s="167">
        <f ca="1">IF('INF S2 353-271'!$AQ19="|","|",BD$7+'INF S2 353-271'!$AQ19)</f>
        <v>0.76441090277777779</v>
      </c>
      <c r="BE22" s="347"/>
      <c r="BF22" s="167">
        <f ca="1">IF('INF S2 353-271'!$AQ19="|","|",BF$7+'INF S2 353-271'!$AQ19)</f>
        <v>0.78524423611111105</v>
      </c>
      <c r="BG22" s="168"/>
      <c r="BH22" s="168"/>
      <c r="BI22" s="167">
        <f ca="1">IF('INF S2 353-271'!$AQ19="|","|",BI$7+'INF S2 353-271'!$AQ19)</f>
        <v>0.80607756944444442</v>
      </c>
      <c r="BJ22" s="347">
        <f ca="1">IF('INF S2 353-271'!$AR19="|","|",BJ$7+'INF S2 353-271'!$AR19)</f>
        <v>0.80894675925925918</v>
      </c>
      <c r="BK22" s="168">
        <f ca="1">IF('INF S2 353-271'!$AS19="|","|",BK$7+'INF S2 353-271'!$AS19)</f>
        <v>0.82870370370370372</v>
      </c>
      <c r="BL22" s="167">
        <f ca="1">IF('INF S2 353-271'!$AQ19="|","|",BL$7+'INF S2 353-271'!$AQ19)</f>
        <v>0.84774423611111105</v>
      </c>
      <c r="BM22" s="347"/>
      <c r="BN22" s="168"/>
      <c r="BO22" s="167">
        <f ca="1">IF('INF S2 353-271'!$AQ19="|","|",BO$7+'INF S2 353-271'!$AQ19)</f>
        <v>0.88941090277777779</v>
      </c>
      <c r="BP22" s="347">
        <f ca="1">IF('INF S2 353-271'!$AR19="|","|",BP$7+'INF S2 353-271'!$AR19)</f>
        <v>0.89228009259259267</v>
      </c>
      <c r="BQ22" s="168">
        <f ca="1">IF('INF S2 353-271'!$AS19="|","|",BQ$7+'INF S2 353-271'!$AS19)</f>
        <v>0.91203703703703709</v>
      </c>
      <c r="BR22" s="167">
        <f ca="1">IF('INF S2 353-271'!$AQ19="|","|",BR$7+'INF S2 353-271'!$AQ19)</f>
        <v>0.93107756944444442</v>
      </c>
      <c r="BS22" s="347"/>
      <c r="BT22" s="168"/>
      <c r="BU22" s="167">
        <f ca="1">IF('INF S2 353-271'!$AQ19="|","|",BU$7+'INF S2 353-271'!$AQ19)</f>
        <v>0.97274423611111105</v>
      </c>
      <c r="BV22" s="347">
        <f ca="1">IF('INF S2 353-271'!$AR19="|","|",BV$7+'INF S2 353-271'!$AR19)</f>
        <v>0.97561342592592593</v>
      </c>
      <c r="CK22" s="282">
        <v>0</v>
      </c>
      <c r="CL22" s="183" t="str">
        <f ca="1">'INF S2 353-271'!$AI19</f>
        <v>Poznań Główny</v>
      </c>
      <c r="CM22" s="100"/>
      <c r="CN22" s="167">
        <v>0.23680555555555557</v>
      </c>
      <c r="CO22" s="167">
        <v>0.27847222222222223</v>
      </c>
      <c r="CP22" s="167"/>
      <c r="CQ22" s="168">
        <v>0.29652777777777778</v>
      </c>
      <c r="CR22" s="167">
        <v>0.29930555555555555</v>
      </c>
      <c r="CS22" s="101">
        <v>0.31666666666666665</v>
      </c>
      <c r="CT22" s="167">
        <v>0.32013888888888892</v>
      </c>
      <c r="CU22" s="167"/>
      <c r="CV22" s="168">
        <v>0.33819444444444446</v>
      </c>
      <c r="CW22" s="167">
        <v>0.34097222222222223</v>
      </c>
      <c r="CX22" s="101">
        <v>0.35833333333333334</v>
      </c>
      <c r="CY22" s="167">
        <v>0.36180555555555555</v>
      </c>
      <c r="CZ22" s="167"/>
      <c r="DA22" s="168">
        <v>0.37986111111111115</v>
      </c>
      <c r="DB22" s="167">
        <v>0.38263888888888892</v>
      </c>
      <c r="DC22" s="101">
        <v>0.39999999999999997</v>
      </c>
      <c r="DD22" s="167">
        <v>0.40347222222222223</v>
      </c>
      <c r="DE22" s="168">
        <v>0.42152777777777778</v>
      </c>
      <c r="DF22" s="101"/>
      <c r="DG22" s="167">
        <v>0.44513888888888892</v>
      </c>
      <c r="DH22" s="168"/>
      <c r="DI22" s="101">
        <v>0.48333333333333334</v>
      </c>
      <c r="DJ22" s="167">
        <v>0.48680555555555555</v>
      </c>
      <c r="DK22" s="168">
        <v>0.50486111111111109</v>
      </c>
      <c r="DL22" s="101"/>
      <c r="DM22" s="167">
        <v>0.52847222222222223</v>
      </c>
      <c r="DN22" s="168"/>
      <c r="DO22" s="101">
        <v>0.56666666666666665</v>
      </c>
      <c r="DP22" s="167">
        <v>0.57013888888888886</v>
      </c>
      <c r="DQ22" s="168">
        <v>0.58819444444444446</v>
      </c>
      <c r="DR22" s="101"/>
      <c r="DS22" s="167">
        <v>0.6118055555555556</v>
      </c>
      <c r="DT22" s="168"/>
      <c r="DU22" s="101">
        <v>0.65</v>
      </c>
      <c r="DV22" s="167">
        <v>0.65347222222222223</v>
      </c>
      <c r="DW22" s="167"/>
      <c r="DX22" s="168">
        <v>0.67152777777777783</v>
      </c>
      <c r="DY22" s="167">
        <v>0.6743055555555556</v>
      </c>
      <c r="DZ22" s="101">
        <v>0.69166666666666676</v>
      </c>
      <c r="EA22" s="167">
        <v>0.69513888888888886</v>
      </c>
      <c r="EB22" s="167"/>
      <c r="EC22" s="168">
        <v>0.71319444444444446</v>
      </c>
      <c r="ED22" s="167">
        <v>0.71597222222222223</v>
      </c>
      <c r="EE22" s="101">
        <v>0.73333333333333339</v>
      </c>
      <c r="EF22" s="167">
        <v>0.7368055555555556</v>
      </c>
      <c r="EG22" s="167"/>
      <c r="EH22" s="168">
        <v>0.75486111111111109</v>
      </c>
      <c r="EI22" s="167">
        <v>0.75763888888888886</v>
      </c>
      <c r="EJ22" s="101">
        <v>0.77500000000000002</v>
      </c>
      <c r="EK22" s="167">
        <v>0.77847222222222223</v>
      </c>
      <c r="EL22" s="167"/>
      <c r="EM22" s="168"/>
      <c r="EN22" s="167">
        <v>0.7993055555555556</v>
      </c>
      <c r="EO22" s="101">
        <v>0.81666666666666676</v>
      </c>
      <c r="EP22" s="167">
        <v>0.82013888888888886</v>
      </c>
      <c r="EQ22" s="168">
        <v>0.83819444444444446</v>
      </c>
      <c r="ER22" s="101"/>
      <c r="ES22" s="167">
        <v>0.8618055555555556</v>
      </c>
      <c r="ET22" s="168"/>
      <c r="EU22" s="101">
        <v>0.9</v>
      </c>
      <c r="EV22" s="167">
        <v>0.90347222222222223</v>
      </c>
      <c r="EW22" s="168">
        <v>0.92152777777777783</v>
      </c>
      <c r="EX22" s="101"/>
      <c r="EY22" s="167">
        <v>0.94513888888888886</v>
      </c>
      <c r="EZ22" s="168"/>
      <c r="FA22" s="167">
        <v>0.9868055555555556</v>
      </c>
    </row>
    <row r="23" spans="1:157" s="18" customFormat="1">
      <c r="A23" s="283">
        <f ca="1">'INF S2 353-271'!K16</f>
        <v>0</v>
      </c>
      <c r="B23" s="262" t="str">
        <f ca="1">'INF S2 353-271'!$AI19</f>
        <v>Poznań Główny</v>
      </c>
      <c r="C23" s="281"/>
      <c r="D23" s="84">
        <v>0.22638888888888889</v>
      </c>
      <c r="E23" s="170">
        <v>0.2388888888888889</v>
      </c>
      <c r="F23" s="169">
        <v>0.25208333333333333</v>
      </c>
      <c r="G23" s="84">
        <v>0.26805555555555555</v>
      </c>
      <c r="H23" s="170">
        <v>0.28055555555555556</v>
      </c>
      <c r="I23" s="84"/>
      <c r="J23" s="169">
        <v>0.29375000000000001</v>
      </c>
      <c r="K23" s="84">
        <v>0.29583333333333334</v>
      </c>
      <c r="L23" s="84">
        <v>0.30972222222222223</v>
      </c>
      <c r="M23" s="170">
        <v>0.32222222222222224</v>
      </c>
      <c r="N23" s="84"/>
      <c r="O23" s="169">
        <v>0.3354166666666667</v>
      </c>
      <c r="P23" s="84">
        <v>0.33749999999999997</v>
      </c>
      <c r="Q23" s="84">
        <v>0.35138888888888892</v>
      </c>
      <c r="R23" s="170">
        <v>0.36388888888888887</v>
      </c>
      <c r="S23" s="84"/>
      <c r="T23" s="169">
        <v>0.37708333333333338</v>
      </c>
      <c r="U23" s="84">
        <v>0.37916666666666665</v>
      </c>
      <c r="V23" s="84">
        <v>0.39305555555555555</v>
      </c>
      <c r="W23" s="170">
        <v>0.4055555555555555</v>
      </c>
      <c r="X23" s="169">
        <v>0.41875000000000001</v>
      </c>
      <c r="Y23" s="84">
        <v>0.43472222222222223</v>
      </c>
      <c r="Z23" s="170">
        <v>0.44722222222222219</v>
      </c>
      <c r="AA23" s="169">
        <v>0.4604166666666667</v>
      </c>
      <c r="AB23" s="84">
        <v>0.47638888888888892</v>
      </c>
      <c r="AC23" s="170">
        <v>0.48888888888888887</v>
      </c>
      <c r="AD23" s="169">
        <v>0.50208333333333333</v>
      </c>
      <c r="AE23" s="84">
        <v>0.5180555555555556</v>
      </c>
      <c r="AF23" s="170">
        <v>0.53055555555555556</v>
      </c>
      <c r="AG23" s="169">
        <v>0.54375000000000007</v>
      </c>
      <c r="AH23" s="84">
        <v>0.55972222222222223</v>
      </c>
      <c r="AI23" s="170">
        <v>0.57222222222222219</v>
      </c>
      <c r="AJ23" s="169">
        <v>0.5854166666666667</v>
      </c>
      <c r="AK23" s="84">
        <v>0.60138888888888886</v>
      </c>
      <c r="AL23" s="170">
        <v>0.61388888888888882</v>
      </c>
      <c r="AM23" s="169">
        <v>0.62708333333333333</v>
      </c>
      <c r="AN23" s="84">
        <v>0.62916666666666665</v>
      </c>
      <c r="AO23" s="84">
        <v>0.6430555555555556</v>
      </c>
      <c r="AP23" s="170">
        <v>0.65555555555555556</v>
      </c>
      <c r="AQ23" s="84"/>
      <c r="AR23" s="169">
        <v>0.66875000000000007</v>
      </c>
      <c r="AS23" s="84">
        <v>0.67083333333333339</v>
      </c>
      <c r="AT23" s="84">
        <v>0.68472222222222223</v>
      </c>
      <c r="AU23" s="170">
        <v>0.6972222222222223</v>
      </c>
      <c r="AV23" s="84"/>
      <c r="AW23" s="169">
        <v>0.7104166666666667</v>
      </c>
      <c r="AX23" s="84">
        <v>0.71250000000000002</v>
      </c>
      <c r="AY23" s="84">
        <v>0.72638888888888886</v>
      </c>
      <c r="AZ23" s="170">
        <v>0.73888888888888893</v>
      </c>
      <c r="BA23" s="84"/>
      <c r="BB23" s="169">
        <v>0.75208333333333333</v>
      </c>
      <c r="BC23" s="84">
        <v>0.75416666666666676</v>
      </c>
      <c r="BD23" s="84">
        <v>0.7680555555555556</v>
      </c>
      <c r="BE23" s="170">
        <v>0.78055555555555556</v>
      </c>
      <c r="BF23" s="84"/>
      <c r="BG23" s="169">
        <v>0.79375000000000007</v>
      </c>
      <c r="BH23" s="84">
        <v>0.79583333333333339</v>
      </c>
      <c r="BI23" s="84">
        <v>0.80972222222222223</v>
      </c>
      <c r="BJ23" s="170">
        <v>0.8222222222222223</v>
      </c>
      <c r="BK23" s="169">
        <v>0.8354166666666667</v>
      </c>
      <c r="BL23" s="84">
        <v>0.85138888888888886</v>
      </c>
      <c r="BM23" s="170">
        <v>0.86388888888888893</v>
      </c>
      <c r="BN23" s="169">
        <v>0.87708333333333333</v>
      </c>
      <c r="BO23" s="84">
        <v>0.8930555555555556</v>
      </c>
      <c r="BP23" s="170">
        <v>0.90555555555555556</v>
      </c>
      <c r="BQ23" s="169">
        <v>0.91875000000000007</v>
      </c>
      <c r="BR23" s="84">
        <v>0.93472222222222223</v>
      </c>
      <c r="BS23" s="170">
        <v>0.9472222222222223</v>
      </c>
      <c r="BT23" s="169">
        <v>0.9604166666666667</v>
      </c>
      <c r="BU23" s="84">
        <v>0.97638888888888886</v>
      </c>
      <c r="BV23" s="170"/>
      <c r="CK23" s="283">
        <v>0</v>
      </c>
      <c r="CL23" s="262" t="str">
        <f ca="1">'INF S2 353-271'!$AI19</f>
        <v>Poznań Główny</v>
      </c>
      <c r="CM23" s="152"/>
      <c r="CN23" s="83">
        <f ca="1">IF('INF S2 353-271'!$AY19="|","|",CN$38+'INF S2 353-271'!$AY19)</f>
        <v>0.23244692479135334</v>
      </c>
      <c r="CO23" s="83">
        <f ca="1">IF('INF S2 353-271'!$AY19="|","|",CO$38+'INF S2 353-271'!$AY19)</f>
        <v>0.27411359145802</v>
      </c>
      <c r="CP23" s="83">
        <f ca="1">IF('INF S2 353-271'!$AY19="|","|",CP$38+'INF S2 353-271'!$AY19)</f>
        <v>0.28800248034690895</v>
      </c>
      <c r="CQ23" s="87">
        <f ca="1">IF('INF S2 353-271'!$BA19="|","|",CQ$38+'INF S2 353-271'!$BA19)</f>
        <v>0.28994212962962962</v>
      </c>
      <c r="CR23" s="169"/>
      <c r="CS23" s="88">
        <f ca="1">IF('INF S2 353-271'!$AZ19="|","|",CS$38+'INF S2 353-271'!$AZ19)</f>
        <v>0.30286628472222221</v>
      </c>
      <c r="CT23" s="83">
        <f ca="1">IF('INF S2 353-271'!$AY19="|","|",CT$38+'INF S2 353-271'!$AY19)</f>
        <v>0.31578025812468669</v>
      </c>
      <c r="CU23" s="83">
        <f ca="1">IF('INF S2 353-271'!$AY19="|","|",CU$38+'INF S2 353-271'!$AY19)</f>
        <v>0.32966914701357564</v>
      </c>
      <c r="CV23" s="87">
        <f ca="1">IF('INF S2 353-271'!$BA19="|","|",CV$38+'INF S2 353-271'!$BA19)</f>
        <v>0.3316087962962963</v>
      </c>
      <c r="CW23" s="169"/>
      <c r="CX23" s="88">
        <f ca="1">IF('INF S2 353-271'!$AZ19="|","|",CX$38+'INF S2 353-271'!$AZ19)</f>
        <v>0.3445329513888889</v>
      </c>
      <c r="CY23" s="83">
        <f ca="1">IF('INF S2 353-271'!$AY19="|","|",CY$38+'INF S2 353-271'!$AY19)</f>
        <v>0.35744692479135337</v>
      </c>
      <c r="CZ23" s="83">
        <f ca="1">IF('INF S2 353-271'!$AY19="|","|",CZ$38+'INF S2 353-271'!$AY19)</f>
        <v>0.37133581368024227</v>
      </c>
      <c r="DA23" s="87">
        <f ca="1">IF('INF S2 353-271'!$BA19="|","|",DA$38+'INF S2 353-271'!$BA19)</f>
        <v>0.37327546296296293</v>
      </c>
      <c r="DB23" s="169"/>
      <c r="DC23" s="88">
        <f ca="1">IF('INF S2 353-271'!$AZ19="|","|",DC$38+'INF S2 353-271'!$AZ19)</f>
        <v>0.38619961805555558</v>
      </c>
      <c r="DD23" s="83">
        <f ca="1">IF('INF S2 353-271'!$AY19="|","|",DD$38+'INF S2 353-271'!$AY19)</f>
        <v>0.39911359145802006</v>
      </c>
      <c r="DE23" s="87">
        <f ca="1">IF('INF S2 353-271'!$BA19="|","|",DE$38+'INF S2 353-271'!$BA19)</f>
        <v>0.41494212962962962</v>
      </c>
      <c r="DF23" s="88">
        <f ca="1">IF('INF S2 353-271'!$AZ19="|","|",DF$38+'INF S2 353-271'!$AZ19)</f>
        <v>0.42786628472222221</v>
      </c>
      <c r="DG23" s="83">
        <f ca="1">IF('INF S2 353-271'!$AY19="|","|",DG$38+'INF S2 353-271'!$AY19)</f>
        <v>0.44078025812468669</v>
      </c>
      <c r="DH23" s="87">
        <f ca="1">IF('INF S2 353-271'!$BA19="|","|",DH$38+'INF S2 353-271'!$BA19)</f>
        <v>0.45660879629629625</v>
      </c>
      <c r="DI23" s="88">
        <f ca="1">IF('INF S2 353-271'!$AZ19="|","|",DI$38+'INF S2 353-271'!$AZ19)</f>
        <v>0.4695329513888889</v>
      </c>
      <c r="DJ23" s="83">
        <f ca="1">IF('INF S2 353-271'!$AY19="|","|",DJ$38+'INF S2 353-271'!$AY19)</f>
        <v>0.48244692479135337</v>
      </c>
      <c r="DK23" s="87">
        <f ca="1">IF('INF S2 353-271'!$BA19="|","|",DK$38+'INF S2 353-271'!$BA19)</f>
        <v>0.49827546296296293</v>
      </c>
      <c r="DL23" s="88">
        <f ca="1">IF('INF S2 353-271'!$AZ19="|","|",DL$38+'INF S2 353-271'!$AZ19)</f>
        <v>0.51119961805555558</v>
      </c>
      <c r="DM23" s="83">
        <f ca="1">IF('INF S2 353-271'!$AY19="|","|",DM$38+'INF S2 353-271'!$AY19)</f>
        <v>0.52411359145802006</v>
      </c>
      <c r="DN23" s="87">
        <f ca="1">IF('INF S2 353-271'!$BA19="|","|",DN$38+'INF S2 353-271'!$BA19)</f>
        <v>0.53994212962962962</v>
      </c>
      <c r="DO23" s="88">
        <f ca="1">IF('INF S2 353-271'!$AZ19="|","|",DO$38+'INF S2 353-271'!$AZ19)</f>
        <v>0.55286628472222221</v>
      </c>
      <c r="DP23" s="83">
        <f ca="1">IF('INF S2 353-271'!$AY19="|","|",DP$38+'INF S2 353-271'!$AY19)</f>
        <v>0.56578025812468669</v>
      </c>
      <c r="DQ23" s="87">
        <f ca="1">IF('INF S2 353-271'!$BA19="|","|",DQ$38+'INF S2 353-271'!$BA19)</f>
        <v>0.58160879629629636</v>
      </c>
      <c r="DR23" s="88">
        <f ca="1">IF('INF S2 353-271'!$AZ19="|","|",DR$38+'INF S2 353-271'!$AZ19)</f>
        <v>0.59453295138888884</v>
      </c>
      <c r="DS23" s="83">
        <f ca="1">IF('INF S2 353-271'!$AY19="|","|",DS$38+'INF S2 353-271'!$AY19)</f>
        <v>0.60744692479135332</v>
      </c>
      <c r="DT23" s="87">
        <f ca="1">IF('INF S2 353-271'!$BA19="|","|",DT$38+'INF S2 353-271'!$BA19)</f>
        <v>0.62327546296296299</v>
      </c>
      <c r="DU23" s="88">
        <f ca="1">IF('INF S2 353-271'!$AZ19="|","|",DU$38+'INF S2 353-271'!$AZ19)</f>
        <v>0.63619961805555547</v>
      </c>
      <c r="DV23" s="83">
        <f ca="1">IF('INF S2 353-271'!$AY19="|","|",DV$38+'INF S2 353-271'!$AY19)</f>
        <v>0.64911359145801995</v>
      </c>
      <c r="DW23" s="83">
        <f ca="1">IF('INF S2 353-271'!$AY19="|","|",DW$38+'INF S2 353-271'!$AY19)</f>
        <v>0.6630024803469089</v>
      </c>
      <c r="DX23" s="87">
        <f ca="1">IF('INF S2 353-271'!$BA19="|","|",DX$38+'INF S2 353-271'!$BA19)</f>
        <v>0.66494212962962962</v>
      </c>
      <c r="DY23" s="169"/>
      <c r="DZ23" s="88">
        <f ca="1">IF('INF S2 353-271'!$AZ19="|","|",DZ$38+'INF S2 353-271'!$AZ19)</f>
        <v>0.67786628472222221</v>
      </c>
      <c r="EA23" s="83">
        <f ca="1">IF('INF S2 353-271'!$AY19="|","|",EA$38+'INF S2 353-271'!$AY19)</f>
        <v>0.69078025812468669</v>
      </c>
      <c r="EB23" s="83">
        <f ca="1">IF('INF S2 353-271'!$AY19="|","|",EB$38+'INF S2 353-271'!$AY19)</f>
        <v>0.70466914701357553</v>
      </c>
      <c r="EC23" s="87">
        <f ca="1">IF('INF S2 353-271'!$BA19="|","|",EC$38+'INF S2 353-271'!$BA19)</f>
        <v>0.70660879629629636</v>
      </c>
      <c r="ED23" s="169"/>
      <c r="EE23" s="88">
        <f ca="1">IF('INF S2 353-271'!$AZ19="|","|",EE$38+'INF S2 353-271'!$AZ19)</f>
        <v>0.71953295138888884</v>
      </c>
      <c r="EF23" s="83">
        <f ca="1">IF('INF S2 353-271'!$AY19="|","|",EF$38+'INF S2 353-271'!$AY19)</f>
        <v>0.73244692479135332</v>
      </c>
      <c r="EG23" s="83">
        <f ca="1">IF('INF S2 353-271'!$AY19="|","|",EG$38+'INF S2 353-271'!$AY19)</f>
        <v>0.74633581368024215</v>
      </c>
      <c r="EH23" s="87">
        <f ca="1">IF('INF S2 353-271'!$BA19="|","|",EH$38+'INF S2 353-271'!$BA19)</f>
        <v>0.74827546296296299</v>
      </c>
      <c r="EI23" s="169"/>
      <c r="EJ23" s="88">
        <f ca="1">IF('INF S2 353-271'!$AZ19="|","|",EJ$38+'INF S2 353-271'!$AZ19)</f>
        <v>0.76119961805555547</v>
      </c>
      <c r="EK23" s="83">
        <f ca="1">IF('INF S2 353-271'!$AY19="|","|",EK$38+'INF S2 353-271'!$AY19)</f>
        <v>0.77411359145801995</v>
      </c>
      <c r="EL23" s="83">
        <f ca="1">IF('INF S2 353-271'!$AY19="|","|",EL$38+'INF S2 353-271'!$AY19)</f>
        <v>0.78800248034690878</v>
      </c>
      <c r="EM23" s="87">
        <f ca="1">IF('INF S2 353-271'!$BA19="|","|",EM$38+'INF S2 353-271'!$BA19)</f>
        <v>0.78994212962962962</v>
      </c>
      <c r="EN23" s="169"/>
      <c r="EO23" s="88">
        <f ca="1">IF('INF S2 353-271'!$AZ19="|","|",EO$38+'INF S2 353-271'!$AZ19)</f>
        <v>0.80286628472222221</v>
      </c>
      <c r="EP23" s="83">
        <f ca="1">IF('INF S2 353-271'!$AY19="|","|",EP$38+'INF S2 353-271'!$AY19)</f>
        <v>0.81578025812468669</v>
      </c>
      <c r="EQ23" s="87">
        <f ca="1">IF('INF S2 353-271'!$BA19="|","|",EQ$38+'INF S2 353-271'!$BA19)</f>
        <v>0.83160879629629636</v>
      </c>
      <c r="ER23" s="88">
        <f ca="1">IF('INF S2 353-271'!$AZ19="|","|",ER$38+'INF S2 353-271'!$AZ19)</f>
        <v>0.84453295138888884</v>
      </c>
      <c r="ES23" s="83">
        <f ca="1">IF('INF S2 353-271'!$AY19="|","|",ES$38+'INF S2 353-271'!$AY19)</f>
        <v>0.85744692479135332</v>
      </c>
      <c r="ET23" s="87">
        <f ca="1">IF('INF S2 353-271'!$BA19="|","|",ET$38+'INF S2 353-271'!$BA19)</f>
        <v>0.87327546296296299</v>
      </c>
      <c r="EU23" s="88">
        <f ca="1">IF('INF S2 353-271'!$AZ19="|","|",EU$38+'INF S2 353-271'!$AZ19)</f>
        <v>0.88619961805555547</v>
      </c>
      <c r="EV23" s="83">
        <f ca="1">IF('INF S2 353-271'!$AY19="|","|",EV$38+'INF S2 353-271'!$AY19)</f>
        <v>0.89911359145801995</v>
      </c>
      <c r="EW23" s="87">
        <f ca="1">IF('INF S2 353-271'!$BA19="|","|",EW$38+'INF S2 353-271'!$BA19)</f>
        <v>0.91494212962962962</v>
      </c>
      <c r="EX23" s="88">
        <f ca="1">IF('INF S2 353-271'!$AZ19="|","|",EX$38+'INF S2 353-271'!$AZ19)</f>
        <v>0.92786628472222221</v>
      </c>
      <c r="EY23" s="83">
        <f ca="1">IF('INF S2 353-271'!$AY19="|","|",EY$38+'INF S2 353-271'!$AY19)</f>
        <v>0.94078025812468669</v>
      </c>
      <c r="EZ23" s="87">
        <f ca="1">IF('INF S2 353-271'!$BA19="|","|",EZ$38+'INF S2 353-271'!$BA19)</f>
        <v>0.95660879629629636</v>
      </c>
      <c r="FA23" s="83">
        <f ca="1">IF('INF S2 353-271'!$AY19="|","|",FA$38+'INF S2 353-271'!$AY19)</f>
        <v>0.98244692479135332</v>
      </c>
    </row>
    <row r="24" spans="1:157">
      <c r="A24" s="284">
        <f ca="1">'INF S2 353-271'!K17</f>
        <v>3.7819999999999823</v>
      </c>
      <c r="B24" s="156" t="str">
        <f ca="1">'INF S2 353-271'!AI20</f>
        <v>Poznań Dębiec</v>
      </c>
      <c r="C24" s="275"/>
      <c r="D24" s="83">
        <f ca="1">IF('INF S2 353-271'!$AQ20="|","|",D$23+'INF S2 353-271'!$AQ20)</f>
        <v>0.22965277777777779</v>
      </c>
      <c r="E24" s="88">
        <f ca="1">IF('INF S2 353-271'!$AR20="|","|",E$23+'INF S2 353-271'!$AR20)</f>
        <v>0.24197916666666669</v>
      </c>
      <c r="F24" s="87" t="str">
        <f ca="1">IF('INF S2 353-271'!$AS20="|","|",F$23+'INF S2 353-271'!$AS20)</f>
        <v>|</v>
      </c>
      <c r="G24" s="83">
        <f ca="1">IF('INF S2 353-271'!$AQ20="|","|",G$23+'INF S2 353-271'!$AQ20)</f>
        <v>0.27131944444444445</v>
      </c>
      <c r="H24" s="88">
        <f ca="1">IF('INF S2 353-271'!$AR20="|","|",H$23+'INF S2 353-271'!$AR20)</f>
        <v>0.28364583333333332</v>
      </c>
      <c r="I24" s="83"/>
      <c r="J24" s="87" t="str">
        <f ca="1">IF('INF S2 353-271'!$AS20="|","|",J$23+'INF S2 353-271'!$AS20)</f>
        <v>|</v>
      </c>
      <c r="K24" s="83">
        <f ca="1">IF('INF S2 353-271'!$AQ20="|","|",K$23+'INF S2 353-271'!$AQ20)</f>
        <v>0.29909722222222224</v>
      </c>
      <c r="L24" s="83">
        <f ca="1">IF('INF S2 353-271'!$AQ20="|","|",L$23+'INF S2 353-271'!$AQ20)</f>
        <v>0.31298611111111113</v>
      </c>
      <c r="M24" s="88">
        <f ca="1">IF('INF S2 353-271'!$AR20="|","|",M$23+'INF S2 353-271'!$AR20)</f>
        <v>0.3253125</v>
      </c>
      <c r="N24" s="83"/>
      <c r="O24" s="87" t="str">
        <f ca="1">IF('INF S2 353-271'!$AS20="|","|",O$23+'INF S2 353-271'!$AS20)</f>
        <v>|</v>
      </c>
      <c r="P24" s="83">
        <f ca="1">IF('INF S2 353-271'!$AQ20="|","|",P$23+'INF S2 353-271'!$AQ20)</f>
        <v>0.34076388888888887</v>
      </c>
      <c r="Q24" s="83">
        <f ca="1">IF('INF S2 353-271'!$AQ20="|","|",Q$23+'INF S2 353-271'!$AQ20)</f>
        <v>0.35465277777777782</v>
      </c>
      <c r="R24" s="88">
        <f ca="1">IF('INF S2 353-271'!$AR20="|","|",R$23+'INF S2 353-271'!$AR20)</f>
        <v>0.36697916666666663</v>
      </c>
      <c r="S24" s="83"/>
      <c r="T24" s="87" t="str">
        <f ca="1">IF('INF S2 353-271'!$AS20="|","|",T$23+'INF S2 353-271'!$AS20)</f>
        <v>|</v>
      </c>
      <c r="U24" s="83">
        <f ca="1">IF('INF S2 353-271'!$AQ20="|","|",U$23+'INF S2 353-271'!$AQ20)</f>
        <v>0.38243055555555555</v>
      </c>
      <c r="V24" s="83">
        <f ca="1">IF('INF S2 353-271'!$AQ20="|","|",V$23+'INF S2 353-271'!$AQ20)</f>
        <v>0.39631944444444445</v>
      </c>
      <c r="W24" s="88">
        <f ca="1">IF('INF S2 353-271'!$AR20="|","|",W$23+'INF S2 353-271'!$AR20)</f>
        <v>0.40864583333333326</v>
      </c>
      <c r="X24" s="87" t="str">
        <f ca="1">IF('INF S2 353-271'!$AS20="|","|",X$23+'INF S2 353-271'!$AS20)</f>
        <v>|</v>
      </c>
      <c r="Y24" s="83">
        <f ca="1">IF('INF S2 353-271'!$AQ20="|","|",Y$23+'INF S2 353-271'!$AQ20)</f>
        <v>0.43798611111111113</v>
      </c>
      <c r="Z24" s="88">
        <f ca="1">IF('INF S2 353-271'!$AR20="|","|",Z$23+'INF S2 353-271'!$AR20)</f>
        <v>0.45031249999999995</v>
      </c>
      <c r="AA24" s="87" t="str">
        <f ca="1">IF('INF S2 353-271'!$AS20="|","|",AA$23+'INF S2 353-271'!$AS20)</f>
        <v>|</v>
      </c>
      <c r="AB24" s="83">
        <f ca="1">IF('INF S2 353-271'!$AQ20="|","|",AB$23+'INF S2 353-271'!$AQ20)</f>
        <v>0.47965277777777782</v>
      </c>
      <c r="AC24" s="88">
        <f ca="1">IF('INF S2 353-271'!$AR20="|","|",AC$23+'INF S2 353-271'!$AR20)</f>
        <v>0.49197916666666663</v>
      </c>
      <c r="AD24" s="87" t="str">
        <f ca="1">IF('INF S2 353-271'!$AS20="|","|",AD$23+'INF S2 353-271'!$AS20)</f>
        <v>|</v>
      </c>
      <c r="AE24" s="83">
        <f ca="1">IF('INF S2 353-271'!$AQ20="|","|",AE$23+'INF S2 353-271'!$AQ20)</f>
        <v>0.52131944444444445</v>
      </c>
      <c r="AF24" s="88">
        <f ca="1">IF('INF S2 353-271'!$AR20="|","|",AF$23+'INF S2 353-271'!$AR20)</f>
        <v>0.53364583333333337</v>
      </c>
      <c r="AG24" s="87" t="str">
        <f ca="1">IF('INF S2 353-271'!$AS20="|","|",AG$23+'INF S2 353-271'!$AS20)</f>
        <v>|</v>
      </c>
      <c r="AH24" s="83">
        <f ca="1">IF('INF S2 353-271'!$AQ20="|","|",AH$23+'INF S2 353-271'!$AQ20)</f>
        <v>0.56298611111111108</v>
      </c>
      <c r="AI24" s="88">
        <f ca="1">IF('INF S2 353-271'!$AR20="|","|",AI$23+'INF S2 353-271'!$AR20)</f>
        <v>0.5753125</v>
      </c>
      <c r="AJ24" s="87" t="str">
        <f ca="1">IF('INF S2 353-271'!$AS20="|","|",AJ$23+'INF S2 353-271'!$AS20)</f>
        <v>|</v>
      </c>
      <c r="AK24" s="83">
        <f ca="1">IF('INF S2 353-271'!$AQ20="|","|",AK$23+'INF S2 353-271'!$AQ20)</f>
        <v>0.60465277777777771</v>
      </c>
      <c r="AL24" s="88">
        <f ca="1">IF('INF S2 353-271'!$AR20="|","|",AL$23+'INF S2 353-271'!$AR20)</f>
        <v>0.61697916666666663</v>
      </c>
      <c r="AM24" s="87" t="str">
        <f ca="1">IF('INF S2 353-271'!$AS20="|","|",AM$23+'INF S2 353-271'!$AS20)</f>
        <v>|</v>
      </c>
      <c r="AN24" s="83">
        <f ca="1">IF('INF S2 353-271'!$AQ20="|","|",AN$23+'INF S2 353-271'!$AQ20)</f>
        <v>0.6324305555555555</v>
      </c>
      <c r="AO24" s="83">
        <f ca="1">IF('INF S2 353-271'!$AQ20="|","|",AO$23+'INF S2 353-271'!$AQ20)</f>
        <v>0.64631944444444445</v>
      </c>
      <c r="AP24" s="88">
        <f ca="1">IF('INF S2 353-271'!$AR20="|","|",AP$23+'INF S2 353-271'!$AR20)</f>
        <v>0.65864583333333337</v>
      </c>
      <c r="AQ24" s="83"/>
      <c r="AR24" s="87" t="str">
        <f ca="1">IF('INF S2 353-271'!$AS20="|","|",AR$23+'INF S2 353-271'!$AS20)</f>
        <v>|</v>
      </c>
      <c r="AS24" s="83">
        <f ca="1">IF('INF S2 353-271'!$AQ20="|","|",AS$23+'INF S2 353-271'!$AQ20)</f>
        <v>0.67409722222222224</v>
      </c>
      <c r="AT24" s="83">
        <f ca="1">IF('INF S2 353-271'!$AQ20="|","|",AT$23+'INF S2 353-271'!$AQ20)</f>
        <v>0.68798611111111108</v>
      </c>
      <c r="AU24" s="88">
        <f ca="1">IF('INF S2 353-271'!$AR20="|","|",AU$23+'INF S2 353-271'!$AR20)</f>
        <v>0.70031250000000012</v>
      </c>
      <c r="AV24" s="83"/>
      <c r="AW24" s="87" t="str">
        <f ca="1">IF('INF S2 353-271'!$AS20="|","|",AW$23+'INF S2 353-271'!$AS20)</f>
        <v>|</v>
      </c>
      <c r="AX24" s="83">
        <f ca="1">IF('INF S2 353-271'!$AQ20="|","|",AX$23+'INF S2 353-271'!$AQ20)</f>
        <v>0.71576388888888887</v>
      </c>
      <c r="AY24" s="83">
        <f ca="1">IF('INF S2 353-271'!$AQ20="|","|",AY$23+'INF S2 353-271'!$AQ20)</f>
        <v>0.72965277777777771</v>
      </c>
      <c r="AZ24" s="88">
        <f ca="1">IF('INF S2 353-271'!$AR20="|","|",AZ$23+'INF S2 353-271'!$AR20)</f>
        <v>0.74197916666666675</v>
      </c>
      <c r="BA24" s="83"/>
      <c r="BB24" s="87" t="str">
        <f ca="1">IF('INF S2 353-271'!$AS20="|","|",BB$23+'INF S2 353-271'!$AS20)</f>
        <v>|</v>
      </c>
      <c r="BC24" s="83">
        <f ca="1">IF('INF S2 353-271'!$AQ20="|","|",BC$23+'INF S2 353-271'!$AQ20)</f>
        <v>0.75743055555555561</v>
      </c>
      <c r="BD24" s="83">
        <f ca="1">IF('INF S2 353-271'!$AQ20="|","|",BD$23+'INF S2 353-271'!$AQ20)</f>
        <v>0.77131944444444445</v>
      </c>
      <c r="BE24" s="88">
        <f ca="1">IF('INF S2 353-271'!$AR20="|","|",BE$23+'INF S2 353-271'!$AR20)</f>
        <v>0.78364583333333337</v>
      </c>
      <c r="BF24" s="83"/>
      <c r="BG24" s="87" t="str">
        <f ca="1">IF('INF S2 353-271'!$AS20="|","|",BG$23+'INF S2 353-271'!$AS20)</f>
        <v>|</v>
      </c>
      <c r="BH24" s="83">
        <f ca="1">IF('INF S2 353-271'!$AQ20="|","|",BH$23+'INF S2 353-271'!$AQ20)</f>
        <v>0.79909722222222224</v>
      </c>
      <c r="BI24" s="83">
        <f ca="1">IF('INF S2 353-271'!$AQ20="|","|",BI$23+'INF S2 353-271'!$AQ20)</f>
        <v>0.81298611111111108</v>
      </c>
      <c r="BJ24" s="88">
        <f ca="1">IF('INF S2 353-271'!$AR20="|","|",BJ$23+'INF S2 353-271'!$AR20)</f>
        <v>0.82531250000000012</v>
      </c>
      <c r="BK24" s="87" t="str">
        <f ca="1">IF('INF S2 353-271'!$AS20="|","|",BK$23+'INF S2 353-271'!$AS20)</f>
        <v>|</v>
      </c>
      <c r="BL24" s="83">
        <f ca="1">IF('INF S2 353-271'!$AQ20="|","|",BL$23+'INF S2 353-271'!$AQ20)</f>
        <v>0.85465277777777771</v>
      </c>
      <c r="BM24" s="88">
        <f ca="1">IF('INF S2 353-271'!$AR20="|","|",BM$23+'INF S2 353-271'!$AR20)</f>
        <v>0.86697916666666675</v>
      </c>
      <c r="BN24" s="87" t="str">
        <f ca="1">IF('INF S2 353-271'!$AS20="|","|",BN$23+'INF S2 353-271'!$AS20)</f>
        <v>|</v>
      </c>
      <c r="BO24" s="83">
        <f ca="1">IF('INF S2 353-271'!$AQ20="|","|",BO$23+'INF S2 353-271'!$AQ20)</f>
        <v>0.89631944444444445</v>
      </c>
      <c r="BP24" s="88">
        <f ca="1">IF('INF S2 353-271'!$AR20="|","|",BP$23+'INF S2 353-271'!$AR20)</f>
        <v>0.90864583333333337</v>
      </c>
      <c r="BQ24" s="87" t="str">
        <f ca="1">IF('INF S2 353-271'!$AS20="|","|",BQ$23+'INF S2 353-271'!$AS20)</f>
        <v>|</v>
      </c>
      <c r="BR24" s="83">
        <f ca="1">IF('INF S2 353-271'!$AQ20="|","|",BR$23+'INF S2 353-271'!$AQ20)</f>
        <v>0.93798611111111108</v>
      </c>
      <c r="BS24" s="88">
        <f ca="1">IF('INF S2 353-271'!$AR20="|","|",BS$23+'INF S2 353-271'!$AR20)</f>
        <v>0.95031250000000012</v>
      </c>
      <c r="BT24" s="87" t="str">
        <f ca="1">IF('INF S2 353-271'!$AS20="|","|",BT$23+'INF S2 353-271'!$AS20)</f>
        <v>|</v>
      </c>
      <c r="BU24" s="83">
        <f ca="1">IF('INF S2 353-271'!$AQ20="|","|",BU$23+'INF S2 353-271'!$AQ20)</f>
        <v>0.97965277777777771</v>
      </c>
      <c r="BV24" s="88"/>
      <c r="CK24" s="284">
        <v>3.7819999999999823</v>
      </c>
      <c r="CL24" s="156" t="s">
        <v>111</v>
      </c>
      <c r="CM24" s="89"/>
      <c r="CN24" s="83">
        <f ca="1">IF('INF S2 353-271'!$AY20="|","|",CN$38+'INF S2 353-271'!$AY20)</f>
        <v>0.22953025812468669</v>
      </c>
      <c r="CO24" s="83">
        <f ca="1">IF('INF S2 353-271'!$AY20="|","|",CO$38+'INF S2 353-271'!$AY20)</f>
        <v>0.27119692479135332</v>
      </c>
      <c r="CP24" s="83">
        <f ca="1">IF('INF S2 353-271'!$AY20="|","|",CP$38+'INF S2 353-271'!$AY20)</f>
        <v>0.28508581368024227</v>
      </c>
      <c r="CQ24" s="87" t="str">
        <f ca="1">IF('INF S2 353-271'!$BA20="|","|",CQ$38+'INF S2 353-271'!$BA20)</f>
        <v>|</v>
      </c>
      <c r="CR24" s="87"/>
      <c r="CS24" s="88">
        <f ca="1">IF('INF S2 353-271'!$AZ20="|","|",CS$38+'INF S2 353-271'!$AZ20)</f>
        <v>0.30012322916666667</v>
      </c>
      <c r="CT24" s="83">
        <f ca="1">IF('INF S2 353-271'!$AY20="|","|",CT$38+'INF S2 353-271'!$AY20)</f>
        <v>0.31286359145802001</v>
      </c>
      <c r="CU24" s="83">
        <f ca="1">IF('INF S2 353-271'!$AY20="|","|",CU$38+'INF S2 353-271'!$AY20)</f>
        <v>0.32675248034690896</v>
      </c>
      <c r="CV24" s="87" t="str">
        <f ca="1">IF('INF S2 353-271'!$BA20="|","|",CV$38+'INF S2 353-271'!$BA20)</f>
        <v>|</v>
      </c>
      <c r="CW24" s="87"/>
      <c r="CX24" s="88">
        <f ca="1">IF('INF S2 353-271'!$AZ20="|","|",CX$38+'INF S2 353-271'!$AZ20)</f>
        <v>0.34178989583333336</v>
      </c>
      <c r="CY24" s="83">
        <f ca="1">IF('INF S2 353-271'!$AY20="|","|",CY$38+'INF S2 353-271'!$AY20)</f>
        <v>0.35453025812468669</v>
      </c>
      <c r="CZ24" s="83">
        <f ca="1">IF('INF S2 353-271'!$AY20="|","|",CZ$38+'INF S2 353-271'!$AY20)</f>
        <v>0.36841914701357559</v>
      </c>
      <c r="DA24" s="87" t="str">
        <f ca="1">IF('INF S2 353-271'!$BA20="|","|",DA$38+'INF S2 353-271'!$BA20)</f>
        <v>|</v>
      </c>
      <c r="DB24" s="87"/>
      <c r="DC24" s="88">
        <f ca="1">IF('INF S2 353-271'!$AZ20="|","|",DC$38+'INF S2 353-271'!$AZ20)</f>
        <v>0.38345656250000004</v>
      </c>
      <c r="DD24" s="83">
        <f ca="1">IF('INF S2 353-271'!$AY20="|","|",DD$38+'INF S2 353-271'!$AY20)</f>
        <v>0.39619692479135338</v>
      </c>
      <c r="DE24" s="87" t="str">
        <f ca="1">IF('INF S2 353-271'!$BA20="|","|",DE$38+'INF S2 353-271'!$BA20)</f>
        <v>|</v>
      </c>
      <c r="DF24" s="88">
        <f ca="1">IF('INF S2 353-271'!$AZ20="|","|",DF$38+'INF S2 353-271'!$AZ20)</f>
        <v>0.42512322916666667</v>
      </c>
      <c r="DG24" s="83">
        <f ca="1">IF('INF S2 353-271'!$AY20="|","|",DG$38+'INF S2 353-271'!$AY20)</f>
        <v>0.43786359145802001</v>
      </c>
      <c r="DH24" s="87" t="str">
        <f ca="1">IF('INF S2 353-271'!$BA20="|","|",DH$38+'INF S2 353-271'!$BA20)</f>
        <v>|</v>
      </c>
      <c r="DI24" s="88">
        <f ca="1">IF('INF S2 353-271'!$AZ20="|","|",DI$38+'INF S2 353-271'!$AZ20)</f>
        <v>0.46678989583333336</v>
      </c>
      <c r="DJ24" s="83">
        <f ca="1">IF('INF S2 353-271'!$AY20="|","|",DJ$38+'INF S2 353-271'!$AY20)</f>
        <v>0.47953025812468669</v>
      </c>
      <c r="DK24" s="87" t="str">
        <f ca="1">IF('INF S2 353-271'!$BA20="|","|",DK$38+'INF S2 353-271'!$BA20)</f>
        <v>|</v>
      </c>
      <c r="DL24" s="88">
        <f ca="1">IF('INF S2 353-271'!$AZ20="|","|",DL$38+'INF S2 353-271'!$AZ20)</f>
        <v>0.50845656250000004</v>
      </c>
      <c r="DM24" s="83">
        <f ca="1">IF('INF S2 353-271'!$AY20="|","|",DM$38+'INF S2 353-271'!$AY20)</f>
        <v>0.52119692479135338</v>
      </c>
      <c r="DN24" s="87" t="str">
        <f ca="1">IF('INF S2 353-271'!$BA20="|","|",DN$38+'INF S2 353-271'!$BA20)</f>
        <v>|</v>
      </c>
      <c r="DO24" s="88">
        <f ca="1">IF('INF S2 353-271'!$AZ20="|","|",DO$38+'INF S2 353-271'!$AZ20)</f>
        <v>0.55012322916666667</v>
      </c>
      <c r="DP24" s="83">
        <f ca="1">IF('INF S2 353-271'!$AY20="|","|",DP$38+'INF S2 353-271'!$AY20)</f>
        <v>0.56286359145802001</v>
      </c>
      <c r="DQ24" s="87" t="str">
        <f ca="1">IF('INF S2 353-271'!$BA20="|","|",DQ$38+'INF S2 353-271'!$BA20)</f>
        <v>|</v>
      </c>
      <c r="DR24" s="88">
        <f ca="1">IF('INF S2 353-271'!$AZ20="|","|",DR$38+'INF S2 353-271'!$AZ20)</f>
        <v>0.5917898958333333</v>
      </c>
      <c r="DS24" s="83">
        <f ca="1">IF('INF S2 353-271'!$AY20="|","|",DS$38+'INF S2 353-271'!$AY20)</f>
        <v>0.60453025812468664</v>
      </c>
      <c r="DT24" s="87" t="str">
        <f ca="1">IF('INF S2 353-271'!$BA20="|","|",DT$38+'INF S2 353-271'!$BA20)</f>
        <v>|</v>
      </c>
      <c r="DU24" s="88">
        <f ca="1">IF('INF S2 353-271'!$AZ20="|","|",DU$38+'INF S2 353-271'!$AZ20)</f>
        <v>0.63345656249999993</v>
      </c>
      <c r="DV24" s="83">
        <f ca="1">IF('INF S2 353-271'!$AY20="|","|",DV$38+'INF S2 353-271'!$AY20)</f>
        <v>0.64619692479135327</v>
      </c>
      <c r="DW24" s="83">
        <f ca="1">IF('INF S2 353-271'!$AY20="|","|",DW$38+'INF S2 353-271'!$AY20)</f>
        <v>0.66008581368024222</v>
      </c>
      <c r="DX24" s="87" t="str">
        <f ca="1">IF('INF S2 353-271'!$BA20="|","|",DX$38+'INF S2 353-271'!$BA20)</f>
        <v>|</v>
      </c>
      <c r="DY24" s="87"/>
      <c r="DZ24" s="88">
        <f ca="1">IF('INF S2 353-271'!$AZ20="|","|",DZ$38+'INF S2 353-271'!$AZ20)</f>
        <v>0.67512322916666667</v>
      </c>
      <c r="EA24" s="83">
        <f ca="1">IF('INF S2 353-271'!$AY20="|","|",EA$38+'INF S2 353-271'!$AY20)</f>
        <v>0.68786359145802001</v>
      </c>
      <c r="EB24" s="83">
        <f ca="1">IF('INF S2 353-271'!$AY20="|","|",EB$38+'INF S2 353-271'!$AY20)</f>
        <v>0.70175248034690885</v>
      </c>
      <c r="EC24" s="87" t="str">
        <f ca="1">IF('INF S2 353-271'!$BA20="|","|",EC$38+'INF S2 353-271'!$BA20)</f>
        <v>|</v>
      </c>
      <c r="ED24" s="87"/>
      <c r="EE24" s="88">
        <f ca="1">IF('INF S2 353-271'!$AZ20="|","|",EE$38+'INF S2 353-271'!$AZ20)</f>
        <v>0.7167898958333333</v>
      </c>
      <c r="EF24" s="83">
        <f ca="1">IF('INF S2 353-271'!$AY20="|","|",EF$38+'INF S2 353-271'!$AY20)</f>
        <v>0.72953025812468664</v>
      </c>
      <c r="EG24" s="83">
        <f ca="1">IF('INF S2 353-271'!$AY20="|","|",EG$38+'INF S2 353-271'!$AY20)</f>
        <v>0.74341914701357548</v>
      </c>
      <c r="EH24" s="87" t="str">
        <f ca="1">IF('INF S2 353-271'!$BA20="|","|",EH$38+'INF S2 353-271'!$BA20)</f>
        <v>|</v>
      </c>
      <c r="EI24" s="87"/>
      <c r="EJ24" s="88">
        <f ca="1">IF('INF S2 353-271'!$AZ20="|","|",EJ$38+'INF S2 353-271'!$AZ20)</f>
        <v>0.75845656249999993</v>
      </c>
      <c r="EK24" s="83">
        <f ca="1">IF('INF S2 353-271'!$AY20="|","|",EK$38+'INF S2 353-271'!$AY20)</f>
        <v>0.77119692479135327</v>
      </c>
      <c r="EL24" s="83">
        <f ca="1">IF('INF S2 353-271'!$AY20="|","|",EL$38+'INF S2 353-271'!$AY20)</f>
        <v>0.78508581368024211</v>
      </c>
      <c r="EM24" s="87" t="str">
        <f ca="1">IF('INF S2 353-271'!$BA20="|","|",EM$38+'INF S2 353-271'!$BA20)</f>
        <v>|</v>
      </c>
      <c r="EN24" s="87"/>
      <c r="EO24" s="88">
        <f ca="1">IF('INF S2 353-271'!$AZ20="|","|",EO$38+'INF S2 353-271'!$AZ20)</f>
        <v>0.80012322916666667</v>
      </c>
      <c r="EP24" s="83">
        <f ca="1">IF('INF S2 353-271'!$AY20="|","|",EP$38+'INF S2 353-271'!$AY20)</f>
        <v>0.81286359145802001</v>
      </c>
      <c r="EQ24" s="87" t="str">
        <f ca="1">IF('INF S2 353-271'!$BA20="|","|",EQ$38+'INF S2 353-271'!$BA20)</f>
        <v>|</v>
      </c>
      <c r="ER24" s="88">
        <f ca="1">IF('INF S2 353-271'!$AZ20="|","|",ER$38+'INF S2 353-271'!$AZ20)</f>
        <v>0.8417898958333333</v>
      </c>
      <c r="ES24" s="83">
        <f ca="1">IF('INF S2 353-271'!$AY20="|","|",ES$38+'INF S2 353-271'!$AY20)</f>
        <v>0.85453025812468664</v>
      </c>
      <c r="ET24" s="87" t="str">
        <f ca="1">IF('INF S2 353-271'!$BA20="|","|",ET$38+'INF S2 353-271'!$BA20)</f>
        <v>|</v>
      </c>
      <c r="EU24" s="88">
        <f ca="1">IF('INF S2 353-271'!$AZ20="|","|",EU$38+'INF S2 353-271'!$AZ20)</f>
        <v>0.88345656249999993</v>
      </c>
      <c r="EV24" s="83">
        <f ca="1">IF('INF S2 353-271'!$AY20="|","|",EV$38+'INF S2 353-271'!$AY20)</f>
        <v>0.89619692479135327</v>
      </c>
      <c r="EW24" s="87" t="str">
        <f ca="1">IF('INF S2 353-271'!$BA20="|","|",EW$38+'INF S2 353-271'!$BA20)</f>
        <v>|</v>
      </c>
      <c r="EX24" s="88">
        <f ca="1">IF('INF S2 353-271'!$AZ20="|","|",EX$38+'INF S2 353-271'!$AZ20)</f>
        <v>0.92512322916666667</v>
      </c>
      <c r="EY24" s="83">
        <f ca="1">IF('INF S2 353-271'!$AY20="|","|",EY$38+'INF S2 353-271'!$AY20)</f>
        <v>0.93786359145802001</v>
      </c>
      <c r="EZ24" s="87" t="str">
        <f ca="1">IF('INF S2 353-271'!$BA20="|","|",EZ$38+'INF S2 353-271'!$BA20)</f>
        <v>|</v>
      </c>
      <c r="FA24" s="83">
        <f ca="1">IF('INF S2 353-271'!$AY20="|","|",FA$38+'INF S2 353-271'!$AY20)</f>
        <v>0.97953025812468664</v>
      </c>
    </row>
    <row r="25" spans="1:157">
      <c r="A25" s="284">
        <f ca="1">'INF S2 353-271'!K18</f>
        <v>6.6069999999999993</v>
      </c>
      <c r="B25" s="153" t="str">
        <f ca="1">'INF S2 353-271'!L18</f>
        <v>Luboń</v>
      </c>
      <c r="C25" s="275"/>
      <c r="D25" s="83">
        <f ca="1">IF('INF S2 353-271'!$AQ21="|","|",D$23+'INF S2 353-271'!$AQ21)</f>
        <v>0.23168981481481482</v>
      </c>
      <c r="E25" s="88" t="str">
        <f ca="1">IF('INF S2 353-271'!$AR21="|","|",E$23+'INF S2 353-271'!$AR21)</f>
        <v>|</v>
      </c>
      <c r="F25" s="87" t="str">
        <f ca="1">IF('INF S2 353-271'!$AS21="|","|",F$23+'INF S2 353-271'!$AS21)</f>
        <v>|</v>
      </c>
      <c r="G25" s="83">
        <f ca="1">IF('INF S2 353-271'!$AQ21="|","|",G$23+'INF S2 353-271'!$AQ21)</f>
        <v>0.27335648148148145</v>
      </c>
      <c r="H25" s="88" t="str">
        <f ca="1">IF('INF S2 353-271'!$AR21="|","|",H$23+'INF S2 353-271'!$AR21)</f>
        <v>|</v>
      </c>
      <c r="I25" s="83"/>
      <c r="J25" s="87" t="str">
        <f ca="1">IF('INF S2 353-271'!$AS21="|","|",J$23+'INF S2 353-271'!$AS21)</f>
        <v>|</v>
      </c>
      <c r="K25" s="83">
        <f ca="1">IF('INF S2 353-271'!$AQ21="|","|",K$23+'INF S2 353-271'!$AQ21)</f>
        <v>0.30113425925925924</v>
      </c>
      <c r="L25" s="83">
        <f ca="1">IF('INF S2 353-271'!$AQ21="|","|",L$23+'INF S2 353-271'!$AQ21)</f>
        <v>0.31502314814814814</v>
      </c>
      <c r="M25" s="88" t="str">
        <f ca="1">IF('INF S2 353-271'!$AR21="|","|",M$23+'INF S2 353-271'!$AR21)</f>
        <v>|</v>
      </c>
      <c r="N25" s="83"/>
      <c r="O25" s="87" t="str">
        <f ca="1">IF('INF S2 353-271'!$AS21="|","|",O$23+'INF S2 353-271'!$AS21)</f>
        <v>|</v>
      </c>
      <c r="P25" s="83">
        <f ca="1">IF('INF S2 353-271'!$AQ21="|","|",P$23+'INF S2 353-271'!$AQ21)</f>
        <v>0.34280092592592587</v>
      </c>
      <c r="Q25" s="83">
        <f ca="1">IF('INF S2 353-271'!$AQ21="|","|",Q$23+'INF S2 353-271'!$AQ21)</f>
        <v>0.35668981481481482</v>
      </c>
      <c r="R25" s="88" t="str">
        <f ca="1">IF('INF S2 353-271'!$AR21="|","|",R$23+'INF S2 353-271'!$AR21)</f>
        <v>|</v>
      </c>
      <c r="S25" s="83"/>
      <c r="T25" s="87" t="str">
        <f ca="1">IF('INF S2 353-271'!$AS21="|","|",T$23+'INF S2 353-271'!$AS21)</f>
        <v>|</v>
      </c>
      <c r="U25" s="83">
        <f ca="1">IF('INF S2 353-271'!$AQ21="|","|",U$23+'INF S2 353-271'!$AQ21)</f>
        <v>0.38446759259259256</v>
      </c>
      <c r="V25" s="83">
        <f ca="1">IF('INF S2 353-271'!$AQ21="|","|",V$23+'INF S2 353-271'!$AQ21)</f>
        <v>0.39835648148148145</v>
      </c>
      <c r="W25" s="88" t="str">
        <f ca="1">IF('INF S2 353-271'!$AR21="|","|",W$23+'INF S2 353-271'!$AR21)</f>
        <v>|</v>
      </c>
      <c r="X25" s="87" t="str">
        <f ca="1">IF('INF S2 353-271'!$AS21="|","|",X$23+'INF S2 353-271'!$AS21)</f>
        <v>|</v>
      </c>
      <c r="Y25" s="83">
        <f ca="1">IF('INF S2 353-271'!$AQ21="|","|",Y$23+'INF S2 353-271'!$AQ21)</f>
        <v>0.44002314814814814</v>
      </c>
      <c r="Z25" s="88" t="str">
        <f ca="1">IF('INF S2 353-271'!$AR21="|","|",Z$23+'INF S2 353-271'!$AR21)</f>
        <v>|</v>
      </c>
      <c r="AA25" s="87" t="str">
        <f ca="1">IF('INF S2 353-271'!$AS21="|","|",AA$23+'INF S2 353-271'!$AS21)</f>
        <v>|</v>
      </c>
      <c r="AB25" s="83">
        <f ca="1">IF('INF S2 353-271'!$AQ21="|","|",AB$23+'INF S2 353-271'!$AQ21)</f>
        <v>0.48168981481481482</v>
      </c>
      <c r="AC25" s="88" t="str">
        <f ca="1">IF('INF S2 353-271'!$AR21="|","|",AC$23+'INF S2 353-271'!$AR21)</f>
        <v>|</v>
      </c>
      <c r="AD25" s="87" t="str">
        <f ca="1">IF('INF S2 353-271'!$AS21="|","|",AD$23+'INF S2 353-271'!$AS21)</f>
        <v>|</v>
      </c>
      <c r="AE25" s="83">
        <f ca="1">IF('INF S2 353-271'!$AQ21="|","|",AE$23+'INF S2 353-271'!$AQ21)</f>
        <v>0.52335648148148151</v>
      </c>
      <c r="AF25" s="88" t="str">
        <f ca="1">IF('INF S2 353-271'!$AR21="|","|",AF$23+'INF S2 353-271'!$AR21)</f>
        <v>|</v>
      </c>
      <c r="AG25" s="87" t="str">
        <f ca="1">IF('INF S2 353-271'!$AS21="|","|",AG$23+'INF S2 353-271'!$AS21)</f>
        <v>|</v>
      </c>
      <c r="AH25" s="83">
        <f ca="1">IF('INF S2 353-271'!$AQ21="|","|",AH$23+'INF S2 353-271'!$AQ21)</f>
        <v>0.56502314814814814</v>
      </c>
      <c r="AI25" s="88" t="str">
        <f ca="1">IF('INF S2 353-271'!$AR21="|","|",AI$23+'INF S2 353-271'!$AR21)</f>
        <v>|</v>
      </c>
      <c r="AJ25" s="87" t="str">
        <f ca="1">IF('INF S2 353-271'!$AS21="|","|",AJ$23+'INF S2 353-271'!$AS21)</f>
        <v>|</v>
      </c>
      <c r="AK25" s="83">
        <f ca="1">IF('INF S2 353-271'!$AQ21="|","|",AK$23+'INF S2 353-271'!$AQ21)</f>
        <v>0.60668981481481477</v>
      </c>
      <c r="AL25" s="88" t="str">
        <f ca="1">IF('INF S2 353-271'!$AR21="|","|",AL$23+'INF S2 353-271'!$AR21)</f>
        <v>|</v>
      </c>
      <c r="AM25" s="87" t="str">
        <f ca="1">IF('INF S2 353-271'!$AS21="|","|",AM$23+'INF S2 353-271'!$AS21)</f>
        <v>|</v>
      </c>
      <c r="AN25" s="83">
        <f ca="1">IF('INF S2 353-271'!$AQ21="|","|",AN$23+'INF S2 353-271'!$AQ21)</f>
        <v>0.63446759259259256</v>
      </c>
      <c r="AO25" s="83">
        <f ca="1">IF('INF S2 353-271'!$AQ21="|","|",AO$23+'INF S2 353-271'!$AQ21)</f>
        <v>0.64835648148148151</v>
      </c>
      <c r="AP25" s="88" t="str">
        <f ca="1">IF('INF S2 353-271'!$AR21="|","|",AP$23+'INF S2 353-271'!$AR21)</f>
        <v>|</v>
      </c>
      <c r="AQ25" s="83"/>
      <c r="AR25" s="87" t="str">
        <f ca="1">IF('INF S2 353-271'!$AS21="|","|",AR$23+'INF S2 353-271'!$AS21)</f>
        <v>|</v>
      </c>
      <c r="AS25" s="83">
        <f ca="1">IF('INF S2 353-271'!$AQ21="|","|",AS$23+'INF S2 353-271'!$AQ21)</f>
        <v>0.6761342592592593</v>
      </c>
      <c r="AT25" s="83">
        <f ca="1">IF('INF S2 353-271'!$AQ21="|","|",AT$23+'INF S2 353-271'!$AQ21)</f>
        <v>0.69002314814814814</v>
      </c>
      <c r="AU25" s="88" t="str">
        <f ca="1">IF('INF S2 353-271'!$AR21="|","|",AU$23+'INF S2 353-271'!$AR21)</f>
        <v>|</v>
      </c>
      <c r="AV25" s="83"/>
      <c r="AW25" s="87" t="str">
        <f ca="1">IF('INF S2 353-271'!$AS21="|","|",AW$23+'INF S2 353-271'!$AS21)</f>
        <v>|</v>
      </c>
      <c r="AX25" s="83">
        <f ca="1">IF('INF S2 353-271'!$AQ21="|","|",AX$23+'INF S2 353-271'!$AQ21)</f>
        <v>0.71780092592592593</v>
      </c>
      <c r="AY25" s="83">
        <f ca="1">IF('INF S2 353-271'!$AQ21="|","|",AY$23+'INF S2 353-271'!$AQ21)</f>
        <v>0.73168981481481477</v>
      </c>
      <c r="AZ25" s="88" t="str">
        <f ca="1">IF('INF S2 353-271'!$AR21="|","|",AZ$23+'INF S2 353-271'!$AR21)</f>
        <v>|</v>
      </c>
      <c r="BA25" s="83"/>
      <c r="BB25" s="87" t="str">
        <f ca="1">IF('INF S2 353-271'!$AS21="|","|",BB$23+'INF S2 353-271'!$AS21)</f>
        <v>|</v>
      </c>
      <c r="BC25" s="83">
        <f ca="1">IF('INF S2 353-271'!$AQ21="|","|",BC$23+'INF S2 353-271'!$AQ21)</f>
        <v>0.75946759259259267</v>
      </c>
      <c r="BD25" s="83">
        <f ca="1">IF('INF S2 353-271'!$AQ21="|","|",BD$23+'INF S2 353-271'!$AQ21)</f>
        <v>0.77335648148148151</v>
      </c>
      <c r="BE25" s="88" t="str">
        <f ca="1">IF('INF S2 353-271'!$AR21="|","|",BE$23+'INF S2 353-271'!$AR21)</f>
        <v>|</v>
      </c>
      <c r="BF25" s="83"/>
      <c r="BG25" s="87" t="str">
        <f ca="1">IF('INF S2 353-271'!$AS21="|","|",BG$23+'INF S2 353-271'!$AS21)</f>
        <v>|</v>
      </c>
      <c r="BH25" s="83">
        <f ca="1">IF('INF S2 353-271'!$AQ21="|","|",BH$23+'INF S2 353-271'!$AQ21)</f>
        <v>0.8011342592592593</v>
      </c>
      <c r="BI25" s="83">
        <f ca="1">IF('INF S2 353-271'!$AQ21="|","|",BI$23+'INF S2 353-271'!$AQ21)</f>
        <v>0.81502314814814814</v>
      </c>
      <c r="BJ25" s="88" t="str">
        <f ca="1">IF('INF S2 353-271'!$AR21="|","|",BJ$23+'INF S2 353-271'!$AR21)</f>
        <v>|</v>
      </c>
      <c r="BK25" s="87" t="str">
        <f ca="1">IF('INF S2 353-271'!$AS21="|","|",BK$23+'INF S2 353-271'!$AS21)</f>
        <v>|</v>
      </c>
      <c r="BL25" s="83">
        <f ca="1">IF('INF S2 353-271'!$AQ21="|","|",BL$23+'INF S2 353-271'!$AQ21)</f>
        <v>0.85668981481481477</v>
      </c>
      <c r="BM25" s="88" t="str">
        <f ca="1">IF('INF S2 353-271'!$AR21="|","|",BM$23+'INF S2 353-271'!$AR21)</f>
        <v>|</v>
      </c>
      <c r="BN25" s="87" t="str">
        <f ca="1">IF('INF S2 353-271'!$AS21="|","|",BN$23+'INF S2 353-271'!$AS21)</f>
        <v>|</v>
      </c>
      <c r="BO25" s="83">
        <f ca="1">IF('INF S2 353-271'!$AQ21="|","|",BO$23+'INF S2 353-271'!$AQ21)</f>
        <v>0.89835648148148151</v>
      </c>
      <c r="BP25" s="88" t="str">
        <f ca="1">IF('INF S2 353-271'!$AR21="|","|",BP$23+'INF S2 353-271'!$AR21)</f>
        <v>|</v>
      </c>
      <c r="BQ25" s="87" t="str">
        <f ca="1">IF('INF S2 353-271'!$AS21="|","|",BQ$23+'INF S2 353-271'!$AS21)</f>
        <v>|</v>
      </c>
      <c r="BR25" s="83">
        <f ca="1">IF('INF S2 353-271'!$AQ21="|","|",BR$23+'INF S2 353-271'!$AQ21)</f>
        <v>0.94002314814814814</v>
      </c>
      <c r="BS25" s="88" t="str">
        <f ca="1">IF('INF S2 353-271'!$AR21="|","|",BS$23+'INF S2 353-271'!$AR21)</f>
        <v>|</v>
      </c>
      <c r="BT25" s="87" t="str">
        <f ca="1">IF('INF S2 353-271'!$AS21="|","|",BT$23+'INF S2 353-271'!$AS21)</f>
        <v>|</v>
      </c>
      <c r="BU25" s="83">
        <f ca="1">IF('INF S2 353-271'!$AQ21="|","|",BU$23+'INF S2 353-271'!$AQ21)</f>
        <v>0.98168981481481477</v>
      </c>
      <c r="BV25" s="88"/>
      <c r="CK25" s="284">
        <v>6.6069999999999993</v>
      </c>
      <c r="CL25" s="153" t="s">
        <v>112</v>
      </c>
      <c r="CM25" s="89"/>
      <c r="CN25" s="83">
        <f ca="1">IF('INF S2 353-271'!$AY21="|","|",CN$38+'INF S2 353-271'!$AY21)</f>
        <v>0.22749322108764963</v>
      </c>
      <c r="CO25" s="83">
        <f ca="1">IF('INF S2 353-271'!$AY21="|","|",CO$38+'INF S2 353-271'!$AY21)</f>
        <v>0.26915988775431632</v>
      </c>
      <c r="CP25" s="83">
        <f ca="1">IF('INF S2 353-271'!$AY21="|","|",CP$38+'INF S2 353-271'!$AY21)</f>
        <v>0.28304877664320521</v>
      </c>
      <c r="CQ25" s="87" t="str">
        <f ca="1">IF('INF S2 353-271'!$BA21="|","|",CQ$38+'INF S2 353-271'!$BA21)</f>
        <v>|</v>
      </c>
      <c r="CR25" s="87"/>
      <c r="CS25" s="88" t="str">
        <f ca="1">IF('INF S2 353-271'!$AZ21="|","|",CS$38+'INF S2 353-271'!$AZ21)</f>
        <v>|</v>
      </c>
      <c r="CT25" s="83">
        <f ca="1">IF('INF S2 353-271'!$AY21="|","|",CT$38+'INF S2 353-271'!$AY21)</f>
        <v>0.31082655442098295</v>
      </c>
      <c r="CU25" s="83">
        <f ca="1">IF('INF S2 353-271'!$AY21="|","|",CU$38+'INF S2 353-271'!$AY21)</f>
        <v>0.3247154433098719</v>
      </c>
      <c r="CV25" s="87" t="str">
        <f ca="1">IF('INF S2 353-271'!$BA21="|","|",CV$38+'INF S2 353-271'!$BA21)</f>
        <v>|</v>
      </c>
      <c r="CW25" s="87"/>
      <c r="CX25" s="88" t="str">
        <f ca="1">IF('INF S2 353-271'!$AZ21="|","|",CX$38+'INF S2 353-271'!$AZ21)</f>
        <v>|</v>
      </c>
      <c r="CY25" s="83">
        <f ca="1">IF('INF S2 353-271'!$AY21="|","|",CY$38+'INF S2 353-271'!$AY21)</f>
        <v>0.35249322108764963</v>
      </c>
      <c r="CZ25" s="83">
        <f ca="1">IF('INF S2 353-271'!$AY21="|","|",CZ$38+'INF S2 353-271'!$AY21)</f>
        <v>0.36638210997653853</v>
      </c>
      <c r="DA25" s="87" t="str">
        <f ca="1">IF('INF S2 353-271'!$BA21="|","|",DA$38+'INF S2 353-271'!$BA21)</f>
        <v>|</v>
      </c>
      <c r="DB25" s="87"/>
      <c r="DC25" s="88" t="str">
        <f ca="1">IF('INF S2 353-271'!$AZ21="|","|",DC$38+'INF S2 353-271'!$AZ21)</f>
        <v>|</v>
      </c>
      <c r="DD25" s="83">
        <f ca="1">IF('INF S2 353-271'!$AY21="|","|",DD$38+'INF S2 353-271'!$AY21)</f>
        <v>0.39415988775431632</v>
      </c>
      <c r="DE25" s="87" t="str">
        <f ca="1">IF('INF S2 353-271'!$BA21="|","|",DE$38+'INF S2 353-271'!$BA21)</f>
        <v>|</v>
      </c>
      <c r="DF25" s="88" t="str">
        <f ca="1">IF('INF S2 353-271'!$AZ21="|","|",DF$38+'INF S2 353-271'!$AZ21)</f>
        <v>|</v>
      </c>
      <c r="DG25" s="83">
        <f ca="1">IF('INF S2 353-271'!$AY21="|","|",DG$38+'INF S2 353-271'!$AY21)</f>
        <v>0.43582655442098295</v>
      </c>
      <c r="DH25" s="87" t="str">
        <f ca="1">IF('INF S2 353-271'!$BA21="|","|",DH$38+'INF S2 353-271'!$BA21)</f>
        <v>|</v>
      </c>
      <c r="DI25" s="88" t="str">
        <f ca="1">IF('INF S2 353-271'!$AZ21="|","|",DI$38+'INF S2 353-271'!$AZ21)</f>
        <v>|</v>
      </c>
      <c r="DJ25" s="83">
        <f ca="1">IF('INF S2 353-271'!$AY21="|","|",DJ$38+'INF S2 353-271'!$AY21)</f>
        <v>0.47749322108764963</v>
      </c>
      <c r="DK25" s="87" t="str">
        <f ca="1">IF('INF S2 353-271'!$BA21="|","|",DK$38+'INF S2 353-271'!$BA21)</f>
        <v>|</v>
      </c>
      <c r="DL25" s="88" t="str">
        <f ca="1">IF('INF S2 353-271'!$AZ21="|","|",DL$38+'INF S2 353-271'!$AZ21)</f>
        <v>|</v>
      </c>
      <c r="DM25" s="83">
        <f ca="1">IF('INF S2 353-271'!$AY21="|","|",DM$38+'INF S2 353-271'!$AY21)</f>
        <v>0.51915988775431632</v>
      </c>
      <c r="DN25" s="87" t="str">
        <f ca="1">IF('INF S2 353-271'!$BA21="|","|",DN$38+'INF S2 353-271'!$BA21)</f>
        <v>|</v>
      </c>
      <c r="DO25" s="88" t="str">
        <f ca="1">IF('INF S2 353-271'!$AZ21="|","|",DO$38+'INF S2 353-271'!$AZ21)</f>
        <v>|</v>
      </c>
      <c r="DP25" s="83">
        <f ca="1">IF('INF S2 353-271'!$AY21="|","|",DP$38+'INF S2 353-271'!$AY21)</f>
        <v>0.56082655442098306</v>
      </c>
      <c r="DQ25" s="87" t="str">
        <f ca="1">IF('INF S2 353-271'!$BA21="|","|",DQ$38+'INF S2 353-271'!$BA21)</f>
        <v>|</v>
      </c>
      <c r="DR25" s="88" t="str">
        <f ca="1">IF('INF S2 353-271'!$AZ21="|","|",DR$38+'INF S2 353-271'!$AZ21)</f>
        <v>|</v>
      </c>
      <c r="DS25" s="83">
        <f ca="1">IF('INF S2 353-271'!$AY21="|","|",DS$38+'INF S2 353-271'!$AY21)</f>
        <v>0.60249322108764969</v>
      </c>
      <c r="DT25" s="87" t="str">
        <f ca="1">IF('INF S2 353-271'!$BA21="|","|",DT$38+'INF S2 353-271'!$BA21)</f>
        <v>|</v>
      </c>
      <c r="DU25" s="88" t="str">
        <f ca="1">IF('INF S2 353-271'!$AZ21="|","|",DU$38+'INF S2 353-271'!$AZ21)</f>
        <v>|</v>
      </c>
      <c r="DV25" s="83">
        <f ca="1">IF('INF S2 353-271'!$AY21="|","|",DV$38+'INF S2 353-271'!$AY21)</f>
        <v>0.64415988775431632</v>
      </c>
      <c r="DW25" s="83">
        <f ca="1">IF('INF S2 353-271'!$AY21="|","|",DW$38+'INF S2 353-271'!$AY21)</f>
        <v>0.65804877664320527</v>
      </c>
      <c r="DX25" s="87" t="str">
        <f ca="1">IF('INF S2 353-271'!$BA21="|","|",DX$38+'INF S2 353-271'!$BA21)</f>
        <v>|</v>
      </c>
      <c r="DY25" s="87"/>
      <c r="DZ25" s="88" t="str">
        <f ca="1">IF('INF S2 353-271'!$AZ21="|","|",DZ$38+'INF S2 353-271'!$AZ21)</f>
        <v>|</v>
      </c>
      <c r="EA25" s="83">
        <f ca="1">IF('INF S2 353-271'!$AY21="|","|",EA$38+'INF S2 353-271'!$AY21)</f>
        <v>0.68582655442098306</v>
      </c>
      <c r="EB25" s="83">
        <f ca="1">IF('INF S2 353-271'!$AY21="|","|",EB$38+'INF S2 353-271'!$AY21)</f>
        <v>0.6997154433098719</v>
      </c>
      <c r="EC25" s="87" t="str">
        <f ca="1">IF('INF S2 353-271'!$BA21="|","|",EC$38+'INF S2 353-271'!$BA21)</f>
        <v>|</v>
      </c>
      <c r="ED25" s="87"/>
      <c r="EE25" s="88" t="str">
        <f ca="1">IF('INF S2 353-271'!$AZ21="|","|",EE$38+'INF S2 353-271'!$AZ21)</f>
        <v>|</v>
      </c>
      <c r="EF25" s="83">
        <f ca="1">IF('INF S2 353-271'!$AY21="|","|",EF$38+'INF S2 353-271'!$AY21)</f>
        <v>0.72749322108764969</v>
      </c>
      <c r="EG25" s="83">
        <f ca="1">IF('INF S2 353-271'!$AY21="|","|",EG$38+'INF S2 353-271'!$AY21)</f>
        <v>0.74138210997653853</v>
      </c>
      <c r="EH25" s="87" t="str">
        <f ca="1">IF('INF S2 353-271'!$BA21="|","|",EH$38+'INF S2 353-271'!$BA21)</f>
        <v>|</v>
      </c>
      <c r="EI25" s="87"/>
      <c r="EJ25" s="88" t="str">
        <f ca="1">IF('INF S2 353-271'!$AZ21="|","|",EJ$38+'INF S2 353-271'!$AZ21)</f>
        <v>|</v>
      </c>
      <c r="EK25" s="83">
        <f ca="1">IF('INF S2 353-271'!$AY21="|","|",EK$38+'INF S2 353-271'!$AY21)</f>
        <v>0.76915988775431632</v>
      </c>
      <c r="EL25" s="83">
        <f ca="1">IF('INF S2 353-271'!$AY21="|","|",EL$38+'INF S2 353-271'!$AY21)</f>
        <v>0.78304877664320516</v>
      </c>
      <c r="EM25" s="87" t="str">
        <f ca="1">IF('INF S2 353-271'!$BA21="|","|",EM$38+'INF S2 353-271'!$BA21)</f>
        <v>|</v>
      </c>
      <c r="EN25" s="87"/>
      <c r="EO25" s="88" t="str">
        <f ca="1">IF('INF S2 353-271'!$AZ21="|","|",EO$38+'INF S2 353-271'!$AZ21)</f>
        <v>|</v>
      </c>
      <c r="EP25" s="83">
        <f ca="1">IF('INF S2 353-271'!$AY21="|","|",EP$38+'INF S2 353-271'!$AY21)</f>
        <v>0.81082655442098306</v>
      </c>
      <c r="EQ25" s="87" t="str">
        <f ca="1">IF('INF S2 353-271'!$BA21="|","|",EQ$38+'INF S2 353-271'!$BA21)</f>
        <v>|</v>
      </c>
      <c r="ER25" s="88" t="str">
        <f ca="1">IF('INF S2 353-271'!$AZ21="|","|",ER$38+'INF S2 353-271'!$AZ21)</f>
        <v>|</v>
      </c>
      <c r="ES25" s="83">
        <f ca="1">IF('INF S2 353-271'!$AY21="|","|",ES$38+'INF S2 353-271'!$AY21)</f>
        <v>0.85249322108764969</v>
      </c>
      <c r="ET25" s="87" t="str">
        <f ca="1">IF('INF S2 353-271'!$BA21="|","|",ET$38+'INF S2 353-271'!$BA21)</f>
        <v>|</v>
      </c>
      <c r="EU25" s="88" t="str">
        <f ca="1">IF('INF S2 353-271'!$AZ21="|","|",EU$38+'INF S2 353-271'!$AZ21)</f>
        <v>|</v>
      </c>
      <c r="EV25" s="83">
        <f ca="1">IF('INF S2 353-271'!$AY21="|","|",EV$38+'INF S2 353-271'!$AY21)</f>
        <v>0.89415988775431632</v>
      </c>
      <c r="EW25" s="87" t="str">
        <f ca="1">IF('INF S2 353-271'!$BA21="|","|",EW$38+'INF S2 353-271'!$BA21)</f>
        <v>|</v>
      </c>
      <c r="EX25" s="88" t="str">
        <f ca="1">IF('INF S2 353-271'!$AZ21="|","|",EX$38+'INF S2 353-271'!$AZ21)</f>
        <v>|</v>
      </c>
      <c r="EY25" s="83">
        <f ca="1">IF('INF S2 353-271'!$AY21="|","|",EY$38+'INF S2 353-271'!$AY21)</f>
        <v>0.93582655442098306</v>
      </c>
      <c r="EZ25" s="87" t="str">
        <f ca="1">IF('INF S2 353-271'!$BA21="|","|",EZ$38+'INF S2 353-271'!$BA21)</f>
        <v>|</v>
      </c>
      <c r="FA25" s="83">
        <f ca="1">IF('INF S2 353-271'!$AY21="|","|",FA$38+'INF S2 353-271'!$AY21)</f>
        <v>0.97749322108764969</v>
      </c>
    </row>
    <row r="26" spans="1:157">
      <c r="A26" s="284">
        <f ca="1">'INF S2 353-271'!K19</f>
        <v>12.284999999999997</v>
      </c>
      <c r="B26" s="154" t="str">
        <f ca="1">'INF S2 353-271'!L19</f>
        <v>Puszczykowo</v>
      </c>
      <c r="C26" s="275"/>
      <c r="D26" s="83">
        <f ca="1">IF('INF S2 353-271'!$AQ22="|","|",D$23+'INF S2 353-271'!$AQ22)</f>
        <v>0.2348444682884408</v>
      </c>
      <c r="E26" s="88" t="str">
        <f ca="1">IF('INF S2 353-271'!$AR22="|","|",E$23+'INF S2 353-271'!$AR22)</f>
        <v>|</v>
      </c>
      <c r="F26" s="87" t="str">
        <f ca="1">IF('INF S2 353-271'!$AS22="|","|",F$23+'INF S2 353-271'!$AS22)</f>
        <v>|</v>
      </c>
      <c r="G26" s="83">
        <f ca="1">IF('INF S2 353-271'!$AQ22="|","|",G$23+'INF S2 353-271'!$AQ22)</f>
        <v>0.27651113495510748</v>
      </c>
      <c r="H26" s="88" t="str">
        <f ca="1">IF('INF S2 353-271'!$AR22="|","|",H$23+'INF S2 353-271'!$AR22)</f>
        <v>|</v>
      </c>
      <c r="I26" s="83"/>
      <c r="J26" s="87" t="str">
        <f ca="1">IF('INF S2 353-271'!$AS22="|","|",J$23+'INF S2 353-271'!$AS22)</f>
        <v>|</v>
      </c>
      <c r="K26" s="83">
        <f ca="1">IF('INF S2 353-271'!$AQ22="|","|",K$23+'INF S2 353-271'!$AQ22)</f>
        <v>0.30428891273288527</v>
      </c>
      <c r="L26" s="83">
        <f ca="1">IF('INF S2 353-271'!$AQ22="|","|",L$23+'INF S2 353-271'!$AQ22)</f>
        <v>0.31817780162177417</v>
      </c>
      <c r="M26" s="88" t="str">
        <f ca="1">IF('INF S2 353-271'!$AR22="|","|",M$23+'INF S2 353-271'!$AR22)</f>
        <v>|</v>
      </c>
      <c r="N26" s="83"/>
      <c r="O26" s="87" t="str">
        <f ca="1">IF('INF S2 353-271'!$AS22="|","|",O$23+'INF S2 353-271'!$AS22)</f>
        <v>|</v>
      </c>
      <c r="P26" s="83">
        <f ca="1">IF('INF S2 353-271'!$AQ22="|","|",P$23+'INF S2 353-271'!$AQ22)</f>
        <v>0.3459555793995519</v>
      </c>
      <c r="Q26" s="83">
        <f ca="1">IF('INF S2 353-271'!$AQ22="|","|",Q$23+'INF S2 353-271'!$AQ22)</f>
        <v>0.35984446828844086</v>
      </c>
      <c r="R26" s="88" t="str">
        <f ca="1">IF('INF S2 353-271'!$AR22="|","|",R$23+'INF S2 353-271'!$AR22)</f>
        <v>|</v>
      </c>
      <c r="S26" s="83"/>
      <c r="T26" s="87" t="str">
        <f ca="1">IF('INF S2 353-271'!$AS22="|","|",T$23+'INF S2 353-271'!$AS22)</f>
        <v>|</v>
      </c>
      <c r="U26" s="83">
        <f ca="1">IF('INF S2 353-271'!$AQ22="|","|",U$23+'INF S2 353-271'!$AQ22)</f>
        <v>0.38762224606621859</v>
      </c>
      <c r="V26" s="83">
        <f ca="1">IF('INF S2 353-271'!$AQ22="|","|",V$23+'INF S2 353-271'!$AQ22)</f>
        <v>0.40151113495510748</v>
      </c>
      <c r="W26" s="88" t="str">
        <f ca="1">IF('INF S2 353-271'!$AR22="|","|",W$23+'INF S2 353-271'!$AR22)</f>
        <v>|</v>
      </c>
      <c r="X26" s="87" t="str">
        <f ca="1">IF('INF S2 353-271'!$AS22="|","|",X$23+'INF S2 353-271'!$AS22)</f>
        <v>|</v>
      </c>
      <c r="Y26" s="83">
        <f ca="1">IF('INF S2 353-271'!$AQ22="|","|",Y$23+'INF S2 353-271'!$AQ22)</f>
        <v>0.44317780162177417</v>
      </c>
      <c r="Z26" s="88" t="str">
        <f ca="1">IF('INF S2 353-271'!$AR22="|","|",Z$23+'INF S2 353-271'!$AR22)</f>
        <v>|</v>
      </c>
      <c r="AA26" s="87" t="str">
        <f ca="1">IF('INF S2 353-271'!$AS22="|","|",AA$23+'INF S2 353-271'!$AS22)</f>
        <v>|</v>
      </c>
      <c r="AB26" s="83">
        <f ca="1">IF('INF S2 353-271'!$AQ22="|","|",AB$23+'INF S2 353-271'!$AQ22)</f>
        <v>0.48484446828844086</v>
      </c>
      <c r="AC26" s="88" t="str">
        <f ca="1">IF('INF S2 353-271'!$AR22="|","|",AC$23+'INF S2 353-271'!$AR22)</f>
        <v>|</v>
      </c>
      <c r="AD26" s="87" t="str">
        <f ca="1">IF('INF S2 353-271'!$AS22="|","|",AD$23+'INF S2 353-271'!$AS22)</f>
        <v>|</v>
      </c>
      <c r="AE26" s="83">
        <f ca="1">IF('INF S2 353-271'!$AQ22="|","|",AE$23+'INF S2 353-271'!$AQ22)</f>
        <v>0.52651113495510748</v>
      </c>
      <c r="AF26" s="88" t="str">
        <f ca="1">IF('INF S2 353-271'!$AR22="|","|",AF$23+'INF S2 353-271'!$AR22)</f>
        <v>|</v>
      </c>
      <c r="AG26" s="87" t="str">
        <f ca="1">IF('INF S2 353-271'!$AS22="|","|",AG$23+'INF S2 353-271'!$AS22)</f>
        <v>|</v>
      </c>
      <c r="AH26" s="83">
        <f ca="1">IF('INF S2 353-271'!$AQ22="|","|",AH$23+'INF S2 353-271'!$AQ22)</f>
        <v>0.56817780162177411</v>
      </c>
      <c r="AI26" s="88" t="str">
        <f ca="1">IF('INF S2 353-271'!$AR22="|","|",AI$23+'INF S2 353-271'!$AR22)</f>
        <v>|</v>
      </c>
      <c r="AJ26" s="87" t="str">
        <f ca="1">IF('INF S2 353-271'!$AS22="|","|",AJ$23+'INF S2 353-271'!$AS22)</f>
        <v>|</v>
      </c>
      <c r="AK26" s="83">
        <f ca="1">IF('INF S2 353-271'!$AQ22="|","|",AK$23+'INF S2 353-271'!$AQ22)</f>
        <v>0.60984446828844074</v>
      </c>
      <c r="AL26" s="88" t="str">
        <f ca="1">IF('INF S2 353-271'!$AR22="|","|",AL$23+'INF S2 353-271'!$AR22)</f>
        <v>|</v>
      </c>
      <c r="AM26" s="87" t="str">
        <f ca="1">IF('INF S2 353-271'!$AS22="|","|",AM$23+'INF S2 353-271'!$AS22)</f>
        <v>|</v>
      </c>
      <c r="AN26" s="83">
        <f ca="1">IF('INF S2 353-271'!$AQ22="|","|",AN$23+'INF S2 353-271'!$AQ22)</f>
        <v>0.63762224606621853</v>
      </c>
      <c r="AO26" s="83">
        <f ca="1">IF('INF S2 353-271'!$AQ22="|","|",AO$23+'INF S2 353-271'!$AQ22)</f>
        <v>0.65151113495510748</v>
      </c>
      <c r="AP26" s="88" t="str">
        <f ca="1">IF('INF S2 353-271'!$AR22="|","|",AP$23+'INF S2 353-271'!$AR22)</f>
        <v>|</v>
      </c>
      <c r="AQ26" s="83"/>
      <c r="AR26" s="87" t="str">
        <f ca="1">IF('INF S2 353-271'!$AS22="|","|",AR$23+'INF S2 353-271'!$AS22)</f>
        <v>|</v>
      </c>
      <c r="AS26" s="83">
        <f ca="1">IF('INF S2 353-271'!$AQ22="|","|",AS$23+'INF S2 353-271'!$AQ22)</f>
        <v>0.67928891273288527</v>
      </c>
      <c r="AT26" s="83">
        <f ca="1">IF('INF S2 353-271'!$AQ22="|","|",AT$23+'INF S2 353-271'!$AQ22)</f>
        <v>0.69317780162177411</v>
      </c>
      <c r="AU26" s="88" t="str">
        <f ca="1">IF('INF S2 353-271'!$AR22="|","|",AU$23+'INF S2 353-271'!$AR22)</f>
        <v>|</v>
      </c>
      <c r="AV26" s="83"/>
      <c r="AW26" s="87" t="str">
        <f ca="1">IF('INF S2 353-271'!$AS22="|","|",AW$23+'INF S2 353-271'!$AS22)</f>
        <v>|</v>
      </c>
      <c r="AX26" s="83">
        <f ca="1">IF('INF S2 353-271'!$AQ22="|","|",AX$23+'INF S2 353-271'!$AQ22)</f>
        <v>0.7209555793995519</v>
      </c>
      <c r="AY26" s="83">
        <f ca="1">IF('INF S2 353-271'!$AQ22="|","|",AY$23+'INF S2 353-271'!$AQ22)</f>
        <v>0.73484446828844074</v>
      </c>
      <c r="AZ26" s="88" t="str">
        <f ca="1">IF('INF S2 353-271'!$AR22="|","|",AZ$23+'INF S2 353-271'!$AR22)</f>
        <v>|</v>
      </c>
      <c r="BA26" s="83"/>
      <c r="BB26" s="87" t="str">
        <f ca="1">IF('INF S2 353-271'!$AS22="|","|",BB$23+'INF S2 353-271'!$AS22)</f>
        <v>|</v>
      </c>
      <c r="BC26" s="83">
        <f ca="1">IF('INF S2 353-271'!$AQ22="|","|",BC$23+'INF S2 353-271'!$AQ22)</f>
        <v>0.76262224606621865</v>
      </c>
      <c r="BD26" s="83">
        <f ca="1">IF('INF S2 353-271'!$AQ22="|","|",BD$23+'INF S2 353-271'!$AQ22)</f>
        <v>0.77651113495510748</v>
      </c>
      <c r="BE26" s="88" t="str">
        <f ca="1">IF('INF S2 353-271'!$AR22="|","|",BE$23+'INF S2 353-271'!$AR22)</f>
        <v>|</v>
      </c>
      <c r="BF26" s="83"/>
      <c r="BG26" s="87" t="str">
        <f ca="1">IF('INF S2 353-271'!$AS22="|","|",BG$23+'INF S2 353-271'!$AS22)</f>
        <v>|</v>
      </c>
      <c r="BH26" s="83">
        <f ca="1">IF('INF S2 353-271'!$AQ22="|","|",BH$23+'INF S2 353-271'!$AQ22)</f>
        <v>0.80428891273288527</v>
      </c>
      <c r="BI26" s="83">
        <f ca="1">IF('INF S2 353-271'!$AQ22="|","|",BI$23+'INF S2 353-271'!$AQ22)</f>
        <v>0.81817780162177411</v>
      </c>
      <c r="BJ26" s="88" t="str">
        <f ca="1">IF('INF S2 353-271'!$AR22="|","|",BJ$23+'INF S2 353-271'!$AR22)</f>
        <v>|</v>
      </c>
      <c r="BK26" s="87" t="str">
        <f ca="1">IF('INF S2 353-271'!$AS22="|","|",BK$23+'INF S2 353-271'!$AS22)</f>
        <v>|</v>
      </c>
      <c r="BL26" s="83">
        <f ca="1">IF('INF S2 353-271'!$AQ22="|","|",BL$23+'INF S2 353-271'!$AQ22)</f>
        <v>0.85984446828844074</v>
      </c>
      <c r="BM26" s="88" t="str">
        <f ca="1">IF('INF S2 353-271'!$AR22="|","|",BM$23+'INF S2 353-271'!$AR22)</f>
        <v>|</v>
      </c>
      <c r="BN26" s="87" t="str">
        <f ca="1">IF('INF S2 353-271'!$AS22="|","|",BN$23+'INF S2 353-271'!$AS22)</f>
        <v>|</v>
      </c>
      <c r="BO26" s="83">
        <f ca="1">IF('INF S2 353-271'!$AQ22="|","|",BO$23+'INF S2 353-271'!$AQ22)</f>
        <v>0.90151113495510748</v>
      </c>
      <c r="BP26" s="88" t="str">
        <f ca="1">IF('INF S2 353-271'!$AR22="|","|",BP$23+'INF S2 353-271'!$AR22)</f>
        <v>|</v>
      </c>
      <c r="BQ26" s="87" t="str">
        <f ca="1">IF('INF S2 353-271'!$AS22="|","|",BQ$23+'INF S2 353-271'!$AS22)</f>
        <v>|</v>
      </c>
      <c r="BR26" s="83">
        <f ca="1">IF('INF S2 353-271'!$AQ22="|","|",BR$23+'INF S2 353-271'!$AQ22)</f>
        <v>0.94317780162177411</v>
      </c>
      <c r="BS26" s="88" t="str">
        <f ca="1">IF('INF S2 353-271'!$AR22="|","|",BS$23+'INF S2 353-271'!$AR22)</f>
        <v>|</v>
      </c>
      <c r="BT26" s="87" t="str">
        <f ca="1">IF('INF S2 353-271'!$AS22="|","|",BT$23+'INF S2 353-271'!$AS22)</f>
        <v>|</v>
      </c>
      <c r="BU26" s="83">
        <f ca="1">IF('INF S2 353-271'!$AQ22="|","|",BU$23+'INF S2 353-271'!$AQ22)</f>
        <v>0.98484446828844074</v>
      </c>
      <c r="BV26" s="88"/>
      <c r="CK26" s="284">
        <v>12.284999999999997</v>
      </c>
      <c r="CL26" s="154" t="s">
        <v>113</v>
      </c>
      <c r="CM26" s="89"/>
      <c r="CN26" s="83">
        <f ca="1">IF('INF S2 353-271'!$AY22="|","|",CN$38+'INF S2 353-271'!$AY22)</f>
        <v>0.22433856761402365</v>
      </c>
      <c r="CO26" s="83">
        <f ca="1">IF('INF S2 353-271'!$AY22="|","|",CO$38+'INF S2 353-271'!$AY22)</f>
        <v>0.26600523428069034</v>
      </c>
      <c r="CP26" s="83">
        <f ca="1">IF('INF S2 353-271'!$AY22="|","|",CP$38+'INF S2 353-271'!$AY22)</f>
        <v>0.27989412316957923</v>
      </c>
      <c r="CQ26" s="87" t="str">
        <f ca="1">IF('INF S2 353-271'!$BA22="|","|",CQ$38+'INF S2 353-271'!$BA22)</f>
        <v>|</v>
      </c>
      <c r="CR26" s="87"/>
      <c r="CS26" s="88" t="str">
        <f ca="1">IF('INF S2 353-271'!$AZ22="|","|",CS$38+'INF S2 353-271'!$AZ22)</f>
        <v>|</v>
      </c>
      <c r="CT26" s="83">
        <f ca="1">IF('INF S2 353-271'!$AY22="|","|",CT$38+'INF S2 353-271'!$AY22)</f>
        <v>0.30767190094735697</v>
      </c>
      <c r="CU26" s="83">
        <f ca="1">IF('INF S2 353-271'!$AY22="|","|",CU$38+'INF S2 353-271'!$AY22)</f>
        <v>0.32156078983624592</v>
      </c>
      <c r="CV26" s="87" t="str">
        <f ca="1">IF('INF S2 353-271'!$BA22="|","|",CV$38+'INF S2 353-271'!$BA22)</f>
        <v>|</v>
      </c>
      <c r="CW26" s="87"/>
      <c r="CX26" s="88" t="str">
        <f ca="1">IF('INF S2 353-271'!$AZ22="|","|",CX$38+'INF S2 353-271'!$AZ22)</f>
        <v>|</v>
      </c>
      <c r="CY26" s="83">
        <f ca="1">IF('INF S2 353-271'!$AY22="|","|",CY$38+'INF S2 353-271'!$AY22)</f>
        <v>0.34933856761402365</v>
      </c>
      <c r="CZ26" s="83">
        <f ca="1">IF('INF S2 353-271'!$AY22="|","|",CZ$38+'INF S2 353-271'!$AY22)</f>
        <v>0.36322745650291255</v>
      </c>
      <c r="DA26" s="87" t="str">
        <f ca="1">IF('INF S2 353-271'!$BA22="|","|",DA$38+'INF S2 353-271'!$BA22)</f>
        <v>|</v>
      </c>
      <c r="DB26" s="87"/>
      <c r="DC26" s="88" t="str">
        <f ca="1">IF('INF S2 353-271'!$AZ22="|","|",DC$38+'INF S2 353-271'!$AZ22)</f>
        <v>|</v>
      </c>
      <c r="DD26" s="83">
        <f ca="1">IF('INF S2 353-271'!$AY22="|","|",DD$38+'INF S2 353-271'!$AY22)</f>
        <v>0.39100523428069034</v>
      </c>
      <c r="DE26" s="87" t="str">
        <f ca="1">IF('INF S2 353-271'!$BA22="|","|",DE$38+'INF S2 353-271'!$BA22)</f>
        <v>|</v>
      </c>
      <c r="DF26" s="88" t="str">
        <f ca="1">IF('INF S2 353-271'!$AZ22="|","|",DF$38+'INF S2 353-271'!$AZ22)</f>
        <v>|</v>
      </c>
      <c r="DG26" s="83">
        <f ca="1">IF('INF S2 353-271'!$AY22="|","|",DG$38+'INF S2 353-271'!$AY22)</f>
        <v>0.43267190094735697</v>
      </c>
      <c r="DH26" s="87" t="str">
        <f ca="1">IF('INF S2 353-271'!$BA22="|","|",DH$38+'INF S2 353-271'!$BA22)</f>
        <v>|</v>
      </c>
      <c r="DI26" s="88" t="str">
        <f ca="1">IF('INF S2 353-271'!$AZ22="|","|",DI$38+'INF S2 353-271'!$AZ22)</f>
        <v>|</v>
      </c>
      <c r="DJ26" s="83">
        <f ca="1">IF('INF S2 353-271'!$AY22="|","|",DJ$38+'INF S2 353-271'!$AY22)</f>
        <v>0.47433856761402365</v>
      </c>
      <c r="DK26" s="87" t="str">
        <f ca="1">IF('INF S2 353-271'!$BA22="|","|",DK$38+'INF S2 353-271'!$BA22)</f>
        <v>|</v>
      </c>
      <c r="DL26" s="88" t="str">
        <f ca="1">IF('INF S2 353-271'!$AZ22="|","|",DL$38+'INF S2 353-271'!$AZ22)</f>
        <v>|</v>
      </c>
      <c r="DM26" s="83">
        <f ca="1">IF('INF S2 353-271'!$AY22="|","|",DM$38+'INF S2 353-271'!$AY22)</f>
        <v>0.51600523428069034</v>
      </c>
      <c r="DN26" s="87" t="str">
        <f ca="1">IF('INF S2 353-271'!$BA22="|","|",DN$38+'INF S2 353-271'!$BA22)</f>
        <v>|</v>
      </c>
      <c r="DO26" s="88" t="str">
        <f ca="1">IF('INF S2 353-271'!$AZ22="|","|",DO$38+'INF S2 353-271'!$AZ22)</f>
        <v>|</v>
      </c>
      <c r="DP26" s="83">
        <f ca="1">IF('INF S2 353-271'!$AY22="|","|",DP$38+'INF S2 353-271'!$AY22)</f>
        <v>0.55767190094735697</v>
      </c>
      <c r="DQ26" s="87" t="str">
        <f ca="1">IF('INF S2 353-271'!$BA22="|","|",DQ$38+'INF S2 353-271'!$BA22)</f>
        <v>|</v>
      </c>
      <c r="DR26" s="88" t="str">
        <f ca="1">IF('INF S2 353-271'!$AZ22="|","|",DR$38+'INF S2 353-271'!$AZ22)</f>
        <v>|</v>
      </c>
      <c r="DS26" s="83">
        <f ca="1">IF('INF S2 353-271'!$AY22="|","|",DS$38+'INF S2 353-271'!$AY22)</f>
        <v>0.59933856761402371</v>
      </c>
      <c r="DT26" s="87" t="str">
        <f ca="1">IF('INF S2 353-271'!$BA22="|","|",DT$38+'INF S2 353-271'!$BA22)</f>
        <v>|</v>
      </c>
      <c r="DU26" s="88" t="str">
        <f ca="1">IF('INF S2 353-271'!$AZ22="|","|",DU$38+'INF S2 353-271'!$AZ22)</f>
        <v>|</v>
      </c>
      <c r="DV26" s="83">
        <f ca="1">IF('INF S2 353-271'!$AY22="|","|",DV$38+'INF S2 353-271'!$AY22)</f>
        <v>0.64100523428069023</v>
      </c>
      <c r="DW26" s="83">
        <f ca="1">IF('INF S2 353-271'!$AY22="|","|",DW$38+'INF S2 353-271'!$AY22)</f>
        <v>0.65489412316957929</v>
      </c>
      <c r="DX26" s="87" t="str">
        <f ca="1">IF('INF S2 353-271'!$BA22="|","|",DX$38+'INF S2 353-271'!$BA22)</f>
        <v>|</v>
      </c>
      <c r="DY26" s="87"/>
      <c r="DZ26" s="88" t="str">
        <f ca="1">IF('INF S2 353-271'!$AZ22="|","|",DZ$38+'INF S2 353-271'!$AZ22)</f>
        <v>|</v>
      </c>
      <c r="EA26" s="83">
        <f ca="1">IF('INF S2 353-271'!$AY22="|","|",EA$38+'INF S2 353-271'!$AY22)</f>
        <v>0.68267190094735697</v>
      </c>
      <c r="EB26" s="83">
        <f ca="1">IF('INF S2 353-271'!$AY22="|","|",EB$38+'INF S2 353-271'!$AY22)</f>
        <v>0.69656078983624581</v>
      </c>
      <c r="EC26" s="87" t="str">
        <f ca="1">IF('INF S2 353-271'!$BA22="|","|",EC$38+'INF S2 353-271'!$BA22)</f>
        <v>|</v>
      </c>
      <c r="ED26" s="87"/>
      <c r="EE26" s="88" t="str">
        <f ca="1">IF('INF S2 353-271'!$AZ22="|","|",EE$38+'INF S2 353-271'!$AZ22)</f>
        <v>|</v>
      </c>
      <c r="EF26" s="83">
        <f ca="1">IF('INF S2 353-271'!$AY22="|","|",EF$38+'INF S2 353-271'!$AY22)</f>
        <v>0.72433856761402371</v>
      </c>
      <c r="EG26" s="83">
        <f ca="1">IF('INF S2 353-271'!$AY22="|","|",EG$38+'INF S2 353-271'!$AY22)</f>
        <v>0.73822745650291255</v>
      </c>
      <c r="EH26" s="87" t="str">
        <f ca="1">IF('INF S2 353-271'!$BA22="|","|",EH$38+'INF S2 353-271'!$BA22)</f>
        <v>|</v>
      </c>
      <c r="EI26" s="87"/>
      <c r="EJ26" s="88" t="str">
        <f ca="1">IF('INF S2 353-271'!$AZ22="|","|",EJ$38+'INF S2 353-271'!$AZ22)</f>
        <v>|</v>
      </c>
      <c r="EK26" s="83">
        <f ca="1">IF('INF S2 353-271'!$AY22="|","|",EK$38+'INF S2 353-271'!$AY22)</f>
        <v>0.76600523428069023</v>
      </c>
      <c r="EL26" s="83">
        <f ca="1">IF('INF S2 353-271'!$AY22="|","|",EL$38+'INF S2 353-271'!$AY22)</f>
        <v>0.77989412316957907</v>
      </c>
      <c r="EM26" s="87" t="str">
        <f ca="1">IF('INF S2 353-271'!$BA22="|","|",EM$38+'INF S2 353-271'!$BA22)</f>
        <v>|</v>
      </c>
      <c r="EN26" s="87"/>
      <c r="EO26" s="88" t="str">
        <f ca="1">IF('INF S2 353-271'!$AZ22="|","|",EO$38+'INF S2 353-271'!$AZ22)</f>
        <v>|</v>
      </c>
      <c r="EP26" s="83">
        <f ca="1">IF('INF S2 353-271'!$AY22="|","|",EP$38+'INF S2 353-271'!$AY22)</f>
        <v>0.80767190094735697</v>
      </c>
      <c r="EQ26" s="87" t="str">
        <f ca="1">IF('INF S2 353-271'!$BA22="|","|",EQ$38+'INF S2 353-271'!$BA22)</f>
        <v>|</v>
      </c>
      <c r="ER26" s="88" t="str">
        <f ca="1">IF('INF S2 353-271'!$AZ22="|","|",ER$38+'INF S2 353-271'!$AZ22)</f>
        <v>|</v>
      </c>
      <c r="ES26" s="83">
        <f ca="1">IF('INF S2 353-271'!$AY22="|","|",ES$38+'INF S2 353-271'!$AY22)</f>
        <v>0.84933856761402371</v>
      </c>
      <c r="ET26" s="87" t="str">
        <f ca="1">IF('INF S2 353-271'!$BA22="|","|",ET$38+'INF S2 353-271'!$BA22)</f>
        <v>|</v>
      </c>
      <c r="EU26" s="88" t="str">
        <f ca="1">IF('INF S2 353-271'!$AZ22="|","|",EU$38+'INF S2 353-271'!$AZ22)</f>
        <v>|</v>
      </c>
      <c r="EV26" s="83">
        <f ca="1">IF('INF S2 353-271'!$AY22="|","|",EV$38+'INF S2 353-271'!$AY22)</f>
        <v>0.89100523428069023</v>
      </c>
      <c r="EW26" s="87" t="str">
        <f ca="1">IF('INF S2 353-271'!$BA22="|","|",EW$38+'INF S2 353-271'!$BA22)</f>
        <v>|</v>
      </c>
      <c r="EX26" s="88" t="str">
        <f ca="1">IF('INF S2 353-271'!$AZ22="|","|",EX$38+'INF S2 353-271'!$AZ22)</f>
        <v>|</v>
      </c>
      <c r="EY26" s="83">
        <f ca="1">IF('INF S2 353-271'!$AY22="|","|",EY$38+'INF S2 353-271'!$AY22)</f>
        <v>0.93267190094735697</v>
      </c>
      <c r="EZ26" s="87" t="str">
        <f ca="1">IF('INF S2 353-271'!$BA22="|","|",EZ$38+'INF S2 353-271'!$BA22)</f>
        <v>|</v>
      </c>
      <c r="FA26" s="83">
        <f ca="1">IF('INF S2 353-271'!$AY22="|","|",FA$38+'INF S2 353-271'!$AY22)</f>
        <v>0.97433856761402371</v>
      </c>
    </row>
    <row r="27" spans="1:157">
      <c r="A27" s="284">
        <f ca="1">'INF S2 353-271'!K20</f>
        <v>14.900000000000006</v>
      </c>
      <c r="B27" s="156" t="str">
        <f ca="1">'INF S2 353-271'!L20</f>
        <v>Puszczykówko</v>
      </c>
      <c r="C27" s="275"/>
      <c r="D27" s="83">
        <f ca="1">IF('INF S2 353-271'!$AQ23="|","|",D$23+'INF S2 353-271'!$AQ23)</f>
        <v>0.23691520349283601</v>
      </c>
      <c r="E27" s="88">
        <f ca="1">IF('INF S2 353-271'!$AR23="|","|",E$23+'INF S2 353-271'!$AR23)</f>
        <v>0.24659722222222225</v>
      </c>
      <c r="F27" s="87" t="str">
        <f ca="1">IF('INF S2 353-271'!$AS23="|","|",F$23+'INF S2 353-271'!$AS23)</f>
        <v>|</v>
      </c>
      <c r="G27" s="83">
        <f ca="1">IF('INF S2 353-271'!$AQ23="|","|",G$23+'INF S2 353-271'!$AQ23)</f>
        <v>0.2785818701595027</v>
      </c>
      <c r="H27" s="88">
        <f ca="1">IF('INF S2 353-271'!$AR23="|","|",H$23+'INF S2 353-271'!$AR23)</f>
        <v>0.28826388888888888</v>
      </c>
      <c r="I27" s="83"/>
      <c r="J27" s="87" t="str">
        <f ca="1">IF('INF S2 353-271'!$AS23="|","|",J$23+'INF S2 353-271'!$AS23)</f>
        <v>|</v>
      </c>
      <c r="K27" s="83">
        <f ca="1">IF('INF S2 353-271'!$AQ23="|","|",K$23+'INF S2 353-271'!$AQ23)</f>
        <v>0.30635964793728049</v>
      </c>
      <c r="L27" s="83">
        <f ca="1">IF('INF S2 353-271'!$AQ23="|","|",L$23+'INF S2 353-271'!$AQ23)</f>
        <v>0.32024853682616938</v>
      </c>
      <c r="M27" s="88">
        <f ca="1">IF('INF S2 353-271'!$AR23="|","|",M$23+'INF S2 353-271'!$AR23)</f>
        <v>0.32993055555555556</v>
      </c>
      <c r="N27" s="83"/>
      <c r="O27" s="87" t="str">
        <f ca="1">IF('INF S2 353-271'!$AS23="|","|",O$23+'INF S2 353-271'!$AS23)</f>
        <v>|</v>
      </c>
      <c r="P27" s="83">
        <f ca="1">IF('INF S2 353-271'!$AQ23="|","|",P$23+'INF S2 353-271'!$AQ23)</f>
        <v>0.34802631460394712</v>
      </c>
      <c r="Q27" s="83">
        <f ca="1">IF('INF S2 353-271'!$AQ23="|","|",Q$23+'INF S2 353-271'!$AQ23)</f>
        <v>0.36191520349283607</v>
      </c>
      <c r="R27" s="88">
        <f ca="1">IF('INF S2 353-271'!$AR23="|","|",R$23+'INF S2 353-271'!$AR23)</f>
        <v>0.37159722222222219</v>
      </c>
      <c r="S27" s="83"/>
      <c r="T27" s="87" t="str">
        <f ca="1">IF('INF S2 353-271'!$AS23="|","|",T$23+'INF S2 353-271'!$AS23)</f>
        <v>|</v>
      </c>
      <c r="U27" s="83">
        <f ca="1">IF('INF S2 353-271'!$AQ23="|","|",U$23+'INF S2 353-271'!$AQ23)</f>
        <v>0.3896929812706138</v>
      </c>
      <c r="V27" s="83">
        <f ca="1">IF('INF S2 353-271'!$AQ23="|","|",V$23+'INF S2 353-271'!$AQ23)</f>
        <v>0.4035818701595027</v>
      </c>
      <c r="W27" s="88">
        <f ca="1">IF('INF S2 353-271'!$AR23="|","|",W$23+'INF S2 353-271'!$AR23)</f>
        <v>0.41326388888888882</v>
      </c>
      <c r="X27" s="87" t="str">
        <f ca="1">IF('INF S2 353-271'!$AS23="|","|",X$23+'INF S2 353-271'!$AS23)</f>
        <v>|</v>
      </c>
      <c r="Y27" s="83">
        <f ca="1">IF('INF S2 353-271'!$AQ23="|","|",Y$23+'INF S2 353-271'!$AQ23)</f>
        <v>0.44524853682616938</v>
      </c>
      <c r="Z27" s="88">
        <f ca="1">IF('INF S2 353-271'!$AR23="|","|",Z$23+'INF S2 353-271'!$AR23)</f>
        <v>0.4549305555555555</v>
      </c>
      <c r="AA27" s="87" t="str">
        <f ca="1">IF('INF S2 353-271'!$AS23="|","|",AA$23+'INF S2 353-271'!$AS23)</f>
        <v>|</v>
      </c>
      <c r="AB27" s="83">
        <f ca="1">IF('INF S2 353-271'!$AQ23="|","|",AB$23+'INF S2 353-271'!$AQ23)</f>
        <v>0.48691520349283607</v>
      </c>
      <c r="AC27" s="88">
        <f ca="1">IF('INF S2 353-271'!$AR23="|","|",AC$23+'INF S2 353-271'!$AR23)</f>
        <v>0.49659722222222219</v>
      </c>
      <c r="AD27" s="87" t="str">
        <f ca="1">IF('INF S2 353-271'!$AS23="|","|",AD$23+'INF S2 353-271'!$AS23)</f>
        <v>|</v>
      </c>
      <c r="AE27" s="83">
        <f ca="1">IF('INF S2 353-271'!$AQ23="|","|",AE$23+'INF S2 353-271'!$AQ23)</f>
        <v>0.52858187015950275</v>
      </c>
      <c r="AF27" s="88">
        <f ca="1">IF('INF S2 353-271'!$AR23="|","|",AF$23+'INF S2 353-271'!$AR23)</f>
        <v>0.53826388888888888</v>
      </c>
      <c r="AG27" s="87" t="str">
        <f ca="1">IF('INF S2 353-271'!$AS23="|","|",AG$23+'INF S2 353-271'!$AS23)</f>
        <v>|</v>
      </c>
      <c r="AH27" s="83">
        <f ca="1">IF('INF S2 353-271'!$AQ23="|","|",AH$23+'INF S2 353-271'!$AQ23)</f>
        <v>0.57024853682616938</v>
      </c>
      <c r="AI27" s="88">
        <f ca="1">IF('INF S2 353-271'!$AR23="|","|",AI$23+'INF S2 353-271'!$AR23)</f>
        <v>0.5799305555555555</v>
      </c>
      <c r="AJ27" s="87" t="str">
        <f ca="1">IF('INF S2 353-271'!$AS23="|","|",AJ$23+'INF S2 353-271'!$AS23)</f>
        <v>|</v>
      </c>
      <c r="AK27" s="83">
        <f ca="1">IF('INF S2 353-271'!$AQ23="|","|",AK$23+'INF S2 353-271'!$AQ23)</f>
        <v>0.61191520349283601</v>
      </c>
      <c r="AL27" s="88">
        <f ca="1">IF('INF S2 353-271'!$AR23="|","|",AL$23+'INF S2 353-271'!$AR23)</f>
        <v>0.62159722222222213</v>
      </c>
      <c r="AM27" s="87" t="str">
        <f ca="1">IF('INF S2 353-271'!$AS23="|","|",AM$23+'INF S2 353-271'!$AS23)</f>
        <v>|</v>
      </c>
      <c r="AN27" s="83">
        <f ca="1">IF('INF S2 353-271'!$AQ23="|","|",AN$23+'INF S2 353-271'!$AQ23)</f>
        <v>0.6396929812706138</v>
      </c>
      <c r="AO27" s="83">
        <f ca="1">IF('INF S2 353-271'!$AQ23="|","|",AO$23+'INF S2 353-271'!$AQ23)</f>
        <v>0.65358187015950275</v>
      </c>
      <c r="AP27" s="88">
        <f ca="1">IF('INF S2 353-271'!$AR23="|","|",AP$23+'INF S2 353-271'!$AR23)</f>
        <v>0.66326388888888888</v>
      </c>
      <c r="AQ27" s="83"/>
      <c r="AR27" s="87" t="str">
        <f ca="1">IF('INF S2 353-271'!$AS23="|","|",AR$23+'INF S2 353-271'!$AS23)</f>
        <v>|</v>
      </c>
      <c r="AS27" s="83">
        <f ca="1">IF('INF S2 353-271'!$AQ23="|","|",AS$23+'INF S2 353-271'!$AQ23)</f>
        <v>0.68135964793728054</v>
      </c>
      <c r="AT27" s="83">
        <f ca="1">IF('INF S2 353-271'!$AQ23="|","|",AT$23+'INF S2 353-271'!$AQ23)</f>
        <v>0.69524853682616938</v>
      </c>
      <c r="AU27" s="88">
        <f ca="1">IF('INF S2 353-271'!$AR23="|","|",AU$23+'INF S2 353-271'!$AR23)</f>
        <v>0.70493055555555562</v>
      </c>
      <c r="AV27" s="83"/>
      <c r="AW27" s="87" t="str">
        <f ca="1">IF('INF S2 353-271'!$AS23="|","|",AW$23+'INF S2 353-271'!$AS23)</f>
        <v>|</v>
      </c>
      <c r="AX27" s="83">
        <f ca="1">IF('INF S2 353-271'!$AQ23="|","|",AX$23+'INF S2 353-271'!$AQ23)</f>
        <v>0.72302631460394717</v>
      </c>
      <c r="AY27" s="83">
        <f ca="1">IF('INF S2 353-271'!$AQ23="|","|",AY$23+'INF S2 353-271'!$AQ23)</f>
        <v>0.73691520349283601</v>
      </c>
      <c r="AZ27" s="88">
        <f ca="1">IF('INF S2 353-271'!$AR23="|","|",AZ$23+'INF S2 353-271'!$AR23)</f>
        <v>0.74659722222222225</v>
      </c>
      <c r="BA27" s="83"/>
      <c r="BB27" s="87" t="str">
        <f ca="1">IF('INF S2 353-271'!$AS23="|","|",BB$23+'INF S2 353-271'!$AS23)</f>
        <v>|</v>
      </c>
      <c r="BC27" s="83">
        <f ca="1">IF('INF S2 353-271'!$AQ23="|","|",BC$23+'INF S2 353-271'!$AQ23)</f>
        <v>0.76469298127061391</v>
      </c>
      <c r="BD27" s="83">
        <f ca="1">IF('INF S2 353-271'!$AQ23="|","|",BD$23+'INF S2 353-271'!$AQ23)</f>
        <v>0.77858187015950275</v>
      </c>
      <c r="BE27" s="88">
        <f ca="1">IF('INF S2 353-271'!$AR23="|","|",BE$23+'INF S2 353-271'!$AR23)</f>
        <v>0.78826388888888888</v>
      </c>
      <c r="BF27" s="83"/>
      <c r="BG27" s="87" t="str">
        <f ca="1">IF('INF S2 353-271'!$AS23="|","|",BG$23+'INF S2 353-271'!$AS23)</f>
        <v>|</v>
      </c>
      <c r="BH27" s="83">
        <f ca="1">IF('INF S2 353-271'!$AQ23="|","|",BH$23+'INF S2 353-271'!$AQ23)</f>
        <v>0.80635964793728054</v>
      </c>
      <c r="BI27" s="83">
        <f ca="1">IF('INF S2 353-271'!$AQ23="|","|",BI$23+'INF S2 353-271'!$AQ23)</f>
        <v>0.82024853682616938</v>
      </c>
      <c r="BJ27" s="88">
        <f ca="1">IF('INF S2 353-271'!$AR23="|","|",BJ$23+'INF S2 353-271'!$AR23)</f>
        <v>0.82993055555555562</v>
      </c>
      <c r="BK27" s="87" t="str">
        <f ca="1">IF('INF S2 353-271'!$AS23="|","|",BK$23+'INF S2 353-271'!$AS23)</f>
        <v>|</v>
      </c>
      <c r="BL27" s="83">
        <f ca="1">IF('INF S2 353-271'!$AQ23="|","|",BL$23+'INF S2 353-271'!$AQ23)</f>
        <v>0.86191520349283601</v>
      </c>
      <c r="BM27" s="88">
        <f ca="1">IF('INF S2 353-271'!$AR23="|","|",BM$23+'INF S2 353-271'!$AR23)</f>
        <v>0.87159722222222225</v>
      </c>
      <c r="BN27" s="87" t="str">
        <f ca="1">IF('INF S2 353-271'!$AS23="|","|",BN$23+'INF S2 353-271'!$AS23)</f>
        <v>|</v>
      </c>
      <c r="BO27" s="83">
        <f ca="1">IF('INF S2 353-271'!$AQ23="|","|",BO$23+'INF S2 353-271'!$AQ23)</f>
        <v>0.90358187015950275</v>
      </c>
      <c r="BP27" s="88">
        <f ca="1">IF('INF S2 353-271'!$AR23="|","|",BP$23+'INF S2 353-271'!$AR23)</f>
        <v>0.91326388888888888</v>
      </c>
      <c r="BQ27" s="87" t="str">
        <f ca="1">IF('INF S2 353-271'!$AS23="|","|",BQ$23+'INF S2 353-271'!$AS23)</f>
        <v>|</v>
      </c>
      <c r="BR27" s="83">
        <f ca="1">IF('INF S2 353-271'!$AQ23="|","|",BR$23+'INF S2 353-271'!$AQ23)</f>
        <v>0.94524853682616938</v>
      </c>
      <c r="BS27" s="88">
        <f ca="1">IF('INF S2 353-271'!$AR23="|","|",BS$23+'INF S2 353-271'!$AR23)</f>
        <v>0.95493055555555562</v>
      </c>
      <c r="BT27" s="87" t="str">
        <f ca="1">IF('INF S2 353-271'!$AS23="|","|",BT$23+'INF S2 353-271'!$AS23)</f>
        <v>|</v>
      </c>
      <c r="BU27" s="83">
        <f ca="1">IF('INF S2 353-271'!$AQ23="|","|",BU$23+'INF S2 353-271'!$AQ23)</f>
        <v>0.98691520349283601</v>
      </c>
      <c r="BV27" s="88"/>
      <c r="CK27" s="284">
        <v>14.900000000000006</v>
      </c>
      <c r="CL27" s="156" t="s">
        <v>114</v>
      </c>
      <c r="CM27" s="89"/>
      <c r="CN27" s="83">
        <f ca="1">IF('INF S2 353-271'!$AY23="|","|",CN$38+'INF S2 353-271'!$AY23)</f>
        <v>0.22226783240962844</v>
      </c>
      <c r="CO27" s="83">
        <f ca="1">IF('INF S2 353-271'!$AY23="|","|",CO$38+'INF S2 353-271'!$AY23)</f>
        <v>0.26393449907629507</v>
      </c>
      <c r="CP27" s="83">
        <f ca="1">IF('INF S2 353-271'!$AY23="|","|",CP$38+'INF S2 353-271'!$AY23)</f>
        <v>0.27782338796518402</v>
      </c>
      <c r="CQ27" s="87" t="str">
        <f ca="1">IF('INF S2 353-271'!$BA23="|","|",CQ$38+'INF S2 353-271'!$BA23)</f>
        <v>|</v>
      </c>
      <c r="CR27" s="87"/>
      <c r="CS27" s="88">
        <f ca="1">IF('INF S2 353-271'!$AZ23="|","|",CS$38+'INF S2 353-271'!$AZ23)</f>
        <v>0.29550517361111112</v>
      </c>
      <c r="CT27" s="83">
        <f ca="1">IF('INF S2 353-271'!$AY23="|","|",CT$38+'INF S2 353-271'!$AY23)</f>
        <v>0.30560116574296176</v>
      </c>
      <c r="CU27" s="83">
        <f ca="1">IF('INF S2 353-271'!$AY23="|","|",CU$38+'INF S2 353-271'!$AY23)</f>
        <v>0.31949005463185071</v>
      </c>
      <c r="CV27" s="87" t="str">
        <f ca="1">IF('INF S2 353-271'!$BA23="|","|",CV$38+'INF S2 353-271'!$BA23)</f>
        <v>|</v>
      </c>
      <c r="CW27" s="87"/>
      <c r="CX27" s="88">
        <f ca="1">IF('INF S2 353-271'!$AZ23="|","|",CX$38+'INF S2 353-271'!$AZ23)</f>
        <v>0.3371718402777778</v>
      </c>
      <c r="CY27" s="83">
        <f ca="1">IF('INF S2 353-271'!$AY23="|","|",CY$38+'INF S2 353-271'!$AY23)</f>
        <v>0.34726783240962844</v>
      </c>
      <c r="CZ27" s="83">
        <f ca="1">IF('INF S2 353-271'!$AY23="|","|",CZ$38+'INF S2 353-271'!$AY23)</f>
        <v>0.36115672129851734</v>
      </c>
      <c r="DA27" s="87" t="str">
        <f ca="1">IF('INF S2 353-271'!$BA23="|","|",DA$38+'INF S2 353-271'!$BA23)</f>
        <v>|</v>
      </c>
      <c r="DB27" s="87"/>
      <c r="DC27" s="88">
        <f ca="1">IF('INF S2 353-271'!$AZ23="|","|",DC$38+'INF S2 353-271'!$AZ23)</f>
        <v>0.37883850694444449</v>
      </c>
      <c r="DD27" s="83">
        <f ca="1">IF('INF S2 353-271'!$AY23="|","|",DD$38+'INF S2 353-271'!$AY23)</f>
        <v>0.38893449907629513</v>
      </c>
      <c r="DE27" s="87" t="str">
        <f ca="1">IF('INF S2 353-271'!$BA23="|","|",DE$38+'INF S2 353-271'!$BA23)</f>
        <v>|</v>
      </c>
      <c r="DF27" s="88">
        <f ca="1">IF('INF S2 353-271'!$AZ23="|","|",DF$38+'INF S2 353-271'!$AZ23)</f>
        <v>0.42050517361111112</v>
      </c>
      <c r="DG27" s="83">
        <f ca="1">IF('INF S2 353-271'!$AY23="|","|",DG$38+'INF S2 353-271'!$AY23)</f>
        <v>0.43060116574296176</v>
      </c>
      <c r="DH27" s="87" t="str">
        <f ca="1">IF('INF S2 353-271'!$BA23="|","|",DH$38+'INF S2 353-271'!$BA23)</f>
        <v>|</v>
      </c>
      <c r="DI27" s="88">
        <f ca="1">IF('INF S2 353-271'!$AZ23="|","|",DI$38+'INF S2 353-271'!$AZ23)</f>
        <v>0.4621718402777778</v>
      </c>
      <c r="DJ27" s="83">
        <f ca="1">IF('INF S2 353-271'!$AY23="|","|",DJ$38+'INF S2 353-271'!$AY23)</f>
        <v>0.47226783240962844</v>
      </c>
      <c r="DK27" s="87" t="str">
        <f ca="1">IF('INF S2 353-271'!$BA23="|","|",DK$38+'INF S2 353-271'!$BA23)</f>
        <v>|</v>
      </c>
      <c r="DL27" s="88">
        <f ca="1">IF('INF S2 353-271'!$AZ23="|","|",DL$38+'INF S2 353-271'!$AZ23)</f>
        <v>0.50383850694444443</v>
      </c>
      <c r="DM27" s="83">
        <f ca="1">IF('INF S2 353-271'!$AY23="|","|",DM$38+'INF S2 353-271'!$AY23)</f>
        <v>0.51393449907629507</v>
      </c>
      <c r="DN27" s="87" t="str">
        <f ca="1">IF('INF S2 353-271'!$BA23="|","|",DN$38+'INF S2 353-271'!$BA23)</f>
        <v>|</v>
      </c>
      <c r="DO27" s="88">
        <f ca="1">IF('INF S2 353-271'!$AZ23="|","|",DO$38+'INF S2 353-271'!$AZ23)</f>
        <v>0.54550517361111117</v>
      </c>
      <c r="DP27" s="83">
        <f ca="1">IF('INF S2 353-271'!$AY23="|","|",DP$38+'INF S2 353-271'!$AY23)</f>
        <v>0.55560116574296181</v>
      </c>
      <c r="DQ27" s="87" t="str">
        <f ca="1">IF('INF S2 353-271'!$BA23="|","|",DQ$38+'INF S2 353-271'!$BA23)</f>
        <v>|</v>
      </c>
      <c r="DR27" s="88">
        <f ca="1">IF('INF S2 353-271'!$AZ23="|","|",DR$38+'INF S2 353-271'!$AZ23)</f>
        <v>0.5871718402777778</v>
      </c>
      <c r="DS27" s="83">
        <f ca="1">IF('INF S2 353-271'!$AY23="|","|",DS$38+'INF S2 353-271'!$AY23)</f>
        <v>0.59726783240962844</v>
      </c>
      <c r="DT27" s="87" t="str">
        <f ca="1">IF('INF S2 353-271'!$BA23="|","|",DT$38+'INF S2 353-271'!$BA23)</f>
        <v>|</v>
      </c>
      <c r="DU27" s="88">
        <f ca="1">IF('INF S2 353-271'!$AZ23="|","|",DU$38+'INF S2 353-271'!$AZ23)</f>
        <v>0.62883850694444443</v>
      </c>
      <c r="DV27" s="83">
        <f ca="1">IF('INF S2 353-271'!$AY23="|","|",DV$38+'INF S2 353-271'!$AY23)</f>
        <v>0.63893449907629507</v>
      </c>
      <c r="DW27" s="83">
        <f ca="1">IF('INF S2 353-271'!$AY23="|","|",DW$38+'INF S2 353-271'!$AY23)</f>
        <v>0.65282338796518402</v>
      </c>
      <c r="DX27" s="87" t="str">
        <f ca="1">IF('INF S2 353-271'!$BA23="|","|",DX$38+'INF S2 353-271'!$BA23)</f>
        <v>|</v>
      </c>
      <c r="DY27" s="87"/>
      <c r="DZ27" s="88">
        <f ca="1">IF('INF S2 353-271'!$AZ23="|","|",DZ$38+'INF S2 353-271'!$AZ23)</f>
        <v>0.67050517361111117</v>
      </c>
      <c r="EA27" s="83">
        <f ca="1">IF('INF S2 353-271'!$AY23="|","|",EA$38+'INF S2 353-271'!$AY23)</f>
        <v>0.68060116574296181</v>
      </c>
      <c r="EB27" s="83">
        <f ca="1">IF('INF S2 353-271'!$AY23="|","|",EB$38+'INF S2 353-271'!$AY23)</f>
        <v>0.69449005463185065</v>
      </c>
      <c r="EC27" s="87" t="str">
        <f ca="1">IF('INF S2 353-271'!$BA23="|","|",EC$38+'INF S2 353-271'!$BA23)</f>
        <v>|</v>
      </c>
      <c r="ED27" s="87"/>
      <c r="EE27" s="88">
        <f ca="1">IF('INF S2 353-271'!$AZ23="|","|",EE$38+'INF S2 353-271'!$AZ23)</f>
        <v>0.7121718402777778</v>
      </c>
      <c r="EF27" s="83">
        <f ca="1">IF('INF S2 353-271'!$AY23="|","|",EF$38+'INF S2 353-271'!$AY23)</f>
        <v>0.72226783240962844</v>
      </c>
      <c r="EG27" s="83">
        <f ca="1">IF('INF S2 353-271'!$AY23="|","|",EG$38+'INF S2 353-271'!$AY23)</f>
        <v>0.73615672129851728</v>
      </c>
      <c r="EH27" s="87" t="str">
        <f ca="1">IF('INF S2 353-271'!$BA23="|","|",EH$38+'INF S2 353-271'!$BA23)</f>
        <v>|</v>
      </c>
      <c r="EI27" s="87"/>
      <c r="EJ27" s="88">
        <f ca="1">IF('INF S2 353-271'!$AZ23="|","|",EJ$38+'INF S2 353-271'!$AZ23)</f>
        <v>0.75383850694444443</v>
      </c>
      <c r="EK27" s="83">
        <f ca="1">IF('INF S2 353-271'!$AY23="|","|",EK$38+'INF S2 353-271'!$AY23)</f>
        <v>0.76393449907629507</v>
      </c>
      <c r="EL27" s="83">
        <f ca="1">IF('INF S2 353-271'!$AY23="|","|",EL$38+'INF S2 353-271'!$AY23)</f>
        <v>0.77782338796518391</v>
      </c>
      <c r="EM27" s="87" t="str">
        <f ca="1">IF('INF S2 353-271'!$BA23="|","|",EM$38+'INF S2 353-271'!$BA23)</f>
        <v>|</v>
      </c>
      <c r="EN27" s="87"/>
      <c r="EO27" s="88">
        <f ca="1">IF('INF S2 353-271'!$AZ23="|","|",EO$38+'INF S2 353-271'!$AZ23)</f>
        <v>0.79550517361111117</v>
      </c>
      <c r="EP27" s="83">
        <f ca="1">IF('INF S2 353-271'!$AY23="|","|",EP$38+'INF S2 353-271'!$AY23)</f>
        <v>0.80560116574296181</v>
      </c>
      <c r="EQ27" s="87" t="str">
        <f ca="1">IF('INF S2 353-271'!$BA23="|","|",EQ$38+'INF S2 353-271'!$BA23)</f>
        <v>|</v>
      </c>
      <c r="ER27" s="88">
        <f ca="1">IF('INF S2 353-271'!$AZ23="|","|",ER$38+'INF S2 353-271'!$AZ23)</f>
        <v>0.8371718402777778</v>
      </c>
      <c r="ES27" s="83">
        <f ca="1">IF('INF S2 353-271'!$AY23="|","|",ES$38+'INF S2 353-271'!$AY23)</f>
        <v>0.84726783240962844</v>
      </c>
      <c r="ET27" s="87" t="str">
        <f ca="1">IF('INF S2 353-271'!$BA23="|","|",ET$38+'INF S2 353-271'!$BA23)</f>
        <v>|</v>
      </c>
      <c r="EU27" s="88">
        <f ca="1">IF('INF S2 353-271'!$AZ23="|","|",EU$38+'INF S2 353-271'!$AZ23)</f>
        <v>0.87883850694444443</v>
      </c>
      <c r="EV27" s="83">
        <f ca="1">IF('INF S2 353-271'!$AY23="|","|",EV$38+'INF S2 353-271'!$AY23)</f>
        <v>0.88893449907629507</v>
      </c>
      <c r="EW27" s="87" t="str">
        <f ca="1">IF('INF S2 353-271'!$BA23="|","|",EW$38+'INF S2 353-271'!$BA23)</f>
        <v>|</v>
      </c>
      <c r="EX27" s="88">
        <f ca="1">IF('INF S2 353-271'!$AZ23="|","|",EX$38+'INF S2 353-271'!$AZ23)</f>
        <v>0.92050517361111117</v>
      </c>
      <c r="EY27" s="83">
        <f ca="1">IF('INF S2 353-271'!$AY23="|","|",EY$38+'INF S2 353-271'!$AY23)</f>
        <v>0.93060116574296181</v>
      </c>
      <c r="EZ27" s="87" t="str">
        <f ca="1">IF('INF S2 353-271'!$BA23="|","|",EZ$38+'INF S2 353-271'!$BA23)</f>
        <v>|</v>
      </c>
      <c r="FA27" s="83">
        <f ca="1">IF('INF S2 353-271'!$AY23="|","|",FA$38+'INF S2 353-271'!$AY23)</f>
        <v>0.97226783240962844</v>
      </c>
    </row>
    <row r="28" spans="1:157">
      <c r="A28" s="284">
        <f ca="1">'INF S2 353-271'!K21</f>
        <v>18.448999999999984</v>
      </c>
      <c r="B28" s="155" t="str">
        <f ca="1">'INF S2 353-271'!L21</f>
        <v>Mosina</v>
      </c>
      <c r="C28" s="275"/>
      <c r="D28" s="83">
        <f ca="1">IF('INF S2 353-271'!$AQ24="|","|",D$23+'INF S2 353-271'!$AQ24)</f>
        <v>0.23929123140124753</v>
      </c>
      <c r="E28" s="88">
        <f ca="1">IF('INF S2 353-271'!$AR24="|","|",E$23+'INF S2 353-271'!$AR24)</f>
        <v>0.24897739583333334</v>
      </c>
      <c r="F28" s="87" t="str">
        <f ca="1">IF('INF S2 353-271'!$AS24="|","|",F$23+'INF S2 353-271'!$AS24)</f>
        <v>|</v>
      </c>
      <c r="G28" s="83">
        <f ca="1">IF('INF S2 353-271'!$AQ24="|","|",G$23+'INF S2 353-271'!$AQ24)</f>
        <v>0.28095789806791416</v>
      </c>
      <c r="H28" s="88">
        <f ca="1">IF('INF S2 353-271'!$AR24="|","|",H$23+'INF S2 353-271'!$AR24)</f>
        <v>0.29064406250000002</v>
      </c>
      <c r="I28" s="83"/>
      <c r="J28" s="87" t="str">
        <f ca="1">IF('INF S2 353-271'!$AS24="|","|",J$23+'INF S2 353-271'!$AS24)</f>
        <v>|</v>
      </c>
      <c r="K28" s="83">
        <f ca="1">IF('INF S2 353-271'!$AQ24="|","|",K$23+'INF S2 353-271'!$AQ24)</f>
        <v>0.30873567584569195</v>
      </c>
      <c r="L28" s="83">
        <f ca="1">IF('INF S2 353-271'!$AQ24="|","|",L$23+'INF S2 353-271'!$AQ24)</f>
        <v>0.32262456473458084</v>
      </c>
      <c r="M28" s="88">
        <f ca="1">IF('INF S2 353-271'!$AR24="|","|",M$23+'INF S2 353-271'!$AR24)</f>
        <v>0.33231072916666671</v>
      </c>
      <c r="N28" s="83"/>
      <c r="O28" s="87" t="str">
        <f ca="1">IF('INF S2 353-271'!$AS24="|","|",O$23+'INF S2 353-271'!$AS24)</f>
        <v>|</v>
      </c>
      <c r="P28" s="83">
        <f ca="1">IF('INF S2 353-271'!$AQ24="|","|",P$23+'INF S2 353-271'!$AQ24)</f>
        <v>0.35040234251235858</v>
      </c>
      <c r="Q28" s="83">
        <f ca="1">IF('INF S2 353-271'!$AQ24="|","|",Q$23+'INF S2 353-271'!$AQ24)</f>
        <v>0.36429123140124753</v>
      </c>
      <c r="R28" s="88">
        <f ca="1">IF('INF S2 353-271'!$AR24="|","|",R$23+'INF S2 353-271'!$AR24)</f>
        <v>0.37397739583333334</v>
      </c>
      <c r="S28" s="83"/>
      <c r="T28" s="87" t="str">
        <f ca="1">IF('INF S2 353-271'!$AS24="|","|",T$23+'INF S2 353-271'!$AS24)</f>
        <v>|</v>
      </c>
      <c r="U28" s="83">
        <f ca="1">IF('INF S2 353-271'!$AQ24="|","|",U$23+'INF S2 353-271'!$AQ24)</f>
        <v>0.39206900917902526</v>
      </c>
      <c r="V28" s="83">
        <f ca="1">IF('INF S2 353-271'!$AQ24="|","|",V$23+'INF S2 353-271'!$AQ24)</f>
        <v>0.40595789806791416</v>
      </c>
      <c r="W28" s="88">
        <f ca="1">IF('INF S2 353-271'!$AR24="|","|",W$23+'INF S2 353-271'!$AR24)</f>
        <v>0.41564406249999997</v>
      </c>
      <c r="X28" s="87" t="str">
        <f ca="1">IF('INF S2 353-271'!$AS24="|","|",X$23+'INF S2 353-271'!$AS24)</f>
        <v>|</v>
      </c>
      <c r="Y28" s="83">
        <f ca="1">IF('INF S2 353-271'!$AQ24="|","|",Y$23+'INF S2 353-271'!$AQ24)</f>
        <v>0.44762456473458084</v>
      </c>
      <c r="Z28" s="88">
        <f ca="1">IF('INF S2 353-271'!$AR24="|","|",Z$23+'INF S2 353-271'!$AR24)</f>
        <v>0.45731072916666665</v>
      </c>
      <c r="AA28" s="87" t="str">
        <f ca="1">IF('INF S2 353-271'!$AS24="|","|",AA$23+'INF S2 353-271'!$AS24)</f>
        <v>|</v>
      </c>
      <c r="AB28" s="83">
        <f ca="1">IF('INF S2 353-271'!$AQ24="|","|",AB$23+'INF S2 353-271'!$AQ24)</f>
        <v>0.48929123140124753</v>
      </c>
      <c r="AC28" s="88">
        <f ca="1">IF('INF S2 353-271'!$AR24="|","|",AC$23+'INF S2 353-271'!$AR24)</f>
        <v>0.49897739583333334</v>
      </c>
      <c r="AD28" s="87" t="str">
        <f ca="1">IF('INF S2 353-271'!$AS24="|","|",AD$23+'INF S2 353-271'!$AS24)</f>
        <v>|</v>
      </c>
      <c r="AE28" s="83">
        <f ca="1">IF('INF S2 353-271'!$AQ24="|","|",AE$23+'INF S2 353-271'!$AQ24)</f>
        <v>0.53095789806791427</v>
      </c>
      <c r="AF28" s="88">
        <f ca="1">IF('INF S2 353-271'!$AR24="|","|",AF$23+'INF S2 353-271'!$AR24)</f>
        <v>0.54064406249999997</v>
      </c>
      <c r="AG28" s="87" t="str">
        <f ca="1">IF('INF S2 353-271'!$AS24="|","|",AG$23+'INF S2 353-271'!$AS24)</f>
        <v>|</v>
      </c>
      <c r="AH28" s="83">
        <f ca="1">IF('INF S2 353-271'!$AQ24="|","|",AH$23+'INF S2 353-271'!$AQ24)</f>
        <v>0.5726245647345809</v>
      </c>
      <c r="AI28" s="88">
        <f ca="1">IF('INF S2 353-271'!$AR24="|","|",AI$23+'INF S2 353-271'!$AR24)</f>
        <v>0.5823107291666666</v>
      </c>
      <c r="AJ28" s="87" t="str">
        <f ca="1">IF('INF S2 353-271'!$AS24="|","|",AJ$23+'INF S2 353-271'!$AS24)</f>
        <v>|</v>
      </c>
      <c r="AK28" s="83">
        <f ca="1">IF('INF S2 353-271'!$AQ24="|","|",AK$23+'INF S2 353-271'!$AQ24)</f>
        <v>0.61429123140124753</v>
      </c>
      <c r="AL28" s="88">
        <f ca="1">IF('INF S2 353-271'!$AR24="|","|",AL$23+'INF S2 353-271'!$AR24)</f>
        <v>0.62397739583333323</v>
      </c>
      <c r="AM28" s="87" t="str">
        <f ca="1">IF('INF S2 353-271'!$AS24="|","|",AM$23+'INF S2 353-271'!$AS24)</f>
        <v>|</v>
      </c>
      <c r="AN28" s="83">
        <f ca="1">IF('INF S2 353-271'!$AQ24="|","|",AN$23+'INF S2 353-271'!$AQ24)</f>
        <v>0.64206900917902532</v>
      </c>
      <c r="AO28" s="83">
        <f ca="1">IF('INF S2 353-271'!$AQ24="|","|",AO$23+'INF S2 353-271'!$AQ24)</f>
        <v>0.65595789806791427</v>
      </c>
      <c r="AP28" s="88">
        <f ca="1">IF('INF S2 353-271'!$AR24="|","|",AP$23+'INF S2 353-271'!$AR24)</f>
        <v>0.66564406249999997</v>
      </c>
      <c r="AQ28" s="83"/>
      <c r="AR28" s="87" t="str">
        <f ca="1">IF('INF S2 353-271'!$AS24="|","|",AR$23+'INF S2 353-271'!$AS24)</f>
        <v>|</v>
      </c>
      <c r="AS28" s="83">
        <f ca="1">IF('INF S2 353-271'!$AQ24="|","|",AS$23+'INF S2 353-271'!$AQ24)</f>
        <v>0.68373567584569206</v>
      </c>
      <c r="AT28" s="83">
        <f ca="1">IF('INF S2 353-271'!$AQ24="|","|",AT$23+'INF S2 353-271'!$AQ24)</f>
        <v>0.6976245647345809</v>
      </c>
      <c r="AU28" s="88">
        <f ca="1">IF('INF S2 353-271'!$AR24="|","|",AU$23+'INF S2 353-271'!$AR24)</f>
        <v>0.70731072916666671</v>
      </c>
      <c r="AV28" s="83"/>
      <c r="AW28" s="87" t="str">
        <f ca="1">IF('INF S2 353-271'!$AS24="|","|",AW$23+'INF S2 353-271'!$AS24)</f>
        <v>|</v>
      </c>
      <c r="AX28" s="83">
        <f ca="1">IF('INF S2 353-271'!$AQ24="|","|",AX$23+'INF S2 353-271'!$AQ24)</f>
        <v>0.72540234251235869</v>
      </c>
      <c r="AY28" s="83">
        <f ca="1">IF('INF S2 353-271'!$AQ24="|","|",AY$23+'INF S2 353-271'!$AQ24)</f>
        <v>0.73929123140124753</v>
      </c>
      <c r="AZ28" s="88">
        <f ca="1">IF('INF S2 353-271'!$AR24="|","|",AZ$23+'INF S2 353-271'!$AR24)</f>
        <v>0.74897739583333334</v>
      </c>
      <c r="BA28" s="83"/>
      <c r="BB28" s="87" t="str">
        <f ca="1">IF('INF S2 353-271'!$AS24="|","|",BB$23+'INF S2 353-271'!$AS24)</f>
        <v>|</v>
      </c>
      <c r="BC28" s="83">
        <f ca="1">IF('INF S2 353-271'!$AQ24="|","|",BC$23+'INF S2 353-271'!$AQ24)</f>
        <v>0.76706900917902543</v>
      </c>
      <c r="BD28" s="83">
        <f ca="1">IF('INF S2 353-271'!$AQ24="|","|",BD$23+'INF S2 353-271'!$AQ24)</f>
        <v>0.78095789806791427</v>
      </c>
      <c r="BE28" s="88">
        <f ca="1">IF('INF S2 353-271'!$AR24="|","|",BE$23+'INF S2 353-271'!$AR24)</f>
        <v>0.79064406249999997</v>
      </c>
      <c r="BF28" s="83"/>
      <c r="BG28" s="87" t="str">
        <f ca="1">IF('INF S2 353-271'!$AS24="|","|",BG$23+'INF S2 353-271'!$AS24)</f>
        <v>|</v>
      </c>
      <c r="BH28" s="83">
        <f ca="1">IF('INF S2 353-271'!$AQ24="|","|",BH$23+'INF S2 353-271'!$AQ24)</f>
        <v>0.80873567584569206</v>
      </c>
      <c r="BI28" s="83">
        <f ca="1">IF('INF S2 353-271'!$AQ24="|","|",BI$23+'INF S2 353-271'!$AQ24)</f>
        <v>0.8226245647345809</v>
      </c>
      <c r="BJ28" s="88">
        <f ca="1">IF('INF S2 353-271'!$AR24="|","|",BJ$23+'INF S2 353-271'!$AR24)</f>
        <v>0.83231072916666671</v>
      </c>
      <c r="BK28" s="87" t="str">
        <f ca="1">IF('INF S2 353-271'!$AS24="|","|",BK$23+'INF S2 353-271'!$AS24)</f>
        <v>|</v>
      </c>
      <c r="BL28" s="83">
        <f ca="1">IF('INF S2 353-271'!$AQ24="|","|",BL$23+'INF S2 353-271'!$AQ24)</f>
        <v>0.86429123140124753</v>
      </c>
      <c r="BM28" s="88">
        <f ca="1">IF('INF S2 353-271'!$AR24="|","|",BM$23+'INF S2 353-271'!$AR24)</f>
        <v>0.87397739583333334</v>
      </c>
      <c r="BN28" s="87" t="str">
        <f ca="1">IF('INF S2 353-271'!$AS24="|","|",BN$23+'INF S2 353-271'!$AS24)</f>
        <v>|</v>
      </c>
      <c r="BO28" s="83">
        <f ca="1">IF('INF S2 353-271'!$AQ24="|","|",BO$23+'INF S2 353-271'!$AQ24)</f>
        <v>0.90595789806791427</v>
      </c>
      <c r="BP28" s="88">
        <f ca="1">IF('INF S2 353-271'!$AR24="|","|",BP$23+'INF S2 353-271'!$AR24)</f>
        <v>0.91564406249999997</v>
      </c>
      <c r="BQ28" s="87" t="str">
        <f ca="1">IF('INF S2 353-271'!$AS24="|","|",BQ$23+'INF S2 353-271'!$AS24)</f>
        <v>|</v>
      </c>
      <c r="BR28" s="83">
        <f ca="1">IF('INF S2 353-271'!$AQ24="|","|",BR$23+'INF S2 353-271'!$AQ24)</f>
        <v>0.9476245647345809</v>
      </c>
      <c r="BS28" s="88">
        <f ca="1">IF('INF S2 353-271'!$AR24="|","|",BS$23+'INF S2 353-271'!$AR24)</f>
        <v>0.95731072916666671</v>
      </c>
      <c r="BT28" s="87" t="str">
        <f ca="1">IF('INF S2 353-271'!$AS24="|","|",BT$23+'INF S2 353-271'!$AS24)</f>
        <v>|</v>
      </c>
      <c r="BU28" s="83">
        <f ca="1">IF('INF S2 353-271'!$AQ24="|","|",BU$23+'INF S2 353-271'!$AQ24)</f>
        <v>0.98929123140124753</v>
      </c>
      <c r="BV28" s="88"/>
      <c r="CK28" s="284">
        <v>18.448999999999984</v>
      </c>
      <c r="CL28" s="155" t="s">
        <v>115</v>
      </c>
      <c r="CM28" s="89"/>
      <c r="CN28" s="83">
        <f ca="1">IF('INF S2 353-271'!$AY24="|","|",CN$38+'INF S2 353-271'!$AY24)</f>
        <v>0.21989180450121695</v>
      </c>
      <c r="CO28" s="83">
        <f ca="1">IF('INF S2 353-271'!$AY24="|","|",CO$38+'INF S2 353-271'!$AY24)</f>
        <v>0.26155847116788361</v>
      </c>
      <c r="CP28" s="83">
        <f ca="1">IF('INF S2 353-271'!$AY24="|","|",CP$38+'INF S2 353-271'!$AY24)</f>
        <v>0.27544736005677251</v>
      </c>
      <c r="CQ28" s="87" t="str">
        <f ca="1">IF('INF S2 353-271'!$BA24="|","|",CQ$38+'INF S2 353-271'!$BA24)</f>
        <v>|</v>
      </c>
      <c r="CR28" s="87"/>
      <c r="CS28" s="88">
        <f ca="1">IF('INF S2 353-271'!$AZ24="|","|",CS$38+'INF S2 353-271'!$AZ24)</f>
        <v>0.29312499999999997</v>
      </c>
      <c r="CT28" s="83">
        <f ca="1">IF('INF S2 353-271'!$AY24="|","|",CT$38+'INF S2 353-271'!$AY24)</f>
        <v>0.30322513783455024</v>
      </c>
      <c r="CU28" s="83">
        <f ca="1">IF('INF S2 353-271'!$AY24="|","|",CU$38+'INF S2 353-271'!$AY24)</f>
        <v>0.31711402672343919</v>
      </c>
      <c r="CV28" s="87" t="str">
        <f ca="1">IF('INF S2 353-271'!$BA24="|","|",CV$38+'INF S2 353-271'!$BA24)</f>
        <v>|</v>
      </c>
      <c r="CW28" s="87"/>
      <c r="CX28" s="88">
        <f ca="1">IF('INF S2 353-271'!$AZ24="|","|",CX$38+'INF S2 353-271'!$AZ24)</f>
        <v>0.33479166666666665</v>
      </c>
      <c r="CY28" s="83">
        <f ca="1">IF('INF S2 353-271'!$AY24="|","|",CY$38+'INF S2 353-271'!$AY24)</f>
        <v>0.34489180450121693</v>
      </c>
      <c r="CZ28" s="83">
        <f ca="1">IF('INF S2 353-271'!$AY24="|","|",CZ$38+'INF S2 353-271'!$AY24)</f>
        <v>0.35878069339010582</v>
      </c>
      <c r="DA28" s="87" t="str">
        <f ca="1">IF('INF S2 353-271'!$BA24="|","|",DA$38+'INF S2 353-271'!$BA24)</f>
        <v>|</v>
      </c>
      <c r="DB28" s="87"/>
      <c r="DC28" s="88">
        <f ca="1">IF('INF S2 353-271'!$AZ24="|","|",DC$38+'INF S2 353-271'!$AZ24)</f>
        <v>0.37645833333333334</v>
      </c>
      <c r="DD28" s="83">
        <f ca="1">IF('INF S2 353-271'!$AY24="|","|",DD$38+'INF S2 353-271'!$AY24)</f>
        <v>0.38655847116788361</v>
      </c>
      <c r="DE28" s="87" t="str">
        <f ca="1">IF('INF S2 353-271'!$BA24="|","|",DE$38+'INF S2 353-271'!$BA24)</f>
        <v>|</v>
      </c>
      <c r="DF28" s="88">
        <f ca="1">IF('INF S2 353-271'!$AZ24="|","|",DF$38+'INF S2 353-271'!$AZ24)</f>
        <v>0.41812499999999997</v>
      </c>
      <c r="DG28" s="83">
        <f ca="1">IF('INF S2 353-271'!$AY24="|","|",DG$38+'INF S2 353-271'!$AY24)</f>
        <v>0.42822513783455024</v>
      </c>
      <c r="DH28" s="87" t="str">
        <f ca="1">IF('INF S2 353-271'!$BA24="|","|",DH$38+'INF S2 353-271'!$BA24)</f>
        <v>|</v>
      </c>
      <c r="DI28" s="88">
        <f ca="1">IF('INF S2 353-271'!$AZ24="|","|",DI$38+'INF S2 353-271'!$AZ24)</f>
        <v>0.45979166666666665</v>
      </c>
      <c r="DJ28" s="83">
        <f ca="1">IF('INF S2 353-271'!$AY24="|","|",DJ$38+'INF S2 353-271'!$AY24)</f>
        <v>0.46989180450121693</v>
      </c>
      <c r="DK28" s="87" t="str">
        <f ca="1">IF('INF S2 353-271'!$BA24="|","|",DK$38+'INF S2 353-271'!$BA24)</f>
        <v>|</v>
      </c>
      <c r="DL28" s="88">
        <f ca="1">IF('INF S2 353-271'!$AZ24="|","|",DL$38+'INF S2 353-271'!$AZ24)</f>
        <v>0.50145833333333334</v>
      </c>
      <c r="DM28" s="83">
        <f ca="1">IF('INF S2 353-271'!$AY24="|","|",DM$38+'INF S2 353-271'!$AY24)</f>
        <v>0.51155847116788367</v>
      </c>
      <c r="DN28" s="87" t="str">
        <f ca="1">IF('INF S2 353-271'!$BA24="|","|",DN$38+'INF S2 353-271'!$BA24)</f>
        <v>|</v>
      </c>
      <c r="DO28" s="88">
        <f ca="1">IF('INF S2 353-271'!$AZ24="|","|",DO$38+'INF S2 353-271'!$AZ24)</f>
        <v>0.54312500000000008</v>
      </c>
      <c r="DP28" s="83">
        <f ca="1">IF('INF S2 353-271'!$AY24="|","|",DP$38+'INF S2 353-271'!$AY24)</f>
        <v>0.5532251378345503</v>
      </c>
      <c r="DQ28" s="87" t="str">
        <f ca="1">IF('INF S2 353-271'!$BA24="|","|",DQ$38+'INF S2 353-271'!$BA24)</f>
        <v>|</v>
      </c>
      <c r="DR28" s="88">
        <f ca="1">IF('INF S2 353-271'!$AZ24="|","|",DR$38+'INF S2 353-271'!$AZ24)</f>
        <v>0.58479166666666671</v>
      </c>
      <c r="DS28" s="83">
        <f ca="1">IF('INF S2 353-271'!$AY24="|","|",DS$38+'INF S2 353-271'!$AY24)</f>
        <v>0.59489180450121693</v>
      </c>
      <c r="DT28" s="87" t="str">
        <f ca="1">IF('INF S2 353-271'!$BA24="|","|",DT$38+'INF S2 353-271'!$BA24)</f>
        <v>|</v>
      </c>
      <c r="DU28" s="88">
        <f ca="1">IF('INF S2 353-271'!$AZ24="|","|",DU$38+'INF S2 353-271'!$AZ24)</f>
        <v>0.62645833333333334</v>
      </c>
      <c r="DV28" s="83">
        <f ca="1">IF('INF S2 353-271'!$AY24="|","|",DV$38+'INF S2 353-271'!$AY24)</f>
        <v>0.63655847116788355</v>
      </c>
      <c r="DW28" s="83">
        <f ca="1">IF('INF S2 353-271'!$AY24="|","|",DW$38+'INF S2 353-271'!$AY24)</f>
        <v>0.65044736005677251</v>
      </c>
      <c r="DX28" s="87" t="str">
        <f ca="1">IF('INF S2 353-271'!$BA24="|","|",DX$38+'INF S2 353-271'!$BA24)</f>
        <v>|</v>
      </c>
      <c r="DY28" s="87"/>
      <c r="DZ28" s="88">
        <f ca="1">IF('INF S2 353-271'!$AZ24="|","|",DZ$38+'INF S2 353-271'!$AZ24)</f>
        <v>0.66812500000000008</v>
      </c>
      <c r="EA28" s="83">
        <f ca="1">IF('INF S2 353-271'!$AY24="|","|",EA$38+'INF S2 353-271'!$AY24)</f>
        <v>0.6782251378345503</v>
      </c>
      <c r="EB28" s="83">
        <f ca="1">IF('INF S2 353-271'!$AY24="|","|",EB$38+'INF S2 353-271'!$AY24)</f>
        <v>0.69211402672343914</v>
      </c>
      <c r="EC28" s="87" t="str">
        <f ca="1">IF('INF S2 353-271'!$BA24="|","|",EC$38+'INF S2 353-271'!$BA24)</f>
        <v>|</v>
      </c>
      <c r="ED28" s="87"/>
      <c r="EE28" s="88">
        <f ca="1">IF('INF S2 353-271'!$AZ24="|","|",EE$38+'INF S2 353-271'!$AZ24)</f>
        <v>0.70979166666666671</v>
      </c>
      <c r="EF28" s="83">
        <f ca="1">IF('INF S2 353-271'!$AY24="|","|",EF$38+'INF S2 353-271'!$AY24)</f>
        <v>0.71989180450121693</v>
      </c>
      <c r="EG28" s="83">
        <f ca="1">IF('INF S2 353-271'!$AY24="|","|",EG$38+'INF S2 353-271'!$AY24)</f>
        <v>0.73378069339010576</v>
      </c>
      <c r="EH28" s="87" t="str">
        <f ca="1">IF('INF S2 353-271'!$BA24="|","|",EH$38+'INF S2 353-271'!$BA24)</f>
        <v>|</v>
      </c>
      <c r="EI28" s="87"/>
      <c r="EJ28" s="88">
        <f ca="1">IF('INF S2 353-271'!$AZ24="|","|",EJ$38+'INF S2 353-271'!$AZ24)</f>
        <v>0.75145833333333334</v>
      </c>
      <c r="EK28" s="83">
        <f ca="1">IF('INF S2 353-271'!$AY24="|","|",EK$38+'INF S2 353-271'!$AY24)</f>
        <v>0.76155847116788355</v>
      </c>
      <c r="EL28" s="83">
        <f ca="1">IF('INF S2 353-271'!$AY24="|","|",EL$38+'INF S2 353-271'!$AY24)</f>
        <v>0.77544736005677239</v>
      </c>
      <c r="EM28" s="87" t="str">
        <f ca="1">IF('INF S2 353-271'!$BA24="|","|",EM$38+'INF S2 353-271'!$BA24)</f>
        <v>|</v>
      </c>
      <c r="EN28" s="87"/>
      <c r="EO28" s="88">
        <f ca="1">IF('INF S2 353-271'!$AZ24="|","|",EO$38+'INF S2 353-271'!$AZ24)</f>
        <v>0.79312500000000008</v>
      </c>
      <c r="EP28" s="83">
        <f ca="1">IF('INF S2 353-271'!$AY24="|","|",EP$38+'INF S2 353-271'!$AY24)</f>
        <v>0.8032251378345503</v>
      </c>
      <c r="EQ28" s="87" t="str">
        <f ca="1">IF('INF S2 353-271'!$BA24="|","|",EQ$38+'INF S2 353-271'!$BA24)</f>
        <v>|</v>
      </c>
      <c r="ER28" s="88">
        <f ca="1">IF('INF S2 353-271'!$AZ24="|","|",ER$38+'INF S2 353-271'!$AZ24)</f>
        <v>0.83479166666666671</v>
      </c>
      <c r="ES28" s="83">
        <f ca="1">IF('INF S2 353-271'!$AY24="|","|",ES$38+'INF S2 353-271'!$AY24)</f>
        <v>0.84489180450121693</v>
      </c>
      <c r="ET28" s="87" t="str">
        <f ca="1">IF('INF S2 353-271'!$BA24="|","|",ET$38+'INF S2 353-271'!$BA24)</f>
        <v>|</v>
      </c>
      <c r="EU28" s="88">
        <f ca="1">IF('INF S2 353-271'!$AZ24="|","|",EU$38+'INF S2 353-271'!$AZ24)</f>
        <v>0.87645833333333334</v>
      </c>
      <c r="EV28" s="83">
        <f ca="1">IF('INF S2 353-271'!$AY24="|","|",EV$38+'INF S2 353-271'!$AY24)</f>
        <v>0.88655847116788355</v>
      </c>
      <c r="EW28" s="87" t="str">
        <f ca="1">IF('INF S2 353-271'!$BA24="|","|",EW$38+'INF S2 353-271'!$BA24)</f>
        <v>|</v>
      </c>
      <c r="EX28" s="88">
        <f ca="1">IF('INF S2 353-271'!$AZ24="|","|",EX$38+'INF S2 353-271'!$AZ24)</f>
        <v>0.91812500000000008</v>
      </c>
      <c r="EY28" s="83">
        <f ca="1">IF('INF S2 353-271'!$AY24="|","|",EY$38+'INF S2 353-271'!$AY24)</f>
        <v>0.9282251378345503</v>
      </c>
      <c r="EZ28" s="87" t="str">
        <f ca="1">IF('INF S2 353-271'!$BA24="|","|",EZ$38+'INF S2 353-271'!$BA24)</f>
        <v>|</v>
      </c>
      <c r="FA28" s="83">
        <f ca="1">IF('INF S2 353-271'!$AY24="|","|",FA$38+'INF S2 353-271'!$AY24)</f>
        <v>0.96989180450121693</v>
      </c>
    </row>
    <row r="29" spans="1:157">
      <c r="A29" s="284">
        <f ca="1">'INF S2 353-271'!K22</f>
        <v>22.389999999999986</v>
      </c>
      <c r="B29" s="154" t="str">
        <f ca="1">'INF S2 353-271'!L22</f>
        <v>Drużyna Poznańska</v>
      </c>
      <c r="C29" s="275"/>
      <c r="D29" s="83">
        <f ca="1">IF('INF S2 353-271'!$AQ25="|","|",D$23+'INF S2 353-271'!$AQ25)</f>
        <v>0.24183108519538632</v>
      </c>
      <c r="E29" s="88" t="str">
        <f ca="1">IF('INF S2 353-271'!$AR25="|","|",E$23+'INF S2 353-271'!$AR25)</f>
        <v>|</v>
      </c>
      <c r="F29" s="87" t="str">
        <f ca="1">IF('INF S2 353-271'!$AS25="|","|",F$23+'INF S2 353-271'!$AS25)</f>
        <v>|</v>
      </c>
      <c r="G29" s="83">
        <f ca="1">IF('INF S2 353-271'!$AQ25="|","|",G$23+'INF S2 353-271'!$AQ25)</f>
        <v>0.283497751862053</v>
      </c>
      <c r="H29" s="88" t="str">
        <f ca="1">IF('INF S2 353-271'!$AR25="|","|",H$23+'INF S2 353-271'!$AR25)</f>
        <v>|</v>
      </c>
      <c r="I29" s="83"/>
      <c r="J29" s="87" t="str">
        <f ca="1">IF('INF S2 353-271'!$AS25="|","|",J$23+'INF S2 353-271'!$AS25)</f>
        <v>|</v>
      </c>
      <c r="K29" s="83">
        <f ca="1">IF('INF S2 353-271'!$AQ25="|","|",K$23+'INF S2 353-271'!$AQ25)</f>
        <v>0.31127552963983079</v>
      </c>
      <c r="L29" s="83">
        <f ca="1">IF('INF S2 353-271'!$AQ25="|","|",L$23+'INF S2 353-271'!$AQ25)</f>
        <v>0.32516441852871969</v>
      </c>
      <c r="M29" s="88" t="str">
        <f ca="1">IF('INF S2 353-271'!$AR25="|","|",M$23+'INF S2 353-271'!$AR25)</f>
        <v>|</v>
      </c>
      <c r="N29" s="83"/>
      <c r="O29" s="87" t="str">
        <f ca="1">IF('INF S2 353-271'!$AS25="|","|",O$23+'INF S2 353-271'!$AS25)</f>
        <v>|</v>
      </c>
      <c r="P29" s="83">
        <f ca="1">IF('INF S2 353-271'!$AQ25="|","|",P$23+'INF S2 353-271'!$AQ25)</f>
        <v>0.35294219630649742</v>
      </c>
      <c r="Q29" s="83">
        <f ca="1">IF('INF S2 353-271'!$AQ25="|","|",Q$23+'INF S2 353-271'!$AQ25)</f>
        <v>0.36683108519538637</v>
      </c>
      <c r="R29" s="88" t="str">
        <f ca="1">IF('INF S2 353-271'!$AR25="|","|",R$23+'INF S2 353-271'!$AR25)</f>
        <v>|</v>
      </c>
      <c r="S29" s="83"/>
      <c r="T29" s="87" t="str">
        <f ca="1">IF('INF S2 353-271'!$AS25="|","|",T$23+'INF S2 353-271'!$AS25)</f>
        <v>|</v>
      </c>
      <c r="U29" s="83">
        <f ca="1">IF('INF S2 353-271'!$AQ25="|","|",U$23+'INF S2 353-271'!$AQ25)</f>
        <v>0.39460886297316411</v>
      </c>
      <c r="V29" s="83">
        <f ca="1">IF('INF S2 353-271'!$AQ25="|","|",V$23+'INF S2 353-271'!$AQ25)</f>
        <v>0.408497751862053</v>
      </c>
      <c r="W29" s="88" t="str">
        <f ca="1">IF('INF S2 353-271'!$AR25="|","|",W$23+'INF S2 353-271'!$AR25)</f>
        <v>|</v>
      </c>
      <c r="X29" s="87" t="str">
        <f ca="1">IF('INF S2 353-271'!$AS25="|","|",X$23+'INF S2 353-271'!$AS25)</f>
        <v>|</v>
      </c>
      <c r="Y29" s="83">
        <f ca="1">IF('INF S2 353-271'!$AQ25="|","|",Y$23+'INF S2 353-271'!$AQ25)</f>
        <v>0.45016441852871969</v>
      </c>
      <c r="Z29" s="88" t="str">
        <f ca="1">IF('INF S2 353-271'!$AR25="|","|",Z$23+'INF S2 353-271'!$AR25)</f>
        <v>|</v>
      </c>
      <c r="AA29" s="87" t="str">
        <f ca="1">IF('INF S2 353-271'!$AS25="|","|",AA$23+'INF S2 353-271'!$AS25)</f>
        <v>|</v>
      </c>
      <c r="AB29" s="83">
        <f ca="1">IF('INF S2 353-271'!$AQ25="|","|",AB$23+'INF S2 353-271'!$AQ25)</f>
        <v>0.49183108519538637</v>
      </c>
      <c r="AC29" s="88" t="str">
        <f ca="1">IF('INF S2 353-271'!$AR25="|","|",AC$23+'INF S2 353-271'!$AR25)</f>
        <v>|</v>
      </c>
      <c r="AD29" s="87" t="str">
        <f ca="1">IF('INF S2 353-271'!$AS25="|","|",AD$23+'INF S2 353-271'!$AS25)</f>
        <v>|</v>
      </c>
      <c r="AE29" s="83">
        <f ca="1">IF('INF S2 353-271'!$AQ25="|","|",AE$23+'INF S2 353-271'!$AQ25)</f>
        <v>0.53349775186205306</v>
      </c>
      <c r="AF29" s="88" t="str">
        <f ca="1">IF('INF S2 353-271'!$AR25="|","|",AF$23+'INF S2 353-271'!$AR25)</f>
        <v>|</v>
      </c>
      <c r="AG29" s="87" t="str">
        <f ca="1">IF('INF S2 353-271'!$AS25="|","|",AG$23+'INF S2 353-271'!$AS25)</f>
        <v>|</v>
      </c>
      <c r="AH29" s="83">
        <f ca="1">IF('INF S2 353-271'!$AQ25="|","|",AH$23+'INF S2 353-271'!$AQ25)</f>
        <v>0.57516441852871969</v>
      </c>
      <c r="AI29" s="88" t="str">
        <f ca="1">IF('INF S2 353-271'!$AR25="|","|",AI$23+'INF S2 353-271'!$AR25)</f>
        <v>|</v>
      </c>
      <c r="AJ29" s="87" t="str">
        <f ca="1">IF('INF S2 353-271'!$AS25="|","|",AJ$23+'INF S2 353-271'!$AS25)</f>
        <v>|</v>
      </c>
      <c r="AK29" s="83">
        <f ca="1">IF('INF S2 353-271'!$AQ25="|","|",AK$23+'INF S2 353-271'!$AQ25)</f>
        <v>0.61683108519538632</v>
      </c>
      <c r="AL29" s="88" t="str">
        <f ca="1">IF('INF S2 353-271'!$AR25="|","|",AL$23+'INF S2 353-271'!$AR25)</f>
        <v>|</v>
      </c>
      <c r="AM29" s="87" t="str">
        <f ca="1">IF('INF S2 353-271'!$AS25="|","|",AM$23+'INF S2 353-271'!$AS25)</f>
        <v>|</v>
      </c>
      <c r="AN29" s="83">
        <f ca="1">IF('INF S2 353-271'!$AQ25="|","|",AN$23+'INF S2 353-271'!$AQ25)</f>
        <v>0.64460886297316411</v>
      </c>
      <c r="AO29" s="83">
        <f ca="1">IF('INF S2 353-271'!$AQ25="|","|",AO$23+'INF S2 353-271'!$AQ25)</f>
        <v>0.65849775186205306</v>
      </c>
      <c r="AP29" s="88" t="str">
        <f ca="1">IF('INF S2 353-271'!$AR25="|","|",AP$23+'INF S2 353-271'!$AR25)</f>
        <v>|</v>
      </c>
      <c r="AQ29" s="83"/>
      <c r="AR29" s="87" t="str">
        <f ca="1">IF('INF S2 353-271'!$AS25="|","|",AR$23+'INF S2 353-271'!$AS25)</f>
        <v>|</v>
      </c>
      <c r="AS29" s="83">
        <f ca="1">IF('INF S2 353-271'!$AQ25="|","|",AS$23+'INF S2 353-271'!$AQ25)</f>
        <v>0.68627552963983085</v>
      </c>
      <c r="AT29" s="83">
        <f ca="1">IF('INF S2 353-271'!$AQ25="|","|",AT$23+'INF S2 353-271'!$AQ25)</f>
        <v>0.70016441852871969</v>
      </c>
      <c r="AU29" s="88" t="str">
        <f ca="1">IF('INF S2 353-271'!$AR25="|","|",AU$23+'INF S2 353-271'!$AR25)</f>
        <v>|</v>
      </c>
      <c r="AV29" s="83"/>
      <c r="AW29" s="87" t="str">
        <f ca="1">IF('INF S2 353-271'!$AS25="|","|",AW$23+'INF S2 353-271'!$AS25)</f>
        <v>|</v>
      </c>
      <c r="AX29" s="83">
        <f ca="1">IF('INF S2 353-271'!$AQ25="|","|",AX$23+'INF S2 353-271'!$AQ25)</f>
        <v>0.72794219630649748</v>
      </c>
      <c r="AY29" s="83">
        <f ca="1">IF('INF S2 353-271'!$AQ25="|","|",AY$23+'INF S2 353-271'!$AQ25)</f>
        <v>0.74183108519538632</v>
      </c>
      <c r="AZ29" s="88" t="str">
        <f ca="1">IF('INF S2 353-271'!$AR25="|","|",AZ$23+'INF S2 353-271'!$AR25)</f>
        <v>|</v>
      </c>
      <c r="BA29" s="83"/>
      <c r="BB29" s="87" t="str">
        <f ca="1">IF('INF S2 353-271'!$AS25="|","|",BB$23+'INF S2 353-271'!$AS25)</f>
        <v>|</v>
      </c>
      <c r="BC29" s="83">
        <f ca="1">IF('INF S2 353-271'!$AQ25="|","|",BC$23+'INF S2 353-271'!$AQ25)</f>
        <v>0.76960886297316422</v>
      </c>
      <c r="BD29" s="83">
        <f ca="1">IF('INF S2 353-271'!$AQ25="|","|",BD$23+'INF S2 353-271'!$AQ25)</f>
        <v>0.78349775186205306</v>
      </c>
      <c r="BE29" s="88" t="str">
        <f ca="1">IF('INF S2 353-271'!$AR25="|","|",BE$23+'INF S2 353-271'!$AR25)</f>
        <v>|</v>
      </c>
      <c r="BF29" s="83"/>
      <c r="BG29" s="87" t="str">
        <f ca="1">IF('INF S2 353-271'!$AS25="|","|",BG$23+'INF S2 353-271'!$AS25)</f>
        <v>|</v>
      </c>
      <c r="BH29" s="83">
        <f ca="1">IF('INF S2 353-271'!$AQ25="|","|",BH$23+'INF S2 353-271'!$AQ25)</f>
        <v>0.81127552963983085</v>
      </c>
      <c r="BI29" s="83">
        <f ca="1">IF('INF S2 353-271'!$AQ25="|","|",BI$23+'INF S2 353-271'!$AQ25)</f>
        <v>0.82516441852871969</v>
      </c>
      <c r="BJ29" s="88" t="str">
        <f ca="1">IF('INF S2 353-271'!$AR25="|","|",BJ$23+'INF S2 353-271'!$AR25)</f>
        <v>|</v>
      </c>
      <c r="BK29" s="87" t="str">
        <f ca="1">IF('INF S2 353-271'!$AS25="|","|",BK$23+'INF S2 353-271'!$AS25)</f>
        <v>|</v>
      </c>
      <c r="BL29" s="83">
        <f ca="1">IF('INF S2 353-271'!$AQ25="|","|",BL$23+'INF S2 353-271'!$AQ25)</f>
        <v>0.86683108519538632</v>
      </c>
      <c r="BM29" s="88" t="str">
        <f ca="1">IF('INF S2 353-271'!$AR25="|","|",BM$23+'INF S2 353-271'!$AR25)</f>
        <v>|</v>
      </c>
      <c r="BN29" s="87" t="str">
        <f ca="1">IF('INF S2 353-271'!$AS25="|","|",BN$23+'INF S2 353-271'!$AS25)</f>
        <v>|</v>
      </c>
      <c r="BO29" s="83">
        <f ca="1">IF('INF S2 353-271'!$AQ25="|","|",BO$23+'INF S2 353-271'!$AQ25)</f>
        <v>0.90849775186205306</v>
      </c>
      <c r="BP29" s="88" t="str">
        <f ca="1">IF('INF S2 353-271'!$AR25="|","|",BP$23+'INF S2 353-271'!$AR25)</f>
        <v>|</v>
      </c>
      <c r="BQ29" s="87" t="str">
        <f ca="1">IF('INF S2 353-271'!$AS25="|","|",BQ$23+'INF S2 353-271'!$AS25)</f>
        <v>|</v>
      </c>
      <c r="BR29" s="83">
        <f ca="1">IF('INF S2 353-271'!$AQ25="|","|",BR$23+'INF S2 353-271'!$AQ25)</f>
        <v>0.95016441852871969</v>
      </c>
      <c r="BS29" s="88" t="str">
        <f ca="1">IF('INF S2 353-271'!$AR25="|","|",BS$23+'INF S2 353-271'!$AR25)</f>
        <v>|</v>
      </c>
      <c r="BT29" s="87" t="str">
        <f ca="1">IF('INF S2 353-271'!$AS25="|","|",BT$23+'INF S2 353-271'!$AS25)</f>
        <v>|</v>
      </c>
      <c r="BU29" s="83">
        <f ca="1">IF('INF S2 353-271'!$AQ25="|","|",BU$23+'INF S2 353-271'!$AQ25)</f>
        <v>0.99183108519538632</v>
      </c>
      <c r="BV29" s="88"/>
      <c r="CK29" s="284">
        <v>22.389999999999986</v>
      </c>
      <c r="CL29" s="154" t="s">
        <v>116</v>
      </c>
      <c r="CM29" s="89"/>
      <c r="CN29" s="83">
        <f ca="1">IF('INF S2 353-271'!$AY25="|","|",CN$38+'INF S2 353-271'!$AY25)</f>
        <v>0.21735195070707813</v>
      </c>
      <c r="CO29" s="83">
        <f ca="1">IF('INF S2 353-271'!$AY25="|","|",CO$38+'INF S2 353-271'!$AY25)</f>
        <v>0.25901861737374482</v>
      </c>
      <c r="CP29" s="83">
        <f ca="1">IF('INF S2 353-271'!$AY25="|","|",CP$38+'INF S2 353-271'!$AY25)</f>
        <v>0.27290750626263371</v>
      </c>
      <c r="CQ29" s="87" t="str">
        <f ca="1">IF('INF S2 353-271'!$BA25="|","|",CQ$38+'INF S2 353-271'!$BA25)</f>
        <v>|</v>
      </c>
      <c r="CR29" s="87"/>
      <c r="CS29" s="88" t="str">
        <f ca="1">IF('INF S2 353-271'!$AZ25="|","|",CS$38+'INF S2 353-271'!$AZ25)</f>
        <v>|</v>
      </c>
      <c r="CT29" s="83">
        <f ca="1">IF('INF S2 353-271'!$AY25="|","|",CT$38+'INF S2 353-271'!$AY25)</f>
        <v>0.30068528404041145</v>
      </c>
      <c r="CU29" s="83">
        <f ca="1">IF('INF S2 353-271'!$AY25="|","|",CU$38+'INF S2 353-271'!$AY25)</f>
        <v>0.3145741729293004</v>
      </c>
      <c r="CV29" s="87" t="str">
        <f ca="1">IF('INF S2 353-271'!$BA25="|","|",CV$38+'INF S2 353-271'!$BA25)</f>
        <v>|</v>
      </c>
      <c r="CW29" s="87"/>
      <c r="CX29" s="88" t="str">
        <f ca="1">IF('INF S2 353-271'!$AZ25="|","|",CX$38+'INF S2 353-271'!$AZ25)</f>
        <v>|</v>
      </c>
      <c r="CY29" s="83">
        <f ca="1">IF('INF S2 353-271'!$AY25="|","|",CY$38+'INF S2 353-271'!$AY25)</f>
        <v>0.34235195070707813</v>
      </c>
      <c r="CZ29" s="83">
        <f ca="1">IF('INF S2 353-271'!$AY25="|","|",CZ$38+'INF S2 353-271'!$AY25)</f>
        <v>0.35624083959596703</v>
      </c>
      <c r="DA29" s="87" t="str">
        <f ca="1">IF('INF S2 353-271'!$BA25="|","|",DA$38+'INF S2 353-271'!$BA25)</f>
        <v>|</v>
      </c>
      <c r="DB29" s="87"/>
      <c r="DC29" s="88" t="str">
        <f ca="1">IF('INF S2 353-271'!$AZ25="|","|",DC$38+'INF S2 353-271'!$AZ25)</f>
        <v>|</v>
      </c>
      <c r="DD29" s="83">
        <f ca="1">IF('INF S2 353-271'!$AY25="|","|",DD$38+'INF S2 353-271'!$AY25)</f>
        <v>0.38401861737374482</v>
      </c>
      <c r="DE29" s="87" t="str">
        <f ca="1">IF('INF S2 353-271'!$BA25="|","|",DE$38+'INF S2 353-271'!$BA25)</f>
        <v>|</v>
      </c>
      <c r="DF29" s="88" t="str">
        <f ca="1">IF('INF S2 353-271'!$AZ25="|","|",DF$38+'INF S2 353-271'!$AZ25)</f>
        <v>|</v>
      </c>
      <c r="DG29" s="83">
        <f ca="1">IF('INF S2 353-271'!$AY25="|","|",DG$38+'INF S2 353-271'!$AY25)</f>
        <v>0.42568528404041145</v>
      </c>
      <c r="DH29" s="87" t="str">
        <f ca="1">IF('INF S2 353-271'!$BA25="|","|",DH$38+'INF S2 353-271'!$BA25)</f>
        <v>|</v>
      </c>
      <c r="DI29" s="88" t="str">
        <f ca="1">IF('INF S2 353-271'!$AZ25="|","|",DI$38+'INF S2 353-271'!$AZ25)</f>
        <v>|</v>
      </c>
      <c r="DJ29" s="83">
        <f ca="1">IF('INF S2 353-271'!$AY25="|","|",DJ$38+'INF S2 353-271'!$AY25)</f>
        <v>0.46735195070707813</v>
      </c>
      <c r="DK29" s="87" t="str">
        <f ca="1">IF('INF S2 353-271'!$BA25="|","|",DK$38+'INF S2 353-271'!$BA25)</f>
        <v>|</v>
      </c>
      <c r="DL29" s="88" t="str">
        <f ca="1">IF('INF S2 353-271'!$AZ25="|","|",DL$38+'INF S2 353-271'!$AZ25)</f>
        <v>|</v>
      </c>
      <c r="DM29" s="83">
        <f ca="1">IF('INF S2 353-271'!$AY25="|","|",DM$38+'INF S2 353-271'!$AY25)</f>
        <v>0.50901861737374487</v>
      </c>
      <c r="DN29" s="87" t="str">
        <f ca="1">IF('INF S2 353-271'!$BA25="|","|",DN$38+'INF S2 353-271'!$BA25)</f>
        <v>|</v>
      </c>
      <c r="DO29" s="88" t="str">
        <f ca="1">IF('INF S2 353-271'!$AZ25="|","|",DO$38+'INF S2 353-271'!$AZ25)</f>
        <v>|</v>
      </c>
      <c r="DP29" s="83">
        <f ca="1">IF('INF S2 353-271'!$AY25="|","|",DP$38+'INF S2 353-271'!$AY25)</f>
        <v>0.5506852840404115</v>
      </c>
      <c r="DQ29" s="87" t="str">
        <f ca="1">IF('INF S2 353-271'!$BA25="|","|",DQ$38+'INF S2 353-271'!$BA25)</f>
        <v>|</v>
      </c>
      <c r="DR29" s="88" t="str">
        <f ca="1">IF('INF S2 353-271'!$AZ25="|","|",DR$38+'INF S2 353-271'!$AZ25)</f>
        <v>|</v>
      </c>
      <c r="DS29" s="83">
        <f ca="1">IF('INF S2 353-271'!$AY25="|","|",DS$38+'INF S2 353-271'!$AY25)</f>
        <v>0.59235195070707813</v>
      </c>
      <c r="DT29" s="87" t="str">
        <f ca="1">IF('INF S2 353-271'!$BA25="|","|",DT$38+'INF S2 353-271'!$BA25)</f>
        <v>|</v>
      </c>
      <c r="DU29" s="88" t="str">
        <f ca="1">IF('INF S2 353-271'!$AZ25="|","|",DU$38+'INF S2 353-271'!$AZ25)</f>
        <v>|</v>
      </c>
      <c r="DV29" s="83">
        <f ca="1">IF('INF S2 353-271'!$AY25="|","|",DV$38+'INF S2 353-271'!$AY25)</f>
        <v>0.63401861737374476</v>
      </c>
      <c r="DW29" s="83">
        <f ca="1">IF('INF S2 353-271'!$AY25="|","|",DW$38+'INF S2 353-271'!$AY25)</f>
        <v>0.64790750626263371</v>
      </c>
      <c r="DX29" s="87" t="str">
        <f ca="1">IF('INF S2 353-271'!$BA25="|","|",DX$38+'INF S2 353-271'!$BA25)</f>
        <v>|</v>
      </c>
      <c r="DY29" s="87"/>
      <c r="DZ29" s="88" t="str">
        <f ca="1">IF('INF S2 353-271'!$AZ25="|","|",DZ$38+'INF S2 353-271'!$AZ25)</f>
        <v>|</v>
      </c>
      <c r="EA29" s="83">
        <f ca="1">IF('INF S2 353-271'!$AY25="|","|",EA$38+'INF S2 353-271'!$AY25)</f>
        <v>0.6756852840404115</v>
      </c>
      <c r="EB29" s="83">
        <f ca="1">IF('INF S2 353-271'!$AY25="|","|",EB$38+'INF S2 353-271'!$AY25)</f>
        <v>0.68957417292930034</v>
      </c>
      <c r="EC29" s="87" t="str">
        <f ca="1">IF('INF S2 353-271'!$BA25="|","|",EC$38+'INF S2 353-271'!$BA25)</f>
        <v>|</v>
      </c>
      <c r="ED29" s="87"/>
      <c r="EE29" s="88" t="str">
        <f ca="1">IF('INF S2 353-271'!$AZ25="|","|",EE$38+'INF S2 353-271'!$AZ25)</f>
        <v>|</v>
      </c>
      <c r="EF29" s="83">
        <f ca="1">IF('INF S2 353-271'!$AY25="|","|",EF$38+'INF S2 353-271'!$AY25)</f>
        <v>0.71735195070707813</v>
      </c>
      <c r="EG29" s="83">
        <f ca="1">IF('INF S2 353-271'!$AY25="|","|",EG$38+'INF S2 353-271'!$AY25)</f>
        <v>0.73124083959596697</v>
      </c>
      <c r="EH29" s="87" t="str">
        <f ca="1">IF('INF S2 353-271'!$BA25="|","|",EH$38+'INF S2 353-271'!$BA25)</f>
        <v>|</v>
      </c>
      <c r="EI29" s="87"/>
      <c r="EJ29" s="88" t="str">
        <f ca="1">IF('INF S2 353-271'!$AZ25="|","|",EJ$38+'INF S2 353-271'!$AZ25)</f>
        <v>|</v>
      </c>
      <c r="EK29" s="83">
        <f ca="1">IF('INF S2 353-271'!$AY25="|","|",EK$38+'INF S2 353-271'!$AY25)</f>
        <v>0.75901861737374476</v>
      </c>
      <c r="EL29" s="83">
        <f ca="1">IF('INF S2 353-271'!$AY25="|","|",EL$38+'INF S2 353-271'!$AY25)</f>
        <v>0.7729075062626336</v>
      </c>
      <c r="EM29" s="87" t="str">
        <f ca="1">IF('INF S2 353-271'!$BA25="|","|",EM$38+'INF S2 353-271'!$BA25)</f>
        <v>|</v>
      </c>
      <c r="EN29" s="87"/>
      <c r="EO29" s="88" t="str">
        <f ca="1">IF('INF S2 353-271'!$AZ25="|","|",EO$38+'INF S2 353-271'!$AZ25)</f>
        <v>|</v>
      </c>
      <c r="EP29" s="83">
        <f ca="1">IF('INF S2 353-271'!$AY25="|","|",EP$38+'INF S2 353-271'!$AY25)</f>
        <v>0.8006852840404115</v>
      </c>
      <c r="EQ29" s="87" t="str">
        <f ca="1">IF('INF S2 353-271'!$BA25="|","|",EQ$38+'INF S2 353-271'!$BA25)</f>
        <v>|</v>
      </c>
      <c r="ER29" s="88" t="str">
        <f ca="1">IF('INF S2 353-271'!$AZ25="|","|",ER$38+'INF S2 353-271'!$AZ25)</f>
        <v>|</v>
      </c>
      <c r="ES29" s="83">
        <f ca="1">IF('INF S2 353-271'!$AY25="|","|",ES$38+'INF S2 353-271'!$AY25)</f>
        <v>0.84235195070707813</v>
      </c>
      <c r="ET29" s="87" t="str">
        <f ca="1">IF('INF S2 353-271'!$BA25="|","|",ET$38+'INF S2 353-271'!$BA25)</f>
        <v>|</v>
      </c>
      <c r="EU29" s="88" t="str">
        <f ca="1">IF('INF S2 353-271'!$AZ25="|","|",EU$38+'INF S2 353-271'!$AZ25)</f>
        <v>|</v>
      </c>
      <c r="EV29" s="83">
        <f ca="1">IF('INF S2 353-271'!$AY25="|","|",EV$38+'INF S2 353-271'!$AY25)</f>
        <v>0.88401861737374476</v>
      </c>
      <c r="EW29" s="87" t="str">
        <f ca="1">IF('INF S2 353-271'!$BA25="|","|",EW$38+'INF S2 353-271'!$BA25)</f>
        <v>|</v>
      </c>
      <c r="EX29" s="88" t="str">
        <f ca="1">IF('INF S2 353-271'!$AZ25="|","|",EX$38+'INF S2 353-271'!$AZ25)</f>
        <v>|</v>
      </c>
      <c r="EY29" s="83">
        <f ca="1">IF('INF S2 353-271'!$AY25="|","|",EY$38+'INF S2 353-271'!$AY25)</f>
        <v>0.9256852840404115</v>
      </c>
      <c r="EZ29" s="87" t="str">
        <f ca="1">IF('INF S2 353-271'!$BA25="|","|",EZ$38+'INF S2 353-271'!$BA25)</f>
        <v>|</v>
      </c>
      <c r="FA29" s="83">
        <f ca="1">IF('INF S2 353-271'!$AY25="|","|",FA$38+'INF S2 353-271'!$AY25)</f>
        <v>0.96735195070707813</v>
      </c>
    </row>
    <row r="30" spans="1:157">
      <c r="A30" s="284">
        <f ca="1">'INF S2 353-271'!K23</f>
        <v>25.772999999999996</v>
      </c>
      <c r="B30" s="154" t="str">
        <f ca="1">'INF S2 353-271'!L23</f>
        <v>Iłowiec</v>
      </c>
      <c r="C30" s="275"/>
      <c r="D30" s="83">
        <f ca="1">IF('INF S2 353-271'!$AQ26="|","|",D$23+'INF S2 353-271'!$AQ26)</f>
        <v>0.24417207681003794</v>
      </c>
      <c r="E30" s="88" t="str">
        <f ca="1">IF('INF S2 353-271'!$AR26="|","|",E$23+'INF S2 353-271'!$AR26)</f>
        <v>|</v>
      </c>
      <c r="F30" s="87" t="str">
        <f ca="1">IF('INF S2 353-271'!$AS26="|","|",F$23+'INF S2 353-271'!$AS26)</f>
        <v>|</v>
      </c>
      <c r="G30" s="83">
        <f ca="1">IF('INF S2 353-271'!$AQ26="|","|",G$23+'INF S2 353-271'!$AQ26)</f>
        <v>0.28583874347670457</v>
      </c>
      <c r="H30" s="88" t="str">
        <f ca="1">IF('INF S2 353-271'!$AR26="|","|",H$23+'INF S2 353-271'!$AR26)</f>
        <v>|</v>
      </c>
      <c r="I30" s="83"/>
      <c r="J30" s="87" t="str">
        <f ca="1">IF('INF S2 353-271'!$AS26="|","|",J$23+'INF S2 353-271'!$AS26)</f>
        <v>|</v>
      </c>
      <c r="K30" s="83">
        <f ca="1">IF('INF S2 353-271'!$AQ26="|","|",K$23+'INF S2 353-271'!$AQ26)</f>
        <v>0.31361652125448236</v>
      </c>
      <c r="L30" s="83">
        <f ca="1">IF('INF S2 353-271'!$AQ26="|","|",L$23+'INF S2 353-271'!$AQ26)</f>
        <v>0.32750541014337126</v>
      </c>
      <c r="M30" s="88" t="str">
        <f ca="1">IF('INF S2 353-271'!$AR26="|","|",M$23+'INF S2 353-271'!$AR26)</f>
        <v>|</v>
      </c>
      <c r="N30" s="83"/>
      <c r="O30" s="87" t="str">
        <f ca="1">IF('INF S2 353-271'!$AS26="|","|",O$23+'INF S2 353-271'!$AS26)</f>
        <v>|</v>
      </c>
      <c r="P30" s="83">
        <f ca="1">IF('INF S2 353-271'!$AQ26="|","|",P$23+'INF S2 353-271'!$AQ26)</f>
        <v>0.35528318792114899</v>
      </c>
      <c r="Q30" s="83">
        <f ca="1">IF('INF S2 353-271'!$AQ26="|","|",Q$23+'INF S2 353-271'!$AQ26)</f>
        <v>0.36917207681003794</v>
      </c>
      <c r="R30" s="88" t="str">
        <f ca="1">IF('INF S2 353-271'!$AR26="|","|",R$23+'INF S2 353-271'!$AR26)</f>
        <v>|</v>
      </c>
      <c r="S30" s="83"/>
      <c r="T30" s="87" t="str">
        <f ca="1">IF('INF S2 353-271'!$AS26="|","|",T$23+'INF S2 353-271'!$AS26)</f>
        <v>|</v>
      </c>
      <c r="U30" s="83">
        <f ca="1">IF('INF S2 353-271'!$AQ26="|","|",U$23+'INF S2 353-271'!$AQ26)</f>
        <v>0.39694985458781568</v>
      </c>
      <c r="V30" s="83">
        <f ca="1">IF('INF S2 353-271'!$AQ26="|","|",V$23+'INF S2 353-271'!$AQ26)</f>
        <v>0.41083874347670457</v>
      </c>
      <c r="W30" s="88" t="str">
        <f ca="1">IF('INF S2 353-271'!$AR26="|","|",W$23+'INF S2 353-271'!$AR26)</f>
        <v>|</v>
      </c>
      <c r="X30" s="87" t="str">
        <f ca="1">IF('INF S2 353-271'!$AS26="|","|",X$23+'INF S2 353-271'!$AS26)</f>
        <v>|</v>
      </c>
      <c r="Y30" s="83">
        <f ca="1">IF('INF S2 353-271'!$AQ26="|","|",Y$23+'INF S2 353-271'!$AQ26)</f>
        <v>0.45250541014337126</v>
      </c>
      <c r="Z30" s="88" t="str">
        <f ca="1">IF('INF S2 353-271'!$AR26="|","|",Z$23+'INF S2 353-271'!$AR26)</f>
        <v>|</v>
      </c>
      <c r="AA30" s="87" t="str">
        <f ca="1">IF('INF S2 353-271'!$AS26="|","|",AA$23+'INF S2 353-271'!$AS26)</f>
        <v>|</v>
      </c>
      <c r="AB30" s="83">
        <f ca="1">IF('INF S2 353-271'!$AQ26="|","|",AB$23+'INF S2 353-271'!$AQ26)</f>
        <v>0.49417207681003794</v>
      </c>
      <c r="AC30" s="88" t="str">
        <f ca="1">IF('INF S2 353-271'!$AR26="|","|",AC$23+'INF S2 353-271'!$AR26)</f>
        <v>|</v>
      </c>
      <c r="AD30" s="87" t="str">
        <f ca="1">IF('INF S2 353-271'!$AS26="|","|",AD$23+'INF S2 353-271'!$AS26)</f>
        <v>|</v>
      </c>
      <c r="AE30" s="83">
        <f ca="1">IF('INF S2 353-271'!$AQ26="|","|",AE$23+'INF S2 353-271'!$AQ26)</f>
        <v>0.53583874347670468</v>
      </c>
      <c r="AF30" s="88" t="str">
        <f ca="1">IF('INF S2 353-271'!$AR26="|","|",AF$23+'INF S2 353-271'!$AR26)</f>
        <v>|</v>
      </c>
      <c r="AG30" s="87" t="str">
        <f ca="1">IF('INF S2 353-271'!$AS26="|","|",AG$23+'INF S2 353-271'!$AS26)</f>
        <v>|</v>
      </c>
      <c r="AH30" s="83">
        <f ca="1">IF('INF S2 353-271'!$AQ26="|","|",AH$23+'INF S2 353-271'!$AQ26)</f>
        <v>0.57750541014337131</v>
      </c>
      <c r="AI30" s="88" t="str">
        <f ca="1">IF('INF S2 353-271'!$AR26="|","|",AI$23+'INF S2 353-271'!$AR26)</f>
        <v>|</v>
      </c>
      <c r="AJ30" s="87" t="str">
        <f ca="1">IF('INF S2 353-271'!$AS26="|","|",AJ$23+'INF S2 353-271'!$AS26)</f>
        <v>|</v>
      </c>
      <c r="AK30" s="83">
        <f ca="1">IF('INF S2 353-271'!$AQ26="|","|",AK$23+'INF S2 353-271'!$AQ26)</f>
        <v>0.61917207681003794</v>
      </c>
      <c r="AL30" s="88" t="str">
        <f ca="1">IF('INF S2 353-271'!$AR26="|","|",AL$23+'INF S2 353-271'!$AR26)</f>
        <v>|</v>
      </c>
      <c r="AM30" s="87" t="str">
        <f ca="1">IF('INF S2 353-271'!$AS26="|","|",AM$23+'INF S2 353-271'!$AS26)</f>
        <v>|</v>
      </c>
      <c r="AN30" s="83">
        <f ca="1">IF('INF S2 353-271'!$AQ26="|","|",AN$23+'INF S2 353-271'!$AQ26)</f>
        <v>0.64694985458781573</v>
      </c>
      <c r="AO30" s="83">
        <f ca="1">IF('INF S2 353-271'!$AQ26="|","|",AO$23+'INF S2 353-271'!$AQ26)</f>
        <v>0.66083874347670468</v>
      </c>
      <c r="AP30" s="88" t="str">
        <f ca="1">IF('INF S2 353-271'!$AR26="|","|",AP$23+'INF S2 353-271'!$AR26)</f>
        <v>|</v>
      </c>
      <c r="AQ30" s="83"/>
      <c r="AR30" s="87" t="str">
        <f ca="1">IF('INF S2 353-271'!$AS26="|","|",AR$23+'INF S2 353-271'!$AS26)</f>
        <v>|</v>
      </c>
      <c r="AS30" s="83">
        <f ca="1">IF('INF S2 353-271'!$AQ26="|","|",AS$23+'INF S2 353-271'!$AQ26)</f>
        <v>0.68861652125448247</v>
      </c>
      <c r="AT30" s="83">
        <f ca="1">IF('INF S2 353-271'!$AQ26="|","|",AT$23+'INF S2 353-271'!$AQ26)</f>
        <v>0.70250541014337131</v>
      </c>
      <c r="AU30" s="88" t="str">
        <f ca="1">IF('INF S2 353-271'!$AR26="|","|",AU$23+'INF S2 353-271'!$AR26)</f>
        <v>|</v>
      </c>
      <c r="AV30" s="83"/>
      <c r="AW30" s="87" t="str">
        <f ca="1">IF('INF S2 353-271'!$AS26="|","|",AW$23+'INF S2 353-271'!$AS26)</f>
        <v>|</v>
      </c>
      <c r="AX30" s="83">
        <f ca="1">IF('INF S2 353-271'!$AQ26="|","|",AX$23+'INF S2 353-271'!$AQ26)</f>
        <v>0.7302831879211491</v>
      </c>
      <c r="AY30" s="83">
        <f ca="1">IF('INF S2 353-271'!$AQ26="|","|",AY$23+'INF S2 353-271'!$AQ26)</f>
        <v>0.74417207681003794</v>
      </c>
      <c r="AZ30" s="88" t="str">
        <f ca="1">IF('INF S2 353-271'!$AR26="|","|",AZ$23+'INF S2 353-271'!$AR26)</f>
        <v>|</v>
      </c>
      <c r="BA30" s="83"/>
      <c r="BB30" s="87" t="str">
        <f ca="1">IF('INF S2 353-271'!$AS26="|","|",BB$23+'INF S2 353-271'!$AS26)</f>
        <v>|</v>
      </c>
      <c r="BC30" s="83">
        <f ca="1">IF('INF S2 353-271'!$AQ26="|","|",BC$23+'INF S2 353-271'!$AQ26)</f>
        <v>0.77194985458781584</v>
      </c>
      <c r="BD30" s="83">
        <f ca="1">IF('INF S2 353-271'!$AQ26="|","|",BD$23+'INF S2 353-271'!$AQ26)</f>
        <v>0.78583874347670468</v>
      </c>
      <c r="BE30" s="88" t="str">
        <f ca="1">IF('INF S2 353-271'!$AR26="|","|",BE$23+'INF S2 353-271'!$AR26)</f>
        <v>|</v>
      </c>
      <c r="BF30" s="83"/>
      <c r="BG30" s="87" t="str">
        <f ca="1">IF('INF S2 353-271'!$AS26="|","|",BG$23+'INF S2 353-271'!$AS26)</f>
        <v>|</v>
      </c>
      <c r="BH30" s="83">
        <f ca="1">IF('INF S2 353-271'!$AQ26="|","|",BH$23+'INF S2 353-271'!$AQ26)</f>
        <v>0.81361652125448247</v>
      </c>
      <c r="BI30" s="83">
        <f ca="1">IF('INF S2 353-271'!$AQ26="|","|",BI$23+'INF S2 353-271'!$AQ26)</f>
        <v>0.82750541014337131</v>
      </c>
      <c r="BJ30" s="88" t="str">
        <f ca="1">IF('INF S2 353-271'!$AR26="|","|",BJ$23+'INF S2 353-271'!$AR26)</f>
        <v>|</v>
      </c>
      <c r="BK30" s="87" t="str">
        <f ca="1">IF('INF S2 353-271'!$AS26="|","|",BK$23+'INF S2 353-271'!$AS26)</f>
        <v>|</v>
      </c>
      <c r="BL30" s="83">
        <f ca="1">IF('INF S2 353-271'!$AQ26="|","|",BL$23+'INF S2 353-271'!$AQ26)</f>
        <v>0.86917207681003794</v>
      </c>
      <c r="BM30" s="88" t="str">
        <f ca="1">IF('INF S2 353-271'!$AR26="|","|",BM$23+'INF S2 353-271'!$AR26)</f>
        <v>|</v>
      </c>
      <c r="BN30" s="87" t="str">
        <f ca="1">IF('INF S2 353-271'!$AS26="|","|",BN$23+'INF S2 353-271'!$AS26)</f>
        <v>|</v>
      </c>
      <c r="BO30" s="83">
        <f ca="1">IF('INF S2 353-271'!$AQ26="|","|",BO$23+'INF S2 353-271'!$AQ26)</f>
        <v>0.91083874347670468</v>
      </c>
      <c r="BP30" s="88" t="str">
        <f ca="1">IF('INF S2 353-271'!$AR26="|","|",BP$23+'INF S2 353-271'!$AR26)</f>
        <v>|</v>
      </c>
      <c r="BQ30" s="87" t="str">
        <f ca="1">IF('INF S2 353-271'!$AS26="|","|",BQ$23+'INF S2 353-271'!$AS26)</f>
        <v>|</v>
      </c>
      <c r="BR30" s="83">
        <f ca="1">IF('INF S2 353-271'!$AQ26="|","|",BR$23+'INF S2 353-271'!$AQ26)</f>
        <v>0.95250541014337131</v>
      </c>
      <c r="BS30" s="88" t="str">
        <f ca="1">IF('INF S2 353-271'!$AR26="|","|",BS$23+'INF S2 353-271'!$AR26)</f>
        <v>|</v>
      </c>
      <c r="BT30" s="87" t="str">
        <f ca="1">IF('INF S2 353-271'!$AS26="|","|",BT$23+'INF S2 353-271'!$AS26)</f>
        <v>|</v>
      </c>
      <c r="BU30" s="83">
        <f ca="1">IF('INF S2 353-271'!$AQ26="|","|",BU$23+'INF S2 353-271'!$AQ26)</f>
        <v>0.99417207681003794</v>
      </c>
      <c r="BV30" s="88"/>
      <c r="CK30" s="284">
        <v>25.772999999999996</v>
      </c>
      <c r="CL30" s="154" t="s">
        <v>117</v>
      </c>
      <c r="CM30" s="89"/>
      <c r="CN30" s="83">
        <f ca="1">IF('INF S2 353-271'!$AY26="|","|",CN$38+'INF S2 353-271'!$AY26)</f>
        <v>0.21501095909242654</v>
      </c>
      <c r="CO30" s="83">
        <f ca="1">IF('INF S2 353-271'!$AY26="|","|",CO$38+'INF S2 353-271'!$AY26)</f>
        <v>0.2566776257590932</v>
      </c>
      <c r="CP30" s="83">
        <f ca="1">IF('INF S2 353-271'!$AY26="|","|",CP$38+'INF S2 353-271'!$AY26)</f>
        <v>0.27056651464798209</v>
      </c>
      <c r="CQ30" s="87" t="str">
        <f ca="1">IF('INF S2 353-271'!$BA26="|","|",CQ$38+'INF S2 353-271'!$BA26)</f>
        <v>|</v>
      </c>
      <c r="CR30" s="87"/>
      <c r="CS30" s="88" t="str">
        <f ca="1">IF('INF S2 353-271'!$AZ26="|","|",CS$38+'INF S2 353-271'!$AZ26)</f>
        <v>|</v>
      </c>
      <c r="CT30" s="83">
        <f ca="1">IF('INF S2 353-271'!$AY26="|","|",CT$38+'INF S2 353-271'!$AY26)</f>
        <v>0.29834429242575983</v>
      </c>
      <c r="CU30" s="83">
        <f ca="1">IF('INF S2 353-271'!$AY26="|","|",CU$38+'INF S2 353-271'!$AY26)</f>
        <v>0.31223318131464878</v>
      </c>
      <c r="CV30" s="87" t="str">
        <f ca="1">IF('INF S2 353-271'!$BA26="|","|",CV$38+'INF S2 353-271'!$BA26)</f>
        <v>|</v>
      </c>
      <c r="CW30" s="87"/>
      <c r="CX30" s="88" t="str">
        <f ca="1">IF('INF S2 353-271'!$AZ26="|","|",CX$38+'INF S2 353-271'!$AZ26)</f>
        <v>|</v>
      </c>
      <c r="CY30" s="83">
        <f ca="1">IF('INF S2 353-271'!$AY26="|","|",CY$38+'INF S2 353-271'!$AY26)</f>
        <v>0.34001095909242651</v>
      </c>
      <c r="CZ30" s="83">
        <f ca="1">IF('INF S2 353-271'!$AY26="|","|",CZ$38+'INF S2 353-271'!$AY26)</f>
        <v>0.35389984798131541</v>
      </c>
      <c r="DA30" s="87" t="str">
        <f ca="1">IF('INF S2 353-271'!$BA26="|","|",DA$38+'INF S2 353-271'!$BA26)</f>
        <v>|</v>
      </c>
      <c r="DB30" s="87"/>
      <c r="DC30" s="88" t="str">
        <f ca="1">IF('INF S2 353-271'!$AZ26="|","|",DC$38+'INF S2 353-271'!$AZ26)</f>
        <v>|</v>
      </c>
      <c r="DD30" s="83">
        <f ca="1">IF('INF S2 353-271'!$AY26="|","|",DD$38+'INF S2 353-271'!$AY26)</f>
        <v>0.3816776257590932</v>
      </c>
      <c r="DE30" s="87" t="str">
        <f ca="1">IF('INF S2 353-271'!$BA26="|","|",DE$38+'INF S2 353-271'!$BA26)</f>
        <v>|</v>
      </c>
      <c r="DF30" s="88" t="str">
        <f ca="1">IF('INF S2 353-271'!$AZ26="|","|",DF$38+'INF S2 353-271'!$AZ26)</f>
        <v>|</v>
      </c>
      <c r="DG30" s="83">
        <f ca="1">IF('INF S2 353-271'!$AY26="|","|",DG$38+'INF S2 353-271'!$AY26)</f>
        <v>0.42334429242575983</v>
      </c>
      <c r="DH30" s="87" t="str">
        <f ca="1">IF('INF S2 353-271'!$BA26="|","|",DH$38+'INF S2 353-271'!$BA26)</f>
        <v>|</v>
      </c>
      <c r="DI30" s="88" t="str">
        <f ca="1">IF('INF S2 353-271'!$AZ26="|","|",DI$38+'INF S2 353-271'!$AZ26)</f>
        <v>|</v>
      </c>
      <c r="DJ30" s="83">
        <f ca="1">IF('INF S2 353-271'!$AY26="|","|",DJ$38+'INF S2 353-271'!$AY26)</f>
        <v>0.46501095909242651</v>
      </c>
      <c r="DK30" s="87" t="str">
        <f ca="1">IF('INF S2 353-271'!$BA26="|","|",DK$38+'INF S2 353-271'!$BA26)</f>
        <v>|</v>
      </c>
      <c r="DL30" s="88" t="str">
        <f ca="1">IF('INF S2 353-271'!$AZ26="|","|",DL$38+'INF S2 353-271'!$AZ26)</f>
        <v>|</v>
      </c>
      <c r="DM30" s="83">
        <f ca="1">IF('INF S2 353-271'!$AY26="|","|",DM$38+'INF S2 353-271'!$AY26)</f>
        <v>0.50667762575909325</v>
      </c>
      <c r="DN30" s="87" t="str">
        <f ca="1">IF('INF S2 353-271'!$BA26="|","|",DN$38+'INF S2 353-271'!$BA26)</f>
        <v>|</v>
      </c>
      <c r="DO30" s="88" t="str">
        <f ca="1">IF('INF S2 353-271'!$AZ26="|","|",DO$38+'INF S2 353-271'!$AZ26)</f>
        <v>|</v>
      </c>
      <c r="DP30" s="83">
        <f ca="1">IF('INF S2 353-271'!$AY26="|","|",DP$38+'INF S2 353-271'!$AY26)</f>
        <v>0.54834429242575988</v>
      </c>
      <c r="DQ30" s="87" t="str">
        <f ca="1">IF('INF S2 353-271'!$BA26="|","|",DQ$38+'INF S2 353-271'!$BA26)</f>
        <v>|</v>
      </c>
      <c r="DR30" s="88" t="str">
        <f ca="1">IF('INF S2 353-271'!$AZ26="|","|",DR$38+'INF S2 353-271'!$AZ26)</f>
        <v>|</v>
      </c>
      <c r="DS30" s="83">
        <f ca="1">IF('INF S2 353-271'!$AY26="|","|",DS$38+'INF S2 353-271'!$AY26)</f>
        <v>0.59001095909242651</v>
      </c>
      <c r="DT30" s="87" t="str">
        <f ca="1">IF('INF S2 353-271'!$BA26="|","|",DT$38+'INF S2 353-271'!$BA26)</f>
        <v>|</v>
      </c>
      <c r="DU30" s="88" t="str">
        <f ca="1">IF('INF S2 353-271'!$AZ26="|","|",DU$38+'INF S2 353-271'!$AZ26)</f>
        <v>|</v>
      </c>
      <c r="DV30" s="83">
        <f ca="1">IF('INF S2 353-271'!$AY26="|","|",DV$38+'INF S2 353-271'!$AY26)</f>
        <v>0.63167762575909314</v>
      </c>
      <c r="DW30" s="83">
        <f ca="1">IF('INF S2 353-271'!$AY26="|","|",DW$38+'INF S2 353-271'!$AY26)</f>
        <v>0.64556651464798209</v>
      </c>
      <c r="DX30" s="87" t="str">
        <f ca="1">IF('INF S2 353-271'!$BA26="|","|",DX$38+'INF S2 353-271'!$BA26)</f>
        <v>|</v>
      </c>
      <c r="DY30" s="87"/>
      <c r="DZ30" s="88" t="str">
        <f ca="1">IF('INF S2 353-271'!$AZ26="|","|",DZ$38+'INF S2 353-271'!$AZ26)</f>
        <v>|</v>
      </c>
      <c r="EA30" s="83">
        <f ca="1">IF('INF S2 353-271'!$AY26="|","|",EA$38+'INF S2 353-271'!$AY26)</f>
        <v>0.67334429242575988</v>
      </c>
      <c r="EB30" s="83">
        <f ca="1">IF('INF S2 353-271'!$AY26="|","|",EB$38+'INF S2 353-271'!$AY26)</f>
        <v>0.68723318131464872</v>
      </c>
      <c r="EC30" s="87" t="str">
        <f ca="1">IF('INF S2 353-271'!$BA26="|","|",EC$38+'INF S2 353-271'!$BA26)</f>
        <v>|</v>
      </c>
      <c r="ED30" s="87"/>
      <c r="EE30" s="88" t="str">
        <f ca="1">IF('INF S2 353-271'!$AZ26="|","|",EE$38+'INF S2 353-271'!$AZ26)</f>
        <v>|</v>
      </c>
      <c r="EF30" s="83">
        <f ca="1">IF('INF S2 353-271'!$AY26="|","|",EF$38+'INF S2 353-271'!$AY26)</f>
        <v>0.71501095909242651</v>
      </c>
      <c r="EG30" s="83">
        <f ca="1">IF('INF S2 353-271'!$AY26="|","|",EG$38+'INF S2 353-271'!$AY26)</f>
        <v>0.72889984798131535</v>
      </c>
      <c r="EH30" s="87" t="str">
        <f ca="1">IF('INF S2 353-271'!$BA26="|","|",EH$38+'INF S2 353-271'!$BA26)</f>
        <v>|</v>
      </c>
      <c r="EI30" s="87"/>
      <c r="EJ30" s="88" t="str">
        <f ca="1">IF('INF S2 353-271'!$AZ26="|","|",EJ$38+'INF S2 353-271'!$AZ26)</f>
        <v>|</v>
      </c>
      <c r="EK30" s="83">
        <f ca="1">IF('INF S2 353-271'!$AY26="|","|",EK$38+'INF S2 353-271'!$AY26)</f>
        <v>0.75667762575909314</v>
      </c>
      <c r="EL30" s="83">
        <f ca="1">IF('INF S2 353-271'!$AY26="|","|",EL$38+'INF S2 353-271'!$AY26)</f>
        <v>0.77056651464798198</v>
      </c>
      <c r="EM30" s="87" t="str">
        <f ca="1">IF('INF S2 353-271'!$BA26="|","|",EM$38+'INF S2 353-271'!$BA26)</f>
        <v>|</v>
      </c>
      <c r="EN30" s="87"/>
      <c r="EO30" s="88" t="str">
        <f ca="1">IF('INF S2 353-271'!$AZ26="|","|",EO$38+'INF S2 353-271'!$AZ26)</f>
        <v>|</v>
      </c>
      <c r="EP30" s="83">
        <f ca="1">IF('INF S2 353-271'!$AY26="|","|",EP$38+'INF S2 353-271'!$AY26)</f>
        <v>0.79834429242575988</v>
      </c>
      <c r="EQ30" s="87" t="str">
        <f ca="1">IF('INF S2 353-271'!$BA26="|","|",EQ$38+'INF S2 353-271'!$BA26)</f>
        <v>|</v>
      </c>
      <c r="ER30" s="88" t="str">
        <f ca="1">IF('INF S2 353-271'!$AZ26="|","|",ER$38+'INF S2 353-271'!$AZ26)</f>
        <v>|</v>
      </c>
      <c r="ES30" s="83">
        <f ca="1">IF('INF S2 353-271'!$AY26="|","|",ES$38+'INF S2 353-271'!$AY26)</f>
        <v>0.84001095909242651</v>
      </c>
      <c r="ET30" s="87" t="str">
        <f ca="1">IF('INF S2 353-271'!$BA26="|","|",ET$38+'INF S2 353-271'!$BA26)</f>
        <v>|</v>
      </c>
      <c r="EU30" s="88" t="str">
        <f ca="1">IF('INF S2 353-271'!$AZ26="|","|",EU$38+'INF S2 353-271'!$AZ26)</f>
        <v>|</v>
      </c>
      <c r="EV30" s="83">
        <f ca="1">IF('INF S2 353-271'!$AY26="|","|",EV$38+'INF S2 353-271'!$AY26)</f>
        <v>0.88167762575909314</v>
      </c>
      <c r="EW30" s="87" t="str">
        <f ca="1">IF('INF S2 353-271'!$BA26="|","|",EW$38+'INF S2 353-271'!$BA26)</f>
        <v>|</v>
      </c>
      <c r="EX30" s="88" t="str">
        <f ca="1">IF('INF S2 353-271'!$AZ26="|","|",EX$38+'INF S2 353-271'!$AZ26)</f>
        <v>|</v>
      </c>
      <c r="EY30" s="83">
        <f ca="1">IF('INF S2 353-271'!$AY26="|","|",EY$38+'INF S2 353-271'!$AY26)</f>
        <v>0.92334429242575988</v>
      </c>
      <c r="EZ30" s="87" t="str">
        <f ca="1">IF('INF S2 353-271'!$BA26="|","|",EZ$38+'INF S2 353-271'!$BA26)</f>
        <v>|</v>
      </c>
      <c r="FA30" s="83">
        <f ca="1">IF('INF S2 353-271'!$AY26="|","|",FA$38+'INF S2 353-271'!$AY26)</f>
        <v>0.96501095909242651</v>
      </c>
    </row>
    <row r="31" spans="1:157">
      <c r="A31" s="284">
        <f ca="1">'INF S2 353-271'!K24</f>
        <v>31.593999999999994</v>
      </c>
      <c r="B31" s="155" t="str">
        <f ca="1">'INF S2 353-271'!L24</f>
        <v>Czempiń</v>
      </c>
      <c r="C31" s="275"/>
      <c r="D31" s="83">
        <f ca="1">IF('INF S2 353-271'!$AQ27="|","|",D$23+'INF S2 353-271'!$AQ27)</f>
        <v>0.24737977248451862</v>
      </c>
      <c r="E31" s="88">
        <f ca="1">IF('INF S2 353-271'!$AR27="|","|",E$23+'INF S2 353-271'!$AR27)</f>
        <v>0.2542783217592593</v>
      </c>
      <c r="F31" s="87" t="str">
        <f ca="1">IF('INF S2 353-271'!$AS27="|","|",F$23+'INF S2 353-271'!$AS27)</f>
        <v>|</v>
      </c>
      <c r="G31" s="83">
        <f ca="1">IF('INF S2 353-271'!$AQ27="|","|",G$23+'INF S2 353-271'!$AQ27)</f>
        <v>0.28904643915118527</v>
      </c>
      <c r="H31" s="88">
        <f ca="1">IF('INF S2 353-271'!$AR27="|","|",H$23+'INF S2 353-271'!$AR27)</f>
        <v>0.29594498842592593</v>
      </c>
      <c r="I31" s="83"/>
      <c r="J31" s="87" t="str">
        <f ca="1">IF('INF S2 353-271'!$AS27="|","|",J$23+'INF S2 353-271'!$AS27)</f>
        <v>|</v>
      </c>
      <c r="K31" s="83">
        <f ca="1">IF('INF S2 353-271'!$AQ27="|","|",K$23+'INF S2 353-271'!$AQ27)</f>
        <v>0.31682421692896306</v>
      </c>
      <c r="L31" s="83">
        <f ca="1">IF('INF S2 353-271'!$AQ27="|","|",L$23+'INF S2 353-271'!$AQ27)</f>
        <v>0.33071310581785196</v>
      </c>
      <c r="M31" s="88">
        <f ca="1">IF('INF S2 353-271'!$AR27="|","|",M$23+'INF S2 353-271'!$AR27)</f>
        <v>0.33761165509259261</v>
      </c>
      <c r="N31" s="83"/>
      <c r="O31" s="87" t="str">
        <f ca="1">IF('INF S2 353-271'!$AS27="|","|",O$23+'INF S2 353-271'!$AS27)</f>
        <v>|</v>
      </c>
      <c r="P31" s="83">
        <f ca="1">IF('INF S2 353-271'!$AQ27="|","|",P$23+'INF S2 353-271'!$AQ27)</f>
        <v>0.35849088359562969</v>
      </c>
      <c r="Q31" s="83">
        <f ca="1">IF('INF S2 353-271'!$AQ27="|","|",Q$23+'INF S2 353-271'!$AQ27)</f>
        <v>0.37237977248451865</v>
      </c>
      <c r="R31" s="88">
        <f ca="1">IF('INF S2 353-271'!$AR27="|","|",R$23+'INF S2 353-271'!$AR27)</f>
        <v>0.37927832175925924</v>
      </c>
      <c r="S31" s="83"/>
      <c r="T31" s="87" t="str">
        <f ca="1">IF('INF S2 353-271'!$AS27="|","|",T$23+'INF S2 353-271'!$AS27)</f>
        <v>|</v>
      </c>
      <c r="U31" s="83">
        <f ca="1">IF('INF S2 353-271'!$AQ27="|","|",U$23+'INF S2 353-271'!$AQ27)</f>
        <v>0.40015755026229638</v>
      </c>
      <c r="V31" s="83">
        <f ca="1">IF('INF S2 353-271'!$AQ27="|","|",V$23+'INF S2 353-271'!$AQ27)</f>
        <v>0.41404643915118527</v>
      </c>
      <c r="W31" s="88">
        <f ca="1">IF('INF S2 353-271'!$AR27="|","|",W$23+'INF S2 353-271'!$AR27)</f>
        <v>0.42094498842592587</v>
      </c>
      <c r="X31" s="87" t="str">
        <f ca="1">IF('INF S2 353-271'!$AS27="|","|",X$23+'INF S2 353-271'!$AS27)</f>
        <v>|</v>
      </c>
      <c r="Y31" s="83">
        <f ca="1">IF('INF S2 353-271'!$AQ27="|","|",Y$23+'INF S2 353-271'!$AQ27)</f>
        <v>0.45571310581785196</v>
      </c>
      <c r="Z31" s="88">
        <f ca="1">IF('INF S2 353-271'!$AR27="|","|",Z$23+'INF S2 353-271'!$AR27)</f>
        <v>0.46261165509259256</v>
      </c>
      <c r="AA31" s="87" t="str">
        <f ca="1">IF('INF S2 353-271'!$AS27="|","|",AA$23+'INF S2 353-271'!$AS27)</f>
        <v>|</v>
      </c>
      <c r="AB31" s="83">
        <f ca="1">IF('INF S2 353-271'!$AQ27="|","|",AB$23+'INF S2 353-271'!$AQ27)</f>
        <v>0.49737977248451865</v>
      </c>
      <c r="AC31" s="88">
        <f ca="1">IF('INF S2 353-271'!$AR27="|","|",AC$23+'INF S2 353-271'!$AR27)</f>
        <v>0.50427832175925924</v>
      </c>
      <c r="AD31" s="87" t="str">
        <f ca="1">IF('INF S2 353-271'!$AS27="|","|",AD$23+'INF S2 353-271'!$AS27)</f>
        <v>|</v>
      </c>
      <c r="AE31" s="83">
        <f ca="1">IF('INF S2 353-271'!$AQ27="|","|",AE$23+'INF S2 353-271'!$AQ27)</f>
        <v>0.53904643915118533</v>
      </c>
      <c r="AF31" s="88">
        <f ca="1">IF('INF S2 353-271'!$AR27="|","|",AF$23+'INF S2 353-271'!$AR27)</f>
        <v>0.54594498842592598</v>
      </c>
      <c r="AG31" s="87" t="str">
        <f ca="1">IF('INF S2 353-271'!$AS27="|","|",AG$23+'INF S2 353-271'!$AS27)</f>
        <v>|</v>
      </c>
      <c r="AH31" s="83">
        <f ca="1">IF('INF S2 353-271'!$AQ27="|","|",AH$23+'INF S2 353-271'!$AQ27)</f>
        <v>0.58071310581785196</v>
      </c>
      <c r="AI31" s="88">
        <f ca="1">IF('INF S2 353-271'!$AR27="|","|",AI$23+'INF S2 353-271'!$AR27)</f>
        <v>0.58761165509259261</v>
      </c>
      <c r="AJ31" s="87" t="str">
        <f ca="1">IF('INF S2 353-271'!$AS27="|","|",AJ$23+'INF S2 353-271'!$AS27)</f>
        <v>|</v>
      </c>
      <c r="AK31" s="83">
        <f ca="1">IF('INF S2 353-271'!$AQ27="|","|",AK$23+'INF S2 353-271'!$AQ27)</f>
        <v>0.62237977248451859</v>
      </c>
      <c r="AL31" s="88">
        <f ca="1">IF('INF S2 353-271'!$AR27="|","|",AL$23+'INF S2 353-271'!$AR27)</f>
        <v>0.62927832175925924</v>
      </c>
      <c r="AM31" s="87" t="str">
        <f ca="1">IF('INF S2 353-271'!$AS27="|","|",AM$23+'INF S2 353-271'!$AS27)</f>
        <v>|</v>
      </c>
      <c r="AN31" s="83">
        <f ca="1">IF('INF S2 353-271'!$AQ27="|","|",AN$23+'INF S2 353-271'!$AQ27)</f>
        <v>0.65015755026229638</v>
      </c>
      <c r="AO31" s="83">
        <f ca="1">IF('INF S2 353-271'!$AQ27="|","|",AO$23+'INF S2 353-271'!$AQ27)</f>
        <v>0.66404643915118533</v>
      </c>
      <c r="AP31" s="88">
        <f ca="1">IF('INF S2 353-271'!$AR27="|","|",AP$23+'INF S2 353-271'!$AR27)</f>
        <v>0.67094498842592598</v>
      </c>
      <c r="AQ31" s="83"/>
      <c r="AR31" s="87" t="str">
        <f ca="1">IF('INF S2 353-271'!$AS27="|","|",AR$23+'INF S2 353-271'!$AS27)</f>
        <v>|</v>
      </c>
      <c r="AS31" s="83">
        <f ca="1">IF('INF S2 353-271'!$AQ27="|","|",AS$23+'INF S2 353-271'!$AQ27)</f>
        <v>0.69182421692896312</v>
      </c>
      <c r="AT31" s="83">
        <f ca="1">IF('INF S2 353-271'!$AQ27="|","|",AT$23+'INF S2 353-271'!$AQ27)</f>
        <v>0.70571310581785196</v>
      </c>
      <c r="AU31" s="88">
        <f ca="1">IF('INF S2 353-271'!$AR27="|","|",AU$23+'INF S2 353-271'!$AR27)</f>
        <v>0.71261165509259272</v>
      </c>
      <c r="AV31" s="83"/>
      <c r="AW31" s="87" t="str">
        <f ca="1">IF('INF S2 353-271'!$AS27="|","|",AW$23+'INF S2 353-271'!$AS27)</f>
        <v>|</v>
      </c>
      <c r="AX31" s="83">
        <f ca="1">IF('INF S2 353-271'!$AQ27="|","|",AX$23+'INF S2 353-271'!$AQ27)</f>
        <v>0.73349088359562975</v>
      </c>
      <c r="AY31" s="83">
        <f ca="1">IF('INF S2 353-271'!$AQ27="|","|",AY$23+'INF S2 353-271'!$AQ27)</f>
        <v>0.74737977248451859</v>
      </c>
      <c r="AZ31" s="88">
        <f ca="1">IF('INF S2 353-271'!$AR27="|","|",AZ$23+'INF S2 353-271'!$AR27)</f>
        <v>0.75427832175925935</v>
      </c>
      <c r="BA31" s="83"/>
      <c r="BB31" s="87" t="str">
        <f ca="1">IF('INF S2 353-271'!$AS27="|","|",BB$23+'INF S2 353-271'!$AS27)</f>
        <v>|</v>
      </c>
      <c r="BC31" s="83">
        <f ca="1">IF('INF S2 353-271'!$AQ27="|","|",BC$23+'INF S2 353-271'!$AQ27)</f>
        <v>0.77515755026229649</v>
      </c>
      <c r="BD31" s="83">
        <f ca="1">IF('INF S2 353-271'!$AQ27="|","|",BD$23+'INF S2 353-271'!$AQ27)</f>
        <v>0.78904643915118533</v>
      </c>
      <c r="BE31" s="88">
        <f ca="1">IF('INF S2 353-271'!$AR27="|","|",BE$23+'INF S2 353-271'!$AR27)</f>
        <v>0.79594498842592598</v>
      </c>
      <c r="BF31" s="83"/>
      <c r="BG31" s="87" t="str">
        <f ca="1">IF('INF S2 353-271'!$AS27="|","|",BG$23+'INF S2 353-271'!$AS27)</f>
        <v>|</v>
      </c>
      <c r="BH31" s="83">
        <f ca="1">IF('INF S2 353-271'!$AQ27="|","|",BH$23+'INF S2 353-271'!$AQ27)</f>
        <v>0.81682421692896312</v>
      </c>
      <c r="BI31" s="83">
        <f ca="1">IF('INF S2 353-271'!$AQ27="|","|",BI$23+'INF S2 353-271'!$AQ27)</f>
        <v>0.83071310581785196</v>
      </c>
      <c r="BJ31" s="88">
        <f ca="1">IF('INF S2 353-271'!$AR27="|","|",BJ$23+'INF S2 353-271'!$AR27)</f>
        <v>0.83761165509259272</v>
      </c>
      <c r="BK31" s="87" t="str">
        <f ca="1">IF('INF S2 353-271'!$AS27="|","|",BK$23+'INF S2 353-271'!$AS27)</f>
        <v>|</v>
      </c>
      <c r="BL31" s="83">
        <f ca="1">IF('INF S2 353-271'!$AQ27="|","|",BL$23+'INF S2 353-271'!$AQ27)</f>
        <v>0.87237977248451859</v>
      </c>
      <c r="BM31" s="88">
        <f ca="1">IF('INF S2 353-271'!$AR27="|","|",BM$23+'INF S2 353-271'!$AR27)</f>
        <v>0.87927832175925935</v>
      </c>
      <c r="BN31" s="87" t="str">
        <f ca="1">IF('INF S2 353-271'!$AS27="|","|",BN$23+'INF S2 353-271'!$AS27)</f>
        <v>|</v>
      </c>
      <c r="BO31" s="83">
        <f ca="1">IF('INF S2 353-271'!$AQ27="|","|",BO$23+'INF S2 353-271'!$AQ27)</f>
        <v>0.91404643915118533</v>
      </c>
      <c r="BP31" s="88">
        <f ca="1">IF('INF S2 353-271'!$AR27="|","|",BP$23+'INF S2 353-271'!$AR27)</f>
        <v>0.92094498842592598</v>
      </c>
      <c r="BQ31" s="87" t="str">
        <f ca="1">IF('INF S2 353-271'!$AS27="|","|",BQ$23+'INF S2 353-271'!$AS27)</f>
        <v>|</v>
      </c>
      <c r="BR31" s="83">
        <f ca="1">IF('INF S2 353-271'!$AQ27="|","|",BR$23+'INF S2 353-271'!$AQ27)</f>
        <v>0.95571310581785196</v>
      </c>
      <c r="BS31" s="88">
        <f ca="1">IF('INF S2 353-271'!$AR27="|","|",BS$23+'INF S2 353-271'!$AR27)</f>
        <v>0.96261165509259272</v>
      </c>
      <c r="BT31" s="87" t="str">
        <f ca="1">IF('INF S2 353-271'!$AS27="|","|",BT$23+'INF S2 353-271'!$AS27)</f>
        <v>|</v>
      </c>
      <c r="BU31" s="83">
        <f ca="1">IF('INF S2 353-271'!$AQ27="|","|",BU$23+'INF S2 353-271'!$AQ27)</f>
        <v>0.99737977248451859</v>
      </c>
      <c r="BV31" s="88"/>
      <c r="CK31" s="284">
        <v>31.593999999999994</v>
      </c>
      <c r="CL31" s="155" t="s">
        <v>118</v>
      </c>
      <c r="CM31" s="89"/>
      <c r="CN31" s="83">
        <f ca="1">IF('INF S2 353-271'!$AY27="|","|",CN$38+'INF S2 353-271'!$AY27)</f>
        <v>0.21180326341794586</v>
      </c>
      <c r="CO31" s="83">
        <f ca="1">IF('INF S2 353-271'!$AY27="|","|",CO$38+'INF S2 353-271'!$AY27)</f>
        <v>0.25346993008461249</v>
      </c>
      <c r="CP31" s="83">
        <f ca="1">IF('INF S2 353-271'!$AY27="|","|",CP$38+'INF S2 353-271'!$AY27)</f>
        <v>0.26735881897350144</v>
      </c>
      <c r="CQ31" s="87" t="str">
        <f ca="1">IF('INF S2 353-271'!$BA27="|","|",CQ$38+'INF S2 353-271'!$BA27)</f>
        <v>|</v>
      </c>
      <c r="CR31" s="87"/>
      <c r="CS31" s="88">
        <f ca="1">IF('INF S2 353-271'!$AZ27="|","|",CS$38+'INF S2 353-271'!$AZ27)</f>
        <v>0.28782407407407407</v>
      </c>
      <c r="CT31" s="83">
        <f ca="1">IF('INF S2 353-271'!$AY27="|","|",CT$38+'INF S2 353-271'!$AY27)</f>
        <v>0.29513659675127918</v>
      </c>
      <c r="CU31" s="83">
        <f ca="1">IF('INF S2 353-271'!$AY27="|","|",CU$38+'INF S2 353-271'!$AY27)</f>
        <v>0.30902548564016813</v>
      </c>
      <c r="CV31" s="87" t="str">
        <f ca="1">IF('INF S2 353-271'!$BA27="|","|",CV$38+'INF S2 353-271'!$BA27)</f>
        <v>|</v>
      </c>
      <c r="CW31" s="87"/>
      <c r="CX31" s="88">
        <f ca="1">IF('INF S2 353-271'!$AZ27="|","|",CX$38+'INF S2 353-271'!$AZ27)</f>
        <v>0.32949074074074075</v>
      </c>
      <c r="CY31" s="83">
        <f ca="1">IF('INF S2 353-271'!$AY27="|","|",CY$38+'INF S2 353-271'!$AY27)</f>
        <v>0.33680326341794586</v>
      </c>
      <c r="CZ31" s="83">
        <f ca="1">IF('INF S2 353-271'!$AY27="|","|",CZ$38+'INF S2 353-271'!$AY27)</f>
        <v>0.35069215230683476</v>
      </c>
      <c r="DA31" s="87" t="str">
        <f ca="1">IF('INF S2 353-271'!$BA27="|","|",DA$38+'INF S2 353-271'!$BA27)</f>
        <v>|</v>
      </c>
      <c r="DB31" s="87"/>
      <c r="DC31" s="88">
        <f ca="1">IF('INF S2 353-271'!$AZ27="|","|",DC$38+'INF S2 353-271'!$AZ27)</f>
        <v>0.37115740740740744</v>
      </c>
      <c r="DD31" s="83">
        <f ca="1">IF('INF S2 353-271'!$AY27="|","|",DD$38+'INF S2 353-271'!$AY27)</f>
        <v>0.37846993008461255</v>
      </c>
      <c r="DE31" s="87" t="str">
        <f ca="1">IF('INF S2 353-271'!$BA27="|","|",DE$38+'INF S2 353-271'!$BA27)</f>
        <v>|</v>
      </c>
      <c r="DF31" s="88">
        <f ca="1">IF('INF S2 353-271'!$AZ27="|","|",DF$38+'INF S2 353-271'!$AZ27)</f>
        <v>0.41282407407407407</v>
      </c>
      <c r="DG31" s="83">
        <f ca="1">IF('INF S2 353-271'!$AY27="|","|",DG$38+'INF S2 353-271'!$AY27)</f>
        <v>0.42013659675127918</v>
      </c>
      <c r="DH31" s="87" t="str">
        <f ca="1">IF('INF S2 353-271'!$BA27="|","|",DH$38+'INF S2 353-271'!$BA27)</f>
        <v>|</v>
      </c>
      <c r="DI31" s="88">
        <f ca="1">IF('INF S2 353-271'!$AZ27="|","|",DI$38+'INF S2 353-271'!$AZ27)</f>
        <v>0.45449074074074075</v>
      </c>
      <c r="DJ31" s="83">
        <f ca="1">IF('INF S2 353-271'!$AY27="|","|",DJ$38+'INF S2 353-271'!$AY27)</f>
        <v>0.46180326341794586</v>
      </c>
      <c r="DK31" s="87" t="str">
        <f ca="1">IF('INF S2 353-271'!$BA27="|","|",DK$38+'INF S2 353-271'!$BA27)</f>
        <v>|</v>
      </c>
      <c r="DL31" s="88">
        <f ca="1">IF('INF S2 353-271'!$AZ27="|","|",DL$38+'INF S2 353-271'!$AZ27)</f>
        <v>0.49615740740740744</v>
      </c>
      <c r="DM31" s="83">
        <f ca="1">IF('INF S2 353-271'!$AY27="|","|",DM$38+'INF S2 353-271'!$AY27)</f>
        <v>0.50346993008461249</v>
      </c>
      <c r="DN31" s="87" t="str">
        <f ca="1">IF('INF S2 353-271'!$BA27="|","|",DN$38+'INF S2 353-271'!$BA27)</f>
        <v>|</v>
      </c>
      <c r="DO31" s="88">
        <f ca="1">IF('INF S2 353-271'!$AZ27="|","|",DO$38+'INF S2 353-271'!$AZ27)</f>
        <v>0.53782407407407407</v>
      </c>
      <c r="DP31" s="83">
        <f ca="1">IF('INF S2 353-271'!$AY27="|","|",DP$38+'INF S2 353-271'!$AY27)</f>
        <v>0.54513659675127923</v>
      </c>
      <c r="DQ31" s="87" t="str">
        <f ca="1">IF('INF S2 353-271'!$BA27="|","|",DQ$38+'INF S2 353-271'!$BA27)</f>
        <v>|</v>
      </c>
      <c r="DR31" s="88">
        <f ca="1">IF('INF S2 353-271'!$AZ27="|","|",DR$38+'INF S2 353-271'!$AZ27)</f>
        <v>0.5794907407407407</v>
      </c>
      <c r="DS31" s="83">
        <f ca="1">IF('INF S2 353-271'!$AY27="|","|",DS$38+'INF S2 353-271'!$AY27)</f>
        <v>0.58680326341794586</v>
      </c>
      <c r="DT31" s="87" t="str">
        <f ca="1">IF('INF S2 353-271'!$BA27="|","|",DT$38+'INF S2 353-271'!$BA27)</f>
        <v>|</v>
      </c>
      <c r="DU31" s="88">
        <f ca="1">IF('INF S2 353-271'!$AZ27="|","|",DU$38+'INF S2 353-271'!$AZ27)</f>
        <v>0.62115740740740732</v>
      </c>
      <c r="DV31" s="83">
        <f ca="1">IF('INF S2 353-271'!$AY27="|","|",DV$38+'INF S2 353-271'!$AY27)</f>
        <v>0.62846993008461249</v>
      </c>
      <c r="DW31" s="83">
        <f ca="1">IF('INF S2 353-271'!$AY27="|","|",DW$38+'INF S2 353-271'!$AY27)</f>
        <v>0.64235881897350144</v>
      </c>
      <c r="DX31" s="87" t="str">
        <f ca="1">IF('INF S2 353-271'!$BA27="|","|",DX$38+'INF S2 353-271'!$BA27)</f>
        <v>|</v>
      </c>
      <c r="DY31" s="87"/>
      <c r="DZ31" s="88">
        <f ca="1">IF('INF S2 353-271'!$AZ27="|","|",DZ$38+'INF S2 353-271'!$AZ27)</f>
        <v>0.66282407407407407</v>
      </c>
      <c r="EA31" s="83">
        <f ca="1">IF('INF S2 353-271'!$AY27="|","|",EA$38+'INF S2 353-271'!$AY27)</f>
        <v>0.67013659675127923</v>
      </c>
      <c r="EB31" s="83">
        <f ca="1">IF('INF S2 353-271'!$AY27="|","|",EB$38+'INF S2 353-271'!$AY27)</f>
        <v>0.68402548564016807</v>
      </c>
      <c r="EC31" s="87" t="str">
        <f ca="1">IF('INF S2 353-271'!$BA27="|","|",EC$38+'INF S2 353-271'!$BA27)</f>
        <v>|</v>
      </c>
      <c r="ED31" s="87"/>
      <c r="EE31" s="88">
        <f ca="1">IF('INF S2 353-271'!$AZ27="|","|",EE$38+'INF S2 353-271'!$AZ27)</f>
        <v>0.7044907407407407</v>
      </c>
      <c r="EF31" s="83">
        <f ca="1">IF('INF S2 353-271'!$AY27="|","|",EF$38+'INF S2 353-271'!$AY27)</f>
        <v>0.71180326341794586</v>
      </c>
      <c r="EG31" s="83">
        <f ca="1">IF('INF S2 353-271'!$AY27="|","|",EG$38+'INF S2 353-271'!$AY27)</f>
        <v>0.7256921523068347</v>
      </c>
      <c r="EH31" s="87" t="str">
        <f ca="1">IF('INF S2 353-271'!$BA27="|","|",EH$38+'INF S2 353-271'!$BA27)</f>
        <v>|</v>
      </c>
      <c r="EI31" s="87"/>
      <c r="EJ31" s="88">
        <f ca="1">IF('INF S2 353-271'!$AZ27="|","|",EJ$38+'INF S2 353-271'!$AZ27)</f>
        <v>0.74615740740740732</v>
      </c>
      <c r="EK31" s="83">
        <f ca="1">IF('INF S2 353-271'!$AY27="|","|",EK$38+'INF S2 353-271'!$AY27)</f>
        <v>0.75346993008461249</v>
      </c>
      <c r="EL31" s="83">
        <f ca="1">IF('INF S2 353-271'!$AY27="|","|",EL$38+'INF S2 353-271'!$AY27)</f>
        <v>0.76735881897350133</v>
      </c>
      <c r="EM31" s="87" t="str">
        <f ca="1">IF('INF S2 353-271'!$BA27="|","|",EM$38+'INF S2 353-271'!$BA27)</f>
        <v>|</v>
      </c>
      <c r="EN31" s="87"/>
      <c r="EO31" s="88">
        <f ca="1">IF('INF S2 353-271'!$AZ27="|","|",EO$38+'INF S2 353-271'!$AZ27)</f>
        <v>0.78782407407407407</v>
      </c>
      <c r="EP31" s="83">
        <f ca="1">IF('INF S2 353-271'!$AY27="|","|",EP$38+'INF S2 353-271'!$AY27)</f>
        <v>0.79513659675127923</v>
      </c>
      <c r="EQ31" s="87" t="str">
        <f ca="1">IF('INF S2 353-271'!$BA27="|","|",EQ$38+'INF S2 353-271'!$BA27)</f>
        <v>|</v>
      </c>
      <c r="ER31" s="88">
        <f ca="1">IF('INF S2 353-271'!$AZ27="|","|",ER$38+'INF S2 353-271'!$AZ27)</f>
        <v>0.8294907407407407</v>
      </c>
      <c r="ES31" s="83">
        <f ca="1">IF('INF S2 353-271'!$AY27="|","|",ES$38+'INF S2 353-271'!$AY27)</f>
        <v>0.83680326341794586</v>
      </c>
      <c r="ET31" s="87" t="str">
        <f ca="1">IF('INF S2 353-271'!$BA27="|","|",ET$38+'INF S2 353-271'!$BA27)</f>
        <v>|</v>
      </c>
      <c r="EU31" s="88">
        <f ca="1">IF('INF S2 353-271'!$AZ27="|","|",EU$38+'INF S2 353-271'!$AZ27)</f>
        <v>0.87115740740740732</v>
      </c>
      <c r="EV31" s="83">
        <f ca="1">IF('INF S2 353-271'!$AY27="|","|",EV$38+'INF S2 353-271'!$AY27)</f>
        <v>0.87846993008461249</v>
      </c>
      <c r="EW31" s="87" t="str">
        <f ca="1">IF('INF S2 353-271'!$BA27="|","|",EW$38+'INF S2 353-271'!$BA27)</f>
        <v>|</v>
      </c>
      <c r="EX31" s="88">
        <f ca="1">IF('INF S2 353-271'!$AZ27="|","|",EX$38+'INF S2 353-271'!$AZ27)</f>
        <v>0.91282407407407407</v>
      </c>
      <c r="EY31" s="83">
        <f ca="1">IF('INF S2 353-271'!$AY27="|","|",EY$38+'INF S2 353-271'!$AY27)</f>
        <v>0.92013659675127923</v>
      </c>
      <c r="EZ31" s="87" t="str">
        <f ca="1">IF('INF S2 353-271'!$BA27="|","|",EZ$38+'INF S2 353-271'!$BA27)</f>
        <v>|</v>
      </c>
      <c r="FA31" s="83">
        <f ca="1">IF('INF S2 353-271'!$AY27="|","|",FA$38+'INF S2 353-271'!$AY27)</f>
        <v>0.96180326341794586</v>
      </c>
    </row>
    <row r="32" spans="1:157">
      <c r="A32" s="284">
        <f ca="1">'INF S2 353-271'!K25</f>
        <v>36.155000000000001</v>
      </c>
      <c r="B32" s="154" t="str">
        <f ca="1">'INF S2 353-271'!L25</f>
        <v>Oborzyska Stare</v>
      </c>
      <c r="C32" s="275"/>
      <c r="D32" s="83">
        <f ca="1">IF('INF S2 353-271'!$AQ28="|","|",D$23+'INF S2 353-271'!$AQ28)</f>
        <v>0.25013987200515314</v>
      </c>
      <c r="E32" s="88" t="str">
        <f ca="1">IF('INF S2 353-271'!$AR28="|","|",E$23+'INF S2 353-271'!$AR28)</f>
        <v>|</v>
      </c>
      <c r="F32" s="87" t="str">
        <f ca="1">IF('INF S2 353-271'!$AS28="|","|",F$23+'INF S2 353-271'!$AS28)</f>
        <v>|</v>
      </c>
      <c r="G32" s="83">
        <f ca="1">IF('INF S2 353-271'!$AQ28="|","|",G$23+'INF S2 353-271'!$AQ28)</f>
        <v>0.29180653867181977</v>
      </c>
      <c r="H32" s="88" t="str">
        <f ca="1">IF('INF S2 353-271'!$AR28="|","|",H$23+'INF S2 353-271'!$AR28)</f>
        <v>|</v>
      </c>
      <c r="I32" s="83"/>
      <c r="J32" s="87" t="str">
        <f ca="1">IF('INF S2 353-271'!$AS28="|","|",J$23+'INF S2 353-271'!$AS28)</f>
        <v>|</v>
      </c>
      <c r="K32" s="83">
        <f ca="1">IF('INF S2 353-271'!$AQ28="|","|",K$23+'INF S2 353-271'!$AQ28)</f>
        <v>0.31958431644959756</v>
      </c>
      <c r="L32" s="83">
        <f ca="1">IF('INF S2 353-271'!$AQ28="|","|",L$23+'INF S2 353-271'!$AQ28)</f>
        <v>0.33347320533848646</v>
      </c>
      <c r="M32" s="88" t="str">
        <f ca="1">IF('INF S2 353-271'!$AR28="|","|",M$23+'INF S2 353-271'!$AR28)</f>
        <v>|</v>
      </c>
      <c r="N32" s="83"/>
      <c r="O32" s="87" t="str">
        <f ca="1">IF('INF S2 353-271'!$AS28="|","|",O$23+'INF S2 353-271'!$AS28)</f>
        <v>|</v>
      </c>
      <c r="P32" s="83">
        <f ca="1">IF('INF S2 353-271'!$AQ28="|","|",P$23+'INF S2 353-271'!$AQ28)</f>
        <v>0.36125098311626419</v>
      </c>
      <c r="Q32" s="83">
        <f ca="1">IF('INF S2 353-271'!$AQ28="|","|",Q$23+'INF S2 353-271'!$AQ28)</f>
        <v>0.37513987200515314</v>
      </c>
      <c r="R32" s="88" t="str">
        <f ca="1">IF('INF S2 353-271'!$AR28="|","|",R$23+'INF S2 353-271'!$AR28)</f>
        <v>|</v>
      </c>
      <c r="S32" s="83"/>
      <c r="T32" s="87" t="str">
        <f ca="1">IF('INF S2 353-271'!$AS28="|","|",T$23+'INF S2 353-271'!$AS28)</f>
        <v>|</v>
      </c>
      <c r="U32" s="83">
        <f ca="1">IF('INF S2 353-271'!$AQ28="|","|",U$23+'INF S2 353-271'!$AQ28)</f>
        <v>0.40291764978293088</v>
      </c>
      <c r="V32" s="83">
        <f ca="1">IF('INF S2 353-271'!$AQ28="|","|",V$23+'INF S2 353-271'!$AQ28)</f>
        <v>0.41680653867181977</v>
      </c>
      <c r="W32" s="88" t="str">
        <f ca="1">IF('INF S2 353-271'!$AR28="|","|",W$23+'INF S2 353-271'!$AR28)</f>
        <v>|</v>
      </c>
      <c r="X32" s="87" t="str">
        <f ca="1">IF('INF S2 353-271'!$AS28="|","|",X$23+'INF S2 353-271'!$AS28)</f>
        <v>|</v>
      </c>
      <c r="Y32" s="83">
        <f ca="1">IF('INF S2 353-271'!$AQ28="|","|",Y$23+'INF S2 353-271'!$AQ28)</f>
        <v>0.45847320533848646</v>
      </c>
      <c r="Z32" s="88" t="str">
        <f ca="1">IF('INF S2 353-271'!$AR28="|","|",Z$23+'INF S2 353-271'!$AR28)</f>
        <v>|</v>
      </c>
      <c r="AA32" s="87" t="str">
        <f ca="1">IF('INF S2 353-271'!$AS28="|","|",AA$23+'INF S2 353-271'!$AS28)</f>
        <v>|</v>
      </c>
      <c r="AB32" s="83">
        <f ca="1">IF('INF S2 353-271'!$AQ28="|","|",AB$23+'INF S2 353-271'!$AQ28)</f>
        <v>0.5001398720051532</v>
      </c>
      <c r="AC32" s="88" t="str">
        <f ca="1">IF('INF S2 353-271'!$AR28="|","|",AC$23+'INF S2 353-271'!$AR28)</f>
        <v>|</v>
      </c>
      <c r="AD32" s="87" t="str">
        <f ca="1">IF('INF S2 353-271'!$AS28="|","|",AD$23+'INF S2 353-271'!$AS28)</f>
        <v>|</v>
      </c>
      <c r="AE32" s="83">
        <f ca="1">IF('INF S2 353-271'!$AQ28="|","|",AE$23+'INF S2 353-271'!$AQ28)</f>
        <v>0.54180653867181983</v>
      </c>
      <c r="AF32" s="88" t="str">
        <f ca="1">IF('INF S2 353-271'!$AR28="|","|",AF$23+'INF S2 353-271'!$AR28)</f>
        <v>|</v>
      </c>
      <c r="AG32" s="87" t="str">
        <f ca="1">IF('INF S2 353-271'!$AS28="|","|",AG$23+'INF S2 353-271'!$AS28)</f>
        <v>|</v>
      </c>
      <c r="AH32" s="83">
        <f ca="1">IF('INF S2 353-271'!$AQ28="|","|",AH$23+'INF S2 353-271'!$AQ28)</f>
        <v>0.58347320533848646</v>
      </c>
      <c r="AI32" s="88" t="str">
        <f ca="1">IF('INF S2 353-271'!$AR28="|","|",AI$23+'INF S2 353-271'!$AR28)</f>
        <v>|</v>
      </c>
      <c r="AJ32" s="87" t="str">
        <f ca="1">IF('INF S2 353-271'!$AS28="|","|",AJ$23+'INF S2 353-271'!$AS28)</f>
        <v>|</v>
      </c>
      <c r="AK32" s="83">
        <f ca="1">IF('INF S2 353-271'!$AQ28="|","|",AK$23+'INF S2 353-271'!$AQ28)</f>
        <v>0.62513987200515309</v>
      </c>
      <c r="AL32" s="88" t="str">
        <f ca="1">IF('INF S2 353-271'!$AR28="|","|",AL$23+'INF S2 353-271'!$AR28)</f>
        <v>|</v>
      </c>
      <c r="AM32" s="87" t="str">
        <f ca="1">IF('INF S2 353-271'!$AS28="|","|",AM$23+'INF S2 353-271'!$AS28)</f>
        <v>|</v>
      </c>
      <c r="AN32" s="83">
        <f ca="1">IF('INF S2 353-271'!$AQ28="|","|",AN$23+'INF S2 353-271'!$AQ28)</f>
        <v>0.65291764978293088</v>
      </c>
      <c r="AO32" s="83">
        <f ca="1">IF('INF S2 353-271'!$AQ28="|","|",AO$23+'INF S2 353-271'!$AQ28)</f>
        <v>0.66680653867181983</v>
      </c>
      <c r="AP32" s="88" t="str">
        <f ca="1">IF('INF S2 353-271'!$AR28="|","|",AP$23+'INF S2 353-271'!$AR28)</f>
        <v>|</v>
      </c>
      <c r="AQ32" s="83"/>
      <c r="AR32" s="87" t="str">
        <f ca="1">IF('INF S2 353-271'!$AS28="|","|",AR$23+'INF S2 353-271'!$AS28)</f>
        <v>|</v>
      </c>
      <c r="AS32" s="83">
        <f ca="1">IF('INF S2 353-271'!$AQ28="|","|",AS$23+'INF S2 353-271'!$AQ28)</f>
        <v>0.69458431644959762</v>
      </c>
      <c r="AT32" s="83">
        <f ca="1">IF('INF S2 353-271'!$AQ28="|","|",AT$23+'INF S2 353-271'!$AQ28)</f>
        <v>0.70847320533848646</v>
      </c>
      <c r="AU32" s="88" t="str">
        <f ca="1">IF('INF S2 353-271'!$AR28="|","|",AU$23+'INF S2 353-271'!$AR28)</f>
        <v>|</v>
      </c>
      <c r="AV32" s="83"/>
      <c r="AW32" s="87" t="str">
        <f ca="1">IF('INF S2 353-271'!$AS28="|","|",AW$23+'INF S2 353-271'!$AS28)</f>
        <v>|</v>
      </c>
      <c r="AX32" s="83">
        <f ca="1">IF('INF S2 353-271'!$AQ28="|","|",AX$23+'INF S2 353-271'!$AQ28)</f>
        <v>0.73625098311626425</v>
      </c>
      <c r="AY32" s="83">
        <f ca="1">IF('INF S2 353-271'!$AQ28="|","|",AY$23+'INF S2 353-271'!$AQ28)</f>
        <v>0.75013987200515309</v>
      </c>
      <c r="AZ32" s="88" t="str">
        <f ca="1">IF('INF S2 353-271'!$AR28="|","|",AZ$23+'INF S2 353-271'!$AR28)</f>
        <v>|</v>
      </c>
      <c r="BA32" s="83"/>
      <c r="BB32" s="87" t="str">
        <f ca="1">IF('INF S2 353-271'!$AS28="|","|",BB$23+'INF S2 353-271'!$AS28)</f>
        <v>|</v>
      </c>
      <c r="BC32" s="83">
        <f ca="1">IF('INF S2 353-271'!$AQ28="|","|",BC$23+'INF S2 353-271'!$AQ28)</f>
        <v>0.77791764978293099</v>
      </c>
      <c r="BD32" s="83">
        <f ca="1">IF('INF S2 353-271'!$AQ28="|","|",BD$23+'INF S2 353-271'!$AQ28)</f>
        <v>0.79180653867181983</v>
      </c>
      <c r="BE32" s="88" t="str">
        <f ca="1">IF('INF S2 353-271'!$AR28="|","|",BE$23+'INF S2 353-271'!$AR28)</f>
        <v>|</v>
      </c>
      <c r="BF32" s="83"/>
      <c r="BG32" s="87" t="str">
        <f ca="1">IF('INF S2 353-271'!$AS28="|","|",BG$23+'INF S2 353-271'!$AS28)</f>
        <v>|</v>
      </c>
      <c r="BH32" s="83">
        <f ca="1">IF('INF S2 353-271'!$AQ28="|","|",BH$23+'INF S2 353-271'!$AQ28)</f>
        <v>0.81958431644959762</v>
      </c>
      <c r="BI32" s="83">
        <f ca="1">IF('INF S2 353-271'!$AQ28="|","|",BI$23+'INF S2 353-271'!$AQ28)</f>
        <v>0.83347320533848646</v>
      </c>
      <c r="BJ32" s="88" t="str">
        <f ca="1">IF('INF S2 353-271'!$AR28="|","|",BJ$23+'INF S2 353-271'!$AR28)</f>
        <v>|</v>
      </c>
      <c r="BK32" s="87" t="str">
        <f ca="1">IF('INF S2 353-271'!$AS28="|","|",BK$23+'INF S2 353-271'!$AS28)</f>
        <v>|</v>
      </c>
      <c r="BL32" s="83">
        <f ca="1">IF('INF S2 353-271'!$AQ28="|","|",BL$23+'INF S2 353-271'!$AQ28)</f>
        <v>0.87513987200515309</v>
      </c>
      <c r="BM32" s="88" t="str">
        <f ca="1">IF('INF S2 353-271'!$AR28="|","|",BM$23+'INF S2 353-271'!$AR28)</f>
        <v>|</v>
      </c>
      <c r="BN32" s="87" t="str">
        <f ca="1">IF('INF S2 353-271'!$AS28="|","|",BN$23+'INF S2 353-271'!$AS28)</f>
        <v>|</v>
      </c>
      <c r="BO32" s="83">
        <f ca="1">IF('INF S2 353-271'!$AQ28="|","|",BO$23+'INF S2 353-271'!$AQ28)</f>
        <v>0.91680653867181983</v>
      </c>
      <c r="BP32" s="88" t="str">
        <f ca="1">IF('INF S2 353-271'!$AR28="|","|",BP$23+'INF S2 353-271'!$AR28)</f>
        <v>|</v>
      </c>
      <c r="BQ32" s="87" t="str">
        <f ca="1">IF('INF S2 353-271'!$AS28="|","|",BQ$23+'INF S2 353-271'!$AS28)</f>
        <v>|</v>
      </c>
      <c r="BR32" s="83">
        <f ca="1">IF('INF S2 353-271'!$AQ28="|","|",BR$23+'INF S2 353-271'!$AQ28)</f>
        <v>0.95847320533848646</v>
      </c>
      <c r="BS32" s="88" t="str">
        <f ca="1">IF('INF S2 353-271'!$AR28="|","|",BS$23+'INF S2 353-271'!$AR28)</f>
        <v>|</v>
      </c>
      <c r="BT32" s="87" t="str">
        <f ca="1">IF('INF S2 353-271'!$AS28="|","|",BT$23+'INF S2 353-271'!$AS28)</f>
        <v>|</v>
      </c>
      <c r="BU32" s="83">
        <f ca="1">IF('INF S2 353-271'!$AQ28="|","|",BU$23+'INF S2 353-271'!$AQ28)</f>
        <v>1.0001398720051531</v>
      </c>
      <c r="BV32" s="88"/>
      <c r="CK32" s="284">
        <v>36.155000000000001</v>
      </c>
      <c r="CL32" s="154" t="s">
        <v>119</v>
      </c>
      <c r="CM32" s="89"/>
      <c r="CN32" s="83">
        <f ca="1">IF('INF S2 353-271'!$AY28="|","|",CN$38+'INF S2 353-271'!$AY28)</f>
        <v>0.20904316389731134</v>
      </c>
      <c r="CO32" s="83">
        <f ca="1">IF('INF S2 353-271'!$AY28="|","|",CO$38+'INF S2 353-271'!$AY28)</f>
        <v>0.250709830563978</v>
      </c>
      <c r="CP32" s="83">
        <f ca="1">IF('INF S2 353-271'!$AY28="|","|",CP$38+'INF S2 353-271'!$AY28)</f>
        <v>0.26459871945286689</v>
      </c>
      <c r="CQ32" s="87" t="str">
        <f ca="1">IF('INF S2 353-271'!$BA28="|","|",CQ$38+'INF S2 353-271'!$BA28)</f>
        <v>|</v>
      </c>
      <c r="CR32" s="87"/>
      <c r="CS32" s="88" t="str">
        <f ca="1">IF('INF S2 353-271'!$AZ28="|","|",CS$38+'INF S2 353-271'!$AZ28)</f>
        <v>|</v>
      </c>
      <c r="CT32" s="83">
        <f ca="1">IF('INF S2 353-271'!$AY28="|","|",CT$38+'INF S2 353-271'!$AY28)</f>
        <v>0.29237649723064463</v>
      </c>
      <c r="CU32" s="83">
        <f ca="1">IF('INF S2 353-271'!$AY28="|","|",CU$38+'INF S2 353-271'!$AY28)</f>
        <v>0.30626538611953358</v>
      </c>
      <c r="CV32" s="87" t="str">
        <f ca="1">IF('INF S2 353-271'!$BA28="|","|",CV$38+'INF S2 353-271'!$BA28)</f>
        <v>|</v>
      </c>
      <c r="CW32" s="87"/>
      <c r="CX32" s="88" t="str">
        <f ca="1">IF('INF S2 353-271'!$AZ28="|","|",CX$38+'INF S2 353-271'!$AZ28)</f>
        <v>|</v>
      </c>
      <c r="CY32" s="83">
        <f ca="1">IF('INF S2 353-271'!$AY28="|","|",CY$38+'INF S2 353-271'!$AY28)</f>
        <v>0.33404316389731131</v>
      </c>
      <c r="CZ32" s="83">
        <f ca="1">IF('INF S2 353-271'!$AY28="|","|",CZ$38+'INF S2 353-271'!$AY28)</f>
        <v>0.34793205278620021</v>
      </c>
      <c r="DA32" s="87" t="str">
        <f ca="1">IF('INF S2 353-271'!$BA28="|","|",DA$38+'INF S2 353-271'!$BA28)</f>
        <v>|</v>
      </c>
      <c r="DB32" s="87"/>
      <c r="DC32" s="88" t="str">
        <f ca="1">IF('INF S2 353-271'!$AZ28="|","|",DC$38+'INF S2 353-271'!$AZ28)</f>
        <v>|</v>
      </c>
      <c r="DD32" s="83">
        <f ca="1">IF('INF S2 353-271'!$AY28="|","|",DD$38+'INF S2 353-271'!$AY28)</f>
        <v>0.375709830563978</v>
      </c>
      <c r="DE32" s="87" t="str">
        <f ca="1">IF('INF S2 353-271'!$BA28="|","|",DE$38+'INF S2 353-271'!$BA28)</f>
        <v>|</v>
      </c>
      <c r="DF32" s="88" t="str">
        <f ca="1">IF('INF S2 353-271'!$AZ28="|","|",DF$38+'INF S2 353-271'!$AZ28)</f>
        <v>|</v>
      </c>
      <c r="DG32" s="83">
        <f ca="1">IF('INF S2 353-271'!$AY28="|","|",DG$38+'INF S2 353-271'!$AY28)</f>
        <v>0.41737649723064463</v>
      </c>
      <c r="DH32" s="87" t="str">
        <f ca="1">IF('INF S2 353-271'!$BA28="|","|",DH$38+'INF S2 353-271'!$BA28)</f>
        <v>|</v>
      </c>
      <c r="DI32" s="88" t="str">
        <f ca="1">IF('INF S2 353-271'!$AZ28="|","|",DI$38+'INF S2 353-271'!$AZ28)</f>
        <v>|</v>
      </c>
      <c r="DJ32" s="83">
        <f ca="1">IF('INF S2 353-271'!$AY28="|","|",DJ$38+'INF S2 353-271'!$AY28)</f>
        <v>0.45904316389731131</v>
      </c>
      <c r="DK32" s="87" t="str">
        <f ca="1">IF('INF S2 353-271'!$BA28="|","|",DK$38+'INF S2 353-271'!$BA28)</f>
        <v>|</v>
      </c>
      <c r="DL32" s="88" t="str">
        <f ca="1">IF('INF S2 353-271'!$AZ28="|","|",DL$38+'INF S2 353-271'!$AZ28)</f>
        <v>|</v>
      </c>
      <c r="DM32" s="83">
        <f ca="1">IF('INF S2 353-271'!$AY28="|","|",DM$38+'INF S2 353-271'!$AY28)</f>
        <v>0.500709830563978</v>
      </c>
      <c r="DN32" s="87" t="str">
        <f ca="1">IF('INF S2 353-271'!$BA28="|","|",DN$38+'INF S2 353-271'!$BA28)</f>
        <v>|</v>
      </c>
      <c r="DO32" s="88" t="str">
        <f ca="1">IF('INF S2 353-271'!$AZ28="|","|",DO$38+'INF S2 353-271'!$AZ28)</f>
        <v>|</v>
      </c>
      <c r="DP32" s="83">
        <f ca="1">IF('INF S2 353-271'!$AY28="|","|",DP$38+'INF S2 353-271'!$AY28)</f>
        <v>0.54237649723064474</v>
      </c>
      <c r="DQ32" s="87" t="str">
        <f ca="1">IF('INF S2 353-271'!$BA28="|","|",DQ$38+'INF S2 353-271'!$BA28)</f>
        <v>|</v>
      </c>
      <c r="DR32" s="88" t="str">
        <f ca="1">IF('INF S2 353-271'!$AZ28="|","|",DR$38+'INF S2 353-271'!$AZ28)</f>
        <v>|</v>
      </c>
      <c r="DS32" s="83">
        <f ca="1">IF('INF S2 353-271'!$AY28="|","|",DS$38+'INF S2 353-271'!$AY28)</f>
        <v>0.58404316389731137</v>
      </c>
      <c r="DT32" s="87" t="str">
        <f ca="1">IF('INF S2 353-271'!$BA28="|","|",DT$38+'INF S2 353-271'!$BA28)</f>
        <v>|</v>
      </c>
      <c r="DU32" s="88" t="str">
        <f ca="1">IF('INF S2 353-271'!$AZ28="|","|",DU$38+'INF S2 353-271'!$AZ28)</f>
        <v>|</v>
      </c>
      <c r="DV32" s="83">
        <f ca="1">IF('INF S2 353-271'!$AY28="|","|",DV$38+'INF S2 353-271'!$AY28)</f>
        <v>0.625709830563978</v>
      </c>
      <c r="DW32" s="83">
        <f ca="1">IF('INF S2 353-271'!$AY28="|","|",DW$38+'INF S2 353-271'!$AY28)</f>
        <v>0.63959871945286695</v>
      </c>
      <c r="DX32" s="87" t="str">
        <f ca="1">IF('INF S2 353-271'!$BA28="|","|",DX$38+'INF S2 353-271'!$BA28)</f>
        <v>|</v>
      </c>
      <c r="DY32" s="87"/>
      <c r="DZ32" s="88" t="str">
        <f ca="1">IF('INF S2 353-271'!$AZ28="|","|",DZ$38+'INF S2 353-271'!$AZ28)</f>
        <v>|</v>
      </c>
      <c r="EA32" s="83">
        <f ca="1">IF('INF S2 353-271'!$AY28="|","|",EA$38+'INF S2 353-271'!$AY28)</f>
        <v>0.66737649723064474</v>
      </c>
      <c r="EB32" s="83">
        <f ca="1">IF('INF S2 353-271'!$AY28="|","|",EB$38+'INF S2 353-271'!$AY28)</f>
        <v>0.68126538611953358</v>
      </c>
      <c r="EC32" s="87" t="str">
        <f ca="1">IF('INF S2 353-271'!$BA28="|","|",EC$38+'INF S2 353-271'!$BA28)</f>
        <v>|</v>
      </c>
      <c r="ED32" s="87"/>
      <c r="EE32" s="88" t="str">
        <f ca="1">IF('INF S2 353-271'!$AZ28="|","|",EE$38+'INF S2 353-271'!$AZ28)</f>
        <v>|</v>
      </c>
      <c r="EF32" s="83">
        <f ca="1">IF('INF S2 353-271'!$AY28="|","|",EF$38+'INF S2 353-271'!$AY28)</f>
        <v>0.70904316389731137</v>
      </c>
      <c r="EG32" s="83">
        <f ca="1">IF('INF S2 353-271'!$AY28="|","|",EG$38+'INF S2 353-271'!$AY28)</f>
        <v>0.72293205278620021</v>
      </c>
      <c r="EH32" s="87" t="str">
        <f ca="1">IF('INF S2 353-271'!$BA28="|","|",EH$38+'INF S2 353-271'!$BA28)</f>
        <v>|</v>
      </c>
      <c r="EI32" s="87"/>
      <c r="EJ32" s="88" t="str">
        <f ca="1">IF('INF S2 353-271'!$AZ28="|","|",EJ$38+'INF S2 353-271'!$AZ28)</f>
        <v>|</v>
      </c>
      <c r="EK32" s="83">
        <f ca="1">IF('INF S2 353-271'!$AY28="|","|",EK$38+'INF S2 353-271'!$AY28)</f>
        <v>0.750709830563978</v>
      </c>
      <c r="EL32" s="83">
        <f ca="1">IF('INF S2 353-271'!$AY28="|","|",EL$38+'INF S2 353-271'!$AY28)</f>
        <v>0.76459871945286684</v>
      </c>
      <c r="EM32" s="87" t="str">
        <f ca="1">IF('INF S2 353-271'!$BA28="|","|",EM$38+'INF S2 353-271'!$BA28)</f>
        <v>|</v>
      </c>
      <c r="EN32" s="87"/>
      <c r="EO32" s="88" t="str">
        <f ca="1">IF('INF S2 353-271'!$AZ28="|","|",EO$38+'INF S2 353-271'!$AZ28)</f>
        <v>|</v>
      </c>
      <c r="EP32" s="83">
        <f ca="1">IF('INF S2 353-271'!$AY28="|","|",EP$38+'INF S2 353-271'!$AY28)</f>
        <v>0.79237649723064474</v>
      </c>
      <c r="EQ32" s="87" t="str">
        <f ca="1">IF('INF S2 353-271'!$BA28="|","|",EQ$38+'INF S2 353-271'!$BA28)</f>
        <v>|</v>
      </c>
      <c r="ER32" s="88" t="str">
        <f ca="1">IF('INF S2 353-271'!$AZ28="|","|",ER$38+'INF S2 353-271'!$AZ28)</f>
        <v>|</v>
      </c>
      <c r="ES32" s="83">
        <f ca="1">IF('INF S2 353-271'!$AY28="|","|",ES$38+'INF S2 353-271'!$AY28)</f>
        <v>0.83404316389731137</v>
      </c>
      <c r="ET32" s="87" t="str">
        <f ca="1">IF('INF S2 353-271'!$BA28="|","|",ET$38+'INF S2 353-271'!$BA28)</f>
        <v>|</v>
      </c>
      <c r="EU32" s="88" t="str">
        <f ca="1">IF('INF S2 353-271'!$AZ28="|","|",EU$38+'INF S2 353-271'!$AZ28)</f>
        <v>|</v>
      </c>
      <c r="EV32" s="83">
        <f ca="1">IF('INF S2 353-271'!$AY28="|","|",EV$38+'INF S2 353-271'!$AY28)</f>
        <v>0.875709830563978</v>
      </c>
      <c r="EW32" s="87" t="str">
        <f ca="1">IF('INF S2 353-271'!$BA28="|","|",EW$38+'INF S2 353-271'!$BA28)</f>
        <v>|</v>
      </c>
      <c r="EX32" s="88" t="str">
        <f ca="1">IF('INF S2 353-271'!$AZ28="|","|",EX$38+'INF S2 353-271'!$AZ28)</f>
        <v>|</v>
      </c>
      <c r="EY32" s="83">
        <f ca="1">IF('INF S2 353-271'!$AY28="|","|",EY$38+'INF S2 353-271'!$AY28)</f>
        <v>0.91737649723064474</v>
      </c>
      <c r="EZ32" s="87" t="str">
        <f ca="1">IF('INF S2 353-271'!$BA28="|","|",EZ$38+'INF S2 353-271'!$BA28)</f>
        <v>|</v>
      </c>
      <c r="FA32" s="83">
        <f ca="1">IF('INF S2 353-271'!$AY28="|","|",FA$38+'INF S2 353-271'!$AY28)</f>
        <v>0.95904316389731137</v>
      </c>
    </row>
    <row r="33" spans="1:186">
      <c r="A33" s="284">
        <f ca="1">'INF S2 353-271'!K26</f>
        <v>41.832999999999998</v>
      </c>
      <c r="B33" s="262" t="str">
        <f ca="1">'INF S2 353-271'!L26</f>
        <v>Kościan</v>
      </c>
      <c r="C33" s="275"/>
      <c r="D33" s="83">
        <f ca="1">IF('INF S2 353-271'!$AQ29="|","|",D$23+'INF S2 353-271'!$AQ29)</f>
        <v>0.25364495282920646</v>
      </c>
      <c r="E33" s="88">
        <f ca="1">IF('INF S2 353-271'!$AR29="|","|",E$23+'INF S2 353-271'!$AR29)</f>
        <v>0.25977600694444447</v>
      </c>
      <c r="F33" s="87">
        <f ca="1">IF('INF S2 353-271'!$AS29="|","|",F$23+'INF S2 353-271'!$AS29)</f>
        <v>0.26699074074074075</v>
      </c>
      <c r="G33" s="83">
        <f ca="1">IF('INF S2 353-271'!$AQ29="|","|",G$23+'INF S2 353-271'!$AQ29)</f>
        <v>0.29531161949587315</v>
      </c>
      <c r="H33" s="88">
        <f ca="1">IF('INF S2 353-271'!$AR29="|","|",H$23+'INF S2 353-271'!$AR29)</f>
        <v>0.3014426736111111</v>
      </c>
      <c r="I33" s="83"/>
      <c r="J33" s="87">
        <f ca="1">IF('INF S2 353-271'!$AS29="|","|",J$23+'INF S2 353-271'!$AS29)</f>
        <v>0.30865740740740744</v>
      </c>
      <c r="K33" s="83">
        <f ca="1">IF('INF S2 353-271'!$AQ29="|","|",K$23+'INF S2 353-271'!$AQ29)</f>
        <v>0.32308939727365094</v>
      </c>
      <c r="L33" s="83">
        <f ca="1">IF('INF S2 353-271'!$AQ29="|","|",L$23+'INF S2 353-271'!$AQ29)</f>
        <v>0.33697828616253983</v>
      </c>
      <c r="M33" s="88">
        <f ca="1">IF('INF S2 353-271'!$AR29="|","|",M$23+'INF S2 353-271'!$AR29)</f>
        <v>0.34310934027777779</v>
      </c>
      <c r="N33" s="83"/>
      <c r="O33" s="87">
        <f ca="1">IF('INF S2 353-271'!$AS29="|","|",O$23+'INF S2 353-271'!$AS29)</f>
        <v>0.35032407407407412</v>
      </c>
      <c r="P33" s="83">
        <f ca="1">IF('INF S2 353-271'!$AQ29="|","|",P$23+'INF S2 353-271'!$AQ29)</f>
        <v>0.36475606394031757</v>
      </c>
      <c r="Q33" s="83">
        <f ca="1">IF('INF S2 353-271'!$AQ29="|","|",Q$23+'INF S2 353-271'!$AQ29)</f>
        <v>0.37864495282920652</v>
      </c>
      <c r="R33" s="88">
        <f ca="1">IF('INF S2 353-271'!$AR29="|","|",R$23+'INF S2 353-271'!$AR29)</f>
        <v>0.38477600694444442</v>
      </c>
      <c r="S33" s="83"/>
      <c r="T33" s="87">
        <f ca="1">IF('INF S2 353-271'!$AS29="|","|",T$23+'INF S2 353-271'!$AS29)</f>
        <v>0.39199074074074081</v>
      </c>
      <c r="U33" s="83">
        <f ca="1">IF('INF S2 353-271'!$AQ29="|","|",U$23+'INF S2 353-271'!$AQ29)</f>
        <v>0.40642273060698425</v>
      </c>
      <c r="V33" s="83">
        <f ca="1">IF('INF S2 353-271'!$AQ29="|","|",V$23+'INF S2 353-271'!$AQ29)</f>
        <v>0.42031161949587315</v>
      </c>
      <c r="W33" s="88">
        <f ca="1">IF('INF S2 353-271'!$AR29="|","|",W$23+'INF S2 353-271'!$AR29)</f>
        <v>0.42644267361111104</v>
      </c>
      <c r="X33" s="87">
        <f ca="1">IF('INF S2 353-271'!$AS29="|","|",X$23+'INF S2 353-271'!$AS29)</f>
        <v>0.43365740740740744</v>
      </c>
      <c r="Y33" s="83">
        <f ca="1">IF('INF S2 353-271'!$AQ29="|","|",Y$23+'INF S2 353-271'!$AQ29)</f>
        <v>0.46197828616253983</v>
      </c>
      <c r="Z33" s="88">
        <f ca="1">IF('INF S2 353-271'!$AR29="|","|",Z$23+'INF S2 353-271'!$AR29)</f>
        <v>0.46810934027777773</v>
      </c>
      <c r="AA33" s="87">
        <f ca="1">IF('INF S2 353-271'!$AS29="|","|",AA$23+'INF S2 353-271'!$AS29)</f>
        <v>0.47532407407407412</v>
      </c>
      <c r="AB33" s="83">
        <f ca="1">IF('INF S2 353-271'!$AQ29="|","|",AB$23+'INF S2 353-271'!$AQ29)</f>
        <v>0.50364495282920652</v>
      </c>
      <c r="AC33" s="88">
        <f ca="1">IF('INF S2 353-271'!$AR29="|","|",AC$23+'INF S2 353-271'!$AR29)</f>
        <v>0.50977600694444447</v>
      </c>
      <c r="AD33" s="87">
        <f ca="1">IF('INF S2 353-271'!$AS29="|","|",AD$23+'INF S2 353-271'!$AS29)</f>
        <v>0.5169907407407407</v>
      </c>
      <c r="AE33" s="83">
        <f ca="1">IF('INF S2 353-271'!$AQ29="|","|",AE$23+'INF S2 353-271'!$AQ29)</f>
        <v>0.54531161949587315</v>
      </c>
      <c r="AF33" s="88">
        <f ca="1">IF('INF S2 353-271'!$AR29="|","|",AF$23+'INF S2 353-271'!$AR29)</f>
        <v>0.5514426736111111</v>
      </c>
      <c r="AG33" s="87">
        <f ca="1">IF('INF S2 353-271'!$AS29="|","|",AG$23+'INF S2 353-271'!$AS29)</f>
        <v>0.55865740740740744</v>
      </c>
      <c r="AH33" s="83">
        <f ca="1">IF('INF S2 353-271'!$AQ29="|","|",AH$23+'INF S2 353-271'!$AQ29)</f>
        <v>0.58697828616253978</v>
      </c>
      <c r="AI33" s="88">
        <f ca="1">IF('INF S2 353-271'!$AR29="|","|",AI$23+'INF S2 353-271'!$AR29)</f>
        <v>0.59310934027777773</v>
      </c>
      <c r="AJ33" s="87">
        <f ca="1">IF('INF S2 353-271'!$AS29="|","|",AJ$23+'INF S2 353-271'!$AS29)</f>
        <v>0.60032407407407407</v>
      </c>
      <c r="AK33" s="83">
        <f ca="1">IF('INF S2 353-271'!$AQ29="|","|",AK$23+'INF S2 353-271'!$AQ29)</f>
        <v>0.6286449528292064</v>
      </c>
      <c r="AL33" s="88">
        <f ca="1">IF('INF S2 353-271'!$AR29="|","|",AL$23+'INF S2 353-271'!$AR29)</f>
        <v>0.63477600694444436</v>
      </c>
      <c r="AM33" s="87">
        <f ca="1">IF('INF S2 353-271'!$AS29="|","|",AM$23+'INF S2 353-271'!$AS29)</f>
        <v>0.6419907407407407</v>
      </c>
      <c r="AN33" s="83">
        <f ca="1">IF('INF S2 353-271'!$AQ29="|","|",AN$23+'INF S2 353-271'!$AQ29)</f>
        <v>0.65642273060698419</v>
      </c>
      <c r="AO33" s="83">
        <f ca="1">IF('INF S2 353-271'!$AQ29="|","|",AO$23+'INF S2 353-271'!$AQ29)</f>
        <v>0.67031161949587315</v>
      </c>
      <c r="AP33" s="88">
        <f ca="1">IF('INF S2 353-271'!$AR29="|","|",AP$23+'INF S2 353-271'!$AR29)</f>
        <v>0.6764426736111111</v>
      </c>
      <c r="AQ33" s="83"/>
      <c r="AR33" s="87">
        <f ca="1">IF('INF S2 353-271'!$AS29="|","|",AR$23+'INF S2 353-271'!$AS29)</f>
        <v>0.68365740740740744</v>
      </c>
      <c r="AS33" s="83">
        <f ca="1">IF('INF S2 353-271'!$AQ29="|","|",AS$23+'INF S2 353-271'!$AQ29)</f>
        <v>0.69808939727365094</v>
      </c>
      <c r="AT33" s="83">
        <f ca="1">IF('INF S2 353-271'!$AQ29="|","|",AT$23+'INF S2 353-271'!$AQ29)</f>
        <v>0.71197828616253978</v>
      </c>
      <c r="AU33" s="88">
        <f ca="1">IF('INF S2 353-271'!$AR29="|","|",AU$23+'INF S2 353-271'!$AR29)</f>
        <v>0.71810934027777784</v>
      </c>
      <c r="AV33" s="83"/>
      <c r="AW33" s="87">
        <f ca="1">IF('INF S2 353-271'!$AS29="|","|",AW$23+'INF S2 353-271'!$AS29)</f>
        <v>0.72532407407407407</v>
      </c>
      <c r="AX33" s="83">
        <f ca="1">IF('INF S2 353-271'!$AQ29="|","|",AX$23+'INF S2 353-271'!$AQ29)</f>
        <v>0.73975606394031757</v>
      </c>
      <c r="AY33" s="83">
        <f ca="1">IF('INF S2 353-271'!$AQ29="|","|",AY$23+'INF S2 353-271'!$AQ29)</f>
        <v>0.7536449528292064</v>
      </c>
      <c r="AZ33" s="88">
        <f ca="1">IF('INF S2 353-271'!$AR29="|","|",AZ$23+'INF S2 353-271'!$AR29)</f>
        <v>0.75977600694444447</v>
      </c>
      <c r="BA33" s="83"/>
      <c r="BB33" s="87">
        <f ca="1">IF('INF S2 353-271'!$AS29="|","|",BB$23+'INF S2 353-271'!$AS29)</f>
        <v>0.7669907407407407</v>
      </c>
      <c r="BC33" s="83">
        <f ca="1">IF('INF S2 353-271'!$AQ29="|","|",BC$23+'INF S2 353-271'!$AQ29)</f>
        <v>0.78142273060698431</v>
      </c>
      <c r="BD33" s="83">
        <f ca="1">IF('INF S2 353-271'!$AQ29="|","|",BD$23+'INF S2 353-271'!$AQ29)</f>
        <v>0.79531161949587315</v>
      </c>
      <c r="BE33" s="88">
        <f ca="1">IF('INF S2 353-271'!$AR29="|","|",BE$23+'INF S2 353-271'!$AR29)</f>
        <v>0.8014426736111111</v>
      </c>
      <c r="BF33" s="83"/>
      <c r="BG33" s="87">
        <f ca="1">IF('INF S2 353-271'!$AS29="|","|",BG$23+'INF S2 353-271'!$AS29)</f>
        <v>0.80865740740740744</v>
      </c>
      <c r="BH33" s="83">
        <f ca="1">IF('INF S2 353-271'!$AQ29="|","|",BH$23+'INF S2 353-271'!$AQ29)</f>
        <v>0.82308939727365094</v>
      </c>
      <c r="BI33" s="83">
        <f ca="1">IF('INF S2 353-271'!$AQ29="|","|",BI$23+'INF S2 353-271'!$AQ29)</f>
        <v>0.83697828616253978</v>
      </c>
      <c r="BJ33" s="88">
        <f ca="1">IF('INF S2 353-271'!$AR29="|","|",BJ$23+'INF S2 353-271'!$AR29)</f>
        <v>0.84310934027777784</v>
      </c>
      <c r="BK33" s="87">
        <f ca="1">IF('INF S2 353-271'!$AS29="|","|",BK$23+'INF S2 353-271'!$AS29)</f>
        <v>0.85032407407407407</v>
      </c>
      <c r="BL33" s="83">
        <f ca="1">IF('INF S2 353-271'!$AQ29="|","|",BL$23+'INF S2 353-271'!$AQ29)</f>
        <v>0.8786449528292064</v>
      </c>
      <c r="BM33" s="88">
        <f ca="1">IF('INF S2 353-271'!$AR29="|","|",BM$23+'INF S2 353-271'!$AR29)</f>
        <v>0.88477600694444447</v>
      </c>
      <c r="BN33" s="87">
        <f ca="1">IF('INF S2 353-271'!$AS29="|","|",BN$23+'INF S2 353-271'!$AS29)</f>
        <v>0.8919907407407407</v>
      </c>
      <c r="BO33" s="83">
        <f ca="1">IF('INF S2 353-271'!$AQ29="|","|",BO$23+'INF S2 353-271'!$AQ29)</f>
        <v>0.92031161949587315</v>
      </c>
      <c r="BP33" s="88">
        <f ca="1">IF('INF S2 353-271'!$AR29="|","|",BP$23+'INF S2 353-271'!$AR29)</f>
        <v>0.9264426736111111</v>
      </c>
      <c r="BQ33" s="87">
        <f ca="1">IF('INF S2 353-271'!$AS29="|","|",BQ$23+'INF S2 353-271'!$AS29)</f>
        <v>0.93365740740740744</v>
      </c>
      <c r="BR33" s="83">
        <f ca="1">IF('INF S2 353-271'!$AQ29="|","|",BR$23+'INF S2 353-271'!$AQ29)</f>
        <v>0.96197828616253978</v>
      </c>
      <c r="BS33" s="88">
        <f ca="1">IF('INF S2 353-271'!$AR29="|","|",BS$23+'INF S2 353-271'!$AR29)</f>
        <v>0.96810934027777784</v>
      </c>
      <c r="BT33" s="87">
        <f ca="1">IF('INF S2 353-271'!$AS29="|","|",BT$23+'INF S2 353-271'!$AS29)</f>
        <v>0.97532407407407407</v>
      </c>
      <c r="BU33" s="83">
        <f ca="1">IF('INF S2 353-271'!$AQ29="|","|",BU$23+'INF S2 353-271'!$AQ29)</f>
        <v>1.0036449528292064</v>
      </c>
      <c r="BV33" s="88"/>
      <c r="CK33" s="284">
        <v>41.832999999999998</v>
      </c>
      <c r="CL33" s="262" t="s">
        <v>120</v>
      </c>
      <c r="CM33" s="89"/>
      <c r="CN33" s="83">
        <f ca="1">IF('INF S2 353-271'!$AY29="|","|",CN$38+'INF S2 353-271'!$AY29)</f>
        <v>0.20588530529548021</v>
      </c>
      <c r="CO33" s="83">
        <f ca="1">IF('INF S2 353-271'!$AY29="|","|",CO$38+'INF S2 353-271'!$AY29)</f>
        <v>0.24755197196214687</v>
      </c>
      <c r="CP33" s="83">
        <f ca="1">IF('INF S2 353-271'!$AY29="|","|",CP$38+'INF S2 353-271'!$AY29)</f>
        <v>0.26144086085103579</v>
      </c>
      <c r="CQ33" s="87">
        <f ca="1">IF('INF S2 353-271'!$BA29="|","|",CQ$38+'INF S2 353-271'!$BA29)</f>
        <v>0.27572916666666669</v>
      </c>
      <c r="CR33" s="87"/>
      <c r="CS33" s="88">
        <f ca="1">IF('INF S2 353-271'!$AZ29="|","|",CS$38+'INF S2 353-271'!$AZ29)</f>
        <v>0.28267361111111111</v>
      </c>
      <c r="CT33" s="83">
        <f ca="1">IF('INF S2 353-271'!$AY29="|","|",CT$38+'INF S2 353-271'!$AY29)</f>
        <v>0.28921863862881353</v>
      </c>
      <c r="CU33" s="83">
        <f ca="1">IF('INF S2 353-271'!$AY29="|","|",CU$38+'INF S2 353-271'!$AY29)</f>
        <v>0.30310752751770248</v>
      </c>
      <c r="CV33" s="87">
        <f ca="1">IF('INF S2 353-271'!$BA29="|","|",CV$38+'INF S2 353-271'!$BA29)</f>
        <v>0.31739583333333332</v>
      </c>
      <c r="CW33" s="87"/>
      <c r="CX33" s="88">
        <f ca="1">IF('INF S2 353-271'!$AZ29="|","|",CX$38+'INF S2 353-271'!$AZ29)</f>
        <v>0.3243402777777778</v>
      </c>
      <c r="CY33" s="83">
        <f ca="1">IF('INF S2 353-271'!$AY29="|","|",CY$38+'INF S2 353-271'!$AY29)</f>
        <v>0.33088530529548021</v>
      </c>
      <c r="CZ33" s="83">
        <f ca="1">IF('INF S2 353-271'!$AY29="|","|",CZ$38+'INF S2 353-271'!$AY29)</f>
        <v>0.34477419418436911</v>
      </c>
      <c r="DA33" s="87">
        <f ca="1">IF('INF S2 353-271'!$BA29="|","|",DA$38+'INF S2 353-271'!$BA29)</f>
        <v>0.35906249999999995</v>
      </c>
      <c r="DB33" s="87"/>
      <c r="DC33" s="88">
        <f ca="1">IF('INF S2 353-271'!$AZ29="|","|",DC$38+'INF S2 353-271'!$AZ29)</f>
        <v>0.36600694444444448</v>
      </c>
      <c r="DD33" s="83">
        <f ca="1">IF('INF S2 353-271'!$AY29="|","|",DD$38+'INF S2 353-271'!$AY29)</f>
        <v>0.3725519719621469</v>
      </c>
      <c r="DE33" s="87">
        <f ca="1">IF('INF S2 353-271'!$BA29="|","|",DE$38+'INF S2 353-271'!$BA29)</f>
        <v>0.40072916666666669</v>
      </c>
      <c r="DF33" s="88">
        <f ca="1">IF('INF S2 353-271'!$AZ29="|","|",DF$38+'INF S2 353-271'!$AZ29)</f>
        <v>0.40767361111111111</v>
      </c>
      <c r="DG33" s="83">
        <f ca="1">IF('INF S2 353-271'!$AY29="|","|",DG$38+'INF S2 353-271'!$AY29)</f>
        <v>0.41421863862881353</v>
      </c>
      <c r="DH33" s="87">
        <f ca="1">IF('INF S2 353-271'!$BA29="|","|",DH$38+'INF S2 353-271'!$BA29)</f>
        <v>0.44239583333333332</v>
      </c>
      <c r="DI33" s="88">
        <f ca="1">IF('INF S2 353-271'!$AZ29="|","|",DI$38+'INF S2 353-271'!$AZ29)</f>
        <v>0.4493402777777778</v>
      </c>
      <c r="DJ33" s="83">
        <f ca="1">IF('INF S2 353-271'!$AY29="|","|",DJ$38+'INF S2 353-271'!$AY29)</f>
        <v>0.45588530529548021</v>
      </c>
      <c r="DK33" s="87">
        <f ca="1">IF('INF S2 353-271'!$BA29="|","|",DK$38+'INF S2 353-271'!$BA29)</f>
        <v>0.48406249999999995</v>
      </c>
      <c r="DL33" s="88">
        <f ca="1">IF('INF S2 353-271'!$AZ29="|","|",DL$38+'INF S2 353-271'!$AZ29)</f>
        <v>0.49100694444444448</v>
      </c>
      <c r="DM33" s="83">
        <f ca="1">IF('INF S2 353-271'!$AY29="|","|",DM$38+'INF S2 353-271'!$AY29)</f>
        <v>0.4975519719621469</v>
      </c>
      <c r="DN33" s="87">
        <f ca="1">IF('INF S2 353-271'!$BA29="|","|",DN$38+'INF S2 353-271'!$BA29)</f>
        <v>0.52572916666666658</v>
      </c>
      <c r="DO33" s="88">
        <f ca="1">IF('INF S2 353-271'!$AZ29="|","|",DO$38+'INF S2 353-271'!$AZ29)</f>
        <v>0.53267361111111111</v>
      </c>
      <c r="DP33" s="83">
        <f ca="1">IF('INF S2 353-271'!$AY29="|","|",DP$38+'INF S2 353-271'!$AY29)</f>
        <v>0.53921863862881358</v>
      </c>
      <c r="DQ33" s="87">
        <f ca="1">IF('INF S2 353-271'!$BA29="|","|",DQ$38+'INF S2 353-271'!$BA29)</f>
        <v>0.56739583333333332</v>
      </c>
      <c r="DR33" s="88">
        <f ca="1">IF('INF S2 353-271'!$AZ29="|","|",DR$38+'INF S2 353-271'!$AZ29)</f>
        <v>0.57434027777777774</v>
      </c>
      <c r="DS33" s="83">
        <f ca="1">IF('INF S2 353-271'!$AY29="|","|",DS$38+'INF S2 353-271'!$AY29)</f>
        <v>0.58088530529548021</v>
      </c>
      <c r="DT33" s="87">
        <f ca="1">IF('INF S2 353-271'!$BA29="|","|",DT$38+'INF S2 353-271'!$BA29)</f>
        <v>0.60906249999999995</v>
      </c>
      <c r="DU33" s="88">
        <f ca="1">IF('INF S2 353-271'!$AZ29="|","|",DU$38+'INF S2 353-271'!$AZ29)</f>
        <v>0.61600694444444437</v>
      </c>
      <c r="DV33" s="83">
        <f ca="1">IF('INF S2 353-271'!$AY29="|","|",DV$38+'INF S2 353-271'!$AY29)</f>
        <v>0.62255197196214684</v>
      </c>
      <c r="DW33" s="83">
        <f ca="1">IF('INF S2 353-271'!$AY29="|","|",DW$38+'INF S2 353-271'!$AY29)</f>
        <v>0.63644086085103579</v>
      </c>
      <c r="DX33" s="87">
        <f ca="1">IF('INF S2 353-271'!$BA29="|","|",DX$38+'INF S2 353-271'!$BA29)</f>
        <v>0.65072916666666658</v>
      </c>
      <c r="DY33" s="87"/>
      <c r="DZ33" s="88">
        <f ca="1">IF('INF S2 353-271'!$AZ29="|","|",DZ$38+'INF S2 353-271'!$AZ29)</f>
        <v>0.65767361111111111</v>
      </c>
      <c r="EA33" s="83">
        <f ca="1">IF('INF S2 353-271'!$AY29="|","|",EA$38+'INF S2 353-271'!$AY29)</f>
        <v>0.66421863862881358</v>
      </c>
      <c r="EB33" s="83">
        <f ca="1">IF('INF S2 353-271'!$AY29="|","|",EB$38+'INF S2 353-271'!$AY29)</f>
        <v>0.67810752751770242</v>
      </c>
      <c r="EC33" s="87">
        <f ca="1">IF('INF S2 353-271'!$BA29="|","|",EC$38+'INF S2 353-271'!$BA29)</f>
        <v>0.69239583333333332</v>
      </c>
      <c r="ED33" s="87"/>
      <c r="EE33" s="88">
        <f ca="1">IF('INF S2 353-271'!$AZ29="|","|",EE$38+'INF S2 353-271'!$AZ29)</f>
        <v>0.69934027777777774</v>
      </c>
      <c r="EF33" s="83">
        <f ca="1">IF('INF S2 353-271'!$AY29="|","|",EF$38+'INF S2 353-271'!$AY29)</f>
        <v>0.70588530529548021</v>
      </c>
      <c r="EG33" s="83">
        <f ca="1">IF('INF S2 353-271'!$AY29="|","|",EG$38+'INF S2 353-271'!$AY29)</f>
        <v>0.71977419418436905</v>
      </c>
      <c r="EH33" s="87">
        <f ca="1">IF('INF S2 353-271'!$BA29="|","|",EH$38+'INF S2 353-271'!$BA29)</f>
        <v>0.73406249999999995</v>
      </c>
      <c r="EI33" s="87"/>
      <c r="EJ33" s="88">
        <f ca="1">IF('INF S2 353-271'!$AZ29="|","|",EJ$38+'INF S2 353-271'!$AZ29)</f>
        <v>0.74100694444444437</v>
      </c>
      <c r="EK33" s="83">
        <f ca="1">IF('INF S2 353-271'!$AY29="|","|",EK$38+'INF S2 353-271'!$AY29)</f>
        <v>0.74755197196214684</v>
      </c>
      <c r="EL33" s="83">
        <f ca="1">IF('INF S2 353-271'!$AY29="|","|",EL$38+'INF S2 353-271'!$AY29)</f>
        <v>0.76144086085103568</v>
      </c>
      <c r="EM33" s="87">
        <f ca="1">IF('INF S2 353-271'!$BA29="|","|",EM$38+'INF S2 353-271'!$BA29)</f>
        <v>0.77572916666666658</v>
      </c>
      <c r="EN33" s="87"/>
      <c r="EO33" s="88">
        <f ca="1">IF('INF S2 353-271'!$AZ29="|","|",EO$38+'INF S2 353-271'!$AZ29)</f>
        <v>0.78267361111111111</v>
      </c>
      <c r="EP33" s="83">
        <f ca="1">IF('INF S2 353-271'!$AY29="|","|",EP$38+'INF S2 353-271'!$AY29)</f>
        <v>0.78921863862881358</v>
      </c>
      <c r="EQ33" s="87">
        <f ca="1">IF('INF S2 353-271'!$BA29="|","|",EQ$38+'INF S2 353-271'!$BA29)</f>
        <v>0.81739583333333332</v>
      </c>
      <c r="ER33" s="88">
        <f ca="1">IF('INF S2 353-271'!$AZ29="|","|",ER$38+'INF S2 353-271'!$AZ29)</f>
        <v>0.82434027777777774</v>
      </c>
      <c r="ES33" s="83">
        <f ca="1">IF('INF S2 353-271'!$AY29="|","|",ES$38+'INF S2 353-271'!$AY29)</f>
        <v>0.83088530529548021</v>
      </c>
      <c r="ET33" s="87">
        <f ca="1">IF('INF S2 353-271'!$BA29="|","|",ET$38+'INF S2 353-271'!$BA29)</f>
        <v>0.85906249999999995</v>
      </c>
      <c r="EU33" s="88">
        <f ca="1">IF('INF S2 353-271'!$AZ29="|","|",EU$38+'INF S2 353-271'!$AZ29)</f>
        <v>0.86600694444444437</v>
      </c>
      <c r="EV33" s="83">
        <f ca="1">IF('INF S2 353-271'!$AY29="|","|",EV$38+'INF S2 353-271'!$AY29)</f>
        <v>0.87255197196214684</v>
      </c>
      <c r="EW33" s="87">
        <f ca="1">IF('INF S2 353-271'!$BA29="|","|",EW$38+'INF S2 353-271'!$BA29)</f>
        <v>0.90072916666666658</v>
      </c>
      <c r="EX33" s="88">
        <f ca="1">IF('INF S2 353-271'!$AZ29="|","|",EX$38+'INF S2 353-271'!$AZ29)</f>
        <v>0.90767361111111111</v>
      </c>
      <c r="EY33" s="83">
        <f ca="1">IF('INF S2 353-271'!$AY29="|","|",EY$38+'INF S2 353-271'!$AY29)</f>
        <v>0.91421863862881358</v>
      </c>
      <c r="EZ33" s="87">
        <f ca="1">IF('INF S2 353-271'!$BA29="|","|",EZ$38+'INF S2 353-271'!$BA29)</f>
        <v>0.94239583333333332</v>
      </c>
      <c r="FA33" s="83">
        <f ca="1">IF('INF S2 353-271'!$AY29="|","|",FA$38+'INF S2 353-271'!$AY29)</f>
        <v>0.95588530529548021</v>
      </c>
    </row>
    <row r="34" spans="1:186">
      <c r="A34" s="284">
        <f ca="1">'INF S2 353-271'!K27</f>
        <v>47.332999999999998</v>
      </c>
      <c r="B34" s="154" t="str">
        <f ca="1">'INF S2 353-271'!L27</f>
        <v>Przysieka Stara</v>
      </c>
      <c r="C34" s="275"/>
      <c r="D34" s="83">
        <f ca="1">IF('INF S2 353-271'!$AQ30="|","|",D$23+'INF S2 353-271'!$AQ30)</f>
        <v>0.25673893856778973</v>
      </c>
      <c r="E34" s="88" t="str">
        <f ca="1">IF('INF S2 353-271'!$AR30="|","|",E$23+'INF S2 353-271'!$AR30)</f>
        <v>|</v>
      </c>
      <c r="F34" s="87" t="str">
        <f ca="1">IF('INF S2 353-271'!$AS30="|","|",F$23+'INF S2 353-271'!$AS30)</f>
        <v>|</v>
      </c>
      <c r="G34" s="83">
        <f ca="1">IF('INF S2 353-271'!$AQ30="|","|",G$23+'INF S2 353-271'!$AQ30)</f>
        <v>0.29840560523445636</v>
      </c>
      <c r="H34" s="88" t="str">
        <f ca="1">IF('INF S2 353-271'!$AR30="|","|",H$23+'INF S2 353-271'!$AR30)</f>
        <v>|</v>
      </c>
      <c r="I34" s="83"/>
      <c r="J34" s="87" t="str">
        <f ca="1">IF('INF S2 353-271'!$AS30="|","|",J$23+'INF S2 353-271'!$AS30)</f>
        <v>|</v>
      </c>
      <c r="K34" s="83">
        <f ca="1">IF('INF S2 353-271'!$AQ30="|","|",K$23+'INF S2 353-271'!$AQ30)</f>
        <v>0.32618338301223415</v>
      </c>
      <c r="L34" s="83">
        <f ca="1">IF('INF S2 353-271'!$AQ30="|","|",L$23+'INF S2 353-271'!$AQ30)</f>
        <v>0.34007227190112305</v>
      </c>
      <c r="M34" s="88" t="str">
        <f ca="1">IF('INF S2 353-271'!$AR30="|","|",M$23+'INF S2 353-271'!$AR30)</f>
        <v>|</v>
      </c>
      <c r="N34" s="83"/>
      <c r="O34" s="87" t="str">
        <f ca="1">IF('INF S2 353-271'!$AS30="|","|",O$23+'INF S2 353-271'!$AS30)</f>
        <v>|</v>
      </c>
      <c r="P34" s="83">
        <f ca="1">IF('INF S2 353-271'!$AQ30="|","|",P$23+'INF S2 353-271'!$AQ30)</f>
        <v>0.36785004967890078</v>
      </c>
      <c r="Q34" s="83">
        <f ca="1">IF('INF S2 353-271'!$AQ30="|","|",Q$23+'INF S2 353-271'!$AQ30)</f>
        <v>0.38173893856778973</v>
      </c>
      <c r="R34" s="88" t="str">
        <f ca="1">IF('INF S2 353-271'!$AR30="|","|",R$23+'INF S2 353-271'!$AR30)</f>
        <v>|</v>
      </c>
      <c r="S34" s="83"/>
      <c r="T34" s="87" t="str">
        <f ca="1">IF('INF S2 353-271'!$AS30="|","|",T$23+'INF S2 353-271'!$AS30)</f>
        <v>|</v>
      </c>
      <c r="U34" s="83">
        <f ca="1">IF('INF S2 353-271'!$AQ30="|","|",U$23+'INF S2 353-271'!$AQ30)</f>
        <v>0.40951671634556747</v>
      </c>
      <c r="V34" s="83">
        <f ca="1">IF('INF S2 353-271'!$AQ30="|","|",V$23+'INF S2 353-271'!$AQ30)</f>
        <v>0.42340560523445636</v>
      </c>
      <c r="W34" s="88" t="str">
        <f ca="1">IF('INF S2 353-271'!$AR30="|","|",W$23+'INF S2 353-271'!$AR30)</f>
        <v>|</v>
      </c>
      <c r="X34" s="87" t="str">
        <f ca="1">IF('INF S2 353-271'!$AS30="|","|",X$23+'INF S2 353-271'!$AS30)</f>
        <v>|</v>
      </c>
      <c r="Y34" s="83">
        <f ca="1">IF('INF S2 353-271'!$AQ30="|","|",Y$23+'INF S2 353-271'!$AQ30)</f>
        <v>0.46507227190112305</v>
      </c>
      <c r="Z34" s="88" t="str">
        <f ca="1">IF('INF S2 353-271'!$AR30="|","|",Z$23+'INF S2 353-271'!$AR30)</f>
        <v>|</v>
      </c>
      <c r="AA34" s="87" t="str">
        <f ca="1">IF('INF S2 353-271'!$AS30="|","|",AA$23+'INF S2 353-271'!$AS30)</f>
        <v>|</v>
      </c>
      <c r="AB34" s="83">
        <f ca="1">IF('INF S2 353-271'!$AQ30="|","|",AB$23+'INF S2 353-271'!$AQ30)</f>
        <v>0.50673893856778973</v>
      </c>
      <c r="AC34" s="88" t="str">
        <f ca="1">IF('INF S2 353-271'!$AR30="|","|",AC$23+'INF S2 353-271'!$AR30)</f>
        <v>|</v>
      </c>
      <c r="AD34" s="87" t="str">
        <f ca="1">IF('INF S2 353-271'!$AS30="|","|",AD$23+'INF S2 353-271'!$AS30)</f>
        <v>|</v>
      </c>
      <c r="AE34" s="83">
        <f ca="1">IF('INF S2 353-271'!$AQ30="|","|",AE$23+'INF S2 353-271'!$AQ30)</f>
        <v>0.54840560523445647</v>
      </c>
      <c r="AF34" s="88" t="str">
        <f ca="1">IF('INF S2 353-271'!$AR30="|","|",AF$23+'INF S2 353-271'!$AR30)</f>
        <v>|</v>
      </c>
      <c r="AG34" s="87" t="str">
        <f ca="1">IF('INF S2 353-271'!$AS30="|","|",AG$23+'INF S2 353-271'!$AS30)</f>
        <v>|</v>
      </c>
      <c r="AH34" s="83">
        <f ca="1">IF('INF S2 353-271'!$AQ30="|","|",AH$23+'INF S2 353-271'!$AQ30)</f>
        <v>0.5900722719011231</v>
      </c>
      <c r="AI34" s="88" t="str">
        <f ca="1">IF('INF S2 353-271'!$AR30="|","|",AI$23+'INF S2 353-271'!$AR30)</f>
        <v>|</v>
      </c>
      <c r="AJ34" s="87" t="str">
        <f ca="1">IF('INF S2 353-271'!$AS30="|","|",AJ$23+'INF S2 353-271'!$AS30)</f>
        <v>|</v>
      </c>
      <c r="AK34" s="83">
        <f ca="1">IF('INF S2 353-271'!$AQ30="|","|",AK$23+'INF S2 353-271'!$AQ30)</f>
        <v>0.63173893856778973</v>
      </c>
      <c r="AL34" s="88" t="str">
        <f ca="1">IF('INF S2 353-271'!$AR30="|","|",AL$23+'INF S2 353-271'!$AR30)</f>
        <v>|</v>
      </c>
      <c r="AM34" s="87" t="str">
        <f ca="1">IF('INF S2 353-271'!$AS30="|","|",AM$23+'INF S2 353-271'!$AS30)</f>
        <v>|</v>
      </c>
      <c r="AN34" s="83">
        <f ca="1">IF('INF S2 353-271'!$AQ30="|","|",AN$23+'INF S2 353-271'!$AQ30)</f>
        <v>0.65951671634556752</v>
      </c>
      <c r="AO34" s="83">
        <f ca="1">IF('INF S2 353-271'!$AQ30="|","|",AO$23+'INF S2 353-271'!$AQ30)</f>
        <v>0.67340560523445647</v>
      </c>
      <c r="AP34" s="88" t="str">
        <f ca="1">IF('INF S2 353-271'!$AR30="|","|",AP$23+'INF S2 353-271'!$AR30)</f>
        <v>|</v>
      </c>
      <c r="AQ34" s="83"/>
      <c r="AR34" s="87" t="str">
        <f ca="1">IF('INF S2 353-271'!$AS30="|","|",AR$23+'INF S2 353-271'!$AS30)</f>
        <v>|</v>
      </c>
      <c r="AS34" s="83">
        <f ca="1">IF('INF S2 353-271'!$AQ30="|","|",AS$23+'INF S2 353-271'!$AQ30)</f>
        <v>0.70118338301223426</v>
      </c>
      <c r="AT34" s="83">
        <f ca="1">IF('INF S2 353-271'!$AQ30="|","|",AT$23+'INF S2 353-271'!$AQ30)</f>
        <v>0.7150722719011231</v>
      </c>
      <c r="AU34" s="88" t="str">
        <f ca="1">IF('INF S2 353-271'!$AR30="|","|",AU$23+'INF S2 353-271'!$AR30)</f>
        <v>|</v>
      </c>
      <c r="AV34" s="83"/>
      <c r="AW34" s="87" t="str">
        <f ca="1">IF('INF S2 353-271'!$AS30="|","|",AW$23+'INF S2 353-271'!$AS30)</f>
        <v>|</v>
      </c>
      <c r="AX34" s="83">
        <f ca="1">IF('INF S2 353-271'!$AQ30="|","|",AX$23+'INF S2 353-271'!$AQ30)</f>
        <v>0.74285004967890089</v>
      </c>
      <c r="AY34" s="83">
        <f ca="1">IF('INF S2 353-271'!$AQ30="|","|",AY$23+'INF S2 353-271'!$AQ30)</f>
        <v>0.75673893856778973</v>
      </c>
      <c r="AZ34" s="88" t="str">
        <f ca="1">IF('INF S2 353-271'!$AR30="|","|",AZ$23+'INF S2 353-271'!$AR30)</f>
        <v>|</v>
      </c>
      <c r="BA34" s="83"/>
      <c r="BB34" s="87" t="str">
        <f ca="1">IF('INF S2 353-271'!$AS30="|","|",BB$23+'INF S2 353-271'!$AS30)</f>
        <v>|</v>
      </c>
      <c r="BC34" s="83">
        <f ca="1">IF('INF S2 353-271'!$AQ30="|","|",BC$23+'INF S2 353-271'!$AQ30)</f>
        <v>0.78451671634556763</v>
      </c>
      <c r="BD34" s="83">
        <f ca="1">IF('INF S2 353-271'!$AQ30="|","|",BD$23+'INF S2 353-271'!$AQ30)</f>
        <v>0.79840560523445647</v>
      </c>
      <c r="BE34" s="88" t="str">
        <f ca="1">IF('INF S2 353-271'!$AR30="|","|",BE$23+'INF S2 353-271'!$AR30)</f>
        <v>|</v>
      </c>
      <c r="BF34" s="83"/>
      <c r="BG34" s="87" t="str">
        <f ca="1">IF('INF S2 353-271'!$AS30="|","|",BG$23+'INF S2 353-271'!$AS30)</f>
        <v>|</v>
      </c>
      <c r="BH34" s="83">
        <f ca="1">IF('INF S2 353-271'!$AQ30="|","|",BH$23+'INF S2 353-271'!$AQ30)</f>
        <v>0.82618338301223426</v>
      </c>
      <c r="BI34" s="83">
        <f ca="1">IF('INF S2 353-271'!$AQ30="|","|",BI$23+'INF S2 353-271'!$AQ30)</f>
        <v>0.8400722719011231</v>
      </c>
      <c r="BJ34" s="88" t="str">
        <f ca="1">IF('INF S2 353-271'!$AR30="|","|",BJ$23+'INF S2 353-271'!$AR30)</f>
        <v>|</v>
      </c>
      <c r="BK34" s="87" t="str">
        <f ca="1">IF('INF S2 353-271'!$AS30="|","|",BK$23+'INF S2 353-271'!$AS30)</f>
        <v>|</v>
      </c>
      <c r="BL34" s="83">
        <f ca="1">IF('INF S2 353-271'!$AQ30="|","|",BL$23+'INF S2 353-271'!$AQ30)</f>
        <v>0.88173893856778973</v>
      </c>
      <c r="BM34" s="88" t="str">
        <f ca="1">IF('INF S2 353-271'!$AR30="|","|",BM$23+'INF S2 353-271'!$AR30)</f>
        <v>|</v>
      </c>
      <c r="BN34" s="87" t="str">
        <f ca="1">IF('INF S2 353-271'!$AS30="|","|",BN$23+'INF S2 353-271'!$AS30)</f>
        <v>|</v>
      </c>
      <c r="BO34" s="83">
        <f ca="1">IF('INF S2 353-271'!$AQ30="|","|",BO$23+'INF S2 353-271'!$AQ30)</f>
        <v>0.92340560523445647</v>
      </c>
      <c r="BP34" s="88" t="str">
        <f ca="1">IF('INF S2 353-271'!$AR30="|","|",BP$23+'INF S2 353-271'!$AR30)</f>
        <v>|</v>
      </c>
      <c r="BQ34" s="87" t="str">
        <f ca="1">IF('INF S2 353-271'!$AS30="|","|",BQ$23+'INF S2 353-271'!$AS30)</f>
        <v>|</v>
      </c>
      <c r="BR34" s="83">
        <f ca="1">IF('INF S2 353-271'!$AQ30="|","|",BR$23+'INF S2 353-271'!$AQ30)</f>
        <v>0.9650722719011231</v>
      </c>
      <c r="BS34" s="88" t="str">
        <f ca="1">IF('INF S2 353-271'!$AR30="|","|",BS$23+'INF S2 353-271'!$AR30)</f>
        <v>|</v>
      </c>
      <c r="BT34" s="87" t="str">
        <f ca="1">IF('INF S2 353-271'!$AS30="|","|",BT$23+'INF S2 353-271'!$AS30)</f>
        <v>|</v>
      </c>
      <c r="BU34" s="83">
        <f ca="1">IF('INF S2 353-271'!$AQ30="|","|",BU$23+'INF S2 353-271'!$AQ30)</f>
        <v>1.0067389385677896</v>
      </c>
      <c r="BV34" s="88"/>
      <c r="CK34" s="284">
        <v>47.332999999999998</v>
      </c>
      <c r="CL34" s="154" t="s">
        <v>121</v>
      </c>
      <c r="CM34" s="89"/>
      <c r="CN34" s="83">
        <f ca="1">IF('INF S2 353-271'!$AY30="|","|",CN$38+'INF S2 353-271'!$AY30)</f>
        <v>0.20244409733467475</v>
      </c>
      <c r="CO34" s="83">
        <f ca="1">IF('INF S2 353-271'!$AY30="|","|",CO$38+'INF S2 353-271'!$AY30)</f>
        <v>0.24411076400134141</v>
      </c>
      <c r="CP34" s="83">
        <f ca="1">IF('INF S2 353-271'!$AY30="|","|",CP$38+'INF S2 353-271'!$AY30)</f>
        <v>0.25799965289023036</v>
      </c>
      <c r="CQ34" s="87" t="str">
        <f ca="1">IF('INF S2 353-271'!$BA30="|","|",CQ$38+'INF S2 353-271'!$BA30)</f>
        <v>|</v>
      </c>
      <c r="CR34" s="87"/>
      <c r="CS34" s="88" t="str">
        <f ca="1">IF('INF S2 353-271'!$AZ30="|","|",CS$38+'INF S2 353-271'!$AZ30)</f>
        <v>|</v>
      </c>
      <c r="CT34" s="83">
        <f ca="1">IF('INF S2 353-271'!$AY30="|","|",CT$38+'INF S2 353-271'!$AY30)</f>
        <v>0.28577743066800809</v>
      </c>
      <c r="CU34" s="83">
        <f ca="1">IF('INF S2 353-271'!$AY30="|","|",CU$38+'INF S2 353-271'!$AY30)</f>
        <v>0.29966631955689704</v>
      </c>
      <c r="CV34" s="87" t="str">
        <f ca="1">IF('INF S2 353-271'!$BA30="|","|",CV$38+'INF S2 353-271'!$BA30)</f>
        <v>|</v>
      </c>
      <c r="CW34" s="87"/>
      <c r="CX34" s="88" t="str">
        <f ca="1">IF('INF S2 353-271'!$AZ30="|","|",CX$38+'INF S2 353-271'!$AZ30)</f>
        <v>|</v>
      </c>
      <c r="CY34" s="83">
        <f ca="1">IF('INF S2 353-271'!$AY30="|","|",CY$38+'INF S2 353-271'!$AY30)</f>
        <v>0.32744409733467478</v>
      </c>
      <c r="CZ34" s="83">
        <f ca="1">IF('INF S2 353-271'!$AY30="|","|",CZ$38+'INF S2 353-271'!$AY30)</f>
        <v>0.34133298622356367</v>
      </c>
      <c r="DA34" s="87" t="str">
        <f ca="1">IF('INF S2 353-271'!$BA30="|","|",DA$38+'INF S2 353-271'!$BA30)</f>
        <v>|</v>
      </c>
      <c r="DB34" s="87"/>
      <c r="DC34" s="88" t="str">
        <f ca="1">IF('INF S2 353-271'!$AZ30="|","|",DC$38+'INF S2 353-271'!$AZ30)</f>
        <v>|</v>
      </c>
      <c r="DD34" s="83">
        <f ca="1">IF('INF S2 353-271'!$AY30="|","|",DD$38+'INF S2 353-271'!$AY30)</f>
        <v>0.36911076400134146</v>
      </c>
      <c r="DE34" s="87" t="str">
        <f ca="1">IF('INF S2 353-271'!$BA30="|","|",DE$38+'INF S2 353-271'!$BA30)</f>
        <v>|</v>
      </c>
      <c r="DF34" s="88" t="str">
        <f ca="1">IF('INF S2 353-271'!$AZ30="|","|",DF$38+'INF S2 353-271'!$AZ30)</f>
        <v>|</v>
      </c>
      <c r="DG34" s="83">
        <f ca="1">IF('INF S2 353-271'!$AY30="|","|",DG$38+'INF S2 353-271'!$AY30)</f>
        <v>0.41077743066800809</v>
      </c>
      <c r="DH34" s="87" t="str">
        <f ca="1">IF('INF S2 353-271'!$BA30="|","|",DH$38+'INF S2 353-271'!$BA30)</f>
        <v>|</v>
      </c>
      <c r="DI34" s="88" t="str">
        <f ca="1">IF('INF S2 353-271'!$AZ30="|","|",DI$38+'INF S2 353-271'!$AZ30)</f>
        <v>|</v>
      </c>
      <c r="DJ34" s="83">
        <f ca="1">IF('INF S2 353-271'!$AY30="|","|",DJ$38+'INF S2 353-271'!$AY30)</f>
        <v>0.45244409733467478</v>
      </c>
      <c r="DK34" s="87" t="str">
        <f ca="1">IF('INF S2 353-271'!$BA30="|","|",DK$38+'INF S2 353-271'!$BA30)</f>
        <v>|</v>
      </c>
      <c r="DL34" s="88" t="str">
        <f ca="1">IF('INF S2 353-271'!$AZ30="|","|",DL$38+'INF S2 353-271'!$AZ30)</f>
        <v>|</v>
      </c>
      <c r="DM34" s="83">
        <f ca="1">IF('INF S2 353-271'!$AY30="|","|",DM$38+'INF S2 353-271'!$AY30)</f>
        <v>0.49411076400134146</v>
      </c>
      <c r="DN34" s="87" t="str">
        <f ca="1">IF('INF S2 353-271'!$BA30="|","|",DN$38+'INF S2 353-271'!$BA30)</f>
        <v>|</v>
      </c>
      <c r="DO34" s="88" t="str">
        <f ca="1">IF('INF S2 353-271'!$AZ30="|","|",DO$38+'INF S2 353-271'!$AZ30)</f>
        <v>|</v>
      </c>
      <c r="DP34" s="83">
        <f ca="1">IF('INF S2 353-271'!$AY30="|","|",DP$38+'INF S2 353-271'!$AY30)</f>
        <v>0.53577743066800809</v>
      </c>
      <c r="DQ34" s="87" t="str">
        <f ca="1">IF('INF S2 353-271'!$BA30="|","|",DQ$38+'INF S2 353-271'!$BA30)</f>
        <v>|</v>
      </c>
      <c r="DR34" s="88" t="str">
        <f ca="1">IF('INF S2 353-271'!$AZ30="|","|",DR$38+'INF S2 353-271'!$AZ30)</f>
        <v>|</v>
      </c>
      <c r="DS34" s="83">
        <f ca="1">IF('INF S2 353-271'!$AY30="|","|",DS$38+'INF S2 353-271'!$AY30)</f>
        <v>0.57744409733467472</v>
      </c>
      <c r="DT34" s="87" t="str">
        <f ca="1">IF('INF S2 353-271'!$BA30="|","|",DT$38+'INF S2 353-271'!$BA30)</f>
        <v>|</v>
      </c>
      <c r="DU34" s="88" t="str">
        <f ca="1">IF('INF S2 353-271'!$AZ30="|","|",DU$38+'INF S2 353-271'!$AZ30)</f>
        <v>|</v>
      </c>
      <c r="DV34" s="83">
        <f ca="1">IF('INF S2 353-271'!$AY30="|","|",DV$38+'INF S2 353-271'!$AY30)</f>
        <v>0.61911076400134135</v>
      </c>
      <c r="DW34" s="83">
        <f ca="1">IF('INF S2 353-271'!$AY30="|","|",DW$38+'INF S2 353-271'!$AY30)</f>
        <v>0.6329996528902303</v>
      </c>
      <c r="DX34" s="87" t="str">
        <f ca="1">IF('INF S2 353-271'!$BA30="|","|",DX$38+'INF S2 353-271'!$BA30)</f>
        <v>|</v>
      </c>
      <c r="DY34" s="87"/>
      <c r="DZ34" s="88" t="str">
        <f ca="1">IF('INF S2 353-271'!$AZ30="|","|",DZ$38+'INF S2 353-271'!$AZ30)</f>
        <v>|</v>
      </c>
      <c r="EA34" s="83">
        <f ca="1">IF('INF S2 353-271'!$AY30="|","|",EA$38+'INF S2 353-271'!$AY30)</f>
        <v>0.66077743066800809</v>
      </c>
      <c r="EB34" s="83">
        <f ca="1">IF('INF S2 353-271'!$AY30="|","|",EB$38+'INF S2 353-271'!$AY30)</f>
        <v>0.67466631955689693</v>
      </c>
      <c r="EC34" s="87" t="str">
        <f ca="1">IF('INF S2 353-271'!$BA30="|","|",EC$38+'INF S2 353-271'!$BA30)</f>
        <v>|</v>
      </c>
      <c r="ED34" s="87"/>
      <c r="EE34" s="88" t="str">
        <f ca="1">IF('INF S2 353-271'!$AZ30="|","|",EE$38+'INF S2 353-271'!$AZ30)</f>
        <v>|</v>
      </c>
      <c r="EF34" s="83">
        <f ca="1">IF('INF S2 353-271'!$AY30="|","|",EF$38+'INF S2 353-271'!$AY30)</f>
        <v>0.70244409733467472</v>
      </c>
      <c r="EG34" s="83">
        <f ca="1">IF('INF S2 353-271'!$AY30="|","|",EG$38+'INF S2 353-271'!$AY30)</f>
        <v>0.71633298622356356</v>
      </c>
      <c r="EH34" s="87" t="str">
        <f ca="1">IF('INF S2 353-271'!$BA30="|","|",EH$38+'INF S2 353-271'!$BA30)</f>
        <v>|</v>
      </c>
      <c r="EI34" s="87"/>
      <c r="EJ34" s="88" t="str">
        <f ca="1">IF('INF S2 353-271'!$AZ30="|","|",EJ$38+'INF S2 353-271'!$AZ30)</f>
        <v>|</v>
      </c>
      <c r="EK34" s="83">
        <f ca="1">IF('INF S2 353-271'!$AY30="|","|",EK$38+'INF S2 353-271'!$AY30)</f>
        <v>0.74411076400134135</v>
      </c>
      <c r="EL34" s="83">
        <f ca="1">IF('INF S2 353-271'!$AY30="|","|",EL$38+'INF S2 353-271'!$AY30)</f>
        <v>0.75799965289023019</v>
      </c>
      <c r="EM34" s="87" t="str">
        <f ca="1">IF('INF S2 353-271'!$BA30="|","|",EM$38+'INF S2 353-271'!$BA30)</f>
        <v>|</v>
      </c>
      <c r="EN34" s="87"/>
      <c r="EO34" s="88" t="str">
        <f ca="1">IF('INF S2 353-271'!$AZ30="|","|",EO$38+'INF S2 353-271'!$AZ30)</f>
        <v>|</v>
      </c>
      <c r="EP34" s="83">
        <f ca="1">IF('INF S2 353-271'!$AY30="|","|",EP$38+'INF S2 353-271'!$AY30)</f>
        <v>0.78577743066800809</v>
      </c>
      <c r="EQ34" s="87" t="str">
        <f ca="1">IF('INF S2 353-271'!$BA30="|","|",EQ$38+'INF S2 353-271'!$BA30)</f>
        <v>|</v>
      </c>
      <c r="ER34" s="88" t="str">
        <f ca="1">IF('INF S2 353-271'!$AZ30="|","|",ER$38+'INF S2 353-271'!$AZ30)</f>
        <v>|</v>
      </c>
      <c r="ES34" s="83">
        <f ca="1">IF('INF S2 353-271'!$AY30="|","|",ES$38+'INF S2 353-271'!$AY30)</f>
        <v>0.82744409733467472</v>
      </c>
      <c r="ET34" s="87" t="str">
        <f ca="1">IF('INF S2 353-271'!$BA30="|","|",ET$38+'INF S2 353-271'!$BA30)</f>
        <v>|</v>
      </c>
      <c r="EU34" s="88" t="str">
        <f ca="1">IF('INF S2 353-271'!$AZ30="|","|",EU$38+'INF S2 353-271'!$AZ30)</f>
        <v>|</v>
      </c>
      <c r="EV34" s="83">
        <f ca="1">IF('INF S2 353-271'!$AY30="|","|",EV$38+'INF S2 353-271'!$AY30)</f>
        <v>0.86911076400134135</v>
      </c>
      <c r="EW34" s="87" t="str">
        <f ca="1">IF('INF S2 353-271'!$BA30="|","|",EW$38+'INF S2 353-271'!$BA30)</f>
        <v>|</v>
      </c>
      <c r="EX34" s="88" t="str">
        <f ca="1">IF('INF S2 353-271'!$AZ30="|","|",EX$38+'INF S2 353-271'!$AZ30)</f>
        <v>|</v>
      </c>
      <c r="EY34" s="83">
        <f ca="1">IF('INF S2 353-271'!$AY30="|","|",EY$38+'INF S2 353-271'!$AY30)</f>
        <v>0.91077743066800809</v>
      </c>
      <c r="EZ34" s="87" t="str">
        <f ca="1">IF('INF S2 353-271'!$BA30="|","|",EZ$38+'INF S2 353-271'!$BA30)</f>
        <v>|</v>
      </c>
      <c r="FA34" s="83">
        <f ca="1">IF('INF S2 353-271'!$AY30="|","|",FA$38+'INF S2 353-271'!$AY30)</f>
        <v>0.95244409733467472</v>
      </c>
    </row>
    <row r="35" spans="1:186">
      <c r="A35" s="284">
        <f ca="1">'INF S2 353-271'!K28</f>
        <v>51.993999999999986</v>
      </c>
      <c r="B35" s="155" t="str">
        <f ca="1">'INF S2 353-271'!L28</f>
        <v>Stare Bojanowo</v>
      </c>
      <c r="C35" s="275"/>
      <c r="D35" s="83">
        <f ca="1">IF('INF S2 353-271'!$AQ31="|","|",D$23+'INF S2 353-271'!$AQ31)</f>
        <v>0.25953456159269772</v>
      </c>
      <c r="E35" s="88">
        <f ca="1">IF('INF S2 353-271'!$AR31="|","|",E$23+'INF S2 353-271'!$AR31)</f>
        <v>0.2648917476851852</v>
      </c>
      <c r="F35" s="87" t="str">
        <f ca="1">IF('INF S2 353-271'!$AS31="|","|",F$23+'INF S2 353-271'!$AS31)</f>
        <v>|</v>
      </c>
      <c r="G35" s="83">
        <f ca="1">IF('INF S2 353-271'!$AQ31="|","|",G$23+'INF S2 353-271'!$AQ31)</f>
        <v>0.30120122825936435</v>
      </c>
      <c r="H35" s="88">
        <f ca="1">IF('INF S2 353-271'!$AR31="|","|",H$23+'INF S2 353-271'!$AR31)</f>
        <v>0.30655841435185183</v>
      </c>
      <c r="I35" s="83"/>
      <c r="J35" s="87" t="str">
        <f ca="1">IF('INF S2 353-271'!$AS31="|","|",J$23+'INF S2 353-271'!$AS31)</f>
        <v>|</v>
      </c>
      <c r="K35" s="83">
        <f ca="1">IF('INF S2 353-271'!$AQ31="|","|",K$23+'INF S2 353-271'!$AQ31)</f>
        <v>0.32897900603714214</v>
      </c>
      <c r="L35" s="83">
        <f ca="1">IF('INF S2 353-271'!$AQ31="|","|",L$23+'INF S2 353-271'!$AQ31)</f>
        <v>0.34286789492603104</v>
      </c>
      <c r="M35" s="88">
        <f ca="1">IF('INF S2 353-271'!$AR31="|","|",M$23+'INF S2 353-271'!$AR31)</f>
        <v>0.34822508101851857</v>
      </c>
      <c r="N35" s="83"/>
      <c r="O35" s="87" t="str">
        <f ca="1">IF('INF S2 353-271'!$AS31="|","|",O$23+'INF S2 353-271'!$AS31)</f>
        <v>|</v>
      </c>
      <c r="P35" s="83">
        <f ca="1">IF('INF S2 353-271'!$AQ31="|","|",P$23+'INF S2 353-271'!$AQ31)</f>
        <v>0.37064567270380877</v>
      </c>
      <c r="Q35" s="83">
        <f ca="1">IF('INF S2 353-271'!$AQ31="|","|",Q$23+'INF S2 353-271'!$AQ31)</f>
        <v>0.38453456159269772</v>
      </c>
      <c r="R35" s="88">
        <f ca="1">IF('INF S2 353-271'!$AR31="|","|",R$23+'INF S2 353-271'!$AR31)</f>
        <v>0.3898917476851852</v>
      </c>
      <c r="S35" s="83"/>
      <c r="T35" s="87" t="str">
        <f ca="1">IF('INF S2 353-271'!$AS31="|","|",T$23+'INF S2 353-271'!$AS31)</f>
        <v>|</v>
      </c>
      <c r="U35" s="83">
        <f ca="1">IF('INF S2 353-271'!$AQ31="|","|",U$23+'INF S2 353-271'!$AQ31)</f>
        <v>0.41231233937047546</v>
      </c>
      <c r="V35" s="83">
        <f ca="1">IF('INF S2 353-271'!$AQ31="|","|",V$23+'INF S2 353-271'!$AQ31)</f>
        <v>0.42620122825936435</v>
      </c>
      <c r="W35" s="88">
        <f ca="1">IF('INF S2 353-271'!$AR31="|","|",W$23+'INF S2 353-271'!$AR31)</f>
        <v>0.43155841435185183</v>
      </c>
      <c r="X35" s="87" t="str">
        <f ca="1">IF('INF S2 353-271'!$AS31="|","|",X$23+'INF S2 353-271'!$AS31)</f>
        <v>|</v>
      </c>
      <c r="Y35" s="83">
        <f ca="1">IF('INF S2 353-271'!$AQ31="|","|",Y$23+'INF S2 353-271'!$AQ31)</f>
        <v>0.46786789492603104</v>
      </c>
      <c r="Z35" s="88">
        <f ca="1">IF('INF S2 353-271'!$AR31="|","|",Z$23+'INF S2 353-271'!$AR31)</f>
        <v>0.47322508101851846</v>
      </c>
      <c r="AA35" s="87" t="str">
        <f ca="1">IF('INF S2 353-271'!$AS31="|","|",AA$23+'INF S2 353-271'!$AS31)</f>
        <v>|</v>
      </c>
      <c r="AB35" s="83">
        <f ca="1">IF('INF S2 353-271'!$AQ31="|","|",AB$23+'INF S2 353-271'!$AQ31)</f>
        <v>0.50953456159269772</v>
      </c>
      <c r="AC35" s="88">
        <f ca="1">IF('INF S2 353-271'!$AR31="|","|",AC$23+'INF S2 353-271'!$AR31)</f>
        <v>0.5148917476851852</v>
      </c>
      <c r="AD35" s="87" t="str">
        <f ca="1">IF('INF S2 353-271'!$AS31="|","|",AD$23+'INF S2 353-271'!$AS31)</f>
        <v>|</v>
      </c>
      <c r="AE35" s="83">
        <f ca="1">IF('INF S2 353-271'!$AQ31="|","|",AE$23+'INF S2 353-271'!$AQ31)</f>
        <v>0.55120122825936446</v>
      </c>
      <c r="AF35" s="88">
        <f ca="1">IF('INF S2 353-271'!$AR31="|","|",AF$23+'INF S2 353-271'!$AR31)</f>
        <v>0.55655841435185183</v>
      </c>
      <c r="AG35" s="87" t="str">
        <f ca="1">IF('INF S2 353-271'!$AS31="|","|",AG$23+'INF S2 353-271'!$AS31)</f>
        <v>|</v>
      </c>
      <c r="AH35" s="83">
        <f ca="1">IF('INF S2 353-271'!$AQ31="|","|",AH$23+'INF S2 353-271'!$AQ31)</f>
        <v>0.59286789492603109</v>
      </c>
      <c r="AI35" s="88">
        <f ca="1">IF('INF S2 353-271'!$AR31="|","|",AI$23+'INF S2 353-271'!$AR31)</f>
        <v>0.59822508101851846</v>
      </c>
      <c r="AJ35" s="87" t="str">
        <f ca="1">IF('INF S2 353-271'!$AS31="|","|",AJ$23+'INF S2 353-271'!$AS31)</f>
        <v>|</v>
      </c>
      <c r="AK35" s="83">
        <f ca="1">IF('INF S2 353-271'!$AQ31="|","|",AK$23+'INF S2 353-271'!$AQ31)</f>
        <v>0.63453456159269772</v>
      </c>
      <c r="AL35" s="88">
        <f ca="1">IF('INF S2 353-271'!$AR31="|","|",AL$23+'INF S2 353-271'!$AR31)</f>
        <v>0.63989174768518509</v>
      </c>
      <c r="AM35" s="87" t="str">
        <f ca="1">IF('INF S2 353-271'!$AS31="|","|",AM$23+'INF S2 353-271'!$AS31)</f>
        <v>|</v>
      </c>
      <c r="AN35" s="83">
        <f ca="1">IF('INF S2 353-271'!$AQ31="|","|",AN$23+'INF S2 353-271'!$AQ31)</f>
        <v>0.66231233937047551</v>
      </c>
      <c r="AO35" s="83">
        <f ca="1">IF('INF S2 353-271'!$AQ31="|","|",AO$23+'INF S2 353-271'!$AQ31)</f>
        <v>0.67620122825936446</v>
      </c>
      <c r="AP35" s="88">
        <f ca="1">IF('INF S2 353-271'!$AR31="|","|",AP$23+'INF S2 353-271'!$AR31)</f>
        <v>0.68155841435185183</v>
      </c>
      <c r="AQ35" s="83"/>
      <c r="AR35" s="87" t="str">
        <f ca="1">IF('INF S2 353-271'!$AS31="|","|",AR$23+'INF S2 353-271'!$AS31)</f>
        <v>|</v>
      </c>
      <c r="AS35" s="83">
        <f ca="1">IF('INF S2 353-271'!$AQ31="|","|",AS$23+'INF S2 353-271'!$AQ31)</f>
        <v>0.70397900603714225</v>
      </c>
      <c r="AT35" s="83">
        <f ca="1">IF('INF S2 353-271'!$AQ31="|","|",AT$23+'INF S2 353-271'!$AQ31)</f>
        <v>0.71786789492603109</v>
      </c>
      <c r="AU35" s="88">
        <f ca="1">IF('INF S2 353-271'!$AR31="|","|",AU$23+'INF S2 353-271'!$AR31)</f>
        <v>0.72322508101851857</v>
      </c>
      <c r="AV35" s="83"/>
      <c r="AW35" s="87" t="str">
        <f ca="1">IF('INF S2 353-271'!$AS31="|","|",AW$23+'INF S2 353-271'!$AS31)</f>
        <v>|</v>
      </c>
      <c r="AX35" s="83">
        <f ca="1">IF('INF S2 353-271'!$AQ31="|","|",AX$23+'INF S2 353-271'!$AQ31)</f>
        <v>0.74564567270380888</v>
      </c>
      <c r="AY35" s="83">
        <f ca="1">IF('INF S2 353-271'!$AQ31="|","|",AY$23+'INF S2 353-271'!$AQ31)</f>
        <v>0.75953456159269772</v>
      </c>
      <c r="AZ35" s="88">
        <f ca="1">IF('INF S2 353-271'!$AR31="|","|",AZ$23+'INF S2 353-271'!$AR31)</f>
        <v>0.7648917476851852</v>
      </c>
      <c r="BA35" s="83"/>
      <c r="BB35" s="87" t="str">
        <f ca="1">IF('INF S2 353-271'!$AS31="|","|",BB$23+'INF S2 353-271'!$AS31)</f>
        <v>|</v>
      </c>
      <c r="BC35" s="83">
        <f ca="1">IF('INF S2 353-271'!$AQ31="|","|",BC$23+'INF S2 353-271'!$AQ31)</f>
        <v>0.78731233937047562</v>
      </c>
      <c r="BD35" s="83">
        <f ca="1">IF('INF S2 353-271'!$AQ31="|","|",BD$23+'INF S2 353-271'!$AQ31)</f>
        <v>0.80120122825936446</v>
      </c>
      <c r="BE35" s="88">
        <f ca="1">IF('INF S2 353-271'!$AR31="|","|",BE$23+'INF S2 353-271'!$AR31)</f>
        <v>0.80655841435185183</v>
      </c>
      <c r="BF35" s="83"/>
      <c r="BG35" s="87" t="str">
        <f ca="1">IF('INF S2 353-271'!$AS31="|","|",BG$23+'INF S2 353-271'!$AS31)</f>
        <v>|</v>
      </c>
      <c r="BH35" s="83">
        <f ca="1">IF('INF S2 353-271'!$AQ31="|","|",BH$23+'INF S2 353-271'!$AQ31)</f>
        <v>0.82897900603714225</v>
      </c>
      <c r="BI35" s="83">
        <f ca="1">IF('INF S2 353-271'!$AQ31="|","|",BI$23+'INF S2 353-271'!$AQ31)</f>
        <v>0.84286789492603109</v>
      </c>
      <c r="BJ35" s="88">
        <f ca="1">IF('INF S2 353-271'!$AR31="|","|",BJ$23+'INF S2 353-271'!$AR31)</f>
        <v>0.84822508101851857</v>
      </c>
      <c r="BK35" s="87" t="str">
        <f ca="1">IF('INF S2 353-271'!$AS31="|","|",BK$23+'INF S2 353-271'!$AS31)</f>
        <v>|</v>
      </c>
      <c r="BL35" s="83">
        <f ca="1">IF('INF S2 353-271'!$AQ31="|","|",BL$23+'INF S2 353-271'!$AQ31)</f>
        <v>0.88453456159269772</v>
      </c>
      <c r="BM35" s="88">
        <f ca="1">IF('INF S2 353-271'!$AR31="|","|",BM$23+'INF S2 353-271'!$AR31)</f>
        <v>0.8898917476851852</v>
      </c>
      <c r="BN35" s="87" t="str">
        <f ca="1">IF('INF S2 353-271'!$AS31="|","|",BN$23+'INF S2 353-271'!$AS31)</f>
        <v>|</v>
      </c>
      <c r="BO35" s="83">
        <f ca="1">IF('INF S2 353-271'!$AQ31="|","|",BO$23+'INF S2 353-271'!$AQ31)</f>
        <v>0.92620122825936446</v>
      </c>
      <c r="BP35" s="88">
        <f ca="1">IF('INF S2 353-271'!$AR31="|","|",BP$23+'INF S2 353-271'!$AR31)</f>
        <v>0.93155841435185183</v>
      </c>
      <c r="BQ35" s="87" t="str">
        <f ca="1">IF('INF S2 353-271'!$AS31="|","|",BQ$23+'INF S2 353-271'!$AS31)</f>
        <v>|</v>
      </c>
      <c r="BR35" s="83">
        <f ca="1">IF('INF S2 353-271'!$AQ31="|","|",BR$23+'INF S2 353-271'!$AQ31)</f>
        <v>0.96786789492603109</v>
      </c>
      <c r="BS35" s="88">
        <f ca="1">IF('INF S2 353-271'!$AR31="|","|",BS$23+'INF S2 353-271'!$AR31)</f>
        <v>0.97322508101851857</v>
      </c>
      <c r="BT35" s="87" t="str">
        <f ca="1">IF('INF S2 353-271'!$AS31="|","|",BT$23+'INF S2 353-271'!$AS31)</f>
        <v>|</v>
      </c>
      <c r="BU35" s="83">
        <f ca="1">IF('INF S2 353-271'!$AQ31="|","|",BU$23+'INF S2 353-271'!$AQ31)</f>
        <v>1.0095345615926976</v>
      </c>
      <c r="BV35" s="88"/>
      <c r="CK35" s="284">
        <v>51.993999999999986</v>
      </c>
      <c r="CL35" s="155" t="s">
        <v>122</v>
      </c>
      <c r="CM35" s="89"/>
      <c r="CN35" s="83">
        <f ca="1">IF('INF S2 353-271'!$AY31="|","|",CN$38+'INF S2 353-271'!$AY31)</f>
        <v>0.19964847430976676</v>
      </c>
      <c r="CO35" s="83">
        <f ca="1">IF('INF S2 353-271'!$AY31="|","|",CO$38+'INF S2 353-271'!$AY31)</f>
        <v>0.24131514097643342</v>
      </c>
      <c r="CP35" s="83">
        <f ca="1">IF('INF S2 353-271'!$AY31="|","|",CP$38+'INF S2 353-271'!$AY31)</f>
        <v>0.25520402986532231</v>
      </c>
      <c r="CQ35" s="87" t="str">
        <f ca="1">IF('INF S2 353-271'!$BA31="|","|",CQ$38+'INF S2 353-271'!$BA31)</f>
        <v>|</v>
      </c>
      <c r="CR35" s="87"/>
      <c r="CS35" s="88">
        <f ca="1">IF('INF S2 353-271'!$AZ31="|","|",CS$38+'INF S2 353-271'!$AZ31)</f>
        <v>0.27721064814814811</v>
      </c>
      <c r="CT35" s="83">
        <f ca="1">IF('INF S2 353-271'!$AY31="|","|",CT$38+'INF S2 353-271'!$AY31)</f>
        <v>0.28298180764310005</v>
      </c>
      <c r="CU35" s="83">
        <f ca="1">IF('INF S2 353-271'!$AY31="|","|",CU$38+'INF S2 353-271'!$AY31)</f>
        <v>0.296870696531989</v>
      </c>
      <c r="CV35" s="87" t="str">
        <f ca="1">IF('INF S2 353-271'!$BA31="|","|",CV$38+'INF S2 353-271'!$BA31)</f>
        <v>|</v>
      </c>
      <c r="CW35" s="87"/>
      <c r="CX35" s="88">
        <f ca="1">IF('INF S2 353-271'!$AZ31="|","|",CX$38+'INF S2 353-271'!$AZ31)</f>
        <v>0.31887731481481479</v>
      </c>
      <c r="CY35" s="83">
        <f ca="1">IF('INF S2 353-271'!$AY31="|","|",CY$38+'INF S2 353-271'!$AY31)</f>
        <v>0.32464847430976673</v>
      </c>
      <c r="CZ35" s="83">
        <f ca="1">IF('INF S2 353-271'!$AY31="|","|",CZ$38+'INF S2 353-271'!$AY31)</f>
        <v>0.33853736319865563</v>
      </c>
      <c r="DA35" s="87" t="str">
        <f ca="1">IF('INF S2 353-271'!$BA31="|","|",DA$38+'INF S2 353-271'!$BA31)</f>
        <v>|</v>
      </c>
      <c r="DB35" s="87"/>
      <c r="DC35" s="88">
        <f ca="1">IF('INF S2 353-271'!$AZ31="|","|",DC$38+'INF S2 353-271'!$AZ31)</f>
        <v>0.36054398148148148</v>
      </c>
      <c r="DD35" s="83">
        <f ca="1">IF('INF S2 353-271'!$AY31="|","|",DD$38+'INF S2 353-271'!$AY31)</f>
        <v>0.36631514097643342</v>
      </c>
      <c r="DE35" s="87" t="str">
        <f ca="1">IF('INF S2 353-271'!$BA31="|","|",DE$38+'INF S2 353-271'!$BA31)</f>
        <v>|</v>
      </c>
      <c r="DF35" s="88">
        <f ca="1">IF('INF S2 353-271'!$AZ31="|","|",DF$38+'INF S2 353-271'!$AZ31)</f>
        <v>0.40221064814814811</v>
      </c>
      <c r="DG35" s="83">
        <f ca="1">IF('INF S2 353-271'!$AY31="|","|",DG$38+'INF S2 353-271'!$AY31)</f>
        <v>0.40798180764310005</v>
      </c>
      <c r="DH35" s="87" t="str">
        <f ca="1">IF('INF S2 353-271'!$BA31="|","|",DH$38+'INF S2 353-271'!$BA31)</f>
        <v>|</v>
      </c>
      <c r="DI35" s="88">
        <f ca="1">IF('INF S2 353-271'!$AZ31="|","|",DI$38+'INF S2 353-271'!$AZ31)</f>
        <v>0.44387731481481479</v>
      </c>
      <c r="DJ35" s="83">
        <f ca="1">IF('INF S2 353-271'!$AY31="|","|",DJ$38+'INF S2 353-271'!$AY31)</f>
        <v>0.44964847430976673</v>
      </c>
      <c r="DK35" s="87" t="str">
        <f ca="1">IF('INF S2 353-271'!$BA31="|","|",DK$38+'INF S2 353-271'!$BA31)</f>
        <v>|</v>
      </c>
      <c r="DL35" s="88">
        <f ca="1">IF('INF S2 353-271'!$AZ31="|","|",DL$38+'INF S2 353-271'!$AZ31)</f>
        <v>0.48554398148148148</v>
      </c>
      <c r="DM35" s="83">
        <f ca="1">IF('INF S2 353-271'!$AY31="|","|",DM$38+'INF S2 353-271'!$AY31)</f>
        <v>0.49131514097643342</v>
      </c>
      <c r="DN35" s="87" t="str">
        <f ca="1">IF('INF S2 353-271'!$BA31="|","|",DN$38+'INF S2 353-271'!$BA31)</f>
        <v>|</v>
      </c>
      <c r="DO35" s="88">
        <f ca="1">IF('INF S2 353-271'!$AZ31="|","|",DO$38+'INF S2 353-271'!$AZ31)</f>
        <v>0.52721064814814822</v>
      </c>
      <c r="DP35" s="83">
        <f ca="1">IF('INF S2 353-271'!$AY31="|","|",DP$38+'INF S2 353-271'!$AY31)</f>
        <v>0.5329818076431001</v>
      </c>
      <c r="DQ35" s="87" t="str">
        <f ca="1">IF('INF S2 353-271'!$BA31="|","|",DQ$38+'INF S2 353-271'!$BA31)</f>
        <v>|</v>
      </c>
      <c r="DR35" s="88">
        <f ca="1">IF('INF S2 353-271'!$AZ31="|","|",DR$38+'INF S2 353-271'!$AZ31)</f>
        <v>0.56887731481481485</v>
      </c>
      <c r="DS35" s="83">
        <f ca="1">IF('INF S2 353-271'!$AY31="|","|",DS$38+'INF S2 353-271'!$AY31)</f>
        <v>0.57464847430976673</v>
      </c>
      <c r="DT35" s="87" t="str">
        <f ca="1">IF('INF S2 353-271'!$BA31="|","|",DT$38+'INF S2 353-271'!$BA31)</f>
        <v>|</v>
      </c>
      <c r="DU35" s="88">
        <f ca="1">IF('INF S2 353-271'!$AZ31="|","|",DU$38+'INF S2 353-271'!$AZ31)</f>
        <v>0.61054398148148148</v>
      </c>
      <c r="DV35" s="83">
        <f ca="1">IF('INF S2 353-271'!$AY31="|","|",DV$38+'INF S2 353-271'!$AY31)</f>
        <v>0.61631514097643336</v>
      </c>
      <c r="DW35" s="83">
        <f ca="1">IF('INF S2 353-271'!$AY31="|","|",DW$38+'INF S2 353-271'!$AY31)</f>
        <v>0.63020402986532231</v>
      </c>
      <c r="DX35" s="87" t="str">
        <f ca="1">IF('INF S2 353-271'!$BA31="|","|",DX$38+'INF S2 353-271'!$BA31)</f>
        <v>|</v>
      </c>
      <c r="DY35" s="87"/>
      <c r="DZ35" s="88">
        <f ca="1">IF('INF S2 353-271'!$AZ31="|","|",DZ$38+'INF S2 353-271'!$AZ31)</f>
        <v>0.65221064814814822</v>
      </c>
      <c r="EA35" s="83">
        <f ca="1">IF('INF S2 353-271'!$AY31="|","|",EA$38+'INF S2 353-271'!$AY31)</f>
        <v>0.6579818076431001</v>
      </c>
      <c r="EB35" s="83">
        <f ca="1">IF('INF S2 353-271'!$AY31="|","|",EB$38+'INF S2 353-271'!$AY31)</f>
        <v>0.67187069653198894</v>
      </c>
      <c r="EC35" s="87" t="str">
        <f ca="1">IF('INF S2 353-271'!$BA31="|","|",EC$38+'INF S2 353-271'!$BA31)</f>
        <v>|</v>
      </c>
      <c r="ED35" s="87"/>
      <c r="EE35" s="88">
        <f ca="1">IF('INF S2 353-271'!$AZ31="|","|",EE$38+'INF S2 353-271'!$AZ31)</f>
        <v>0.69387731481481485</v>
      </c>
      <c r="EF35" s="83">
        <f ca="1">IF('INF S2 353-271'!$AY31="|","|",EF$38+'INF S2 353-271'!$AY31)</f>
        <v>0.69964847430976673</v>
      </c>
      <c r="EG35" s="83">
        <f ca="1">IF('INF S2 353-271'!$AY31="|","|",EG$38+'INF S2 353-271'!$AY31)</f>
        <v>0.71353736319865557</v>
      </c>
      <c r="EH35" s="87" t="str">
        <f ca="1">IF('INF S2 353-271'!$BA31="|","|",EH$38+'INF S2 353-271'!$BA31)</f>
        <v>|</v>
      </c>
      <c r="EI35" s="87"/>
      <c r="EJ35" s="88">
        <f ca="1">IF('INF S2 353-271'!$AZ31="|","|",EJ$38+'INF S2 353-271'!$AZ31)</f>
        <v>0.73554398148148148</v>
      </c>
      <c r="EK35" s="83">
        <f ca="1">IF('INF S2 353-271'!$AY31="|","|",EK$38+'INF S2 353-271'!$AY31)</f>
        <v>0.74131514097643336</v>
      </c>
      <c r="EL35" s="83">
        <f ca="1">IF('INF S2 353-271'!$AY31="|","|",EL$38+'INF S2 353-271'!$AY31)</f>
        <v>0.7552040298653222</v>
      </c>
      <c r="EM35" s="87" t="str">
        <f ca="1">IF('INF S2 353-271'!$BA31="|","|",EM$38+'INF S2 353-271'!$BA31)</f>
        <v>|</v>
      </c>
      <c r="EN35" s="87"/>
      <c r="EO35" s="88">
        <f ca="1">IF('INF S2 353-271'!$AZ31="|","|",EO$38+'INF S2 353-271'!$AZ31)</f>
        <v>0.77721064814814822</v>
      </c>
      <c r="EP35" s="83">
        <f ca="1">IF('INF S2 353-271'!$AY31="|","|",EP$38+'INF S2 353-271'!$AY31)</f>
        <v>0.7829818076431001</v>
      </c>
      <c r="EQ35" s="87" t="str">
        <f ca="1">IF('INF S2 353-271'!$BA31="|","|",EQ$38+'INF S2 353-271'!$BA31)</f>
        <v>|</v>
      </c>
      <c r="ER35" s="88">
        <f ca="1">IF('INF S2 353-271'!$AZ31="|","|",ER$38+'INF S2 353-271'!$AZ31)</f>
        <v>0.81887731481481485</v>
      </c>
      <c r="ES35" s="83">
        <f ca="1">IF('INF S2 353-271'!$AY31="|","|",ES$38+'INF S2 353-271'!$AY31)</f>
        <v>0.82464847430976673</v>
      </c>
      <c r="ET35" s="87" t="str">
        <f ca="1">IF('INF S2 353-271'!$BA31="|","|",ET$38+'INF S2 353-271'!$BA31)</f>
        <v>|</v>
      </c>
      <c r="EU35" s="88">
        <f ca="1">IF('INF S2 353-271'!$AZ31="|","|",EU$38+'INF S2 353-271'!$AZ31)</f>
        <v>0.86054398148148148</v>
      </c>
      <c r="EV35" s="83">
        <f ca="1">IF('INF S2 353-271'!$AY31="|","|",EV$38+'INF S2 353-271'!$AY31)</f>
        <v>0.86631514097643336</v>
      </c>
      <c r="EW35" s="87" t="str">
        <f ca="1">IF('INF S2 353-271'!$BA31="|","|",EW$38+'INF S2 353-271'!$BA31)</f>
        <v>|</v>
      </c>
      <c r="EX35" s="88">
        <f ca="1">IF('INF S2 353-271'!$AZ31="|","|",EX$38+'INF S2 353-271'!$AZ31)</f>
        <v>0.90221064814814822</v>
      </c>
      <c r="EY35" s="83">
        <f ca="1">IF('INF S2 353-271'!$AY31="|","|",EY$38+'INF S2 353-271'!$AY31)</f>
        <v>0.9079818076431001</v>
      </c>
      <c r="EZ35" s="87" t="str">
        <f ca="1">IF('INF S2 353-271'!$BA31="|","|",EZ$38+'INF S2 353-271'!$BA31)</f>
        <v>|</v>
      </c>
      <c r="FA35" s="83">
        <f ca="1">IF('INF S2 353-271'!$AY31="|","|",FA$38+'INF S2 353-271'!$AY31)</f>
        <v>0.94964847430976673</v>
      </c>
    </row>
    <row r="36" spans="1:186">
      <c r="A36" s="284">
        <f ca="1">'INF S2 353-271'!K29</f>
        <v>56.654999999999987</v>
      </c>
      <c r="B36" s="154" t="str">
        <f ca="1">'INF S2 353-271'!L29</f>
        <v>Górka Duchowna</v>
      </c>
      <c r="C36" s="275"/>
      <c r="D36" s="83">
        <f ca="1">IF('INF S2 353-271'!$AQ32="|","|",D$23+'INF S2 353-271'!$AQ32)</f>
        <v>0.26233018461760571</v>
      </c>
      <c r="E36" s="88" t="str">
        <f ca="1">IF('INF S2 353-271'!$AR32="|","|",E$23+'INF S2 353-271'!$AR32)</f>
        <v>|</v>
      </c>
      <c r="F36" s="87" t="str">
        <f ca="1">IF('INF S2 353-271'!$AS32="|","|",F$23+'INF S2 353-271'!$AS32)</f>
        <v>|</v>
      </c>
      <c r="G36" s="83">
        <f ca="1">IF('INF S2 353-271'!$AQ32="|","|",G$23+'INF S2 353-271'!$AQ32)</f>
        <v>0.30399685128427234</v>
      </c>
      <c r="H36" s="88" t="str">
        <f ca="1">IF('INF S2 353-271'!$AR32="|","|",H$23+'INF S2 353-271'!$AR32)</f>
        <v>|</v>
      </c>
      <c r="I36" s="83"/>
      <c r="J36" s="87" t="str">
        <f ca="1">IF('INF S2 353-271'!$AS32="|","|",J$23+'INF S2 353-271'!$AS32)</f>
        <v>|</v>
      </c>
      <c r="K36" s="83">
        <f ca="1">IF('INF S2 353-271'!$AQ32="|","|",K$23+'INF S2 353-271'!$AQ32)</f>
        <v>0.33177462906205013</v>
      </c>
      <c r="L36" s="83">
        <f ca="1">IF('INF S2 353-271'!$AQ32="|","|",L$23+'INF S2 353-271'!$AQ32)</f>
        <v>0.34566351795093908</v>
      </c>
      <c r="M36" s="88" t="str">
        <f ca="1">IF('INF S2 353-271'!$AR32="|","|",M$23+'INF S2 353-271'!$AR32)</f>
        <v>|</v>
      </c>
      <c r="N36" s="83"/>
      <c r="O36" s="87" t="str">
        <f ca="1">IF('INF S2 353-271'!$AS32="|","|",O$23+'INF S2 353-271'!$AS32)</f>
        <v>|</v>
      </c>
      <c r="P36" s="83">
        <f ca="1">IF('INF S2 353-271'!$AQ32="|","|",P$23+'INF S2 353-271'!$AQ32)</f>
        <v>0.37344129572871676</v>
      </c>
      <c r="Q36" s="83">
        <f ca="1">IF('INF S2 353-271'!$AQ32="|","|",Q$23+'INF S2 353-271'!$AQ32)</f>
        <v>0.38733018461760571</v>
      </c>
      <c r="R36" s="88" t="str">
        <f ca="1">IF('INF S2 353-271'!$AR32="|","|",R$23+'INF S2 353-271'!$AR32)</f>
        <v>|</v>
      </c>
      <c r="S36" s="83"/>
      <c r="T36" s="87" t="str">
        <f ca="1">IF('INF S2 353-271'!$AS32="|","|",T$23+'INF S2 353-271'!$AS32)</f>
        <v>|</v>
      </c>
      <c r="U36" s="83">
        <f ca="1">IF('INF S2 353-271'!$AQ32="|","|",U$23+'INF S2 353-271'!$AQ32)</f>
        <v>0.4151079623953835</v>
      </c>
      <c r="V36" s="83">
        <f ca="1">IF('INF S2 353-271'!$AQ32="|","|",V$23+'INF S2 353-271'!$AQ32)</f>
        <v>0.42899685128427234</v>
      </c>
      <c r="W36" s="88" t="str">
        <f ca="1">IF('INF S2 353-271'!$AR32="|","|",W$23+'INF S2 353-271'!$AR32)</f>
        <v>|</v>
      </c>
      <c r="X36" s="87" t="str">
        <f ca="1">IF('INF S2 353-271'!$AS32="|","|",X$23+'INF S2 353-271'!$AS32)</f>
        <v>|</v>
      </c>
      <c r="Y36" s="83">
        <f ca="1">IF('INF S2 353-271'!$AQ32="|","|",Y$23+'INF S2 353-271'!$AQ32)</f>
        <v>0.47066351795093908</v>
      </c>
      <c r="Z36" s="88" t="str">
        <f ca="1">IF('INF S2 353-271'!$AR32="|","|",Z$23+'INF S2 353-271'!$AR32)</f>
        <v>|</v>
      </c>
      <c r="AA36" s="87" t="str">
        <f ca="1">IF('INF S2 353-271'!$AS32="|","|",AA$23+'INF S2 353-271'!$AS32)</f>
        <v>|</v>
      </c>
      <c r="AB36" s="83">
        <f ca="1">IF('INF S2 353-271'!$AQ32="|","|",AB$23+'INF S2 353-271'!$AQ32)</f>
        <v>0.51233018461760571</v>
      </c>
      <c r="AC36" s="88" t="str">
        <f ca="1">IF('INF S2 353-271'!$AR32="|","|",AC$23+'INF S2 353-271'!$AR32)</f>
        <v>|</v>
      </c>
      <c r="AD36" s="87" t="str">
        <f ca="1">IF('INF S2 353-271'!$AS32="|","|",AD$23+'INF S2 353-271'!$AS32)</f>
        <v>|</v>
      </c>
      <c r="AE36" s="83">
        <f ca="1">IF('INF S2 353-271'!$AQ32="|","|",AE$23+'INF S2 353-271'!$AQ32)</f>
        <v>0.55399685128427245</v>
      </c>
      <c r="AF36" s="88" t="str">
        <f ca="1">IF('INF S2 353-271'!$AR32="|","|",AF$23+'INF S2 353-271'!$AR32)</f>
        <v>|</v>
      </c>
      <c r="AG36" s="87" t="str">
        <f ca="1">IF('INF S2 353-271'!$AS32="|","|",AG$23+'INF S2 353-271'!$AS32)</f>
        <v>|</v>
      </c>
      <c r="AH36" s="83">
        <f ca="1">IF('INF S2 353-271'!$AQ32="|","|",AH$23+'INF S2 353-271'!$AQ32)</f>
        <v>0.59566351795093908</v>
      </c>
      <c r="AI36" s="88" t="str">
        <f ca="1">IF('INF S2 353-271'!$AR32="|","|",AI$23+'INF S2 353-271'!$AR32)</f>
        <v>|</v>
      </c>
      <c r="AJ36" s="87" t="str">
        <f ca="1">IF('INF S2 353-271'!$AS32="|","|",AJ$23+'INF S2 353-271'!$AS32)</f>
        <v>|</v>
      </c>
      <c r="AK36" s="83">
        <f ca="1">IF('INF S2 353-271'!$AQ32="|","|",AK$23+'INF S2 353-271'!$AQ32)</f>
        <v>0.63733018461760571</v>
      </c>
      <c r="AL36" s="88" t="str">
        <f ca="1">IF('INF S2 353-271'!$AR32="|","|",AL$23+'INF S2 353-271'!$AR32)</f>
        <v>|</v>
      </c>
      <c r="AM36" s="87" t="str">
        <f ca="1">IF('INF S2 353-271'!$AS32="|","|",AM$23+'INF S2 353-271'!$AS32)</f>
        <v>|</v>
      </c>
      <c r="AN36" s="83">
        <f ca="1">IF('INF S2 353-271'!$AQ32="|","|",AN$23+'INF S2 353-271'!$AQ32)</f>
        <v>0.6651079623953835</v>
      </c>
      <c r="AO36" s="83">
        <f ca="1">IF('INF S2 353-271'!$AQ32="|","|",AO$23+'INF S2 353-271'!$AQ32)</f>
        <v>0.67899685128427245</v>
      </c>
      <c r="AP36" s="88" t="str">
        <f ca="1">IF('INF S2 353-271'!$AR32="|","|",AP$23+'INF S2 353-271'!$AR32)</f>
        <v>|</v>
      </c>
      <c r="AQ36" s="83"/>
      <c r="AR36" s="87" t="str">
        <f ca="1">IF('INF S2 353-271'!$AS32="|","|",AR$23+'INF S2 353-271'!$AS32)</f>
        <v>|</v>
      </c>
      <c r="AS36" s="83">
        <f ca="1">IF('INF S2 353-271'!$AQ32="|","|",AS$23+'INF S2 353-271'!$AQ32)</f>
        <v>0.70677462906205024</v>
      </c>
      <c r="AT36" s="83">
        <f ca="1">IF('INF S2 353-271'!$AQ32="|","|",AT$23+'INF S2 353-271'!$AQ32)</f>
        <v>0.72066351795093908</v>
      </c>
      <c r="AU36" s="88" t="str">
        <f ca="1">IF('INF S2 353-271'!$AR32="|","|",AU$23+'INF S2 353-271'!$AR32)</f>
        <v>|</v>
      </c>
      <c r="AV36" s="83"/>
      <c r="AW36" s="87" t="str">
        <f ca="1">IF('INF S2 353-271'!$AS32="|","|",AW$23+'INF S2 353-271'!$AS32)</f>
        <v>|</v>
      </c>
      <c r="AX36" s="83">
        <f ca="1">IF('INF S2 353-271'!$AQ32="|","|",AX$23+'INF S2 353-271'!$AQ32)</f>
        <v>0.74844129572871687</v>
      </c>
      <c r="AY36" s="83">
        <f ca="1">IF('INF S2 353-271'!$AQ32="|","|",AY$23+'INF S2 353-271'!$AQ32)</f>
        <v>0.76233018461760571</v>
      </c>
      <c r="AZ36" s="88" t="str">
        <f ca="1">IF('INF S2 353-271'!$AR32="|","|",AZ$23+'INF S2 353-271'!$AR32)</f>
        <v>|</v>
      </c>
      <c r="BA36" s="83"/>
      <c r="BB36" s="87" t="str">
        <f ca="1">IF('INF S2 353-271'!$AS32="|","|",BB$23+'INF S2 353-271'!$AS32)</f>
        <v>|</v>
      </c>
      <c r="BC36" s="83">
        <f ca="1">IF('INF S2 353-271'!$AQ32="|","|",BC$23+'INF S2 353-271'!$AQ32)</f>
        <v>0.79010796239538361</v>
      </c>
      <c r="BD36" s="83">
        <f ca="1">IF('INF S2 353-271'!$AQ32="|","|",BD$23+'INF S2 353-271'!$AQ32)</f>
        <v>0.80399685128427245</v>
      </c>
      <c r="BE36" s="88" t="str">
        <f ca="1">IF('INF S2 353-271'!$AR32="|","|",BE$23+'INF S2 353-271'!$AR32)</f>
        <v>|</v>
      </c>
      <c r="BF36" s="83"/>
      <c r="BG36" s="87" t="str">
        <f ca="1">IF('INF S2 353-271'!$AS32="|","|",BG$23+'INF S2 353-271'!$AS32)</f>
        <v>|</v>
      </c>
      <c r="BH36" s="83">
        <f ca="1">IF('INF S2 353-271'!$AQ32="|","|",BH$23+'INF S2 353-271'!$AQ32)</f>
        <v>0.83177462906205024</v>
      </c>
      <c r="BI36" s="83">
        <f ca="1">IF('INF S2 353-271'!$AQ32="|","|",BI$23+'INF S2 353-271'!$AQ32)</f>
        <v>0.84566351795093908</v>
      </c>
      <c r="BJ36" s="88" t="str">
        <f ca="1">IF('INF S2 353-271'!$AR32="|","|",BJ$23+'INF S2 353-271'!$AR32)</f>
        <v>|</v>
      </c>
      <c r="BK36" s="87" t="str">
        <f ca="1">IF('INF S2 353-271'!$AS32="|","|",BK$23+'INF S2 353-271'!$AS32)</f>
        <v>|</v>
      </c>
      <c r="BL36" s="83">
        <f ca="1">IF('INF S2 353-271'!$AQ32="|","|",BL$23+'INF S2 353-271'!$AQ32)</f>
        <v>0.88733018461760571</v>
      </c>
      <c r="BM36" s="88" t="str">
        <f ca="1">IF('INF S2 353-271'!$AR32="|","|",BM$23+'INF S2 353-271'!$AR32)</f>
        <v>|</v>
      </c>
      <c r="BN36" s="87" t="str">
        <f ca="1">IF('INF S2 353-271'!$AS32="|","|",BN$23+'INF S2 353-271'!$AS32)</f>
        <v>|</v>
      </c>
      <c r="BO36" s="83">
        <f ca="1">IF('INF S2 353-271'!$AQ32="|","|",BO$23+'INF S2 353-271'!$AQ32)</f>
        <v>0.92899685128427245</v>
      </c>
      <c r="BP36" s="88" t="str">
        <f ca="1">IF('INF S2 353-271'!$AR32="|","|",BP$23+'INF S2 353-271'!$AR32)</f>
        <v>|</v>
      </c>
      <c r="BQ36" s="87" t="str">
        <f ca="1">IF('INF S2 353-271'!$AS32="|","|",BQ$23+'INF S2 353-271'!$AS32)</f>
        <v>|</v>
      </c>
      <c r="BR36" s="83">
        <f ca="1">IF('INF S2 353-271'!$AQ32="|","|",BR$23+'INF S2 353-271'!$AQ32)</f>
        <v>0.97066351795093908</v>
      </c>
      <c r="BS36" s="88" t="str">
        <f ca="1">IF('INF S2 353-271'!$AR32="|","|",BS$23+'INF S2 353-271'!$AR32)</f>
        <v>|</v>
      </c>
      <c r="BT36" s="87" t="str">
        <f ca="1">IF('INF S2 353-271'!$AS32="|","|",BT$23+'INF S2 353-271'!$AS32)</f>
        <v>|</v>
      </c>
      <c r="BU36" s="83">
        <f ca="1">IF('INF S2 353-271'!$AQ32="|","|",BU$23+'INF S2 353-271'!$AQ32)</f>
        <v>1.0123301846176056</v>
      </c>
      <c r="BV36" s="88"/>
      <c r="CK36" s="284">
        <v>56.654999999999987</v>
      </c>
      <c r="CL36" s="154" t="s">
        <v>123</v>
      </c>
      <c r="CM36" s="89"/>
      <c r="CN36" s="83">
        <f ca="1">IF('INF S2 353-271'!$AY32="|","|",CN$38+'INF S2 353-271'!$AY32)</f>
        <v>0.19685285128485874</v>
      </c>
      <c r="CO36" s="83">
        <f ca="1">IF('INF S2 353-271'!$AY32="|","|",CO$38+'INF S2 353-271'!$AY32)</f>
        <v>0.23851951795152543</v>
      </c>
      <c r="CP36" s="83">
        <f ca="1">IF('INF S2 353-271'!$AY32="|","|",CP$38+'INF S2 353-271'!$AY32)</f>
        <v>0.25240840684041432</v>
      </c>
      <c r="CQ36" s="87" t="str">
        <f ca="1">IF('INF S2 353-271'!$BA32="|","|",CQ$38+'INF S2 353-271'!$BA32)</f>
        <v>|</v>
      </c>
      <c r="CR36" s="87"/>
      <c r="CS36" s="88" t="str">
        <f ca="1">IF('INF S2 353-271'!$AZ32="|","|",CS$38+'INF S2 353-271'!$AZ32)</f>
        <v>|</v>
      </c>
      <c r="CT36" s="83">
        <f ca="1">IF('INF S2 353-271'!$AY32="|","|",CT$38+'INF S2 353-271'!$AY32)</f>
        <v>0.28018618461819206</v>
      </c>
      <c r="CU36" s="83">
        <f ca="1">IF('INF S2 353-271'!$AY32="|","|",CU$38+'INF S2 353-271'!$AY32)</f>
        <v>0.29407507350708101</v>
      </c>
      <c r="CV36" s="87" t="str">
        <f ca="1">IF('INF S2 353-271'!$BA32="|","|",CV$38+'INF S2 353-271'!$BA32)</f>
        <v>|</v>
      </c>
      <c r="CW36" s="87"/>
      <c r="CX36" s="88" t="str">
        <f ca="1">IF('INF S2 353-271'!$AZ32="|","|",CX$38+'INF S2 353-271'!$AZ32)</f>
        <v>|</v>
      </c>
      <c r="CY36" s="83">
        <f ca="1">IF('INF S2 353-271'!$AY32="|","|",CY$38+'INF S2 353-271'!$AY32)</f>
        <v>0.32185285128485874</v>
      </c>
      <c r="CZ36" s="83">
        <f ca="1">IF('INF S2 353-271'!$AY32="|","|",CZ$38+'INF S2 353-271'!$AY32)</f>
        <v>0.33574174017374764</v>
      </c>
      <c r="DA36" s="87" t="str">
        <f ca="1">IF('INF S2 353-271'!$BA32="|","|",DA$38+'INF S2 353-271'!$BA32)</f>
        <v>|</v>
      </c>
      <c r="DB36" s="87"/>
      <c r="DC36" s="88" t="str">
        <f ca="1">IF('INF S2 353-271'!$AZ32="|","|",DC$38+'INF S2 353-271'!$AZ32)</f>
        <v>|</v>
      </c>
      <c r="DD36" s="83">
        <f ca="1">IF('INF S2 353-271'!$AY32="|","|",DD$38+'INF S2 353-271'!$AY32)</f>
        <v>0.36351951795152543</v>
      </c>
      <c r="DE36" s="87" t="str">
        <f ca="1">IF('INF S2 353-271'!$BA32="|","|",DE$38+'INF S2 353-271'!$BA32)</f>
        <v>|</v>
      </c>
      <c r="DF36" s="88" t="str">
        <f ca="1">IF('INF S2 353-271'!$AZ32="|","|",DF$38+'INF S2 353-271'!$AZ32)</f>
        <v>|</v>
      </c>
      <c r="DG36" s="83">
        <f ca="1">IF('INF S2 353-271'!$AY32="|","|",DG$38+'INF S2 353-271'!$AY32)</f>
        <v>0.40518618461819206</v>
      </c>
      <c r="DH36" s="87" t="str">
        <f ca="1">IF('INF S2 353-271'!$BA32="|","|",DH$38+'INF S2 353-271'!$BA32)</f>
        <v>|</v>
      </c>
      <c r="DI36" s="88" t="str">
        <f ca="1">IF('INF S2 353-271'!$AZ32="|","|",DI$38+'INF S2 353-271'!$AZ32)</f>
        <v>|</v>
      </c>
      <c r="DJ36" s="83">
        <f ca="1">IF('INF S2 353-271'!$AY32="|","|",DJ$38+'INF S2 353-271'!$AY32)</f>
        <v>0.44685285128485874</v>
      </c>
      <c r="DK36" s="87" t="str">
        <f ca="1">IF('INF S2 353-271'!$BA32="|","|",DK$38+'INF S2 353-271'!$BA32)</f>
        <v>|</v>
      </c>
      <c r="DL36" s="88" t="str">
        <f ca="1">IF('INF S2 353-271'!$AZ32="|","|",DL$38+'INF S2 353-271'!$AZ32)</f>
        <v>|</v>
      </c>
      <c r="DM36" s="83">
        <f ca="1">IF('INF S2 353-271'!$AY32="|","|",DM$38+'INF S2 353-271'!$AY32)</f>
        <v>0.48851951795152543</v>
      </c>
      <c r="DN36" s="87" t="str">
        <f ca="1">IF('INF S2 353-271'!$BA32="|","|",DN$38+'INF S2 353-271'!$BA32)</f>
        <v>|</v>
      </c>
      <c r="DO36" s="88" t="str">
        <f ca="1">IF('INF S2 353-271'!$AZ32="|","|",DO$38+'INF S2 353-271'!$AZ32)</f>
        <v>|</v>
      </c>
      <c r="DP36" s="83">
        <f ca="1">IF('INF S2 353-271'!$AY32="|","|",DP$38+'INF S2 353-271'!$AY32)</f>
        <v>0.53018618461819211</v>
      </c>
      <c r="DQ36" s="87" t="str">
        <f ca="1">IF('INF S2 353-271'!$BA32="|","|",DQ$38+'INF S2 353-271'!$BA32)</f>
        <v>|</v>
      </c>
      <c r="DR36" s="88" t="str">
        <f ca="1">IF('INF S2 353-271'!$AZ32="|","|",DR$38+'INF S2 353-271'!$AZ32)</f>
        <v>|</v>
      </c>
      <c r="DS36" s="83">
        <f ca="1">IF('INF S2 353-271'!$AY32="|","|",DS$38+'INF S2 353-271'!$AY32)</f>
        <v>0.57185285128485874</v>
      </c>
      <c r="DT36" s="87" t="str">
        <f ca="1">IF('INF S2 353-271'!$BA32="|","|",DT$38+'INF S2 353-271'!$BA32)</f>
        <v>|</v>
      </c>
      <c r="DU36" s="88" t="str">
        <f ca="1">IF('INF S2 353-271'!$AZ32="|","|",DU$38+'INF S2 353-271'!$AZ32)</f>
        <v>|</v>
      </c>
      <c r="DV36" s="83">
        <f ca="1">IF('INF S2 353-271'!$AY32="|","|",DV$38+'INF S2 353-271'!$AY32)</f>
        <v>0.61351951795152537</v>
      </c>
      <c r="DW36" s="83">
        <f ca="1">IF('INF S2 353-271'!$AY32="|","|",DW$38+'INF S2 353-271'!$AY32)</f>
        <v>0.62740840684041432</v>
      </c>
      <c r="DX36" s="87" t="str">
        <f ca="1">IF('INF S2 353-271'!$BA32="|","|",DX$38+'INF S2 353-271'!$BA32)</f>
        <v>|</v>
      </c>
      <c r="DY36" s="87"/>
      <c r="DZ36" s="88" t="str">
        <f ca="1">IF('INF S2 353-271'!$AZ32="|","|",DZ$38+'INF S2 353-271'!$AZ32)</f>
        <v>|</v>
      </c>
      <c r="EA36" s="83">
        <f ca="1">IF('INF S2 353-271'!$AY32="|","|",EA$38+'INF S2 353-271'!$AY32)</f>
        <v>0.65518618461819211</v>
      </c>
      <c r="EB36" s="83">
        <f ca="1">IF('INF S2 353-271'!$AY32="|","|",EB$38+'INF S2 353-271'!$AY32)</f>
        <v>0.66907507350708095</v>
      </c>
      <c r="EC36" s="87" t="str">
        <f ca="1">IF('INF S2 353-271'!$BA32="|","|",EC$38+'INF S2 353-271'!$BA32)</f>
        <v>|</v>
      </c>
      <c r="ED36" s="87"/>
      <c r="EE36" s="88" t="str">
        <f ca="1">IF('INF S2 353-271'!$AZ32="|","|",EE$38+'INF S2 353-271'!$AZ32)</f>
        <v>|</v>
      </c>
      <c r="EF36" s="83">
        <f ca="1">IF('INF S2 353-271'!$AY32="|","|",EF$38+'INF S2 353-271'!$AY32)</f>
        <v>0.69685285128485874</v>
      </c>
      <c r="EG36" s="83">
        <f ca="1">IF('INF S2 353-271'!$AY32="|","|",EG$38+'INF S2 353-271'!$AY32)</f>
        <v>0.71074174017374758</v>
      </c>
      <c r="EH36" s="87" t="str">
        <f ca="1">IF('INF S2 353-271'!$BA32="|","|",EH$38+'INF S2 353-271'!$BA32)</f>
        <v>|</v>
      </c>
      <c r="EI36" s="87"/>
      <c r="EJ36" s="88" t="str">
        <f ca="1">IF('INF S2 353-271'!$AZ32="|","|",EJ$38+'INF S2 353-271'!$AZ32)</f>
        <v>|</v>
      </c>
      <c r="EK36" s="83">
        <f ca="1">IF('INF S2 353-271'!$AY32="|","|",EK$38+'INF S2 353-271'!$AY32)</f>
        <v>0.73851951795152537</v>
      </c>
      <c r="EL36" s="83">
        <f ca="1">IF('INF S2 353-271'!$AY32="|","|",EL$38+'INF S2 353-271'!$AY32)</f>
        <v>0.75240840684041421</v>
      </c>
      <c r="EM36" s="87" t="str">
        <f ca="1">IF('INF S2 353-271'!$BA32="|","|",EM$38+'INF S2 353-271'!$BA32)</f>
        <v>|</v>
      </c>
      <c r="EN36" s="87"/>
      <c r="EO36" s="88" t="str">
        <f ca="1">IF('INF S2 353-271'!$AZ32="|","|",EO$38+'INF S2 353-271'!$AZ32)</f>
        <v>|</v>
      </c>
      <c r="EP36" s="83">
        <f ca="1">IF('INF S2 353-271'!$AY32="|","|",EP$38+'INF S2 353-271'!$AY32)</f>
        <v>0.78018618461819211</v>
      </c>
      <c r="EQ36" s="87" t="str">
        <f ca="1">IF('INF S2 353-271'!$BA32="|","|",EQ$38+'INF S2 353-271'!$BA32)</f>
        <v>|</v>
      </c>
      <c r="ER36" s="88" t="str">
        <f ca="1">IF('INF S2 353-271'!$AZ32="|","|",ER$38+'INF S2 353-271'!$AZ32)</f>
        <v>|</v>
      </c>
      <c r="ES36" s="83">
        <f ca="1">IF('INF S2 353-271'!$AY32="|","|",ES$38+'INF S2 353-271'!$AY32)</f>
        <v>0.82185285128485874</v>
      </c>
      <c r="ET36" s="87" t="str">
        <f ca="1">IF('INF S2 353-271'!$BA32="|","|",ET$38+'INF S2 353-271'!$BA32)</f>
        <v>|</v>
      </c>
      <c r="EU36" s="88" t="str">
        <f ca="1">IF('INF S2 353-271'!$AZ32="|","|",EU$38+'INF S2 353-271'!$AZ32)</f>
        <v>|</v>
      </c>
      <c r="EV36" s="83">
        <f ca="1">IF('INF S2 353-271'!$AY32="|","|",EV$38+'INF S2 353-271'!$AY32)</f>
        <v>0.86351951795152537</v>
      </c>
      <c r="EW36" s="87" t="str">
        <f ca="1">IF('INF S2 353-271'!$BA32="|","|",EW$38+'INF S2 353-271'!$BA32)</f>
        <v>|</v>
      </c>
      <c r="EX36" s="88" t="str">
        <f ca="1">IF('INF S2 353-271'!$AZ32="|","|",EX$38+'INF S2 353-271'!$AZ32)</f>
        <v>|</v>
      </c>
      <c r="EY36" s="83">
        <f ca="1">IF('INF S2 353-271'!$AY32="|","|",EY$38+'INF S2 353-271'!$AY32)</f>
        <v>0.90518618461819211</v>
      </c>
      <c r="EZ36" s="87" t="str">
        <f ca="1">IF('INF S2 353-271'!$BA32="|","|",EZ$38+'INF S2 353-271'!$BA32)</f>
        <v>|</v>
      </c>
      <c r="FA36" s="83">
        <f ca="1">IF('INF S2 353-271'!$AY32="|","|",FA$38+'INF S2 353-271'!$AY32)</f>
        <v>0.94685285128485874</v>
      </c>
    </row>
    <row r="37" spans="1:186">
      <c r="A37" s="284">
        <f ca="1">'INF S2 353-271'!K30</f>
        <v>60.542999999999992</v>
      </c>
      <c r="B37" s="154" t="str">
        <f ca="1">'INF S2 353-271'!L30</f>
        <v>Lipno Nowe</v>
      </c>
      <c r="C37" s="275"/>
      <c r="D37" s="83">
        <f ca="1">IF('INF S2 353-271'!$AQ33="|","|",D$23+'INF S2 353-271'!$AQ33)</f>
        <v>0.26485217249294107</v>
      </c>
      <c r="E37" s="88" t="str">
        <f ca="1">IF('INF S2 353-271'!$AR33="|","|",E$23+'INF S2 353-271'!$AR33)</f>
        <v>|</v>
      </c>
      <c r="F37" s="87" t="str">
        <f ca="1">IF('INF S2 353-271'!$AS33="|","|",F$23+'INF S2 353-271'!$AS33)</f>
        <v>|</v>
      </c>
      <c r="G37" s="83">
        <f ca="1">IF('INF S2 353-271'!$AQ33="|","|",G$23+'INF S2 353-271'!$AQ33)</f>
        <v>0.30651883915960776</v>
      </c>
      <c r="H37" s="88" t="str">
        <f ca="1">IF('INF S2 353-271'!$AR33="|","|",H$23+'INF S2 353-271'!$AR33)</f>
        <v>|</v>
      </c>
      <c r="I37" s="83"/>
      <c r="J37" s="87" t="str">
        <f ca="1">IF('INF S2 353-271'!$AS33="|","|",J$23+'INF S2 353-271'!$AS33)</f>
        <v>|</v>
      </c>
      <c r="K37" s="83">
        <f ca="1">IF('INF S2 353-271'!$AQ33="|","|",K$23+'INF S2 353-271'!$AQ33)</f>
        <v>0.33429661693738555</v>
      </c>
      <c r="L37" s="83">
        <f ca="1">IF('INF S2 353-271'!$AQ33="|","|",L$23+'INF S2 353-271'!$AQ33)</f>
        <v>0.34818550582627439</v>
      </c>
      <c r="M37" s="88" t="str">
        <f ca="1">IF('INF S2 353-271'!$AR33="|","|",M$23+'INF S2 353-271'!$AR33)</f>
        <v>|</v>
      </c>
      <c r="N37" s="83"/>
      <c r="O37" s="87" t="str">
        <f ca="1">IF('INF S2 353-271'!$AS33="|","|",O$23+'INF S2 353-271'!$AS33)</f>
        <v>|</v>
      </c>
      <c r="P37" s="83">
        <f ca="1">IF('INF S2 353-271'!$AQ33="|","|",P$23+'INF S2 353-271'!$AQ33)</f>
        <v>0.37596328360405218</v>
      </c>
      <c r="Q37" s="83">
        <f ca="1">IF('INF S2 353-271'!$AQ33="|","|",Q$23+'INF S2 353-271'!$AQ33)</f>
        <v>0.38985217249294113</v>
      </c>
      <c r="R37" s="88" t="str">
        <f ca="1">IF('INF S2 353-271'!$AR33="|","|",R$23+'INF S2 353-271'!$AR33)</f>
        <v>|</v>
      </c>
      <c r="S37" s="83"/>
      <c r="T37" s="87" t="str">
        <f ca="1">IF('INF S2 353-271'!$AS33="|","|",T$23+'INF S2 353-271'!$AS33)</f>
        <v>|</v>
      </c>
      <c r="U37" s="83">
        <f ca="1">IF('INF S2 353-271'!$AQ33="|","|",U$23+'INF S2 353-271'!$AQ33)</f>
        <v>0.41762995027071881</v>
      </c>
      <c r="V37" s="83">
        <f ca="1">IF('INF S2 353-271'!$AQ33="|","|",V$23+'INF S2 353-271'!$AQ33)</f>
        <v>0.43151883915960776</v>
      </c>
      <c r="W37" s="88" t="str">
        <f ca="1">IF('INF S2 353-271'!$AR33="|","|",W$23+'INF S2 353-271'!$AR33)</f>
        <v>|</v>
      </c>
      <c r="X37" s="87" t="str">
        <f ca="1">IF('INF S2 353-271'!$AS33="|","|",X$23+'INF S2 353-271'!$AS33)</f>
        <v>|</v>
      </c>
      <c r="Y37" s="83">
        <f ca="1">IF('INF S2 353-271'!$AQ33="|","|",Y$23+'INF S2 353-271'!$AQ33)</f>
        <v>0.47318550582627439</v>
      </c>
      <c r="Z37" s="88" t="str">
        <f ca="1">IF('INF S2 353-271'!$AR33="|","|",Z$23+'INF S2 353-271'!$AR33)</f>
        <v>|</v>
      </c>
      <c r="AA37" s="87" t="str">
        <f ca="1">IF('INF S2 353-271'!$AS33="|","|",AA$23+'INF S2 353-271'!$AS33)</f>
        <v>|</v>
      </c>
      <c r="AB37" s="83">
        <f ca="1">IF('INF S2 353-271'!$AQ33="|","|",AB$23+'INF S2 353-271'!$AQ33)</f>
        <v>0.51485217249294113</v>
      </c>
      <c r="AC37" s="88" t="str">
        <f ca="1">IF('INF S2 353-271'!$AR33="|","|",AC$23+'INF S2 353-271'!$AR33)</f>
        <v>|</v>
      </c>
      <c r="AD37" s="87" t="str">
        <f ca="1">IF('INF S2 353-271'!$AS33="|","|",AD$23+'INF S2 353-271'!$AS33)</f>
        <v>|</v>
      </c>
      <c r="AE37" s="83">
        <f ca="1">IF('INF S2 353-271'!$AQ33="|","|",AE$23+'INF S2 353-271'!$AQ33)</f>
        <v>0.55651883915960776</v>
      </c>
      <c r="AF37" s="88" t="str">
        <f ca="1">IF('INF S2 353-271'!$AR33="|","|",AF$23+'INF S2 353-271'!$AR33)</f>
        <v>|</v>
      </c>
      <c r="AG37" s="87" t="str">
        <f ca="1">IF('INF S2 353-271'!$AS33="|","|",AG$23+'INF S2 353-271'!$AS33)</f>
        <v>|</v>
      </c>
      <c r="AH37" s="83">
        <f ca="1">IF('INF S2 353-271'!$AQ33="|","|",AH$23+'INF S2 353-271'!$AQ33)</f>
        <v>0.59818550582627439</v>
      </c>
      <c r="AI37" s="88" t="str">
        <f ca="1">IF('INF S2 353-271'!$AR33="|","|",AI$23+'INF S2 353-271'!$AR33)</f>
        <v>|</v>
      </c>
      <c r="AJ37" s="87" t="str">
        <f ca="1">IF('INF S2 353-271'!$AS33="|","|",AJ$23+'INF S2 353-271'!$AS33)</f>
        <v>|</v>
      </c>
      <c r="AK37" s="83">
        <f ca="1">IF('INF S2 353-271'!$AQ33="|","|",AK$23+'INF S2 353-271'!$AQ33)</f>
        <v>0.63985217249294102</v>
      </c>
      <c r="AL37" s="88" t="str">
        <f ca="1">IF('INF S2 353-271'!$AR33="|","|",AL$23+'INF S2 353-271'!$AR33)</f>
        <v>|</v>
      </c>
      <c r="AM37" s="87" t="str">
        <f ca="1">IF('INF S2 353-271'!$AS33="|","|",AM$23+'INF S2 353-271'!$AS33)</f>
        <v>|</v>
      </c>
      <c r="AN37" s="83">
        <f ca="1">IF('INF S2 353-271'!$AQ33="|","|",AN$23+'INF S2 353-271'!$AQ33)</f>
        <v>0.66762995027071881</v>
      </c>
      <c r="AO37" s="83">
        <f ca="1">IF('INF S2 353-271'!$AQ33="|","|",AO$23+'INF S2 353-271'!$AQ33)</f>
        <v>0.68151883915960776</v>
      </c>
      <c r="AP37" s="88" t="str">
        <f ca="1">IF('INF S2 353-271'!$AR33="|","|",AP$23+'INF S2 353-271'!$AR33)</f>
        <v>|</v>
      </c>
      <c r="AQ37" s="83"/>
      <c r="AR37" s="87" t="str">
        <f ca="1">IF('INF S2 353-271'!$AS33="|","|",AR$23+'INF S2 353-271'!$AS33)</f>
        <v>|</v>
      </c>
      <c r="AS37" s="83">
        <f ca="1">IF('INF S2 353-271'!$AQ33="|","|",AS$23+'INF S2 353-271'!$AQ33)</f>
        <v>0.70929661693738555</v>
      </c>
      <c r="AT37" s="83">
        <f ca="1">IF('INF S2 353-271'!$AQ33="|","|",AT$23+'INF S2 353-271'!$AQ33)</f>
        <v>0.72318550582627439</v>
      </c>
      <c r="AU37" s="88" t="str">
        <f ca="1">IF('INF S2 353-271'!$AR33="|","|",AU$23+'INF S2 353-271'!$AR33)</f>
        <v>|</v>
      </c>
      <c r="AV37" s="83"/>
      <c r="AW37" s="87" t="str">
        <f ca="1">IF('INF S2 353-271'!$AS33="|","|",AW$23+'INF S2 353-271'!$AS33)</f>
        <v>|</v>
      </c>
      <c r="AX37" s="83">
        <f ca="1">IF('INF S2 353-271'!$AQ33="|","|",AX$23+'INF S2 353-271'!$AQ33)</f>
        <v>0.75096328360405218</v>
      </c>
      <c r="AY37" s="83">
        <f ca="1">IF('INF S2 353-271'!$AQ33="|","|",AY$23+'INF S2 353-271'!$AQ33)</f>
        <v>0.76485217249294102</v>
      </c>
      <c r="AZ37" s="88" t="str">
        <f ca="1">IF('INF S2 353-271'!$AR33="|","|",AZ$23+'INF S2 353-271'!$AR33)</f>
        <v>|</v>
      </c>
      <c r="BA37" s="83"/>
      <c r="BB37" s="87" t="str">
        <f ca="1">IF('INF S2 353-271'!$AS33="|","|",BB$23+'INF S2 353-271'!$AS33)</f>
        <v>|</v>
      </c>
      <c r="BC37" s="83">
        <f ca="1">IF('INF S2 353-271'!$AQ33="|","|",BC$23+'INF S2 353-271'!$AQ33)</f>
        <v>0.79262995027071892</v>
      </c>
      <c r="BD37" s="83">
        <f ca="1">IF('INF S2 353-271'!$AQ33="|","|",BD$23+'INF S2 353-271'!$AQ33)</f>
        <v>0.80651883915960776</v>
      </c>
      <c r="BE37" s="88" t="str">
        <f ca="1">IF('INF S2 353-271'!$AR33="|","|",BE$23+'INF S2 353-271'!$AR33)</f>
        <v>|</v>
      </c>
      <c r="BF37" s="83"/>
      <c r="BG37" s="87" t="str">
        <f ca="1">IF('INF S2 353-271'!$AS33="|","|",BG$23+'INF S2 353-271'!$AS33)</f>
        <v>|</v>
      </c>
      <c r="BH37" s="83">
        <f ca="1">IF('INF S2 353-271'!$AQ33="|","|",BH$23+'INF S2 353-271'!$AQ33)</f>
        <v>0.83429661693738555</v>
      </c>
      <c r="BI37" s="83">
        <f ca="1">IF('INF S2 353-271'!$AQ33="|","|",BI$23+'INF S2 353-271'!$AQ33)</f>
        <v>0.84818550582627439</v>
      </c>
      <c r="BJ37" s="88" t="str">
        <f ca="1">IF('INF S2 353-271'!$AR33="|","|",BJ$23+'INF S2 353-271'!$AR33)</f>
        <v>|</v>
      </c>
      <c r="BK37" s="87" t="str">
        <f ca="1">IF('INF S2 353-271'!$AS33="|","|",BK$23+'INF S2 353-271'!$AS33)</f>
        <v>|</v>
      </c>
      <c r="BL37" s="83">
        <f ca="1">IF('INF S2 353-271'!$AQ33="|","|",BL$23+'INF S2 353-271'!$AQ33)</f>
        <v>0.88985217249294102</v>
      </c>
      <c r="BM37" s="88" t="str">
        <f ca="1">IF('INF S2 353-271'!$AR33="|","|",BM$23+'INF S2 353-271'!$AR33)</f>
        <v>|</v>
      </c>
      <c r="BN37" s="87" t="str">
        <f ca="1">IF('INF S2 353-271'!$AS33="|","|",BN$23+'INF S2 353-271'!$AS33)</f>
        <v>|</v>
      </c>
      <c r="BO37" s="83">
        <f ca="1">IF('INF S2 353-271'!$AQ33="|","|",BO$23+'INF S2 353-271'!$AQ33)</f>
        <v>0.93151883915960776</v>
      </c>
      <c r="BP37" s="88" t="str">
        <f ca="1">IF('INF S2 353-271'!$AR33="|","|",BP$23+'INF S2 353-271'!$AR33)</f>
        <v>|</v>
      </c>
      <c r="BQ37" s="87" t="str">
        <f ca="1">IF('INF S2 353-271'!$AS33="|","|",BQ$23+'INF S2 353-271'!$AS33)</f>
        <v>|</v>
      </c>
      <c r="BR37" s="83">
        <f ca="1">IF('INF S2 353-271'!$AQ33="|","|",BR$23+'INF S2 353-271'!$AQ33)</f>
        <v>0.97318550582627439</v>
      </c>
      <c r="BS37" s="88" t="str">
        <f ca="1">IF('INF S2 353-271'!$AR33="|","|",BS$23+'INF S2 353-271'!$AR33)</f>
        <v>|</v>
      </c>
      <c r="BT37" s="87" t="str">
        <f ca="1">IF('INF S2 353-271'!$AS33="|","|",BT$23+'INF S2 353-271'!$AS33)</f>
        <v>|</v>
      </c>
      <c r="BU37" s="83">
        <f ca="1">IF('INF S2 353-271'!$AQ33="|","|",BU$23+'INF S2 353-271'!$AQ33)</f>
        <v>1.0148521724929411</v>
      </c>
      <c r="BV37" s="88"/>
      <c r="CK37" s="284">
        <v>60.542999999999992</v>
      </c>
      <c r="CL37" s="154" t="s">
        <v>124</v>
      </c>
      <c r="CM37" s="89"/>
      <c r="CN37" s="83">
        <f ca="1">IF('INF S2 353-271'!$AY33="|","|",CN$38+'INF S2 353-271'!$AY33)</f>
        <v>0.19433086340952338</v>
      </c>
      <c r="CO37" s="83">
        <f ca="1">IF('INF S2 353-271'!$AY33="|","|",CO$38+'INF S2 353-271'!$AY33)</f>
        <v>0.23599753007619004</v>
      </c>
      <c r="CP37" s="83">
        <f ca="1">IF('INF S2 353-271'!$AY33="|","|",CP$38+'INF S2 353-271'!$AY33)</f>
        <v>0.24988641896507896</v>
      </c>
      <c r="CQ37" s="87" t="str">
        <f ca="1">IF('INF S2 353-271'!$BA33="|","|",CQ$38+'INF S2 353-271'!$BA33)</f>
        <v>|</v>
      </c>
      <c r="CR37" s="87"/>
      <c r="CS37" s="88" t="str">
        <f ca="1">IF('INF S2 353-271'!$AZ33="|","|",CS$38+'INF S2 353-271'!$AZ33)</f>
        <v>|</v>
      </c>
      <c r="CT37" s="83">
        <f ca="1">IF('INF S2 353-271'!$AY33="|","|",CT$38+'INF S2 353-271'!$AY33)</f>
        <v>0.27766419674285669</v>
      </c>
      <c r="CU37" s="83">
        <f ca="1">IF('INF S2 353-271'!$AY33="|","|",CU$38+'INF S2 353-271'!$AY33)</f>
        <v>0.29155308563174565</v>
      </c>
      <c r="CV37" s="87" t="str">
        <f ca="1">IF('INF S2 353-271'!$BA33="|","|",CV$38+'INF S2 353-271'!$BA33)</f>
        <v>|</v>
      </c>
      <c r="CW37" s="87"/>
      <c r="CX37" s="88" t="str">
        <f ca="1">IF('INF S2 353-271'!$AZ33="|","|",CX$38+'INF S2 353-271'!$AZ33)</f>
        <v>|</v>
      </c>
      <c r="CY37" s="83">
        <f ca="1">IF('INF S2 353-271'!$AY33="|","|",CY$38+'INF S2 353-271'!$AY33)</f>
        <v>0.31933086340952338</v>
      </c>
      <c r="CZ37" s="83">
        <f ca="1">IF('INF S2 353-271'!$AY33="|","|",CZ$38+'INF S2 353-271'!$AY33)</f>
        <v>0.33321975229841228</v>
      </c>
      <c r="DA37" s="87" t="str">
        <f ca="1">IF('INF S2 353-271'!$BA33="|","|",DA$38+'INF S2 353-271'!$BA33)</f>
        <v>|</v>
      </c>
      <c r="DB37" s="87"/>
      <c r="DC37" s="88" t="str">
        <f ca="1">IF('INF S2 353-271'!$AZ33="|","|",DC$38+'INF S2 353-271'!$AZ33)</f>
        <v>|</v>
      </c>
      <c r="DD37" s="83">
        <f ca="1">IF('INF S2 353-271'!$AY33="|","|",DD$38+'INF S2 353-271'!$AY33)</f>
        <v>0.36099753007619007</v>
      </c>
      <c r="DE37" s="87" t="str">
        <f ca="1">IF('INF S2 353-271'!$BA33="|","|",DE$38+'INF S2 353-271'!$BA33)</f>
        <v>|</v>
      </c>
      <c r="DF37" s="88" t="str">
        <f ca="1">IF('INF S2 353-271'!$AZ33="|","|",DF$38+'INF S2 353-271'!$AZ33)</f>
        <v>|</v>
      </c>
      <c r="DG37" s="83">
        <f ca="1">IF('INF S2 353-271'!$AY33="|","|",DG$38+'INF S2 353-271'!$AY33)</f>
        <v>0.40266419674285669</v>
      </c>
      <c r="DH37" s="87" t="str">
        <f ca="1">IF('INF S2 353-271'!$BA33="|","|",DH$38+'INF S2 353-271'!$BA33)</f>
        <v>|</v>
      </c>
      <c r="DI37" s="88" t="str">
        <f ca="1">IF('INF S2 353-271'!$AZ33="|","|",DI$38+'INF S2 353-271'!$AZ33)</f>
        <v>|</v>
      </c>
      <c r="DJ37" s="83">
        <f ca="1">IF('INF S2 353-271'!$AY33="|","|",DJ$38+'INF S2 353-271'!$AY33)</f>
        <v>0.44433086340952338</v>
      </c>
      <c r="DK37" s="87" t="str">
        <f ca="1">IF('INF S2 353-271'!$BA33="|","|",DK$38+'INF S2 353-271'!$BA33)</f>
        <v>|</v>
      </c>
      <c r="DL37" s="88" t="str">
        <f ca="1">IF('INF S2 353-271'!$AZ33="|","|",DL$38+'INF S2 353-271'!$AZ33)</f>
        <v>|</v>
      </c>
      <c r="DM37" s="83">
        <f ca="1">IF('INF S2 353-271'!$AY33="|","|",DM$38+'INF S2 353-271'!$AY33)</f>
        <v>0.48599753007619007</v>
      </c>
      <c r="DN37" s="87" t="str">
        <f ca="1">IF('INF S2 353-271'!$BA33="|","|",DN$38+'INF S2 353-271'!$BA33)</f>
        <v>|</v>
      </c>
      <c r="DO37" s="88" t="str">
        <f ca="1">IF('INF S2 353-271'!$AZ33="|","|",DO$38+'INF S2 353-271'!$AZ33)</f>
        <v>|</v>
      </c>
      <c r="DP37" s="83">
        <f ca="1">IF('INF S2 353-271'!$AY33="|","|",DP$38+'INF S2 353-271'!$AY33)</f>
        <v>0.52766419674285681</v>
      </c>
      <c r="DQ37" s="87" t="str">
        <f ca="1">IF('INF S2 353-271'!$BA33="|","|",DQ$38+'INF S2 353-271'!$BA33)</f>
        <v>|</v>
      </c>
      <c r="DR37" s="88" t="str">
        <f ca="1">IF('INF S2 353-271'!$AZ33="|","|",DR$38+'INF S2 353-271'!$AZ33)</f>
        <v>|</v>
      </c>
      <c r="DS37" s="83">
        <f ca="1">IF('INF S2 353-271'!$AY33="|","|",DS$38+'INF S2 353-271'!$AY33)</f>
        <v>0.56933086340952344</v>
      </c>
      <c r="DT37" s="87" t="str">
        <f ca="1">IF('INF S2 353-271'!$BA33="|","|",DT$38+'INF S2 353-271'!$BA33)</f>
        <v>|</v>
      </c>
      <c r="DU37" s="88" t="str">
        <f ca="1">IF('INF S2 353-271'!$AZ33="|","|",DU$38+'INF S2 353-271'!$AZ33)</f>
        <v>|</v>
      </c>
      <c r="DV37" s="83">
        <f ca="1">IF('INF S2 353-271'!$AY33="|","|",DV$38+'INF S2 353-271'!$AY33)</f>
        <v>0.61099753007619007</v>
      </c>
      <c r="DW37" s="83">
        <f ca="1">IF('INF S2 353-271'!$AY33="|","|",DW$38+'INF S2 353-271'!$AY33)</f>
        <v>0.62488641896507902</v>
      </c>
      <c r="DX37" s="87" t="str">
        <f ca="1">IF('INF S2 353-271'!$BA33="|","|",DX$38+'INF S2 353-271'!$BA33)</f>
        <v>|</v>
      </c>
      <c r="DY37" s="87"/>
      <c r="DZ37" s="88" t="str">
        <f ca="1">IF('INF S2 353-271'!$AZ33="|","|",DZ$38+'INF S2 353-271'!$AZ33)</f>
        <v>|</v>
      </c>
      <c r="EA37" s="83">
        <f ca="1">IF('INF S2 353-271'!$AY33="|","|",EA$38+'INF S2 353-271'!$AY33)</f>
        <v>0.65266419674285681</v>
      </c>
      <c r="EB37" s="83">
        <f ca="1">IF('INF S2 353-271'!$AY33="|","|",EB$38+'INF S2 353-271'!$AY33)</f>
        <v>0.66655308563174565</v>
      </c>
      <c r="EC37" s="87" t="str">
        <f ca="1">IF('INF S2 353-271'!$BA33="|","|",EC$38+'INF S2 353-271'!$BA33)</f>
        <v>|</v>
      </c>
      <c r="ED37" s="87"/>
      <c r="EE37" s="88" t="str">
        <f ca="1">IF('INF S2 353-271'!$AZ33="|","|",EE$38+'INF S2 353-271'!$AZ33)</f>
        <v>|</v>
      </c>
      <c r="EF37" s="83">
        <f ca="1">IF('INF S2 353-271'!$AY33="|","|",EF$38+'INF S2 353-271'!$AY33)</f>
        <v>0.69433086340952344</v>
      </c>
      <c r="EG37" s="83">
        <f ca="1">IF('INF S2 353-271'!$AY33="|","|",EG$38+'INF S2 353-271'!$AY33)</f>
        <v>0.70821975229841228</v>
      </c>
      <c r="EH37" s="87" t="str">
        <f ca="1">IF('INF S2 353-271'!$BA33="|","|",EH$38+'INF S2 353-271'!$BA33)</f>
        <v>|</v>
      </c>
      <c r="EI37" s="87"/>
      <c r="EJ37" s="88" t="str">
        <f ca="1">IF('INF S2 353-271'!$AZ33="|","|",EJ$38+'INF S2 353-271'!$AZ33)</f>
        <v>|</v>
      </c>
      <c r="EK37" s="83">
        <f ca="1">IF('INF S2 353-271'!$AY33="|","|",EK$38+'INF S2 353-271'!$AY33)</f>
        <v>0.73599753007619007</v>
      </c>
      <c r="EL37" s="83">
        <f ca="1">IF('INF S2 353-271'!$AY33="|","|",EL$38+'INF S2 353-271'!$AY33)</f>
        <v>0.7498864189650789</v>
      </c>
      <c r="EM37" s="87" t="str">
        <f ca="1">IF('INF S2 353-271'!$BA33="|","|",EM$38+'INF S2 353-271'!$BA33)</f>
        <v>|</v>
      </c>
      <c r="EN37" s="87"/>
      <c r="EO37" s="88" t="str">
        <f ca="1">IF('INF S2 353-271'!$AZ33="|","|",EO$38+'INF S2 353-271'!$AZ33)</f>
        <v>|</v>
      </c>
      <c r="EP37" s="83">
        <f ca="1">IF('INF S2 353-271'!$AY33="|","|",EP$38+'INF S2 353-271'!$AY33)</f>
        <v>0.77766419674285681</v>
      </c>
      <c r="EQ37" s="87" t="str">
        <f ca="1">IF('INF S2 353-271'!$BA33="|","|",EQ$38+'INF S2 353-271'!$BA33)</f>
        <v>|</v>
      </c>
      <c r="ER37" s="88" t="str">
        <f ca="1">IF('INF S2 353-271'!$AZ33="|","|",ER$38+'INF S2 353-271'!$AZ33)</f>
        <v>|</v>
      </c>
      <c r="ES37" s="83">
        <f ca="1">IF('INF S2 353-271'!$AY33="|","|",ES$38+'INF S2 353-271'!$AY33)</f>
        <v>0.81933086340952344</v>
      </c>
      <c r="ET37" s="87" t="str">
        <f ca="1">IF('INF S2 353-271'!$BA33="|","|",ET$38+'INF S2 353-271'!$BA33)</f>
        <v>|</v>
      </c>
      <c r="EU37" s="88" t="str">
        <f ca="1">IF('INF S2 353-271'!$AZ33="|","|",EU$38+'INF S2 353-271'!$AZ33)</f>
        <v>|</v>
      </c>
      <c r="EV37" s="83">
        <f ca="1">IF('INF S2 353-271'!$AY33="|","|",EV$38+'INF S2 353-271'!$AY33)</f>
        <v>0.86099753007619007</v>
      </c>
      <c r="EW37" s="87" t="str">
        <f ca="1">IF('INF S2 353-271'!$BA33="|","|",EW$38+'INF S2 353-271'!$BA33)</f>
        <v>|</v>
      </c>
      <c r="EX37" s="88" t="str">
        <f ca="1">IF('INF S2 353-271'!$AZ33="|","|",EX$38+'INF S2 353-271'!$AZ33)</f>
        <v>|</v>
      </c>
      <c r="EY37" s="83">
        <f ca="1">IF('INF S2 353-271'!$AY33="|","|",EY$38+'INF S2 353-271'!$AY33)</f>
        <v>0.90266419674285681</v>
      </c>
      <c r="EZ37" s="87" t="str">
        <f ca="1">IF('INF S2 353-271'!$BA33="|","|",EZ$38+'INF S2 353-271'!$BA33)</f>
        <v>|</v>
      </c>
      <c r="FA37" s="83">
        <f ca="1">IF('INF S2 353-271'!$AY33="|","|",FA$38+'INF S2 353-271'!$AY33)</f>
        <v>0.94433086340952344</v>
      </c>
    </row>
    <row r="38" spans="1:186" s="18" customFormat="1">
      <c r="A38" s="285">
        <f ca="1">'INF S2 353-271'!K31</f>
        <v>68.74199999999999</v>
      </c>
      <c r="B38" s="183" t="str">
        <f ca="1">'INF S2 353-271'!L31</f>
        <v>Leszno</v>
      </c>
      <c r="C38" s="346"/>
      <c r="D38" s="167">
        <f ca="1">IF('INF S2 353-271'!$AQ34="|","|",D$23+'INF S2 353-271'!$AQ34)</f>
        <v>0.26855803590246446</v>
      </c>
      <c r="E38" s="347">
        <f ca="1">IF('INF S2 353-271'!$AR34="|","|",E$23+'INF S2 353-271'!$AR34)</f>
        <v>0.27092184027777777</v>
      </c>
      <c r="F38" s="168">
        <f ca="1">IF('INF S2 353-271'!$AS34="|","|",F$23+'INF S2 353-271'!$AS34)</f>
        <v>0.27605324074074072</v>
      </c>
      <c r="G38" s="167">
        <f ca="1">IF('INF S2 353-271'!$AQ34="|","|",G$23+'INF S2 353-271'!$AQ34)</f>
        <v>0.31022470256913115</v>
      </c>
      <c r="H38" s="347">
        <f ca="1">IF('INF S2 353-271'!$AR34="|","|",H$23+'INF S2 353-271'!$AR34)</f>
        <v>0.31258850694444446</v>
      </c>
      <c r="I38" s="167"/>
      <c r="J38" s="168">
        <f ca="1">IF('INF S2 353-271'!$AS34="|","|",J$23+'INF S2 353-271'!$AS34)</f>
        <v>0.31771990740740741</v>
      </c>
      <c r="K38" s="167">
        <f ca="1">IF('INF S2 353-271'!$AQ34="|","|",K$23+'INF S2 353-271'!$AQ34)</f>
        <v>0.33800248034690894</v>
      </c>
      <c r="L38" s="167">
        <f ca="1">IF('INF S2 353-271'!$AQ34="|","|",L$23+'INF S2 353-271'!$AQ34)</f>
        <v>0.35189136923579784</v>
      </c>
      <c r="M38" s="347">
        <f ca="1">IF('INF S2 353-271'!$AR34="|","|",M$23+'INF S2 353-271'!$AR34)</f>
        <v>0.35425517361111114</v>
      </c>
      <c r="N38" s="167"/>
      <c r="O38" s="168">
        <f ca="1">IF('INF S2 353-271'!$AS34="|","|",O$23+'INF S2 353-271'!$AS34)</f>
        <v>0.35938657407407409</v>
      </c>
      <c r="P38" s="167">
        <f ca="1">IF('INF S2 353-271'!$AQ34="|","|",P$23+'INF S2 353-271'!$AQ34)</f>
        <v>0.37966914701357557</v>
      </c>
      <c r="Q38" s="167">
        <f ca="1">IF('INF S2 353-271'!$AQ34="|","|",Q$23+'INF S2 353-271'!$AQ34)</f>
        <v>0.39355803590246452</v>
      </c>
      <c r="R38" s="347">
        <f ca="1">IF('INF S2 353-271'!$AR34="|","|",R$23+'INF S2 353-271'!$AR34)</f>
        <v>0.39592184027777777</v>
      </c>
      <c r="S38" s="167"/>
      <c r="T38" s="168">
        <f ca="1">IF('INF S2 353-271'!$AS34="|","|",T$23+'INF S2 353-271'!$AS34)</f>
        <v>0.40105324074074078</v>
      </c>
      <c r="U38" s="167">
        <f ca="1">IF('INF S2 353-271'!$AQ34="|","|",U$23+'INF S2 353-271'!$AQ34)</f>
        <v>0.42133581368024225</v>
      </c>
      <c r="V38" s="167">
        <f ca="1">IF('INF S2 353-271'!$AQ34="|","|",V$23+'INF S2 353-271'!$AQ34)</f>
        <v>0.43522470256913115</v>
      </c>
      <c r="W38" s="347">
        <f ca="1">IF('INF S2 353-271'!$AR34="|","|",W$23+'INF S2 353-271'!$AR34)</f>
        <v>0.4375885069444444</v>
      </c>
      <c r="X38" s="168">
        <f ca="1">IF('INF S2 353-271'!$AS34="|","|",X$23+'INF S2 353-271'!$AS34)</f>
        <v>0.44271990740740741</v>
      </c>
      <c r="Y38" s="167">
        <f ca="1">IF('INF S2 353-271'!$AQ34="|","|",Y$23+'INF S2 353-271'!$AQ34)</f>
        <v>0.47689136923579784</v>
      </c>
      <c r="Z38" s="347">
        <f ca="1">IF('INF S2 353-271'!$AR34="|","|",Z$23+'INF S2 353-271'!$AR34)</f>
        <v>0.47925517361111108</v>
      </c>
      <c r="AA38" s="168">
        <f ca="1">IF('INF S2 353-271'!$AS34="|","|",AA$23+'INF S2 353-271'!$AS34)</f>
        <v>0.48438657407407409</v>
      </c>
      <c r="AB38" s="167">
        <f ca="1">IF('INF S2 353-271'!$AQ34="|","|",AB$23+'INF S2 353-271'!$AQ34)</f>
        <v>0.51855803590246452</v>
      </c>
      <c r="AC38" s="347">
        <f ca="1">IF('INF S2 353-271'!$AR34="|","|",AC$23+'INF S2 353-271'!$AR34)</f>
        <v>0.52092184027777777</v>
      </c>
      <c r="AD38" s="168">
        <f ca="1">IF('INF S2 353-271'!$AS34="|","|",AD$23+'INF S2 353-271'!$AS34)</f>
        <v>0.52605324074074078</v>
      </c>
      <c r="AE38" s="167">
        <f ca="1">IF('INF S2 353-271'!$AQ34="|","|",AE$23+'INF S2 353-271'!$AQ34)</f>
        <v>0.56022470256913115</v>
      </c>
      <c r="AF38" s="347">
        <f ca="1">IF('INF S2 353-271'!$AR34="|","|",AF$23+'INF S2 353-271'!$AR34)</f>
        <v>0.5625885069444444</v>
      </c>
      <c r="AG38" s="168">
        <f ca="1">IF('INF S2 353-271'!$AS34="|","|",AG$23+'INF S2 353-271'!$AS34)</f>
        <v>0.56771990740740752</v>
      </c>
      <c r="AH38" s="167">
        <f ca="1">IF('INF S2 353-271'!$AQ34="|","|",AH$23+'INF S2 353-271'!$AQ34)</f>
        <v>0.60189136923579778</v>
      </c>
      <c r="AI38" s="347">
        <f ca="1">IF('INF S2 353-271'!$AR34="|","|",AI$23+'INF S2 353-271'!$AR34)</f>
        <v>0.60425517361111103</v>
      </c>
      <c r="AJ38" s="168">
        <f ca="1">IF('INF S2 353-271'!$AS34="|","|",AJ$23+'INF S2 353-271'!$AS34)</f>
        <v>0.60938657407407415</v>
      </c>
      <c r="AK38" s="167">
        <f ca="1">IF('INF S2 353-271'!$AQ34="|","|",AK$23+'INF S2 353-271'!$AQ34)</f>
        <v>0.64355803590246441</v>
      </c>
      <c r="AL38" s="347">
        <f ca="1">IF('INF S2 353-271'!$AR34="|","|",AL$23+'INF S2 353-271'!$AR34)</f>
        <v>0.64592184027777766</v>
      </c>
      <c r="AM38" s="168">
        <f ca="1">IF('INF S2 353-271'!$AS34="|","|",AM$23+'INF S2 353-271'!$AS34)</f>
        <v>0.65105324074074078</v>
      </c>
      <c r="AN38" s="167">
        <f ca="1">IF('INF S2 353-271'!$AQ34="|","|",AN$23+'INF S2 353-271'!$AQ34)</f>
        <v>0.6713358136802422</v>
      </c>
      <c r="AO38" s="167">
        <f ca="1">IF('INF S2 353-271'!$AQ34="|","|",AO$23+'INF S2 353-271'!$AQ34)</f>
        <v>0.68522470256913115</v>
      </c>
      <c r="AP38" s="347">
        <f ca="1">IF('INF S2 353-271'!$AR34="|","|",AP$23+'INF S2 353-271'!$AR34)</f>
        <v>0.6875885069444444</v>
      </c>
      <c r="AQ38" s="167"/>
      <c r="AR38" s="168">
        <f ca="1">IF('INF S2 353-271'!$AS34="|","|",AR$23+'INF S2 353-271'!$AS34)</f>
        <v>0.69271990740740752</v>
      </c>
      <c r="AS38" s="167">
        <f ca="1">IF('INF S2 353-271'!$AQ34="|","|",AS$23+'INF S2 353-271'!$AQ34)</f>
        <v>0.71300248034690894</v>
      </c>
      <c r="AT38" s="167">
        <f ca="1">IF('INF S2 353-271'!$AQ34="|","|",AT$23+'INF S2 353-271'!$AQ34)</f>
        <v>0.72689136923579778</v>
      </c>
      <c r="AU38" s="347">
        <f ca="1">IF('INF S2 353-271'!$AR34="|","|",AU$23+'INF S2 353-271'!$AR34)</f>
        <v>0.72925517361111114</v>
      </c>
      <c r="AV38" s="167"/>
      <c r="AW38" s="168">
        <f ca="1">IF('INF S2 353-271'!$AS34="|","|",AW$23+'INF S2 353-271'!$AS34)</f>
        <v>0.73438657407407415</v>
      </c>
      <c r="AX38" s="167">
        <f ca="1">IF('INF S2 353-271'!$AQ34="|","|",AX$23+'INF S2 353-271'!$AQ34)</f>
        <v>0.75466914701357557</v>
      </c>
      <c r="AY38" s="167">
        <f ca="1">IF('INF S2 353-271'!$AQ34="|","|",AY$23+'INF S2 353-271'!$AQ34)</f>
        <v>0.76855803590246441</v>
      </c>
      <c r="AZ38" s="347">
        <f ca="1">IF('INF S2 353-271'!$AR34="|","|",AZ$23+'INF S2 353-271'!$AR34)</f>
        <v>0.77092184027777777</v>
      </c>
      <c r="BA38" s="167"/>
      <c r="BB38" s="168">
        <f ca="1">IF('INF S2 353-271'!$AS34="|","|",BB$23+'INF S2 353-271'!$AS34)</f>
        <v>0.77605324074074078</v>
      </c>
      <c r="BC38" s="167">
        <f ca="1">IF('INF S2 353-271'!$AQ34="|","|",BC$23+'INF S2 353-271'!$AQ34)</f>
        <v>0.79633581368024231</v>
      </c>
      <c r="BD38" s="167">
        <f ca="1">IF('INF S2 353-271'!$AQ34="|","|",BD$23+'INF S2 353-271'!$AQ34)</f>
        <v>0.81022470256913115</v>
      </c>
      <c r="BE38" s="347">
        <f ca="1">IF('INF S2 353-271'!$AR34="|","|",BE$23+'INF S2 353-271'!$AR34)</f>
        <v>0.8125885069444444</v>
      </c>
      <c r="BF38" s="167"/>
      <c r="BG38" s="168">
        <f ca="1">IF('INF S2 353-271'!$AS34="|","|",BG$23+'INF S2 353-271'!$AS34)</f>
        <v>0.81771990740740752</v>
      </c>
      <c r="BH38" s="167">
        <f ca="1">IF('INF S2 353-271'!$AQ34="|","|",BH$23+'INF S2 353-271'!$AQ34)</f>
        <v>0.83800248034690894</v>
      </c>
      <c r="BI38" s="167">
        <f ca="1">IF('INF S2 353-271'!$AQ34="|","|",BI$23+'INF S2 353-271'!$AQ34)</f>
        <v>0.85189136923579778</v>
      </c>
      <c r="BJ38" s="347">
        <f ca="1">IF('INF S2 353-271'!$AR34="|","|",BJ$23+'INF S2 353-271'!$AR34)</f>
        <v>0.85425517361111114</v>
      </c>
      <c r="BK38" s="168">
        <f ca="1">IF('INF S2 353-271'!$AS34="|","|",BK$23+'INF S2 353-271'!$AS34)</f>
        <v>0.85938657407407415</v>
      </c>
      <c r="BL38" s="167">
        <f ca="1">IF('INF S2 353-271'!$AQ34="|","|",BL$23+'INF S2 353-271'!$AQ34)</f>
        <v>0.89355803590246441</v>
      </c>
      <c r="BM38" s="347">
        <f ca="1">IF('INF S2 353-271'!$AR34="|","|",BM$23+'INF S2 353-271'!$AR34)</f>
        <v>0.89592184027777777</v>
      </c>
      <c r="BN38" s="168">
        <f ca="1">IF('INF S2 353-271'!$AS34="|","|",BN$23+'INF S2 353-271'!$AS34)</f>
        <v>0.90105324074074078</v>
      </c>
      <c r="BO38" s="167">
        <f ca="1">IF('INF S2 353-271'!$AQ34="|","|",BO$23+'INF S2 353-271'!$AQ34)</f>
        <v>0.93522470256913115</v>
      </c>
      <c r="BP38" s="347">
        <f ca="1">IF('INF S2 353-271'!$AR34="|","|",BP$23+'INF S2 353-271'!$AR34)</f>
        <v>0.9375885069444444</v>
      </c>
      <c r="BQ38" s="168">
        <f ca="1">IF('INF S2 353-271'!$AS34="|","|",BQ$23+'INF S2 353-271'!$AS34)</f>
        <v>0.94271990740740752</v>
      </c>
      <c r="BR38" s="167">
        <f ca="1">IF('INF S2 353-271'!$AQ34="|","|",BR$23+'INF S2 353-271'!$AQ34)</f>
        <v>0.97689136923579778</v>
      </c>
      <c r="BS38" s="347">
        <f ca="1">IF('INF S2 353-271'!$AR34="|","|",BS$23+'INF S2 353-271'!$AR34)</f>
        <v>0.97925517361111114</v>
      </c>
      <c r="BT38" s="168">
        <f ca="1">IF('INF S2 353-271'!$AS34="|","|",BT$23+'INF S2 353-271'!$AS34)</f>
        <v>0.98438657407407415</v>
      </c>
      <c r="BU38" s="167">
        <f ca="1">IF('INF S2 353-271'!$AQ34="|","|",BU$23+'INF S2 353-271'!$AQ34)</f>
        <v>1.0185580359024644</v>
      </c>
      <c r="BV38" s="347"/>
      <c r="CK38" s="285">
        <v>68.74199999999999</v>
      </c>
      <c r="CL38" s="183" t="s">
        <v>12</v>
      </c>
      <c r="CM38" s="181"/>
      <c r="CN38" s="167">
        <v>0.19027777777777777</v>
      </c>
      <c r="CO38" s="167">
        <v>0.23194444444444443</v>
      </c>
      <c r="CP38" s="167">
        <v>0.24583333333333335</v>
      </c>
      <c r="CQ38" s="168">
        <v>0.26597222222222222</v>
      </c>
      <c r="CR38" s="168"/>
      <c r="CS38" s="347">
        <v>0.27083333333333331</v>
      </c>
      <c r="CT38" s="167">
        <v>0.27361111111111108</v>
      </c>
      <c r="CU38" s="167">
        <v>0.28750000000000003</v>
      </c>
      <c r="CV38" s="168">
        <v>0.30763888888888891</v>
      </c>
      <c r="CW38" s="168"/>
      <c r="CX38" s="347">
        <v>0.3125</v>
      </c>
      <c r="CY38" s="167">
        <v>0.31527777777777777</v>
      </c>
      <c r="CZ38" s="167">
        <v>0.32916666666666666</v>
      </c>
      <c r="DA38" s="168">
        <v>0.34930555555555554</v>
      </c>
      <c r="DB38" s="168"/>
      <c r="DC38" s="347">
        <v>0.35416666666666669</v>
      </c>
      <c r="DD38" s="167">
        <v>0.35694444444444445</v>
      </c>
      <c r="DE38" s="168">
        <v>0.39097222222222222</v>
      </c>
      <c r="DF38" s="347">
        <v>0.39583333333333331</v>
      </c>
      <c r="DG38" s="167">
        <v>0.39861111111111108</v>
      </c>
      <c r="DH38" s="168">
        <v>0.43263888888888885</v>
      </c>
      <c r="DI38" s="347">
        <v>0.4375</v>
      </c>
      <c r="DJ38" s="167">
        <v>0.44027777777777777</v>
      </c>
      <c r="DK38" s="168">
        <v>0.47430555555555554</v>
      </c>
      <c r="DL38" s="347">
        <v>0.47916666666666669</v>
      </c>
      <c r="DM38" s="167">
        <v>0.48194444444444445</v>
      </c>
      <c r="DN38" s="168">
        <v>0.51597222222222217</v>
      </c>
      <c r="DO38" s="347">
        <v>0.52083333333333337</v>
      </c>
      <c r="DP38" s="167">
        <v>0.52361111111111114</v>
      </c>
      <c r="DQ38" s="168">
        <v>0.55763888888888891</v>
      </c>
      <c r="DR38" s="347">
        <v>0.5625</v>
      </c>
      <c r="DS38" s="167">
        <v>0.56527777777777777</v>
      </c>
      <c r="DT38" s="168">
        <v>0.59930555555555554</v>
      </c>
      <c r="DU38" s="347">
        <v>0.60416666666666663</v>
      </c>
      <c r="DV38" s="167">
        <v>0.6069444444444444</v>
      </c>
      <c r="DW38" s="167">
        <v>0.62083333333333335</v>
      </c>
      <c r="DX38" s="168">
        <v>0.64097222222222217</v>
      </c>
      <c r="DY38" s="168"/>
      <c r="DZ38" s="347">
        <v>0.64583333333333337</v>
      </c>
      <c r="EA38" s="167">
        <v>0.64861111111111114</v>
      </c>
      <c r="EB38" s="167">
        <v>0.66249999999999998</v>
      </c>
      <c r="EC38" s="168">
        <v>0.68263888888888891</v>
      </c>
      <c r="ED38" s="168"/>
      <c r="EE38" s="347">
        <v>0.6875</v>
      </c>
      <c r="EF38" s="167">
        <v>0.69027777777777777</v>
      </c>
      <c r="EG38" s="167">
        <v>0.70416666666666661</v>
      </c>
      <c r="EH38" s="168">
        <v>0.72430555555555554</v>
      </c>
      <c r="EI38" s="168"/>
      <c r="EJ38" s="347">
        <v>0.72916666666666663</v>
      </c>
      <c r="EK38" s="167">
        <v>0.7319444444444444</v>
      </c>
      <c r="EL38" s="167">
        <v>0.74583333333333324</v>
      </c>
      <c r="EM38" s="168">
        <v>0.76597222222222217</v>
      </c>
      <c r="EN38" s="168"/>
      <c r="EO38" s="347">
        <v>0.77083333333333337</v>
      </c>
      <c r="EP38" s="167">
        <v>0.77361111111111114</v>
      </c>
      <c r="EQ38" s="168">
        <v>0.80763888888888891</v>
      </c>
      <c r="ER38" s="347">
        <v>0.8125</v>
      </c>
      <c r="ES38" s="167">
        <v>0.81527777777777777</v>
      </c>
      <c r="ET38" s="168">
        <v>0.84930555555555554</v>
      </c>
      <c r="EU38" s="347">
        <v>0.85416666666666663</v>
      </c>
      <c r="EV38" s="167">
        <v>0.8569444444444444</v>
      </c>
      <c r="EW38" s="168">
        <v>0.89097222222222217</v>
      </c>
      <c r="EX38" s="347">
        <v>0.89583333333333337</v>
      </c>
      <c r="EY38" s="167">
        <v>0.89861111111111114</v>
      </c>
      <c r="EZ38" s="168">
        <v>0.93263888888888891</v>
      </c>
      <c r="FA38" s="167">
        <v>0.94027777777777777</v>
      </c>
    </row>
    <row r="39" spans="1:186" s="2" customFormat="1">
      <c r="A39" s="533"/>
      <c r="B39" s="620"/>
      <c r="C39" s="407"/>
      <c r="D39" s="534"/>
      <c r="E39" s="534"/>
      <c r="F39" s="616"/>
      <c r="G39" s="534"/>
      <c r="H39" s="534"/>
      <c r="I39" s="534"/>
      <c r="J39" s="616"/>
      <c r="K39" s="616"/>
      <c r="L39" s="534"/>
      <c r="M39" s="534"/>
      <c r="N39" s="534"/>
      <c r="O39" s="616"/>
      <c r="P39" s="616"/>
      <c r="Q39" s="534"/>
      <c r="R39" s="534"/>
      <c r="S39" s="534"/>
      <c r="T39" s="616"/>
      <c r="U39" s="616"/>
      <c r="V39" s="534"/>
      <c r="W39" s="534"/>
      <c r="X39" s="616"/>
      <c r="Y39" s="534"/>
      <c r="Z39" s="534"/>
      <c r="AA39" s="616"/>
      <c r="AB39" s="534"/>
      <c r="AC39" s="534"/>
      <c r="AD39" s="616"/>
      <c r="AE39" s="534"/>
      <c r="AF39" s="534"/>
      <c r="AG39" s="616"/>
      <c r="AH39" s="534"/>
      <c r="AI39" s="534"/>
      <c r="AJ39" s="616"/>
      <c r="AK39" s="534"/>
      <c r="AL39" s="534"/>
      <c r="AM39" s="616"/>
      <c r="AN39" s="616"/>
      <c r="AO39" s="534"/>
      <c r="AP39" s="534"/>
      <c r="AQ39" s="534"/>
      <c r="AR39" s="616"/>
      <c r="AS39" s="616"/>
      <c r="AT39" s="534"/>
      <c r="AU39" s="534"/>
      <c r="AV39" s="534"/>
      <c r="AW39" s="616"/>
      <c r="AX39" s="616"/>
      <c r="AY39" s="534"/>
      <c r="AZ39" s="534"/>
      <c r="BA39" s="534"/>
      <c r="BB39" s="616"/>
      <c r="BC39" s="616"/>
      <c r="BD39" s="534"/>
      <c r="BE39" s="534"/>
      <c r="BF39" s="534"/>
      <c r="BG39" s="616"/>
      <c r="BH39" s="616"/>
      <c r="BI39" s="534"/>
      <c r="BJ39" s="534"/>
      <c r="BK39" s="616"/>
      <c r="BL39" s="534"/>
      <c r="BM39" s="534"/>
      <c r="BN39" s="616"/>
      <c r="BO39" s="534"/>
      <c r="BP39" s="534"/>
      <c r="BQ39" s="616"/>
      <c r="BR39" s="534"/>
      <c r="BS39" s="534"/>
      <c r="BT39" s="616"/>
      <c r="BU39" s="534"/>
      <c r="BV39" s="534"/>
      <c r="CK39" s="533"/>
      <c r="CL39" s="620"/>
      <c r="CM39" s="407"/>
      <c r="CN39" s="407"/>
      <c r="CO39" s="407"/>
    </row>
    <row r="40" spans="1:186" s="2" customFormat="1">
      <c r="A40" s="533"/>
      <c r="B40" s="620"/>
      <c r="C40" s="407"/>
      <c r="D40" s="534"/>
      <c r="E40" s="534"/>
      <c r="F40" s="616"/>
      <c r="G40" s="534"/>
      <c r="H40" s="534"/>
      <c r="I40" s="534"/>
      <c r="J40" s="616"/>
      <c r="K40" s="616"/>
      <c r="L40" s="534"/>
      <c r="M40" s="534"/>
      <c r="N40" s="534"/>
      <c r="O40" s="616"/>
      <c r="P40" s="616"/>
      <c r="Q40" s="534"/>
      <c r="R40" s="534"/>
      <c r="S40" s="534"/>
      <c r="T40" s="616"/>
      <c r="U40" s="616"/>
      <c r="V40" s="534"/>
      <c r="W40" s="534"/>
      <c r="X40" s="616"/>
      <c r="Y40" s="534"/>
      <c r="Z40" s="534"/>
      <c r="AA40" s="616"/>
      <c r="AB40" s="534"/>
      <c r="AC40" s="534"/>
      <c r="AD40" s="616"/>
      <c r="AE40" s="534"/>
      <c r="AF40" s="534"/>
      <c r="AG40" s="616"/>
      <c r="AH40" s="534"/>
      <c r="AI40" s="534"/>
      <c r="AJ40" s="616"/>
      <c r="AK40" s="534"/>
      <c r="AL40" s="534"/>
      <c r="AM40" s="616"/>
      <c r="AN40" s="616"/>
      <c r="AO40" s="534"/>
      <c r="AP40" s="534"/>
      <c r="AQ40" s="534"/>
      <c r="AR40" s="616"/>
      <c r="AS40" s="616"/>
      <c r="AT40" s="534"/>
      <c r="AU40" s="534"/>
      <c r="AV40" s="534"/>
      <c r="AW40" s="616"/>
      <c r="AX40" s="616"/>
      <c r="AY40" s="534"/>
      <c r="AZ40" s="534"/>
      <c r="BA40" s="534"/>
      <c r="BB40" s="616"/>
      <c r="BC40" s="616"/>
      <c r="BD40" s="534"/>
      <c r="BE40" s="534"/>
      <c r="BF40" s="534"/>
      <c r="BG40" s="616"/>
      <c r="BH40" s="616"/>
      <c r="BI40" s="534"/>
      <c r="BJ40" s="534"/>
      <c r="BK40" s="616"/>
      <c r="BL40" s="534"/>
      <c r="BM40" s="534"/>
      <c r="BN40" s="616"/>
      <c r="BO40" s="534"/>
      <c r="BP40" s="534"/>
      <c r="BQ40" s="616"/>
      <c r="BR40" s="534"/>
      <c r="BS40" s="534"/>
      <c r="BT40" s="616"/>
      <c r="BU40" s="534"/>
      <c r="BV40" s="534"/>
      <c r="CK40" s="533"/>
      <c r="CL40" s="620"/>
      <c r="CM40" s="407"/>
      <c r="CN40" s="407"/>
      <c r="CO40" s="407"/>
    </row>
    <row r="41" spans="1:186" s="2" customFormat="1">
      <c r="A41" s="533"/>
      <c r="B41" s="620"/>
      <c r="C41" s="407"/>
      <c r="D41" s="534"/>
      <c r="E41" s="534"/>
      <c r="F41" s="616"/>
      <c r="G41" s="534"/>
      <c r="H41" s="534"/>
      <c r="I41" s="534"/>
      <c r="J41" s="616"/>
      <c r="K41" s="616"/>
      <c r="L41" s="534"/>
      <c r="M41" s="534"/>
      <c r="N41" s="534"/>
      <c r="O41" s="616"/>
      <c r="P41" s="616"/>
      <c r="Q41" s="534"/>
      <c r="R41" s="534"/>
      <c r="S41" s="534"/>
      <c r="T41" s="616"/>
      <c r="U41" s="616"/>
      <c r="V41" s="534"/>
      <c r="W41" s="534"/>
      <c r="X41" s="616"/>
      <c r="Y41" s="534"/>
      <c r="Z41" s="534"/>
      <c r="AA41" s="616"/>
      <c r="AB41" s="534"/>
      <c r="AC41" s="534"/>
      <c r="AD41" s="616"/>
      <c r="AE41" s="534"/>
      <c r="AF41" s="534"/>
      <c r="AG41" s="616"/>
      <c r="AH41" s="534"/>
      <c r="AI41" s="534"/>
      <c r="AJ41" s="616"/>
      <c r="AK41" s="534"/>
      <c r="AL41" s="534"/>
      <c r="AM41" s="616"/>
      <c r="AN41" s="616"/>
      <c r="AO41" s="534"/>
      <c r="AP41" s="534"/>
      <c r="AQ41" s="534"/>
      <c r="AR41" s="616"/>
      <c r="AS41" s="616"/>
      <c r="AT41" s="534"/>
      <c r="AU41" s="534"/>
      <c r="AV41" s="534"/>
      <c r="AW41" s="616"/>
      <c r="AX41" s="616"/>
      <c r="AY41" s="534"/>
      <c r="AZ41" s="534"/>
      <c r="BA41" s="534"/>
      <c r="BB41" s="616"/>
      <c r="BC41" s="616"/>
      <c r="BD41" s="534"/>
      <c r="BE41" s="534"/>
      <c r="BF41" s="534"/>
      <c r="BG41" s="616"/>
      <c r="BH41" s="616"/>
      <c r="BI41" s="534"/>
      <c r="BJ41" s="534"/>
      <c r="BK41" s="616"/>
      <c r="BL41" s="534"/>
      <c r="BM41" s="534"/>
      <c r="BN41" s="616"/>
      <c r="BO41" s="534"/>
      <c r="BP41" s="534"/>
      <c r="BQ41" s="616"/>
      <c r="BR41" s="534"/>
      <c r="BS41" s="534"/>
      <c r="BT41" s="616"/>
      <c r="BU41" s="534"/>
      <c r="BV41" s="534"/>
      <c r="CK41" s="533"/>
      <c r="CL41" s="620"/>
      <c r="CM41" s="407"/>
      <c r="CN41" s="407"/>
      <c r="CO41" s="407"/>
    </row>
    <row r="42" spans="1:186" s="2" customFormat="1">
      <c r="A42" s="533"/>
      <c r="B42" s="621"/>
      <c r="C42" s="407"/>
      <c r="D42" s="534"/>
      <c r="E42" s="534"/>
      <c r="F42" s="616"/>
      <c r="G42" s="534"/>
      <c r="H42" s="534"/>
      <c r="I42" s="534"/>
      <c r="J42" s="616"/>
      <c r="K42" s="616"/>
      <c r="L42" s="534"/>
      <c r="M42" s="534"/>
      <c r="N42" s="534"/>
      <c r="O42" s="616"/>
      <c r="P42" s="616"/>
      <c r="Q42" s="534"/>
      <c r="R42" s="534"/>
      <c r="S42" s="534"/>
      <c r="T42" s="616"/>
      <c r="U42" s="616"/>
      <c r="V42" s="534"/>
      <c r="W42" s="534"/>
      <c r="X42" s="616"/>
      <c r="Y42" s="534"/>
      <c r="Z42" s="534"/>
      <c r="AA42" s="616"/>
      <c r="AB42" s="534"/>
      <c r="AC42" s="534"/>
      <c r="AD42" s="616"/>
      <c r="AE42" s="534"/>
      <c r="AF42" s="534"/>
      <c r="AG42" s="616"/>
      <c r="AH42" s="534"/>
      <c r="AI42" s="534"/>
      <c r="AJ42" s="616"/>
      <c r="AK42" s="534"/>
      <c r="AL42" s="534"/>
      <c r="AM42" s="616"/>
      <c r="AN42" s="616"/>
      <c r="AO42" s="534"/>
      <c r="AP42" s="534"/>
      <c r="AQ42" s="534"/>
      <c r="AR42" s="616"/>
      <c r="AS42" s="616"/>
      <c r="AT42" s="534"/>
      <c r="AU42" s="534"/>
      <c r="AV42" s="534"/>
      <c r="AW42" s="616"/>
      <c r="AX42" s="616"/>
      <c r="AY42" s="534"/>
      <c r="AZ42" s="534"/>
      <c r="BA42" s="534"/>
      <c r="BB42" s="616"/>
      <c r="BC42" s="616"/>
      <c r="BD42" s="534"/>
      <c r="BE42" s="534"/>
      <c r="BF42" s="534"/>
      <c r="BG42" s="616"/>
      <c r="BH42" s="616"/>
      <c r="BI42" s="534"/>
      <c r="BJ42" s="534"/>
      <c r="BK42" s="616"/>
      <c r="BL42" s="534"/>
      <c r="BM42" s="534"/>
      <c r="BN42" s="616"/>
      <c r="BO42" s="534"/>
      <c r="BP42" s="534"/>
      <c r="BQ42" s="616"/>
      <c r="BR42" s="534"/>
      <c r="BS42" s="534"/>
      <c r="BT42" s="616"/>
      <c r="BU42" s="534"/>
      <c r="BV42" s="534"/>
      <c r="CK42" s="533"/>
      <c r="CL42" s="621"/>
      <c r="CM42" s="407"/>
      <c r="CN42" s="407"/>
      <c r="CO42" s="407"/>
    </row>
    <row r="43" spans="1:186" s="2" customFormat="1">
      <c r="A43" s="533"/>
      <c r="B43" s="620"/>
      <c r="C43" s="407"/>
      <c r="D43" s="534"/>
      <c r="E43" s="534"/>
      <c r="F43" s="616"/>
      <c r="G43" s="534"/>
      <c r="H43" s="534"/>
      <c r="I43" s="534"/>
      <c r="J43" s="616"/>
      <c r="K43" s="616"/>
      <c r="L43" s="534"/>
      <c r="M43" s="534"/>
      <c r="N43" s="534"/>
      <c r="O43" s="616"/>
      <c r="P43" s="616"/>
      <c r="Q43" s="534"/>
      <c r="R43" s="534"/>
      <c r="S43" s="534"/>
      <c r="T43" s="616"/>
      <c r="U43" s="616"/>
      <c r="V43" s="534"/>
      <c r="W43" s="534"/>
      <c r="X43" s="616"/>
      <c r="Y43" s="534"/>
      <c r="Z43" s="534"/>
      <c r="AA43" s="616"/>
      <c r="AB43" s="534"/>
      <c r="AC43" s="534"/>
      <c r="AD43" s="616"/>
      <c r="AE43" s="534"/>
      <c r="AF43" s="534"/>
      <c r="AG43" s="616"/>
      <c r="AH43" s="534"/>
      <c r="AI43" s="534"/>
      <c r="AJ43" s="616"/>
      <c r="AK43" s="534"/>
      <c r="AL43" s="534"/>
      <c r="AM43" s="616"/>
      <c r="AN43" s="616"/>
      <c r="AO43" s="534"/>
      <c r="AP43" s="534"/>
      <c r="AQ43" s="534"/>
      <c r="AR43" s="616"/>
      <c r="AS43" s="616"/>
      <c r="AT43" s="534"/>
      <c r="AU43" s="534"/>
      <c r="AV43" s="534"/>
      <c r="AW43" s="616"/>
      <c r="AX43" s="616"/>
      <c r="AY43" s="534"/>
      <c r="AZ43" s="534"/>
      <c r="BA43" s="534"/>
      <c r="BB43" s="616"/>
      <c r="BC43" s="616"/>
      <c r="BD43" s="534"/>
      <c r="BE43" s="534"/>
      <c r="BF43" s="534"/>
      <c r="BG43" s="616"/>
      <c r="BH43" s="616"/>
      <c r="BI43" s="534"/>
      <c r="BJ43" s="534"/>
      <c r="BK43" s="616"/>
      <c r="BL43" s="534"/>
      <c r="BM43" s="534"/>
      <c r="BN43" s="616"/>
      <c r="BO43" s="534"/>
      <c r="BP43" s="534"/>
      <c r="BQ43" s="616"/>
      <c r="BR43" s="534"/>
      <c r="BS43" s="534"/>
      <c r="BT43" s="616"/>
      <c r="BU43" s="534"/>
      <c r="BV43" s="534"/>
      <c r="CK43" s="533"/>
      <c r="CL43" s="620"/>
      <c r="CM43" s="407"/>
      <c r="CN43" s="407"/>
      <c r="CO43" s="407"/>
    </row>
    <row r="44" spans="1:186" s="2" customFormat="1">
      <c r="A44" s="533"/>
      <c r="B44" s="620"/>
      <c r="C44" s="407"/>
      <c r="D44" s="534"/>
      <c r="E44" s="534"/>
      <c r="F44" s="616"/>
      <c r="G44" s="534"/>
      <c r="H44" s="534"/>
      <c r="I44" s="534"/>
      <c r="J44" s="616"/>
      <c r="K44" s="616"/>
      <c r="L44" s="534"/>
      <c r="M44" s="534"/>
      <c r="N44" s="534"/>
      <c r="O44" s="616"/>
      <c r="P44" s="616"/>
      <c r="Q44" s="534"/>
      <c r="R44" s="534"/>
      <c r="S44" s="534"/>
      <c r="T44" s="616"/>
      <c r="U44" s="616"/>
      <c r="V44" s="534"/>
      <c r="W44" s="534"/>
      <c r="X44" s="616"/>
      <c r="Y44" s="534"/>
      <c r="Z44" s="534"/>
      <c r="AA44" s="616"/>
      <c r="AB44" s="534"/>
      <c r="AC44" s="534"/>
      <c r="AD44" s="616"/>
      <c r="AE44" s="534"/>
      <c r="AF44" s="534"/>
      <c r="AG44" s="616"/>
      <c r="AH44" s="534"/>
      <c r="AI44" s="534"/>
      <c r="AJ44" s="616"/>
      <c r="AK44" s="534"/>
      <c r="AL44" s="534"/>
      <c r="AM44" s="616"/>
      <c r="AN44" s="616"/>
      <c r="AO44" s="534"/>
      <c r="AP44" s="534"/>
      <c r="AQ44" s="534"/>
      <c r="AR44" s="616"/>
      <c r="AS44" s="616"/>
      <c r="AT44" s="534"/>
      <c r="AU44" s="534"/>
      <c r="AV44" s="534"/>
      <c r="AW44" s="616"/>
      <c r="AX44" s="616"/>
      <c r="AY44" s="534"/>
      <c r="AZ44" s="534"/>
      <c r="BA44" s="534"/>
      <c r="BB44" s="616"/>
      <c r="BC44" s="616"/>
      <c r="BD44" s="534"/>
      <c r="BE44" s="534"/>
      <c r="BF44" s="534"/>
      <c r="BG44" s="616"/>
      <c r="BH44" s="616"/>
      <c r="BI44" s="534"/>
      <c r="BJ44" s="534"/>
      <c r="BK44" s="616"/>
      <c r="BL44" s="534"/>
      <c r="BM44" s="534"/>
      <c r="BN44" s="616"/>
      <c r="BO44" s="534"/>
      <c r="BP44" s="534"/>
      <c r="BQ44" s="616"/>
      <c r="BR44" s="534"/>
      <c r="BS44" s="534"/>
      <c r="BT44" s="616"/>
      <c r="BU44" s="534"/>
      <c r="BV44" s="534"/>
      <c r="CK44" s="533"/>
      <c r="CL44" s="620"/>
      <c r="CM44" s="407"/>
      <c r="CN44" s="407"/>
      <c r="CO44" s="407"/>
    </row>
    <row r="45" spans="1:186" s="19" customFormat="1">
      <c r="A45" s="617"/>
      <c r="B45" s="621"/>
      <c r="C45" s="622"/>
      <c r="D45" s="618"/>
      <c r="E45" s="618"/>
      <c r="F45" s="619"/>
      <c r="G45" s="618"/>
      <c r="H45" s="618"/>
      <c r="I45" s="618"/>
      <c r="J45" s="619"/>
      <c r="K45" s="619"/>
      <c r="L45" s="618"/>
      <c r="M45" s="618"/>
      <c r="N45" s="618"/>
      <c r="O45" s="619"/>
      <c r="P45" s="619"/>
      <c r="Q45" s="618"/>
      <c r="R45" s="618"/>
      <c r="S45" s="618"/>
      <c r="T45" s="619"/>
      <c r="U45" s="619"/>
      <c r="V45" s="618"/>
      <c r="W45" s="618"/>
      <c r="X45" s="619"/>
      <c r="Y45" s="618"/>
      <c r="Z45" s="618"/>
      <c r="AA45" s="619"/>
      <c r="AB45" s="618"/>
      <c r="AC45" s="618"/>
      <c r="AD45" s="619"/>
      <c r="AE45" s="618"/>
      <c r="AF45" s="618"/>
      <c r="AG45" s="619"/>
      <c r="AH45" s="618"/>
      <c r="AI45" s="618"/>
      <c r="AJ45" s="619"/>
      <c r="AK45" s="618"/>
      <c r="AL45" s="618"/>
      <c r="AM45" s="619"/>
      <c r="AN45" s="619"/>
      <c r="AO45" s="618"/>
      <c r="AP45" s="618"/>
      <c r="AQ45" s="618"/>
      <c r="AR45" s="619"/>
      <c r="AS45" s="619"/>
      <c r="AT45" s="618"/>
      <c r="AU45" s="618"/>
      <c r="AV45" s="618"/>
      <c r="AW45" s="619"/>
      <c r="AX45" s="619"/>
      <c r="AY45" s="618"/>
      <c r="AZ45" s="618"/>
      <c r="BA45" s="618"/>
      <c r="BB45" s="619"/>
      <c r="BC45" s="619"/>
      <c r="BD45" s="618"/>
      <c r="BE45" s="618"/>
      <c r="BF45" s="618"/>
      <c r="BG45" s="619"/>
      <c r="BH45" s="619"/>
      <c r="BI45" s="618"/>
      <c r="BJ45" s="618"/>
      <c r="BK45" s="619"/>
      <c r="BL45" s="618"/>
      <c r="BM45" s="618"/>
      <c r="BN45" s="619"/>
      <c r="BO45" s="618"/>
      <c r="BP45" s="618"/>
      <c r="BQ45" s="619"/>
      <c r="BR45" s="618"/>
      <c r="BS45" s="618"/>
      <c r="BT45" s="619"/>
      <c r="BU45" s="618"/>
      <c r="BV45" s="618"/>
      <c r="CK45" s="617"/>
      <c r="CL45" s="621"/>
      <c r="CM45" s="622"/>
      <c r="CN45" s="622"/>
      <c r="CO45" s="622"/>
    </row>
    <row r="46" spans="1:186" s="389" customFormat="1">
      <c r="D46" s="263">
        <f t="array" ref="D46">INDEX($A7:$A45,MATCH(FALSE,ISBLANK(D7:D45),0))-INDEX($A7:$A45,MATCH("Poznań Główny",$B7:$B45,0))</f>
        <v>50.35799999999999</v>
      </c>
      <c r="E46" s="263">
        <f t="array" ref="E46">INDEX($A7:$A45,MATCH(FALSE,ISBLANK(E7:E45),0))-INDEX($A7:$A45,MATCH("Poznań Główny",$B7:$B45,0))</f>
        <v>0</v>
      </c>
      <c r="F46" s="263">
        <f t="array" ref="F46">INDEX($A7:$A45,MATCH(FALSE,ISBLANK(F7:F45),0))-INDEX($A7:$A45,MATCH("Poznań Główny",$B7:$B45,0))</f>
        <v>50.35799999999999</v>
      </c>
      <c r="G46" s="263">
        <f t="array" ref="G46">INDEX($A7:$A45,MATCH(FALSE,ISBLANK(G7:G45),0))-INDEX($A7:$A45,MATCH("Poznań Główny",$B7:$B45,0))</f>
        <v>50.35799999999999</v>
      </c>
      <c r="H46" s="263">
        <f t="array" ref="H46">INDEX($A7:$A45,MATCH(FALSE,ISBLANK(H7:H45),0))-INDEX($A7:$A45,MATCH("Poznań Główny",$B7:$B45,0))</f>
        <v>50.35799999999999</v>
      </c>
      <c r="I46" s="263">
        <f t="array" ref="I46">INDEX($A7:$A45,MATCH(FALSE,ISBLANK(I7:I45),0))-INDEX($A7:$A45,MATCH("Poznań Główny",$B7:$B45,0))</f>
        <v>50.35799999999999</v>
      </c>
      <c r="J46" s="263">
        <f t="array" ref="J46">INDEX($A7:$A45,MATCH(FALSE,ISBLANK(J7:J45),0))-INDEX($A7:$A45,MATCH("Poznań Główny",$B7:$B45,0))</f>
        <v>50.35799999999999</v>
      </c>
      <c r="K46" s="263">
        <f t="array" ref="K46">INDEX($A7:$A45,MATCH(FALSE,ISBLANK(K7:K45),0))-INDEX($A7:$A45,MATCH("Poznań Główny",$B7:$B45,0))</f>
        <v>0</v>
      </c>
      <c r="L46" s="263">
        <f t="array" ref="L46">INDEX($A7:$A45,MATCH(FALSE,ISBLANK(L7:L45),0))-INDEX($A7:$A45,MATCH("Poznań Główny",$B7:$B45,0))</f>
        <v>50.35799999999999</v>
      </c>
      <c r="M46" s="263">
        <f t="array" ref="M46">INDEX($A7:$A45,MATCH(FALSE,ISBLANK(M7:M45),0))-INDEX($A7:$A45,MATCH("Poznań Główny",$B7:$B45,0))</f>
        <v>50.35799999999999</v>
      </c>
      <c r="N46" s="263">
        <f t="array" ref="N46">INDEX($A7:$A45,MATCH(FALSE,ISBLANK(N7:N45),0))-INDEX($A7:$A45,MATCH("Poznań Główny",$B7:$B45,0))</f>
        <v>50.35799999999999</v>
      </c>
      <c r="O46" s="263">
        <f t="array" ref="O46">INDEX($A7:$A45,MATCH(FALSE,ISBLANK(O7:O45),0))-INDEX($A7:$A45,MATCH("Poznań Główny",$B7:$B45,0))</f>
        <v>50.35799999999999</v>
      </c>
      <c r="P46" s="263">
        <f t="array" ref="P46">INDEX($A7:$A45,MATCH(FALSE,ISBLANK(P7:P45),0))-INDEX($A7:$A45,MATCH("Poznań Główny",$B7:$B45,0))</f>
        <v>0</v>
      </c>
      <c r="Q46" s="263">
        <f t="array" ref="Q46">INDEX($A7:$A45,MATCH(FALSE,ISBLANK(Q7:Q45),0))-INDEX($A7:$A45,MATCH("Poznań Główny",$B7:$B45,0))</f>
        <v>50.35799999999999</v>
      </c>
      <c r="R46" s="263">
        <f t="array" ref="R46">INDEX($A7:$A45,MATCH(FALSE,ISBLANK(R7:R45),0))-INDEX($A7:$A45,MATCH("Poznań Główny",$B7:$B45,0))</f>
        <v>50.35799999999999</v>
      </c>
      <c r="S46" s="263">
        <f t="array" ref="S46">INDEX($A7:$A45,MATCH(FALSE,ISBLANK(S7:S45),0))-INDEX($A7:$A45,MATCH("Poznań Główny",$B7:$B45,0))</f>
        <v>50.35799999999999</v>
      </c>
      <c r="T46" s="263">
        <f t="array" ref="T46">INDEX($A7:$A45,MATCH(FALSE,ISBLANK(T7:T45),0))-INDEX($A7:$A45,MATCH("Poznań Główny",$B7:$B45,0))</f>
        <v>50.35799999999999</v>
      </c>
      <c r="U46" s="263">
        <f t="array" ref="U46">INDEX($A7:$A45,MATCH(FALSE,ISBLANK(U7:U45),0))-INDEX($A7:$A45,MATCH("Poznań Główny",$B7:$B45,0))</f>
        <v>0</v>
      </c>
      <c r="V46" s="263">
        <f t="array" ref="V46">INDEX($A7:$A45,MATCH(FALSE,ISBLANK(V7:V45),0))-INDEX($A7:$A45,MATCH("Poznań Główny",$B7:$B45,0))</f>
        <v>50.35799999999999</v>
      </c>
      <c r="W46" s="263">
        <f t="array" ref="W46">INDEX($A7:$A45,MATCH(FALSE,ISBLANK(W7:W45),0))-INDEX($A7:$A45,MATCH("Poznań Główny",$B7:$B45,0))</f>
        <v>50.35799999999999</v>
      </c>
      <c r="X46" s="263">
        <f t="array" ref="X46">INDEX($A7:$A45,MATCH(FALSE,ISBLANK(X7:X45),0))-INDEX($A7:$A45,MATCH("Poznań Główny",$B7:$B45,0))</f>
        <v>50.35799999999999</v>
      </c>
      <c r="Y46" s="263">
        <f t="array" ref="Y46">INDEX($A7:$A45,MATCH(FALSE,ISBLANK(Y7:Y45),0))-INDEX($A7:$A45,MATCH("Poznań Główny",$B7:$B45,0))</f>
        <v>50.35799999999999</v>
      </c>
      <c r="Z46" s="263">
        <f t="array" ref="Z46">INDEX($A7:$A45,MATCH(FALSE,ISBLANK(Z7:Z45),0))-INDEX($A7:$A45,MATCH("Poznań Główny",$B7:$B45,0))</f>
        <v>0</v>
      </c>
      <c r="AA46" s="263">
        <f t="array" ref="AA46">INDEX($A7:$A45,MATCH(FALSE,ISBLANK(AA7:AA45),0))-INDEX($A7:$A45,MATCH("Poznań Główny",$B7:$B45,0))</f>
        <v>0</v>
      </c>
      <c r="AB46" s="263">
        <f t="array" ref="AB46">INDEX($A7:$A45,MATCH(FALSE,ISBLANK(AB7:AB45),0))-INDEX($A7:$A45,MATCH("Poznań Główny",$B7:$B45,0))</f>
        <v>50.35799999999999</v>
      </c>
      <c r="AC46" s="263">
        <f t="array" ref="AC46">INDEX($A7:$A45,MATCH(FALSE,ISBLANK(AC7:AC45),0))-INDEX($A7:$A45,MATCH("Poznań Główny",$B7:$B45,0))</f>
        <v>50.35799999999999</v>
      </c>
      <c r="AD46" s="263">
        <f t="array" ref="AD46">INDEX($A7:$A45,MATCH(FALSE,ISBLANK(AD7:AD45),0))-INDEX($A7:$A45,MATCH("Poznań Główny",$B7:$B45,0))</f>
        <v>50.35799999999999</v>
      </c>
      <c r="AE46" s="263">
        <f t="array" ref="AE46">INDEX($A7:$A45,MATCH(FALSE,ISBLANK(AE7:AE45),0))-INDEX($A7:$A45,MATCH("Poznań Główny",$B7:$B45,0))</f>
        <v>50.35799999999999</v>
      </c>
      <c r="AF46" s="263">
        <f t="array" ref="AF46">INDEX($A7:$A45,MATCH(FALSE,ISBLANK(AF7:AF45),0))-INDEX($A7:$A45,MATCH("Poznań Główny",$B7:$B45,0))</f>
        <v>0</v>
      </c>
      <c r="AG46" s="263">
        <f t="array" ref="AG46">INDEX($A7:$A45,MATCH(FALSE,ISBLANK(AG7:AG45),0))-INDEX($A7:$A45,MATCH("Poznań Główny",$B7:$B45,0))</f>
        <v>0</v>
      </c>
      <c r="AH46" s="263">
        <f t="array" ref="AH46">INDEX($A7:$A45,MATCH(FALSE,ISBLANK(AH7:AH45),0))-INDEX($A7:$A45,MATCH("Poznań Główny",$B7:$B45,0))</f>
        <v>50.35799999999999</v>
      </c>
      <c r="AI46" s="263">
        <f t="array" ref="AI46">INDEX($A7:$A45,MATCH(FALSE,ISBLANK(AI7:AI45),0))-INDEX($A7:$A45,MATCH("Poznań Główny",$B7:$B45,0))</f>
        <v>50.35799999999999</v>
      </c>
      <c r="AJ46" s="263">
        <f t="array" ref="AJ46">INDEX($A7:$A45,MATCH(FALSE,ISBLANK(AJ7:AJ45),0))-INDEX($A7:$A45,MATCH("Poznań Główny",$B7:$B45,0))</f>
        <v>50.35799999999999</v>
      </c>
      <c r="AK46" s="263">
        <f t="array" ref="AK46">INDEX($A7:$A45,MATCH(FALSE,ISBLANK(AK7:AK45),0))-INDEX($A7:$A45,MATCH("Poznań Główny",$B7:$B45,0))</f>
        <v>50.35799999999999</v>
      </c>
      <c r="AL46" s="263">
        <f t="array" ref="AL46">INDEX($A7:$A45,MATCH(FALSE,ISBLANK(AL7:AL45),0))-INDEX($A7:$A45,MATCH("Poznań Główny",$B7:$B45,0))</f>
        <v>0</v>
      </c>
      <c r="AM46" s="263">
        <f t="array" ref="AM46">INDEX($A7:$A45,MATCH(FALSE,ISBLANK(AM7:AM45),0))-INDEX($A7:$A45,MATCH("Poznań Główny",$B7:$B45,0))</f>
        <v>0</v>
      </c>
      <c r="AN46" s="263">
        <f t="array" ref="AN46">INDEX($A7:$A45,MATCH(FALSE,ISBLANK(AN7:AN45),0))-INDEX($A7:$A45,MATCH("Poznań Główny",$B7:$B45,0))</f>
        <v>0</v>
      </c>
      <c r="AO46" s="263">
        <f t="array" ref="AO46">INDEX($A7:$A45,MATCH(FALSE,ISBLANK(AO7:AO45),0))-INDEX($A7:$A45,MATCH("Poznań Główny",$B7:$B45,0))</f>
        <v>50.35799999999999</v>
      </c>
      <c r="AP46" s="263">
        <f t="array" ref="AP46">INDEX($A7:$A45,MATCH(FALSE,ISBLANK(AP7:AP45),0))-INDEX($A7:$A45,MATCH("Poznań Główny",$B7:$B45,0))</f>
        <v>50.35799999999999</v>
      </c>
      <c r="AQ46" s="263">
        <f t="array" ref="AQ46">INDEX($A7:$A45,MATCH(FALSE,ISBLANK(AQ7:AQ45),0))-INDEX($A7:$A45,MATCH("Poznań Główny",$B7:$B45,0))</f>
        <v>50.35799999999999</v>
      </c>
      <c r="AR46" s="263">
        <f t="array" ref="AR46">INDEX($A7:$A45,MATCH(FALSE,ISBLANK(AR7:AR45),0))-INDEX($A7:$A45,MATCH("Poznań Główny",$B7:$B45,0))</f>
        <v>50.35799999999999</v>
      </c>
      <c r="AS46" s="263">
        <f t="array" ref="AS46">INDEX($A7:$A45,MATCH(FALSE,ISBLANK(AS7:AS45),0))-INDEX($A7:$A45,MATCH("Poznań Główny",$B7:$B45,0))</f>
        <v>0</v>
      </c>
      <c r="AT46" s="263">
        <f t="array" ref="AT46">INDEX($A7:$A45,MATCH(FALSE,ISBLANK(AT7:AT45),0))-INDEX($A7:$A45,MATCH("Poznań Główny",$B7:$B45,0))</f>
        <v>50.35799999999999</v>
      </c>
      <c r="AU46" s="263">
        <f t="array" ref="AU46">INDEX($A7:$A45,MATCH(FALSE,ISBLANK(AU7:AU45),0))-INDEX($A7:$A45,MATCH("Poznań Główny",$B7:$B45,0))</f>
        <v>50.35799999999999</v>
      </c>
      <c r="AV46" s="263">
        <f t="array" ref="AV46">INDEX($A7:$A45,MATCH(FALSE,ISBLANK(AV7:AV45),0))-INDEX($A7:$A45,MATCH("Poznań Główny",$B7:$B45,0))</f>
        <v>50.35799999999999</v>
      </c>
      <c r="AW46" s="263">
        <f t="array" ref="AW46">INDEX($A7:$A45,MATCH(FALSE,ISBLANK(AW7:AW45),0))-INDEX($A7:$A45,MATCH("Poznań Główny",$B7:$B45,0))</f>
        <v>50.35799999999999</v>
      </c>
      <c r="AX46" s="263">
        <f t="array" ref="AX46">INDEX($A7:$A45,MATCH(FALSE,ISBLANK(AX7:AX45),0))-INDEX($A7:$A45,MATCH("Poznań Główny",$B7:$B45,0))</f>
        <v>0</v>
      </c>
      <c r="AY46" s="263">
        <f t="array" ref="AY46">INDEX($A7:$A45,MATCH(FALSE,ISBLANK(AY7:AY45),0))-INDEX($A7:$A45,MATCH("Poznań Główny",$B7:$B45,0))</f>
        <v>50.35799999999999</v>
      </c>
      <c r="AZ46" s="263">
        <f t="array" ref="AZ46">INDEX($A7:$A45,MATCH(FALSE,ISBLANK(AZ7:AZ45),0))-INDEX($A7:$A45,MATCH("Poznań Główny",$B7:$B45,0))</f>
        <v>50.35799999999999</v>
      </c>
      <c r="BA46" s="263">
        <f t="array" ref="BA46">INDEX($A7:$A45,MATCH(FALSE,ISBLANK(BA7:BA45),0))-INDEX($A7:$A45,MATCH("Poznań Główny",$B7:$B45,0))</f>
        <v>50.35799999999999</v>
      </c>
      <c r="BB46" s="263">
        <f t="array" ref="BB46">INDEX($A7:$A45,MATCH(FALSE,ISBLANK(BB7:BB45),0))-INDEX($A7:$A45,MATCH("Poznań Główny",$B7:$B45,0))</f>
        <v>50.35799999999999</v>
      </c>
      <c r="BC46" s="263">
        <f t="array" ref="BC46">INDEX($A7:$A45,MATCH(FALSE,ISBLANK(BC7:BC45),0))-INDEX($A7:$A45,MATCH("Poznań Główny",$B7:$B45,0))</f>
        <v>0</v>
      </c>
      <c r="BD46" s="263">
        <f t="array" ref="BD46">INDEX($A7:$A45,MATCH(FALSE,ISBLANK(BD7:BD45),0))-INDEX($A7:$A45,MATCH("Poznań Główny",$B7:$B45,0))</f>
        <v>50.35799999999999</v>
      </c>
      <c r="BE46" s="263">
        <f t="array" ref="BE46">INDEX($A7:$A45,MATCH(FALSE,ISBLANK(BE7:BE45),0))-INDEX($A7:$A45,MATCH("Poznań Główny",$B7:$B45,0))</f>
        <v>0</v>
      </c>
      <c r="BF46" s="263">
        <f t="array" ref="BF46">INDEX($A7:$A45,MATCH(FALSE,ISBLANK(BF7:BF45),0))-INDEX($A7:$A45,MATCH("Poznań Główny",$B7:$B45,0))</f>
        <v>50.35799999999999</v>
      </c>
      <c r="BG46" s="263">
        <f t="array" ref="BG46">INDEX($A7:$A45,MATCH(FALSE,ISBLANK(BG7:BG45),0))-INDEX($A7:$A45,MATCH("Poznań Główny",$B7:$B45,0))</f>
        <v>0</v>
      </c>
      <c r="BH46" s="263">
        <f t="array" ref="BH46">INDEX($A7:$A45,MATCH(FALSE,ISBLANK(BH7:BH45),0))-INDEX($A7:$A45,MATCH("Poznań Główny",$B7:$B45,0))</f>
        <v>0</v>
      </c>
      <c r="BI46" s="263">
        <f t="array" ref="BI46">INDEX($A7:$A45,MATCH(FALSE,ISBLANK(BI7:BI45),0))-INDEX($A7:$A45,MATCH("Poznań Główny",$B7:$B45,0))</f>
        <v>50.35799999999999</v>
      </c>
      <c r="BJ46" s="263">
        <f t="array" ref="BJ46">INDEX($A7:$A45,MATCH(FALSE,ISBLANK(BJ7:BJ45),0))-INDEX($A7:$A45,MATCH("Poznań Główny",$B7:$B45,0))</f>
        <v>50.35799999999999</v>
      </c>
      <c r="BK46" s="263">
        <f t="array" ref="BK46">INDEX($A7:$A45,MATCH(FALSE,ISBLANK(BK7:BK45),0))-INDEX($A7:$A45,MATCH("Poznań Główny",$B7:$B45,0))</f>
        <v>50.35799999999999</v>
      </c>
      <c r="BL46" s="263">
        <f t="array" ref="BL46">INDEX($A7:$A45,MATCH(FALSE,ISBLANK(BL7:BL45),0))-INDEX($A7:$A45,MATCH("Poznań Główny",$B7:$B45,0))</f>
        <v>50.35799999999999</v>
      </c>
      <c r="BM46" s="263">
        <f t="array" ref="BM46">INDEX($A7:$A45,MATCH(FALSE,ISBLANK(BM7:BM45),0))-INDEX($A7:$A45,MATCH("Poznań Główny",$B7:$B45,0))</f>
        <v>0</v>
      </c>
      <c r="BN46" s="263">
        <f t="array" ref="BN46">INDEX($A7:$A45,MATCH(FALSE,ISBLANK(BN7:BN45),0))-INDEX($A7:$A45,MATCH("Poznań Główny",$B7:$B45,0))</f>
        <v>0</v>
      </c>
      <c r="BO46" s="263">
        <f t="array" ref="BO46">INDEX($A7:$A45,MATCH(FALSE,ISBLANK(BO7:BO45),0))-INDEX($A7:$A45,MATCH("Poznań Główny",$B7:$B45,0))</f>
        <v>50.35799999999999</v>
      </c>
      <c r="BP46" s="263">
        <f t="array" ref="BP46">INDEX($A7:$A45,MATCH(FALSE,ISBLANK(BP7:BP45),0))-INDEX($A7:$A45,MATCH("Poznań Główny",$B7:$B45,0))</f>
        <v>50.35799999999999</v>
      </c>
      <c r="BQ46" s="263">
        <f t="array" ref="BQ46">INDEX($A7:$A45,MATCH(FALSE,ISBLANK(BQ7:BQ45),0))-INDEX($A7:$A45,MATCH("Poznań Główny",$B7:$B45,0))</f>
        <v>50.35799999999999</v>
      </c>
      <c r="BR46" s="263">
        <f t="array" ref="BR46">INDEX($A7:$A45,MATCH(FALSE,ISBLANK(BR7:BR45),0))-INDEX($A7:$A45,MATCH("Poznań Główny",$B7:$B45,0))</f>
        <v>50.35799999999999</v>
      </c>
      <c r="BS46" s="263">
        <f t="array" ref="BS46">INDEX($A7:$A45,MATCH(FALSE,ISBLANK(BS7:BS45),0))-INDEX($A7:$A45,MATCH("Poznań Główny",$B7:$B45,0))</f>
        <v>0</v>
      </c>
      <c r="BT46" s="263">
        <f t="array" ref="BT46">INDEX($A7:$A45,MATCH(FALSE,ISBLANK(BT7:BT45),0))-INDEX($A7:$A45,MATCH("Poznań Główny",$B7:$B45,0))</f>
        <v>0</v>
      </c>
      <c r="BU46" s="263">
        <f t="array" ref="BU46">INDEX($A7:$A45,MATCH(FALSE,ISBLANK(BU7:BU45),0))-INDEX($A7:$A45,MATCH("Poznań Główny",$B7:$B45,0))</f>
        <v>50.35799999999999</v>
      </c>
      <c r="BV46" s="263">
        <f t="array" ref="BV46">INDEX($A7:$A45,MATCH(FALSE,ISBLANK(BV7:BV45),0))-INDEX($A7:$A45,MATCH("Poznań Główny",$B7:$B45,0))</f>
        <v>50.35799999999999</v>
      </c>
      <c r="BW46" s="263" t="e">
        <f t="array" ref="BW46">INDEX($A7:$A45,MATCH(FALSE,ISBLANK(BW7:BW45),0))-INDEX($A7:$A45,MATCH("Poznań Główny",$B7:$B45,0))</f>
        <v>#N/A</v>
      </c>
      <c r="BX46" s="263" t="e">
        <f t="array" ref="BX46">INDEX($A7:$A45,MATCH(FALSE,ISBLANK(BX7:BX45),0))-INDEX($A7:$A45,MATCH("Poznań Główny",$B7:$B45,0))</f>
        <v>#N/A</v>
      </c>
      <c r="BY46" s="263" t="e">
        <f t="array" ref="BY46">INDEX($A7:$A45,MATCH(FALSE,ISBLANK(BY7:BY45),0))-INDEX($A7:$A45,MATCH("Poznań Główny",$B7:$B45,0))</f>
        <v>#N/A</v>
      </c>
      <c r="BZ46" s="263" t="e">
        <f t="array" ref="BZ46">INDEX($A7:$A45,MATCH(FALSE,ISBLANK(BZ7:BZ45),0))-INDEX($A7:$A45,MATCH("Poznań Główny",$B7:$B45,0))</f>
        <v>#N/A</v>
      </c>
      <c r="CA46" s="263" t="e">
        <f t="array" ref="CA46">INDEX($A7:$A45,MATCH(FALSE,ISBLANK(CA7:CA45),0))-INDEX($A7:$A45,MATCH("Poznań Główny",$B7:$B45,0))</f>
        <v>#N/A</v>
      </c>
      <c r="CB46" s="263" t="e">
        <f t="array" ref="CB46">INDEX($A7:$A45,MATCH(FALSE,ISBLANK(CB7:CB45),0))-INDEX($A7:$A45,MATCH("Poznań Główny",$B7:$B45,0))</f>
        <v>#N/A</v>
      </c>
      <c r="CC46" s="263" t="e">
        <f t="array" ref="CC46">INDEX($A7:$A45,MATCH(FALSE,ISBLANK(CC7:CC45),0))-INDEX($A7:$A45,MATCH("Poznań Główny",$B7:$B45,0))</f>
        <v>#N/A</v>
      </c>
      <c r="CD46" s="263" t="e">
        <f t="array" ref="CD46">INDEX($A7:$A45,MATCH(FALSE,ISBLANK(CD7:CD45),0))-INDEX($A7:$A45,MATCH("Poznań Główny",$B7:$B45,0))</f>
        <v>#N/A</v>
      </c>
      <c r="CE46" s="263" t="e">
        <f t="array" ref="CE46">INDEX($A7:$A45,MATCH(FALSE,ISBLANK(CE7:CE45),0))-INDEX($A7:$A45,MATCH("Poznań Główny",$B7:$B45,0))</f>
        <v>#N/A</v>
      </c>
      <c r="CF46" s="263"/>
      <c r="CG46" s="263"/>
      <c r="CH46" s="263"/>
      <c r="CI46" s="263"/>
      <c r="CJ46" s="263"/>
      <c r="CK46" s="263"/>
      <c r="CL46" s="263"/>
      <c r="CM46" s="263"/>
      <c r="CN46" s="263">
        <f t="array" ref="CN46">INDEX($A7:$A45,MATCH(FALSE,ISBLANK(CN7:CN45),0))-INDEX($A7:$A45,MATCH("Poznań Główny",$B7:$B45,0))</f>
        <v>50.35799999999999</v>
      </c>
      <c r="CO46" s="263">
        <f t="array" ref="CO46">INDEX($A7:$A45,MATCH(FALSE,ISBLANK(CO7:CO45),0))-INDEX($A7:$A45,MATCH("Poznań Główny",$B7:$B45,0))</f>
        <v>50.35799999999999</v>
      </c>
      <c r="CP46" s="263">
        <f t="array" ref="CP46">INDEX($A7:$A45,MATCH(FALSE,ISBLANK(CP7:CP45),0))-INDEX($A7:$A45,MATCH("Poznań Główny",$B7:$B45,0))</f>
        <v>0</v>
      </c>
      <c r="CQ46" s="263">
        <f t="array" ref="CQ46">INDEX($A7:$A45,MATCH(FALSE,ISBLANK(CQ7:CQ45),0))-INDEX($A7:$A45,MATCH("Poznań Główny",$B7:$B45,0))</f>
        <v>50.35799999999999</v>
      </c>
      <c r="CR46" s="263">
        <f t="array" ref="CR46">INDEX($A7:$A45,MATCH(FALSE,ISBLANK(CR7:CR45),0))-INDEX($A7:$A45,MATCH("Poznań Główny",$B7:$B45,0))</f>
        <v>50.35799999999999</v>
      </c>
      <c r="CS46" s="263">
        <f t="array" ref="CS46">INDEX($A7:$A45,MATCH(FALSE,ISBLANK(CS7:CS45),0))-INDEX($A7:$A45,MATCH("Poznań Główny",$B7:$B45,0))</f>
        <v>50.35799999999999</v>
      </c>
      <c r="CT46" s="263">
        <f t="array" ref="CT46">INDEX($A7:$A45,MATCH(FALSE,ISBLANK(CT7:CT45),0))-INDEX($A7:$A45,MATCH("Poznań Główny",$B7:$B45,0))</f>
        <v>50.35799999999999</v>
      </c>
      <c r="CU46" s="263">
        <f t="array" ref="CU46">INDEX($A7:$A45,MATCH(FALSE,ISBLANK(CU7:CU45),0))-INDEX($A7:$A45,MATCH("Poznań Główny",$B7:$B45,0))</f>
        <v>0</v>
      </c>
      <c r="CV46" s="263">
        <f t="array" ref="CV46">INDEX($A7:$A45,MATCH(FALSE,ISBLANK(CV7:CV45),0))-INDEX($A7:$A45,MATCH("Poznań Główny",$B7:$B45,0))</f>
        <v>50.35799999999999</v>
      </c>
      <c r="CW46" s="263">
        <f t="array" ref="CW46">INDEX($A7:$A45,MATCH(FALSE,ISBLANK(CW7:CW45),0))-INDEX($A7:$A45,MATCH("Poznań Główny",$B7:$B45,0))</f>
        <v>50.35799999999999</v>
      </c>
      <c r="CX46" s="263">
        <f t="array" ref="CX46">INDEX($A7:$A45,MATCH(FALSE,ISBLANK(CX7:CX45),0))-INDEX($A7:$A45,MATCH("Poznań Główny",$B7:$B45,0))</f>
        <v>50.35799999999999</v>
      </c>
      <c r="CY46" s="263">
        <f t="array" ref="CY46">INDEX($A7:$A45,MATCH(FALSE,ISBLANK(CY7:CY45),0))-INDEX($A7:$A45,MATCH("Poznań Główny",$B7:$B45,0))</f>
        <v>50.35799999999999</v>
      </c>
      <c r="CZ46" s="263">
        <f t="array" ref="CZ46">INDEX($A7:$A45,MATCH(FALSE,ISBLANK(CZ7:CZ45),0))-INDEX($A7:$A45,MATCH("Poznań Główny",$B7:$B45,0))</f>
        <v>0</v>
      </c>
      <c r="DA46" s="263">
        <f t="array" ref="DA46">INDEX($A7:$A45,MATCH(FALSE,ISBLANK(DA7:DA45),0))-INDEX($A7:$A45,MATCH("Poznań Główny",$B7:$B45,0))</f>
        <v>50.35799999999999</v>
      </c>
      <c r="DB46" s="263">
        <f t="array" ref="DB46">INDEX($A7:$A45,MATCH(FALSE,ISBLANK(DB7:DB45),0))-INDEX($A7:$A45,MATCH("Poznań Główny",$B7:$B45,0))</f>
        <v>50.35799999999999</v>
      </c>
      <c r="DC46" s="263">
        <f t="array" ref="DC46">INDEX($A7:$A45,MATCH(FALSE,ISBLANK(DC7:DC45),0))-INDEX($A7:$A45,MATCH("Poznań Główny",$B7:$B45,0))</f>
        <v>50.35799999999999</v>
      </c>
      <c r="DD46" s="263">
        <f t="array" ref="DD46">INDEX($A7:$A45,MATCH(FALSE,ISBLANK(DD7:DD45),0))-INDEX($A7:$A45,MATCH("Poznań Główny",$B7:$B45,0))</f>
        <v>50.35799999999999</v>
      </c>
      <c r="DE46" s="263">
        <f t="array" ref="DE46">INDEX($A7:$A45,MATCH(FALSE,ISBLANK(DE7:DE45),0))-INDEX($A7:$A45,MATCH("Poznań Główny",$B7:$B45,0))</f>
        <v>50.35799999999999</v>
      </c>
      <c r="DF46" s="263">
        <f t="array" ref="DF46">INDEX($A7:$A45,MATCH(FALSE,ISBLANK(DF7:DF45),0))-INDEX($A7:$A45,MATCH("Poznań Główny",$B7:$B45,0))</f>
        <v>0</v>
      </c>
      <c r="DG46" s="263">
        <f t="array" ref="DG46">INDEX($A7:$A45,MATCH(FALSE,ISBLANK(DG7:DG45),0))-INDEX($A7:$A45,MATCH("Poznań Główny",$B7:$B45,0))</f>
        <v>50.35799999999999</v>
      </c>
      <c r="DH46" s="263">
        <f t="array" ref="DH46">INDEX($A7:$A45,MATCH(FALSE,ISBLANK(DH7:DH45),0))-INDEX($A7:$A45,MATCH("Poznań Główny",$B7:$B45,0))</f>
        <v>0</v>
      </c>
      <c r="DI46" s="263">
        <f t="array" ref="DI46">INDEX($A7:$A45,MATCH(FALSE,ISBLANK(DI7:DI45),0))-INDEX($A7:$A45,MATCH("Poznań Główny",$B7:$B45,0))</f>
        <v>50.35799999999999</v>
      </c>
      <c r="DJ46" s="263">
        <f t="array" ref="DJ46">INDEX($A7:$A45,MATCH(FALSE,ISBLANK(DJ7:DJ45),0))-INDEX($A7:$A45,MATCH("Poznań Główny",$B7:$B45,0))</f>
        <v>50.35799999999999</v>
      </c>
      <c r="DK46" s="263">
        <f t="array" ref="DK46">INDEX($A7:$A45,MATCH(FALSE,ISBLANK(DK7:DK45),0))-INDEX($A7:$A45,MATCH("Poznań Główny",$B7:$B45,0))</f>
        <v>50.35799999999999</v>
      </c>
      <c r="DL46" s="263">
        <f t="array" ref="DL46">INDEX($A7:$A45,MATCH(FALSE,ISBLANK(DL7:DL45),0))-INDEX($A7:$A45,MATCH("Poznań Główny",$B7:$B45,0))</f>
        <v>0</v>
      </c>
      <c r="DM46" s="263">
        <f t="array" ref="DM46">INDEX($A7:$A45,MATCH(FALSE,ISBLANK(DM7:DM45),0))-INDEX($A7:$A45,MATCH("Poznań Główny",$B7:$B45,0))</f>
        <v>50.35799999999999</v>
      </c>
      <c r="DN46" s="263">
        <f t="array" ref="DN46">INDEX($A7:$A45,MATCH(FALSE,ISBLANK(DN7:DN45),0))-INDEX($A7:$A45,MATCH("Poznań Główny",$B7:$B45,0))</f>
        <v>0</v>
      </c>
      <c r="DO46" s="263">
        <f t="array" ref="DO46">INDEX($A7:$A45,MATCH(FALSE,ISBLANK(DO7:DO45),0))-INDEX($A7:$A45,MATCH("Poznań Główny",$B7:$B45,0))</f>
        <v>50.35799999999999</v>
      </c>
      <c r="DP46" s="263">
        <f t="array" ref="DP46">INDEX($A7:$A45,MATCH(FALSE,ISBLANK(DP7:DP45),0))-INDEX($A7:$A45,MATCH("Poznań Główny",$B7:$B45,0))</f>
        <v>50.35799999999999</v>
      </c>
      <c r="DQ46" s="263">
        <f t="array" ref="DQ46">INDEX($A7:$A45,MATCH(FALSE,ISBLANK(DQ7:DQ45),0))-INDEX($A7:$A45,MATCH("Poznań Główny",$B7:$B45,0))</f>
        <v>50.35799999999999</v>
      </c>
      <c r="DR46" s="263">
        <f t="array" ref="DR46">INDEX($A7:$A45,MATCH(FALSE,ISBLANK(DR7:DR45),0))-INDEX($A7:$A45,MATCH("Poznań Główny",$B7:$B45,0))</f>
        <v>0</v>
      </c>
      <c r="DS46" s="263">
        <f t="array" ref="DS46">INDEX($A7:$A45,MATCH(FALSE,ISBLANK(DS7:DS45),0))-INDEX($A7:$A45,MATCH("Poznań Główny",$B7:$B45,0))</f>
        <v>50.35799999999999</v>
      </c>
      <c r="DT46" s="263">
        <f t="array" ref="DT46">INDEX($A7:$A45,MATCH(FALSE,ISBLANK(DT7:DT45),0))-INDEX($A7:$A45,MATCH("Poznań Główny",$B7:$B45,0))</f>
        <v>0</v>
      </c>
      <c r="DU46" s="263">
        <f t="array" ref="DU46">INDEX($A7:$A45,MATCH(FALSE,ISBLANK(DU7:DU45),0))-INDEX($A7:$A45,MATCH("Poznań Główny",$B7:$B45,0))</f>
        <v>50.35799999999999</v>
      </c>
      <c r="DV46" s="263">
        <f t="array" ref="DV46">INDEX($A7:$A45,MATCH(FALSE,ISBLANK(DV7:DV45),0))-INDEX($A7:$A45,MATCH("Poznań Główny",$B7:$B45,0))</f>
        <v>50.35799999999999</v>
      </c>
      <c r="DW46" s="263">
        <f t="array" ref="DW46">INDEX($A7:$A45,MATCH(FALSE,ISBLANK(DW7:DW45),0))-INDEX($A7:$A45,MATCH("Poznań Główny",$B7:$B45,0))</f>
        <v>0</v>
      </c>
      <c r="DX46" s="263">
        <f t="array" ref="DX46">INDEX($A7:$A45,MATCH(FALSE,ISBLANK(DX7:DX45),0))-INDEX($A7:$A45,MATCH("Poznań Główny",$B7:$B45,0))</f>
        <v>50.35799999999999</v>
      </c>
      <c r="DY46" s="263">
        <f t="array" ref="DY46">INDEX($A7:$A45,MATCH(FALSE,ISBLANK(DY7:DY45),0))-INDEX($A7:$A45,MATCH("Poznań Główny",$B7:$B45,0))</f>
        <v>50.35799999999999</v>
      </c>
      <c r="DZ46" s="263">
        <f t="array" ref="DZ46">INDEX($A7:$A45,MATCH(FALSE,ISBLANK(DZ7:DZ45),0))-INDEX($A7:$A45,MATCH("Poznań Główny",$B7:$B45,0))</f>
        <v>50.35799999999999</v>
      </c>
      <c r="EA46" s="263">
        <f t="array" ref="EA46">INDEX($A7:$A45,MATCH(FALSE,ISBLANK(EA7:EA45),0))-INDEX($A7:$A45,MATCH("Poznań Główny",$B7:$B45,0))</f>
        <v>50.35799999999999</v>
      </c>
      <c r="EB46" s="263">
        <f t="array" ref="EB46">INDEX($A7:$A45,MATCH(FALSE,ISBLANK(EB7:EB45),0))-INDEX($A7:$A45,MATCH("Poznań Główny",$B7:$B45,0))</f>
        <v>0</v>
      </c>
      <c r="EC46" s="263">
        <f t="array" ref="EC46">INDEX($A7:$A45,MATCH(FALSE,ISBLANK(EC7:EC45),0))-INDEX($A7:$A45,MATCH("Poznań Główny",$B7:$B45,0))</f>
        <v>50.35799999999999</v>
      </c>
      <c r="ED46" s="263">
        <f t="array" ref="ED46">INDEX($A7:$A45,MATCH(FALSE,ISBLANK(ED7:ED45),0))-INDEX($A7:$A45,MATCH("Poznań Główny",$B7:$B45,0))</f>
        <v>50.35799999999999</v>
      </c>
      <c r="EE46" s="263">
        <f t="array" ref="EE46">INDEX($A7:$A45,MATCH(FALSE,ISBLANK(EE7:EE45),0))-INDEX($A7:$A45,MATCH("Poznań Główny",$B7:$B45,0))</f>
        <v>50.35799999999999</v>
      </c>
      <c r="EF46" s="263">
        <f t="array" ref="EF46">INDEX($A7:$A45,MATCH(FALSE,ISBLANK(EF7:EF45),0))-INDEX($A7:$A45,MATCH("Poznań Główny",$B7:$B45,0))</f>
        <v>50.35799999999999</v>
      </c>
      <c r="EG46" s="263">
        <f t="array" ref="EG46">INDEX($A7:$A45,MATCH(FALSE,ISBLANK(EG7:EG45),0))-INDEX($A7:$A45,MATCH("Poznań Główny",$B7:$B45,0))</f>
        <v>0</v>
      </c>
      <c r="EH46" s="263">
        <f t="array" ref="EH46">INDEX($A7:$A45,MATCH(FALSE,ISBLANK(EH7:EH45),0))-INDEX($A7:$A45,MATCH("Poznań Główny",$B7:$B45,0))</f>
        <v>50.35799999999999</v>
      </c>
      <c r="EI46" s="263">
        <f t="array" ref="EI46">INDEX($A7:$A45,MATCH(FALSE,ISBLANK(EI7:EI45),0))-INDEX($A7:$A45,MATCH("Poznań Główny",$B7:$B45,0))</f>
        <v>50.35799999999999</v>
      </c>
      <c r="EJ46" s="263">
        <f t="array" ref="EJ46">INDEX($A7:$A45,MATCH(FALSE,ISBLANK(EJ7:EJ45),0))-INDEX($A7:$A45,MATCH("Poznań Główny",$B7:$B45,0))</f>
        <v>50.35799999999999</v>
      </c>
      <c r="EK46" s="263">
        <f t="array" ref="EK46">INDEX($A7:$A45,MATCH(FALSE,ISBLANK(EK7:EK45),0))-INDEX($A7:$A45,MATCH("Poznań Główny",$B7:$B45,0))</f>
        <v>50.35799999999999</v>
      </c>
      <c r="EL46" s="263">
        <f t="array" ref="EL46">INDEX($A7:$A45,MATCH(FALSE,ISBLANK(EL7:EL45),0))-INDEX($A7:$A45,MATCH("Poznań Główny",$B7:$B45,0))</f>
        <v>0</v>
      </c>
      <c r="EM46" s="263">
        <f t="array" ref="EM46">INDEX($A7:$A45,MATCH(FALSE,ISBLANK(EM7:EM45),0))-INDEX($A7:$A45,MATCH("Poznań Główny",$B7:$B45,0))</f>
        <v>0</v>
      </c>
      <c r="EN46" s="263">
        <f t="array" ref="EN46">INDEX($A7:$A45,MATCH(FALSE,ISBLANK(EN7:EN45),0))-INDEX($A7:$A45,MATCH("Poznań Główny",$B7:$B45,0))</f>
        <v>50.35799999999999</v>
      </c>
      <c r="EO46" s="263">
        <f t="array" ref="EO46">INDEX($A7:$A45,MATCH(FALSE,ISBLANK(EO7:EO45),0))-INDEX($A7:$A45,MATCH("Poznań Główny",$B7:$B45,0))</f>
        <v>50.35799999999999</v>
      </c>
      <c r="EP46" s="263">
        <f t="array" ref="EP46">INDEX($A7:$A45,MATCH(FALSE,ISBLANK(EP7:EP45),0))-INDEX($A7:$A45,MATCH("Poznań Główny",$B7:$B45,0))</f>
        <v>50.35799999999999</v>
      </c>
      <c r="EQ46" s="263">
        <f t="array" ref="EQ46">INDEX($A7:$A45,MATCH(FALSE,ISBLANK(EQ7:EQ45),0))-INDEX($A7:$A45,MATCH("Poznań Główny",$B7:$B45,0))</f>
        <v>50.35799999999999</v>
      </c>
      <c r="ER46" s="263">
        <f t="array" ref="ER46">INDEX($A7:$A45,MATCH(FALSE,ISBLANK(ER7:ER45),0))-INDEX($A7:$A45,MATCH("Poznań Główny",$B7:$B45,0))</f>
        <v>0</v>
      </c>
      <c r="ES46" s="263">
        <f t="array" ref="ES46">INDEX($A7:$A45,MATCH(FALSE,ISBLANK(ES7:ES45),0))-INDEX($A7:$A45,MATCH("Poznań Główny",$B7:$B45,0))</f>
        <v>50.35799999999999</v>
      </c>
      <c r="ET46" s="263">
        <f t="array" ref="ET46">INDEX($A7:$A45,MATCH(FALSE,ISBLANK(ET7:ET45),0))-INDEX($A7:$A45,MATCH("Poznań Główny",$B7:$B45,0))</f>
        <v>0</v>
      </c>
      <c r="EU46" s="263">
        <f t="array" ref="EU46">INDEX($A7:$A45,MATCH(FALSE,ISBLANK(EU7:EU45),0))-INDEX($A7:$A45,MATCH("Poznań Główny",$B7:$B45,0))</f>
        <v>50.35799999999999</v>
      </c>
      <c r="EV46" s="263">
        <f t="array" ref="EV46">INDEX($A7:$A45,MATCH(FALSE,ISBLANK(EV7:EV45),0))-INDEX($A7:$A45,MATCH("Poznań Główny",$B7:$B45,0))</f>
        <v>50.35799999999999</v>
      </c>
      <c r="EW46" s="263">
        <f t="array" ref="EW46">INDEX($A7:$A45,MATCH(FALSE,ISBLANK(EW7:EW45),0))-INDEX($A7:$A45,MATCH("Poznań Główny",$B7:$B45,0))</f>
        <v>50.35799999999999</v>
      </c>
      <c r="EX46" s="263">
        <f t="array" ref="EX46">INDEX($A7:$A45,MATCH(FALSE,ISBLANK(EX7:EX45),0))-INDEX($A7:$A45,MATCH("Poznań Główny",$B7:$B45,0))</f>
        <v>0</v>
      </c>
      <c r="EY46" s="263">
        <f t="array" ref="EY46">INDEX($A7:$A45,MATCH(FALSE,ISBLANK(EY7:EY45),0))-INDEX($A7:$A45,MATCH("Poznań Główny",$B7:$B45,0))</f>
        <v>50.35799999999999</v>
      </c>
      <c r="EZ46" s="263">
        <f t="array" ref="EZ46">INDEX($A7:$A45,MATCH(FALSE,ISBLANK(EZ7:EZ45),0))-INDEX($A7:$A45,MATCH("Poznań Główny",$B7:$B45,0))</f>
        <v>0</v>
      </c>
      <c r="FA46" s="263">
        <f t="array" ref="FA46">INDEX($A7:$A45,MATCH(FALSE,ISBLANK(FA7:FA45),0))-INDEX($A7:$A45,MATCH("Poznań Główny",$B7:$B45,0))</f>
        <v>50.35799999999999</v>
      </c>
      <c r="FB46" s="263"/>
      <c r="FC46" s="263"/>
      <c r="FD46" s="263"/>
      <c r="FE46" s="263"/>
      <c r="FF46" s="263"/>
      <c r="FG46" s="263"/>
      <c r="FH46" s="263"/>
      <c r="FI46" s="263"/>
      <c r="FJ46" s="263"/>
      <c r="FK46" s="263"/>
      <c r="FL46" s="263"/>
      <c r="FM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</row>
    <row r="47" spans="1:186" s="390" customFormat="1">
      <c r="D47" s="392">
        <f t="array" ref="D47">ABS(INDEX($A7:$A45,MATCH("Poznań Główny",$B7:$B45,0))-INDEX($A7:$A45, MAX(IF(ISBLANK(D7:D45), 0, ROW(D7:D45))) - ROW(D7:D45)+1))</f>
        <v>68.74199999999999</v>
      </c>
      <c r="E47" s="392">
        <f t="array" ref="E47">ABS(INDEX($A7:$A45,MATCH("Poznań Główny",$B7:$B45,0))-INDEX($A7:$A45, MAX(IF(ISBLANK(E7:E45), 0, ROW(E7:E45))) - ROW(E7:E45)+1))</f>
        <v>68.74199999999999</v>
      </c>
      <c r="F47" s="392">
        <f t="array" ref="F47">ABS(INDEX($A7:$A45,MATCH("Poznań Główny",$B7:$B45,0))-INDEX($A7:$A45, MAX(IF(ISBLANK(F7:F45), 0, ROW(F7:F45))) - ROW(F7:F45)+1))</f>
        <v>68.74199999999999</v>
      </c>
      <c r="G47" s="392">
        <f t="array" ref="G47">ABS(INDEX($A7:$A45,MATCH("Poznań Główny",$B7:$B45,0))-INDEX($A7:$A45, MAX(IF(ISBLANK(G7:G45), 0, ROW(G7:G45))) - ROW(G7:G45)+1))</f>
        <v>68.74199999999999</v>
      </c>
      <c r="H47" s="392">
        <f t="array" ref="H47">ABS(INDEX($A7:$A45,MATCH("Poznań Główny",$B7:$B45,0))-INDEX($A7:$A45, MAX(IF(ISBLANK(H7:H45), 0, ROW(H7:H45))) - ROW(H7:H45)+1))</f>
        <v>68.74199999999999</v>
      </c>
      <c r="I47" s="392">
        <f t="array" ref="I47">ABS(INDEX($A7:$A45,MATCH("Poznań Główny",$B7:$B45,0))-INDEX($A7:$A45, MAX(IF(ISBLANK(I7:I45), 0, ROW(I7:I45))) - ROW(I7:I45)+1))</f>
        <v>0</v>
      </c>
      <c r="J47" s="392">
        <f t="array" ref="J47">ABS(INDEX($A7:$A45,MATCH("Poznań Główny",$B7:$B45,0))-INDEX($A7:$A45, MAX(IF(ISBLANK(J7:J45), 0, ROW(J7:J45))) - ROW(J7:J45)+1))</f>
        <v>68.74199999999999</v>
      </c>
      <c r="K47" s="392">
        <f t="array" ref="K47">ABS(INDEX($A7:$A45,MATCH("Poznań Główny",$B7:$B45,0))-INDEX($A7:$A45, MAX(IF(ISBLANK(K7:K45), 0, ROW(K7:K45))) - ROW(K7:K45)+1))</f>
        <v>68.74199999999999</v>
      </c>
      <c r="L47" s="392">
        <f t="array" ref="L47">ABS(INDEX($A7:$A45,MATCH("Poznań Główny",$B7:$B45,0))-INDEX($A7:$A45, MAX(IF(ISBLANK(L7:L45), 0, ROW(L7:L45))) - ROW(L7:L45)+1))</f>
        <v>68.74199999999999</v>
      </c>
      <c r="M47" s="392">
        <f t="array" ref="M47">ABS(INDEX($A7:$A45,MATCH("Poznań Główny",$B7:$B45,0))-INDEX($A7:$A45, MAX(IF(ISBLANK(M7:M45), 0, ROW(M7:M45))) - ROW(M7:M45)+1))</f>
        <v>68.74199999999999</v>
      </c>
      <c r="N47" s="392">
        <f t="array" ref="N47">ABS(INDEX($A7:$A45,MATCH("Poznań Główny",$B7:$B45,0))-INDEX($A7:$A45, MAX(IF(ISBLANK(N7:N45), 0, ROW(N7:N45))) - ROW(N7:N45)+1))</f>
        <v>0</v>
      </c>
      <c r="O47" s="392">
        <f t="array" ref="O47">ABS(INDEX($A7:$A45,MATCH("Poznań Główny",$B7:$B45,0))-INDEX($A7:$A45, MAX(IF(ISBLANK(O7:O45), 0, ROW(O7:O45))) - ROW(O7:O45)+1))</f>
        <v>68.74199999999999</v>
      </c>
      <c r="P47" s="392">
        <f t="array" ref="P47">ABS(INDEX($A7:$A45,MATCH("Poznań Główny",$B7:$B45,0))-INDEX($A7:$A45, MAX(IF(ISBLANK(P7:P45), 0, ROW(P7:P45))) - ROW(P7:P45)+1))</f>
        <v>68.74199999999999</v>
      </c>
      <c r="Q47" s="392">
        <f t="array" ref="Q47">ABS(INDEX($A7:$A45,MATCH("Poznań Główny",$B7:$B45,0))-INDEX($A7:$A45, MAX(IF(ISBLANK(Q7:Q45), 0, ROW(Q7:Q45))) - ROW(Q7:Q45)+1))</f>
        <v>68.74199999999999</v>
      </c>
      <c r="R47" s="392">
        <f t="array" ref="R47">ABS(INDEX($A7:$A45,MATCH("Poznań Główny",$B7:$B45,0))-INDEX($A7:$A45, MAX(IF(ISBLANK(R7:R45), 0, ROW(R7:R45))) - ROW(R7:R45)+1))</f>
        <v>68.74199999999999</v>
      </c>
      <c r="S47" s="392">
        <f t="array" ref="S47">ABS(INDEX($A7:$A45,MATCH("Poznań Główny",$B7:$B45,0))-INDEX($A7:$A45, MAX(IF(ISBLANK(S7:S45), 0, ROW(S7:S45))) - ROW(S7:S45)+1))</f>
        <v>0</v>
      </c>
      <c r="T47" s="392">
        <f t="array" ref="T47">ABS(INDEX($A7:$A45,MATCH("Poznań Główny",$B7:$B45,0))-INDEX($A7:$A45, MAX(IF(ISBLANK(T7:T45), 0, ROW(T7:T45))) - ROW(T7:T45)+1))</f>
        <v>68.74199999999999</v>
      </c>
      <c r="U47" s="392">
        <f t="array" ref="U47">ABS(INDEX($A7:$A45,MATCH("Poznań Główny",$B7:$B45,0))-INDEX($A7:$A45, MAX(IF(ISBLANK(U7:U45), 0, ROW(U7:U45))) - ROW(U7:U45)+1))</f>
        <v>68.74199999999999</v>
      </c>
      <c r="V47" s="392">
        <f t="array" ref="V47">ABS(INDEX($A7:$A45,MATCH("Poznań Główny",$B7:$B45,0))-INDEX($A7:$A45, MAX(IF(ISBLANK(V7:V45), 0, ROW(V7:V45))) - ROW(V7:V45)+1))</f>
        <v>68.74199999999999</v>
      </c>
      <c r="W47" s="392">
        <f t="array" ref="W47">ABS(INDEX($A7:$A45,MATCH("Poznań Główny",$B7:$B45,0))-INDEX($A7:$A45, MAX(IF(ISBLANK(W7:W45), 0, ROW(W7:W45))) - ROW(W7:W45)+1))</f>
        <v>68.74199999999999</v>
      </c>
      <c r="X47" s="392">
        <f t="array" ref="X47">ABS(INDEX($A7:$A45,MATCH("Poznań Główny",$B7:$B45,0))-INDEX($A7:$A45, MAX(IF(ISBLANK(X7:X45), 0, ROW(X7:X45))) - ROW(X7:X45)+1))</f>
        <v>68.74199999999999</v>
      </c>
      <c r="Y47" s="392">
        <f t="array" ref="Y47">ABS(INDEX($A7:$A45,MATCH("Poznań Główny",$B7:$B45,0))-INDEX($A7:$A45, MAX(IF(ISBLANK(Y7:Y45), 0, ROW(Y7:Y45))) - ROW(Y7:Y45)+1))</f>
        <v>68.74199999999999</v>
      </c>
      <c r="Z47" s="392">
        <f t="array" ref="Z47">ABS(INDEX($A7:$A45,MATCH("Poznań Główny",$B7:$B45,0))-INDEX($A7:$A45, MAX(IF(ISBLANK(Z7:Z45), 0, ROW(Z7:Z45))) - ROW(Z7:Z45)+1))</f>
        <v>68.74199999999999</v>
      </c>
      <c r="AA47" s="392">
        <f t="array" ref="AA47">ABS(INDEX($A7:$A45,MATCH("Poznań Główny",$B7:$B45,0))-INDEX($A7:$A45, MAX(IF(ISBLANK(AA7:AA45), 0, ROW(AA7:AA45))) - ROW(AA7:AA45)+1))</f>
        <v>68.74199999999999</v>
      </c>
      <c r="AB47" s="392">
        <f t="array" ref="AB47">ABS(INDEX($A7:$A45,MATCH("Poznań Główny",$B7:$B45,0))-INDEX($A7:$A45, MAX(IF(ISBLANK(AB7:AB45), 0, ROW(AB7:AB45))) - ROW(AB7:AB45)+1))</f>
        <v>68.74199999999999</v>
      </c>
      <c r="AC47" s="392">
        <f t="array" ref="AC47">ABS(INDEX($A7:$A45,MATCH("Poznań Główny",$B7:$B45,0))-INDEX($A7:$A45, MAX(IF(ISBLANK(AC7:AC45), 0, ROW(AC7:AC45))) - ROW(AC7:AC45)+1))</f>
        <v>68.74199999999999</v>
      </c>
      <c r="AD47" s="392">
        <f t="array" ref="AD47">ABS(INDEX($A7:$A45,MATCH("Poznań Główny",$B7:$B45,0))-INDEX($A7:$A45, MAX(IF(ISBLANK(AD7:AD45), 0, ROW(AD7:AD45))) - ROW(AD7:AD45)+1))</f>
        <v>68.74199999999999</v>
      </c>
      <c r="AE47" s="392">
        <f t="array" ref="AE47">ABS(INDEX($A7:$A45,MATCH("Poznań Główny",$B7:$B45,0))-INDEX($A7:$A45, MAX(IF(ISBLANK(AE7:AE45), 0, ROW(AE7:AE45))) - ROW(AE7:AE45)+1))</f>
        <v>68.74199999999999</v>
      </c>
      <c r="AF47" s="392">
        <f t="array" ref="AF47">ABS(INDEX($A7:$A45,MATCH("Poznań Główny",$B7:$B45,0))-INDEX($A7:$A45, MAX(IF(ISBLANK(AF7:AF45), 0, ROW(AF7:AF45))) - ROW(AF7:AF45)+1))</f>
        <v>68.74199999999999</v>
      </c>
      <c r="AG47" s="392">
        <f t="array" ref="AG47">ABS(INDEX($A7:$A45,MATCH("Poznań Główny",$B7:$B45,0))-INDEX($A7:$A45, MAX(IF(ISBLANK(AG7:AG45), 0, ROW(AG7:AG45))) - ROW(AG7:AG45)+1))</f>
        <v>68.74199999999999</v>
      </c>
      <c r="AH47" s="392">
        <f t="array" ref="AH47">ABS(INDEX($A7:$A45,MATCH("Poznań Główny",$B7:$B45,0))-INDEX($A7:$A45, MAX(IF(ISBLANK(AH7:AH45), 0, ROW(AH7:AH45))) - ROW(AH7:AH45)+1))</f>
        <v>68.74199999999999</v>
      </c>
      <c r="AI47" s="392">
        <f t="array" ref="AI47">ABS(INDEX($A7:$A45,MATCH("Poznań Główny",$B7:$B45,0))-INDEX($A7:$A45, MAX(IF(ISBLANK(AI7:AI45), 0, ROW(AI7:AI45))) - ROW(AI7:AI45)+1))</f>
        <v>68.74199999999999</v>
      </c>
      <c r="AJ47" s="392">
        <f t="array" ref="AJ47">ABS(INDEX($A7:$A45,MATCH("Poznań Główny",$B7:$B45,0))-INDEX($A7:$A45, MAX(IF(ISBLANK(AJ7:AJ45), 0, ROW(AJ7:AJ45))) - ROW(AJ7:AJ45)+1))</f>
        <v>68.74199999999999</v>
      </c>
      <c r="AK47" s="392">
        <f t="array" ref="AK47">ABS(INDEX($A7:$A45,MATCH("Poznań Główny",$B7:$B45,0))-INDEX($A7:$A45, MAX(IF(ISBLANK(AK7:AK45), 0, ROW(AK7:AK45))) - ROW(AK7:AK45)+1))</f>
        <v>68.74199999999999</v>
      </c>
      <c r="AL47" s="392">
        <f t="array" ref="AL47">ABS(INDEX($A7:$A45,MATCH("Poznań Główny",$B7:$B45,0))-INDEX($A7:$A45, MAX(IF(ISBLANK(AL7:AL45), 0, ROW(AL7:AL45))) - ROW(AL7:AL45)+1))</f>
        <v>68.74199999999999</v>
      </c>
      <c r="AM47" s="392">
        <f t="array" ref="AM47">ABS(INDEX($A7:$A45,MATCH("Poznań Główny",$B7:$B45,0))-INDEX($A7:$A45, MAX(IF(ISBLANK(AM7:AM45), 0, ROW(AM7:AM45))) - ROW(AM7:AM45)+1))</f>
        <v>68.74199999999999</v>
      </c>
      <c r="AN47" s="392">
        <f t="array" ref="AN47">ABS(INDEX($A7:$A45,MATCH("Poznań Główny",$B7:$B45,0))-INDEX($A7:$A45, MAX(IF(ISBLANK(AN7:AN45), 0, ROW(AN7:AN45))) - ROW(AN7:AN45)+1))</f>
        <v>68.74199999999999</v>
      </c>
      <c r="AO47" s="392">
        <f t="array" ref="AO47">ABS(INDEX($A7:$A45,MATCH("Poznań Główny",$B7:$B45,0))-INDEX($A7:$A45, MAX(IF(ISBLANK(AO7:AO45), 0, ROW(AO7:AO45))) - ROW(AO7:AO45)+1))</f>
        <v>68.74199999999999</v>
      </c>
      <c r="AP47" s="392">
        <f t="array" ref="AP47">ABS(INDEX($A7:$A45,MATCH("Poznań Główny",$B7:$B45,0))-INDEX($A7:$A45, MAX(IF(ISBLANK(AP7:AP45), 0, ROW(AP7:AP45))) - ROW(AP7:AP45)+1))</f>
        <v>68.74199999999999</v>
      </c>
      <c r="AQ47" s="392">
        <f t="array" ref="AQ47">ABS(INDEX($A7:$A45,MATCH("Poznań Główny",$B7:$B45,0))-INDEX($A7:$A45, MAX(IF(ISBLANK(AQ7:AQ45), 0, ROW(AQ7:AQ45))) - ROW(AQ7:AQ45)+1))</f>
        <v>0</v>
      </c>
      <c r="AR47" s="392">
        <f t="array" ref="AR47">ABS(INDEX($A7:$A45,MATCH("Poznań Główny",$B7:$B45,0))-INDEX($A7:$A45, MAX(IF(ISBLANK(AR7:AR45), 0, ROW(AR7:AR45))) - ROW(AR7:AR45)+1))</f>
        <v>68.74199999999999</v>
      </c>
      <c r="AS47" s="392">
        <f t="array" ref="AS47">ABS(INDEX($A7:$A45,MATCH("Poznań Główny",$B7:$B45,0))-INDEX($A7:$A45, MAX(IF(ISBLANK(AS7:AS45), 0, ROW(AS7:AS45))) - ROW(AS7:AS45)+1))</f>
        <v>68.74199999999999</v>
      </c>
      <c r="AT47" s="392">
        <f t="array" ref="AT47">ABS(INDEX($A7:$A45,MATCH("Poznań Główny",$B7:$B45,0))-INDEX($A7:$A45, MAX(IF(ISBLANK(AT7:AT45), 0, ROW(AT7:AT45))) - ROW(AT7:AT45)+1))</f>
        <v>68.74199999999999</v>
      </c>
      <c r="AU47" s="392">
        <f t="array" ref="AU47">ABS(INDEX($A7:$A45,MATCH("Poznań Główny",$B7:$B45,0))-INDEX($A7:$A45, MAX(IF(ISBLANK(AU7:AU45), 0, ROW(AU7:AU45))) - ROW(AU7:AU45)+1))</f>
        <v>68.74199999999999</v>
      </c>
      <c r="AV47" s="392">
        <f t="array" ref="AV47">ABS(INDEX($A7:$A45,MATCH("Poznań Główny",$B7:$B45,0))-INDEX($A7:$A45, MAX(IF(ISBLANK(AV7:AV45), 0, ROW(AV7:AV45))) - ROW(AV7:AV45)+1))</f>
        <v>0</v>
      </c>
      <c r="AW47" s="392">
        <f t="array" ref="AW47">ABS(INDEX($A7:$A45,MATCH("Poznań Główny",$B7:$B45,0))-INDEX($A7:$A45, MAX(IF(ISBLANK(AW7:AW45), 0, ROW(AW7:AW45))) - ROW(AW7:AW45)+1))</f>
        <v>68.74199999999999</v>
      </c>
      <c r="AX47" s="392">
        <f t="array" ref="AX47">ABS(INDEX($A7:$A45,MATCH("Poznań Główny",$B7:$B45,0))-INDEX($A7:$A45, MAX(IF(ISBLANK(AX7:AX45), 0, ROW(AX7:AX45))) - ROW(AX7:AX45)+1))</f>
        <v>68.74199999999999</v>
      </c>
      <c r="AY47" s="392">
        <f t="array" ref="AY47">ABS(INDEX($A7:$A45,MATCH("Poznań Główny",$B7:$B45,0))-INDEX($A7:$A45, MAX(IF(ISBLANK(AY7:AY45), 0, ROW(AY7:AY45))) - ROW(AY7:AY45)+1))</f>
        <v>68.74199999999999</v>
      </c>
      <c r="AZ47" s="392">
        <f t="array" ref="AZ47">ABS(INDEX($A7:$A45,MATCH("Poznań Główny",$B7:$B45,0))-INDEX($A7:$A45, MAX(IF(ISBLANK(AZ7:AZ45), 0, ROW(AZ7:AZ45))) - ROW(AZ7:AZ45)+1))</f>
        <v>68.74199999999999</v>
      </c>
      <c r="BA47" s="392">
        <f t="array" ref="BA47">ABS(INDEX($A7:$A45,MATCH("Poznań Główny",$B7:$B45,0))-INDEX($A7:$A45, MAX(IF(ISBLANK(BA7:BA45), 0, ROW(BA7:BA45))) - ROW(BA7:BA45)+1))</f>
        <v>0</v>
      </c>
      <c r="BB47" s="392">
        <f t="array" ref="BB47">ABS(INDEX($A7:$A45,MATCH("Poznań Główny",$B7:$B45,0))-INDEX($A7:$A45, MAX(IF(ISBLANK(BB7:BB45), 0, ROW(BB7:BB45))) - ROW(BB7:BB45)+1))</f>
        <v>68.74199999999999</v>
      </c>
      <c r="BC47" s="392">
        <f t="array" ref="BC47">ABS(INDEX($A7:$A45,MATCH("Poznań Główny",$B7:$B45,0))-INDEX($A7:$A45, MAX(IF(ISBLANK(BC7:BC45), 0, ROW(BC7:BC45))) - ROW(BC7:BC45)+1))</f>
        <v>68.74199999999999</v>
      </c>
      <c r="BD47" s="392">
        <f t="array" ref="BD47">ABS(INDEX($A7:$A45,MATCH("Poznań Główny",$B7:$B45,0))-INDEX($A7:$A45, MAX(IF(ISBLANK(BD7:BD45), 0, ROW(BD7:BD45))) - ROW(BD7:BD45)+1))</f>
        <v>68.74199999999999</v>
      </c>
      <c r="BE47" s="392">
        <f t="array" ref="BE47">ABS(INDEX($A7:$A45,MATCH("Poznań Główny",$B7:$B45,0))-INDEX($A7:$A45, MAX(IF(ISBLANK(BE7:BE45), 0, ROW(BE7:BE45))) - ROW(BE7:BE45)+1))</f>
        <v>68.74199999999999</v>
      </c>
      <c r="BF47" s="392">
        <f t="array" ref="BF47">ABS(INDEX($A7:$A45,MATCH("Poznań Główny",$B7:$B45,0))-INDEX($A7:$A45, MAX(IF(ISBLANK(BF7:BF45), 0, ROW(BF7:BF45))) - ROW(BF7:BF45)+1))</f>
        <v>0</v>
      </c>
      <c r="BG47" s="392">
        <f t="array" ref="BG47">ABS(INDEX($A7:$A45,MATCH("Poznań Główny",$B7:$B45,0))-INDEX($A7:$A45, MAX(IF(ISBLANK(BG7:BG45), 0, ROW(BG7:BG45))) - ROW(BG7:BG45)+1))</f>
        <v>68.74199999999999</v>
      </c>
      <c r="BH47" s="392">
        <f t="array" ref="BH47">ABS(INDEX($A7:$A45,MATCH("Poznań Główny",$B7:$B45,0))-INDEX($A7:$A45, MAX(IF(ISBLANK(BH7:BH45), 0, ROW(BH7:BH45))) - ROW(BH7:BH45)+1))</f>
        <v>68.74199999999999</v>
      </c>
      <c r="BI47" s="392">
        <f t="array" ref="BI47">ABS(INDEX($A7:$A45,MATCH("Poznań Główny",$B7:$B45,0))-INDEX($A7:$A45, MAX(IF(ISBLANK(BI7:BI45), 0, ROW(BI7:BI45))) - ROW(BI7:BI45)+1))</f>
        <v>68.74199999999999</v>
      </c>
      <c r="BJ47" s="392">
        <f t="array" ref="BJ47">ABS(INDEX($A7:$A45,MATCH("Poznań Główny",$B7:$B45,0))-INDEX($A7:$A45, MAX(IF(ISBLANK(BJ7:BJ45), 0, ROW(BJ7:BJ45))) - ROW(BJ7:BJ45)+1))</f>
        <v>68.74199999999999</v>
      </c>
      <c r="BK47" s="392">
        <f t="array" ref="BK47">ABS(INDEX($A7:$A45,MATCH("Poznań Główny",$B7:$B45,0))-INDEX($A7:$A45, MAX(IF(ISBLANK(BK7:BK45), 0, ROW(BK7:BK45))) - ROW(BK7:BK45)+1))</f>
        <v>68.74199999999999</v>
      </c>
      <c r="BL47" s="392">
        <f t="array" ref="BL47">ABS(INDEX($A7:$A45,MATCH("Poznań Główny",$B7:$B45,0))-INDEX($A7:$A45, MAX(IF(ISBLANK(BL7:BL45), 0, ROW(BL7:BL45))) - ROW(BL7:BL45)+1))</f>
        <v>68.74199999999999</v>
      </c>
      <c r="BM47" s="392">
        <f t="array" ref="BM47">ABS(INDEX($A7:$A45,MATCH("Poznań Główny",$B7:$B45,0))-INDEX($A7:$A45, MAX(IF(ISBLANK(BM7:BM45), 0, ROW(BM7:BM45))) - ROW(BM7:BM45)+1))</f>
        <v>68.74199999999999</v>
      </c>
      <c r="BN47" s="392">
        <f t="array" ref="BN47">ABS(INDEX($A7:$A45,MATCH("Poznań Główny",$B7:$B45,0))-INDEX($A7:$A45, MAX(IF(ISBLANK(BN7:BN45), 0, ROW(BN7:BN45))) - ROW(BN7:BN45)+1))</f>
        <v>68.74199999999999</v>
      </c>
      <c r="BO47" s="392">
        <f t="array" ref="BO47">ABS(INDEX($A7:$A45,MATCH("Poznań Główny",$B7:$B45,0))-INDEX($A7:$A45, MAX(IF(ISBLANK(BO7:BO45), 0, ROW(BO7:BO45))) - ROW(BO7:BO45)+1))</f>
        <v>68.74199999999999</v>
      </c>
      <c r="BP47" s="392">
        <f t="array" ref="BP47">ABS(INDEX($A7:$A45,MATCH("Poznań Główny",$B7:$B45,0))-INDEX($A7:$A45, MAX(IF(ISBLANK(BP7:BP45), 0, ROW(BP7:BP45))) - ROW(BP7:BP45)+1))</f>
        <v>68.74199999999999</v>
      </c>
      <c r="BQ47" s="392">
        <f t="array" ref="BQ47">ABS(INDEX($A7:$A45,MATCH("Poznań Główny",$B7:$B45,0))-INDEX($A7:$A45, MAX(IF(ISBLANK(BQ7:BQ45), 0, ROW(BQ7:BQ45))) - ROW(BQ7:BQ45)+1))</f>
        <v>68.74199999999999</v>
      </c>
      <c r="BR47" s="392">
        <f t="array" ref="BR47">ABS(INDEX($A7:$A45,MATCH("Poznań Główny",$B7:$B45,0))-INDEX($A7:$A45, MAX(IF(ISBLANK(BR7:BR45), 0, ROW(BR7:BR45))) - ROW(BR7:BR45)+1))</f>
        <v>68.74199999999999</v>
      </c>
      <c r="BS47" s="392">
        <f t="array" ref="BS47">ABS(INDEX($A7:$A45,MATCH("Poznań Główny",$B7:$B45,0))-INDEX($A7:$A45, MAX(IF(ISBLANK(BS7:BS45), 0, ROW(BS7:BS45))) - ROW(BS7:BS45)+1))</f>
        <v>68.74199999999999</v>
      </c>
      <c r="BT47" s="392">
        <f t="array" ref="BT47">ABS(INDEX($A7:$A45,MATCH("Poznań Główny",$B7:$B45,0))-INDEX($A7:$A45, MAX(IF(ISBLANK(BT7:BT45), 0, ROW(BT7:BT45))) - ROW(BT7:BT45)+1))</f>
        <v>68.74199999999999</v>
      </c>
      <c r="BU47" s="392">
        <f t="array" ref="BU47">ABS(INDEX($A7:$A45,MATCH("Poznań Główny",$B7:$B45,0))-INDEX($A7:$A45, MAX(IF(ISBLANK(BU7:BU45), 0, ROW(BU7:BU45))) - ROW(BU7:BU45)+1))</f>
        <v>68.74199999999999</v>
      </c>
      <c r="BV47" s="392">
        <f t="array" ref="BV47">ABS(INDEX($A7:$A45,MATCH("Poznań Główny",$B7:$B45,0))-INDEX($A7:$A45, MAX(IF(ISBLANK(BV7:BV45), 0, ROW(BV7:BV45))) - ROW(BV7:BV45)+1))</f>
        <v>0</v>
      </c>
      <c r="BW47" s="392" t="e">
        <f t="array" ref="BW47">ABS(INDEX($A7:$A45,MATCH("Poznań Główny",$B7:$B45,0))-INDEX($A7:$A45, MAX(IF(ISBLANK(BW7:BW45), 0, ROW(BW7:BW45))) - ROW(BW7:BW45)+1))</f>
        <v>#VALUE!</v>
      </c>
      <c r="BX47" s="392" t="e">
        <f t="array" ref="BX47">ABS(INDEX($A7:$A45,MATCH("Poznań Główny",$B7:$B45,0))-INDEX($A7:$A45, MAX(IF(ISBLANK(BX7:BX45), 0, ROW(BX7:BX45))) - ROW(BX7:BX45)+1))</f>
        <v>#VALUE!</v>
      </c>
      <c r="BY47" s="392" t="e">
        <f t="array" ref="BY47">ABS(INDEX($A7:$A45,MATCH("Poznań Główny",$B7:$B45,0))-INDEX($A7:$A45, MAX(IF(ISBLANK(BY7:BY45), 0, ROW(BY7:BY45))) - ROW(BY7:BY45)+1))</f>
        <v>#VALUE!</v>
      </c>
      <c r="BZ47" s="392" t="e">
        <f t="array" ref="BZ47">ABS(INDEX($A7:$A45,MATCH("Poznań Główny",$B7:$B45,0))-INDEX($A7:$A45, MAX(IF(ISBLANK(BZ7:BZ45), 0, ROW(BZ7:BZ45))) - ROW(BZ7:BZ45)+1))</f>
        <v>#VALUE!</v>
      </c>
      <c r="CA47" s="392" t="e">
        <f t="array" ref="CA47">ABS(INDEX($A7:$A45,MATCH("Poznań Główny",$B7:$B45,0))-INDEX($A7:$A45, MAX(IF(ISBLANK(CA7:CA45), 0, ROW(CA7:CA45))) - ROW(CA7:CA45)+1))</f>
        <v>#VALUE!</v>
      </c>
      <c r="CB47" s="392" t="e">
        <f t="array" ref="CB47">ABS(INDEX($A7:$A45,MATCH("Poznań Główny",$B7:$B45,0))-INDEX($A7:$A45, MAX(IF(ISBLANK(CB7:CB45), 0, ROW(CB7:CB45))) - ROW(CB7:CB45)+1))</f>
        <v>#VALUE!</v>
      </c>
      <c r="CC47" s="392" t="e">
        <f t="array" ref="CC47">ABS(INDEX($A7:$A45,MATCH("Poznań Główny",$B7:$B45,0))-INDEX($A7:$A45, MAX(IF(ISBLANK(CC7:CC45), 0, ROW(CC7:CC45))) - ROW(CC7:CC45)+1))</f>
        <v>#VALUE!</v>
      </c>
      <c r="CD47" s="392" t="e">
        <f t="array" ref="CD47">ABS(INDEX($A7:$A45,MATCH("Poznań Główny",$B7:$B45,0))-INDEX($A7:$A45, MAX(IF(ISBLANK(CD7:CD45), 0, ROW(CD7:CD45))) - ROW(CD7:CD45)+1))</f>
        <v>#VALUE!</v>
      </c>
      <c r="CE47" s="392" t="e">
        <f t="array" ref="CE47">ABS(INDEX($A7:$A45,MATCH("Poznań Główny",$B7:$B45,0))-INDEX($A7:$A45, MAX(IF(ISBLANK(CE7:CE45), 0, ROW(CE7:CE45))) - ROW(CE7:CE45)+1))</f>
        <v>#VALUE!</v>
      </c>
      <c r="CF47" s="392" t="e">
        <f t="array" ref="CF47">ABS(INDEX($A7:$A45,MATCH("Poznań Główny",$B7:$B45,0))-INDEX($A7:$A45, MAX(IF(ISBLANK(CF7:CF45), 0, ROW(CF7:CF45))) - ROW(CF7:CF45)+1))</f>
        <v>#VALUE!</v>
      </c>
      <c r="CG47" s="392" t="e">
        <f t="array" ref="CG47">ABS(INDEX($A7:$A45,MATCH("Poznań Główny",$B7:$B45,0))-INDEX($A7:$A45, MAX(IF(ISBLANK(CG7:CG45), 0, ROW(CG7:CG45))) - ROW(CG7:CG45)+1))</f>
        <v>#VALUE!</v>
      </c>
      <c r="CH47" s="392"/>
      <c r="CI47" s="392"/>
      <c r="CJ47" s="392"/>
      <c r="CK47" s="392"/>
      <c r="CL47" s="392"/>
      <c r="CM47" s="392"/>
      <c r="CN47" s="392">
        <f t="array" ref="CN47">ABS(INDEX($A7:$A45,MATCH("Poznań Główny",$B7:$B45,0))-INDEX($A7:$A45, MAX(IF(ISBLANK(CN7:CN45), 0, ROW(CN7:CN45))) - ROW(CN7:CN45)+1))</f>
        <v>68.74199999999999</v>
      </c>
      <c r="CO47" s="392">
        <f t="array" ref="CO47">ABS(INDEX($A7:$A45,MATCH("Poznań Główny",$B7:$B45,0))-INDEX($A7:$A45, MAX(IF(ISBLANK(CO7:CO45), 0, ROW(CO7:CO45))) - ROW(CO7:CO45)+1))</f>
        <v>68.74199999999999</v>
      </c>
      <c r="CP47" s="392">
        <f t="array" ref="CP47">ABS(INDEX($A7:$A45,MATCH("Poznań Główny",$B7:$B45,0))-INDEX($A7:$A45, MAX(IF(ISBLANK(CP7:CP45), 0, ROW(CP7:CP45))) - ROW(CP7:CP45)+1))</f>
        <v>68.74199999999999</v>
      </c>
      <c r="CQ47" s="392">
        <f t="array" ref="CQ47">ABS(INDEX($A7:$A45,MATCH("Poznań Główny",$B7:$B45,0))-INDEX($A7:$A45, MAX(IF(ISBLANK(CQ7:CQ45), 0, ROW(CQ7:CQ45))) - ROW(CQ7:CQ45)+1))</f>
        <v>68.74199999999999</v>
      </c>
      <c r="CR47" s="392">
        <f t="array" ref="CR47">ABS(INDEX($A7:$A45,MATCH("Poznań Główny",$B7:$B45,0))-INDEX($A7:$A45, MAX(IF(ISBLANK(CR7:CR45), 0, ROW(CR7:CR45))) - ROW(CR7:CR45)+1))</f>
        <v>0</v>
      </c>
      <c r="CS47" s="392">
        <f t="array" ref="CS47">ABS(INDEX($A7:$A45,MATCH("Poznań Główny",$B7:$B45,0))-INDEX($A7:$A45, MAX(IF(ISBLANK(CS7:CS45), 0, ROW(CS7:CS45))) - ROW(CS7:CS45)+1))</f>
        <v>68.74199999999999</v>
      </c>
      <c r="CT47" s="392">
        <f t="array" ref="CT47">ABS(INDEX($A7:$A45,MATCH("Poznań Główny",$B7:$B45,0))-INDEX($A7:$A45, MAX(IF(ISBLANK(CT7:CT45), 0, ROW(CT7:CT45))) - ROW(CT7:CT45)+1))</f>
        <v>68.74199999999999</v>
      </c>
      <c r="CU47" s="392">
        <f t="array" ref="CU47">ABS(INDEX($A7:$A45,MATCH("Poznań Główny",$B7:$B45,0))-INDEX($A7:$A45, MAX(IF(ISBLANK(CU7:CU45), 0, ROW(CU7:CU45))) - ROW(CU7:CU45)+1))</f>
        <v>68.74199999999999</v>
      </c>
      <c r="CV47" s="392">
        <f t="array" ref="CV47">ABS(INDEX($A7:$A45,MATCH("Poznań Główny",$B7:$B45,0))-INDEX($A7:$A45, MAX(IF(ISBLANK(CV7:CV45), 0, ROW(CV7:CV45))) - ROW(CV7:CV45)+1))</f>
        <v>68.74199999999999</v>
      </c>
      <c r="CW47" s="392">
        <f t="array" ref="CW47">ABS(INDEX($A7:$A45,MATCH("Poznań Główny",$B7:$B45,0))-INDEX($A7:$A45, MAX(IF(ISBLANK(CW7:CW45), 0, ROW(CW7:CW45))) - ROW(CW7:CW45)+1))</f>
        <v>0</v>
      </c>
      <c r="CX47" s="392">
        <f t="array" ref="CX47">ABS(INDEX($A7:$A45,MATCH("Poznań Główny",$B7:$B45,0))-INDEX($A7:$A45, MAX(IF(ISBLANK(CX7:CX45), 0, ROW(CX7:CX45))) - ROW(CX7:CX45)+1))</f>
        <v>68.74199999999999</v>
      </c>
      <c r="CY47" s="392">
        <f t="array" ref="CY47">ABS(INDEX($A7:$A45,MATCH("Poznań Główny",$B7:$B45,0))-INDEX($A7:$A45, MAX(IF(ISBLANK(CY7:CY45), 0, ROW(CY7:CY45))) - ROW(CY7:CY45)+1))</f>
        <v>68.74199999999999</v>
      </c>
      <c r="CZ47" s="392">
        <f t="array" ref="CZ47">ABS(INDEX($A7:$A45,MATCH("Poznań Główny",$B7:$B45,0))-INDEX($A7:$A45, MAX(IF(ISBLANK(CZ7:CZ45), 0, ROW(CZ7:CZ45))) - ROW(CZ7:CZ45)+1))</f>
        <v>68.74199999999999</v>
      </c>
      <c r="DA47" s="392">
        <f t="array" ref="DA47">ABS(INDEX($A7:$A45,MATCH("Poznań Główny",$B7:$B45,0))-INDEX($A7:$A45, MAX(IF(ISBLANK(DA7:DA45), 0, ROW(DA7:DA45))) - ROW(DA7:DA45)+1))</f>
        <v>68.74199999999999</v>
      </c>
      <c r="DB47" s="392">
        <f t="array" ref="DB47">ABS(INDEX($A7:$A45,MATCH("Poznań Główny",$B7:$B45,0))-INDEX($A7:$A45, MAX(IF(ISBLANK(DB7:DB45), 0, ROW(DB7:DB45))) - ROW(DB7:DB45)+1))</f>
        <v>0</v>
      </c>
      <c r="DC47" s="392">
        <f t="array" ref="DC47">ABS(INDEX($A7:$A45,MATCH("Poznań Główny",$B7:$B45,0))-INDEX($A7:$A45, MAX(IF(ISBLANK(DC7:DC45), 0, ROW(DC7:DC45))) - ROW(DC7:DC45)+1))</f>
        <v>68.74199999999999</v>
      </c>
      <c r="DD47" s="392">
        <f t="array" ref="DD47">ABS(INDEX($A7:$A45,MATCH("Poznań Główny",$B7:$B45,0))-INDEX($A7:$A45, MAX(IF(ISBLANK(DD7:DD45), 0, ROW(DD7:DD45))) - ROW(DD7:DD45)+1))</f>
        <v>68.74199999999999</v>
      </c>
      <c r="DE47" s="392">
        <f t="array" ref="DE47">ABS(INDEX($A7:$A45,MATCH("Poznań Główny",$B7:$B45,0))-INDEX($A7:$A45, MAX(IF(ISBLANK(DE7:DE45), 0, ROW(DE7:DE45))) - ROW(DE7:DE45)+1))</f>
        <v>68.74199999999999</v>
      </c>
      <c r="DF47" s="392">
        <f t="array" ref="DF47">ABS(INDEX($A7:$A45,MATCH("Poznań Główny",$B7:$B45,0))-INDEX($A7:$A45, MAX(IF(ISBLANK(DF7:DF45), 0, ROW(DF7:DF45))) - ROW(DF7:DF45)+1))</f>
        <v>68.74199999999999</v>
      </c>
      <c r="DG47" s="392">
        <f t="array" ref="DG47">ABS(INDEX($A7:$A45,MATCH("Poznań Główny",$B7:$B45,0))-INDEX($A7:$A45, MAX(IF(ISBLANK(DG7:DG45), 0, ROW(DG7:DG45))) - ROW(DG7:DG45)+1))</f>
        <v>68.74199999999999</v>
      </c>
      <c r="DH47" s="392">
        <f t="array" ref="DH47">ABS(INDEX($A7:$A45,MATCH("Poznań Główny",$B7:$B45,0))-INDEX($A7:$A45, MAX(IF(ISBLANK(DH7:DH45), 0, ROW(DH7:DH45))) - ROW(DH7:DH45)+1))</f>
        <v>68.74199999999999</v>
      </c>
      <c r="DI47" s="392">
        <f t="array" ref="DI47">ABS(INDEX($A7:$A45,MATCH("Poznań Główny",$B7:$B45,0))-INDEX($A7:$A45, MAX(IF(ISBLANK(DI7:DI45), 0, ROW(DI7:DI45))) - ROW(DI7:DI45)+1))</f>
        <v>68.74199999999999</v>
      </c>
      <c r="DJ47" s="392">
        <f t="array" ref="DJ47">ABS(INDEX($A7:$A45,MATCH("Poznań Główny",$B7:$B45,0))-INDEX($A7:$A45, MAX(IF(ISBLANK(DJ7:DJ45), 0, ROW(DJ7:DJ45))) - ROW(DJ7:DJ45)+1))</f>
        <v>68.74199999999999</v>
      </c>
      <c r="DK47" s="392">
        <f t="array" ref="DK47">ABS(INDEX($A7:$A45,MATCH("Poznań Główny",$B7:$B45,0))-INDEX($A7:$A45, MAX(IF(ISBLANK(DK7:DK45), 0, ROW(DK7:DK45))) - ROW(DK7:DK45)+1))</f>
        <v>68.74199999999999</v>
      </c>
      <c r="DL47" s="392">
        <f t="array" ref="DL47">ABS(INDEX($A7:$A45,MATCH("Poznań Główny",$B7:$B45,0))-INDEX($A7:$A45, MAX(IF(ISBLANK(DL7:DL45), 0, ROW(DL7:DL45))) - ROW(DL7:DL45)+1))</f>
        <v>68.74199999999999</v>
      </c>
      <c r="DM47" s="392">
        <f t="array" ref="DM47">ABS(INDEX($A7:$A45,MATCH("Poznań Główny",$B7:$B45,0))-INDEX($A7:$A45, MAX(IF(ISBLANK(DM7:DM45), 0, ROW(DM7:DM45))) - ROW(DM7:DM45)+1))</f>
        <v>68.74199999999999</v>
      </c>
      <c r="DN47" s="392">
        <f t="array" ref="DN47">ABS(INDEX($A7:$A45,MATCH("Poznań Główny",$B7:$B45,0))-INDEX($A7:$A45, MAX(IF(ISBLANK(DN7:DN45), 0, ROW(DN7:DN45))) - ROW(DN7:DN45)+1))</f>
        <v>68.74199999999999</v>
      </c>
      <c r="DO47" s="392">
        <f t="array" ref="DO47">ABS(INDEX($A7:$A45,MATCH("Poznań Główny",$B7:$B45,0))-INDEX($A7:$A45, MAX(IF(ISBLANK(DO7:DO45), 0, ROW(DO7:DO45))) - ROW(DO7:DO45)+1))</f>
        <v>68.74199999999999</v>
      </c>
      <c r="DP47" s="392">
        <f t="array" ref="DP47">ABS(INDEX($A7:$A45,MATCH("Poznań Główny",$B7:$B45,0))-INDEX($A7:$A45, MAX(IF(ISBLANK(DP7:DP45), 0, ROW(DP7:DP45))) - ROW(DP7:DP45)+1))</f>
        <v>68.74199999999999</v>
      </c>
      <c r="DQ47" s="392">
        <f t="array" ref="DQ47">ABS(INDEX($A7:$A45,MATCH("Poznań Główny",$B7:$B45,0))-INDEX($A7:$A45, MAX(IF(ISBLANK(DQ7:DQ45), 0, ROW(DQ7:DQ45))) - ROW(DQ7:DQ45)+1))</f>
        <v>68.74199999999999</v>
      </c>
      <c r="DR47" s="392">
        <f t="array" ref="DR47">ABS(INDEX($A7:$A45,MATCH("Poznań Główny",$B7:$B45,0))-INDEX($A7:$A45, MAX(IF(ISBLANK(DR7:DR45), 0, ROW(DR7:DR45))) - ROW(DR7:DR45)+1))</f>
        <v>68.74199999999999</v>
      </c>
      <c r="DS47" s="392">
        <f t="array" ref="DS47">ABS(INDEX($A7:$A45,MATCH("Poznań Główny",$B7:$B45,0))-INDEX($A7:$A45, MAX(IF(ISBLANK(DS7:DS45), 0, ROW(DS7:DS45))) - ROW(DS7:DS45)+1))</f>
        <v>68.74199999999999</v>
      </c>
      <c r="DT47" s="392">
        <f t="array" ref="DT47">ABS(INDEX($A7:$A45,MATCH("Poznań Główny",$B7:$B45,0))-INDEX($A7:$A45, MAX(IF(ISBLANK(DT7:DT45), 0, ROW(DT7:DT45))) - ROW(DT7:DT45)+1))</f>
        <v>68.74199999999999</v>
      </c>
      <c r="DU47" s="392">
        <f t="array" ref="DU47">ABS(INDEX($A7:$A45,MATCH("Poznań Główny",$B7:$B45,0))-INDEX($A7:$A45, MAX(IF(ISBLANK(DU7:DU45), 0, ROW(DU7:DU45))) - ROW(DU7:DU45)+1))</f>
        <v>68.74199999999999</v>
      </c>
      <c r="DV47" s="392">
        <f t="array" ref="DV47">ABS(INDEX($A7:$A45,MATCH("Poznań Główny",$B7:$B45,0))-INDEX($A7:$A45, MAX(IF(ISBLANK(DV7:DV45), 0, ROW(DV7:DV45))) - ROW(DV7:DV45)+1))</f>
        <v>68.74199999999999</v>
      </c>
      <c r="DW47" s="392">
        <f t="array" ref="DW47">ABS(INDEX($A7:$A45,MATCH("Poznań Główny",$B7:$B45,0))-INDEX($A7:$A45, MAX(IF(ISBLANK(DW7:DW45), 0, ROW(DW7:DW45))) - ROW(DW7:DW45)+1))</f>
        <v>68.74199999999999</v>
      </c>
      <c r="DX47" s="392">
        <f t="array" ref="DX47">ABS(INDEX($A7:$A45,MATCH("Poznań Główny",$B7:$B45,0))-INDEX($A7:$A45, MAX(IF(ISBLANK(DX7:DX45), 0, ROW(DX7:DX45))) - ROW(DX7:DX45)+1))</f>
        <v>68.74199999999999</v>
      </c>
      <c r="DY47" s="392">
        <f t="array" ref="DY47">ABS(INDEX($A7:$A45,MATCH("Poznań Główny",$B7:$B45,0))-INDEX($A7:$A45, MAX(IF(ISBLANK(DY7:DY45), 0, ROW(DY7:DY45))) - ROW(DY7:DY45)+1))</f>
        <v>0</v>
      </c>
      <c r="DZ47" s="392">
        <f t="array" ref="DZ47">ABS(INDEX($A7:$A45,MATCH("Poznań Główny",$B7:$B45,0))-INDEX($A7:$A45, MAX(IF(ISBLANK(DZ7:DZ45), 0, ROW(DZ7:DZ45))) - ROW(DZ7:DZ45)+1))</f>
        <v>68.74199999999999</v>
      </c>
      <c r="EA47" s="392">
        <f t="array" ref="EA47">ABS(INDEX($A7:$A45,MATCH("Poznań Główny",$B7:$B45,0))-INDEX($A7:$A45, MAX(IF(ISBLANK(EA7:EA45), 0, ROW(EA7:EA45))) - ROW(EA7:EA45)+1))</f>
        <v>68.74199999999999</v>
      </c>
      <c r="EB47" s="392">
        <f t="array" ref="EB47">ABS(INDEX($A7:$A45,MATCH("Poznań Główny",$B7:$B45,0))-INDEX($A7:$A45, MAX(IF(ISBLANK(EB7:EB45), 0, ROW(EB7:EB45))) - ROW(EB7:EB45)+1))</f>
        <v>68.74199999999999</v>
      </c>
      <c r="EC47" s="392">
        <f t="array" ref="EC47">ABS(INDEX($A7:$A45,MATCH("Poznań Główny",$B7:$B45,0))-INDEX($A7:$A45, MAX(IF(ISBLANK(EC7:EC45), 0, ROW(EC7:EC45))) - ROW(EC7:EC45)+1))</f>
        <v>68.74199999999999</v>
      </c>
      <c r="ED47" s="392">
        <f t="array" ref="ED47">ABS(INDEX($A7:$A45,MATCH("Poznań Główny",$B7:$B45,0))-INDEX($A7:$A45, MAX(IF(ISBLANK(ED7:ED45), 0, ROW(ED7:ED45))) - ROW(ED7:ED45)+1))</f>
        <v>0</v>
      </c>
      <c r="EE47" s="392">
        <f t="array" ref="EE47">ABS(INDEX($A7:$A45,MATCH("Poznań Główny",$B7:$B45,0))-INDEX($A7:$A45, MAX(IF(ISBLANK(EE7:EE45), 0, ROW(EE7:EE45))) - ROW(EE7:EE45)+1))</f>
        <v>68.74199999999999</v>
      </c>
      <c r="EF47" s="392">
        <f t="array" ref="EF47">ABS(INDEX($A7:$A45,MATCH("Poznań Główny",$B7:$B45,0))-INDEX($A7:$A45, MAX(IF(ISBLANK(EF7:EF45), 0, ROW(EF7:EF45))) - ROW(EF7:EF45)+1))</f>
        <v>68.74199999999999</v>
      </c>
      <c r="EG47" s="392">
        <f t="array" ref="EG47">ABS(INDEX($A7:$A45,MATCH("Poznań Główny",$B7:$B45,0))-INDEX($A7:$A45, MAX(IF(ISBLANK(EG7:EG45), 0, ROW(EG7:EG45))) - ROW(EG7:EG45)+1))</f>
        <v>68.74199999999999</v>
      </c>
      <c r="EH47" s="392">
        <f t="array" ref="EH47">ABS(INDEX($A7:$A45,MATCH("Poznań Główny",$B7:$B45,0))-INDEX($A7:$A45, MAX(IF(ISBLANK(EH7:EH45), 0, ROW(EH7:EH45))) - ROW(EH7:EH45)+1))</f>
        <v>68.74199999999999</v>
      </c>
      <c r="EI47" s="392">
        <f t="array" ref="EI47">ABS(INDEX($A7:$A45,MATCH("Poznań Główny",$B7:$B45,0))-INDEX($A7:$A45, MAX(IF(ISBLANK(EI7:EI45), 0, ROW(EI7:EI45))) - ROW(EI7:EI45)+1))</f>
        <v>0</v>
      </c>
      <c r="EJ47" s="392">
        <f t="array" ref="EJ47">ABS(INDEX($A7:$A45,MATCH("Poznań Główny",$B7:$B45,0))-INDEX($A7:$A45, MAX(IF(ISBLANK(EJ7:EJ45), 0, ROW(EJ7:EJ45))) - ROW(EJ7:EJ45)+1))</f>
        <v>68.74199999999999</v>
      </c>
      <c r="EK47" s="392">
        <f t="array" ref="EK47">ABS(INDEX($A7:$A45,MATCH("Poznań Główny",$B7:$B45,0))-INDEX($A7:$A45, MAX(IF(ISBLANK(EK7:EK45), 0, ROW(EK7:EK45))) - ROW(EK7:EK45)+1))</f>
        <v>68.74199999999999</v>
      </c>
      <c r="EL47" s="392">
        <f t="array" ref="EL47">ABS(INDEX($A7:$A45,MATCH("Poznań Główny",$B7:$B45,0))-INDEX($A7:$A45, MAX(IF(ISBLANK(EL7:EL45), 0, ROW(EL7:EL45))) - ROW(EL7:EL45)+1))</f>
        <v>68.74199999999999</v>
      </c>
      <c r="EM47" s="392">
        <f t="array" ref="EM47">ABS(INDEX($A7:$A45,MATCH("Poznań Główny",$B7:$B45,0))-INDEX($A7:$A45, MAX(IF(ISBLANK(EM7:EM45), 0, ROW(EM7:EM45))) - ROW(EM7:EM45)+1))</f>
        <v>68.74199999999999</v>
      </c>
      <c r="EN47" s="392">
        <f t="array" ref="EN47">ABS(INDEX($A7:$A45,MATCH("Poznań Główny",$B7:$B45,0))-INDEX($A7:$A45, MAX(IF(ISBLANK(EN7:EN45), 0, ROW(EN7:EN45))) - ROW(EN7:EN45)+1))</f>
        <v>0</v>
      </c>
      <c r="EO47" s="392">
        <f t="array" ref="EO47">ABS(INDEX($A7:$A45,MATCH("Poznań Główny",$B7:$B45,0))-INDEX($A7:$A45, MAX(IF(ISBLANK(EO7:EO45), 0, ROW(EO7:EO45))) - ROW(EO7:EO45)+1))</f>
        <v>68.74199999999999</v>
      </c>
      <c r="EP47" s="392">
        <f t="array" ref="EP47">ABS(INDEX($A7:$A45,MATCH("Poznań Główny",$B7:$B45,0))-INDEX($A7:$A45, MAX(IF(ISBLANK(EP7:EP45), 0, ROW(EP7:EP45))) - ROW(EP7:EP45)+1))</f>
        <v>68.74199999999999</v>
      </c>
      <c r="EQ47" s="392">
        <f t="array" ref="EQ47">ABS(INDEX($A7:$A45,MATCH("Poznań Główny",$B7:$B45,0))-INDEX($A7:$A45, MAX(IF(ISBLANK(EQ7:EQ45), 0, ROW(EQ7:EQ45))) - ROW(EQ7:EQ45)+1))</f>
        <v>68.74199999999999</v>
      </c>
      <c r="ER47" s="392">
        <f t="array" ref="ER47">ABS(INDEX($A7:$A45,MATCH("Poznań Główny",$B7:$B45,0))-INDEX($A7:$A45, MAX(IF(ISBLANK(ER7:ER45), 0, ROW(ER7:ER45))) - ROW(ER7:ER45)+1))</f>
        <v>68.74199999999999</v>
      </c>
      <c r="ES47" s="392">
        <f t="array" ref="ES47">ABS(INDEX($A7:$A45,MATCH("Poznań Główny",$B7:$B45,0))-INDEX($A7:$A45, MAX(IF(ISBLANK(ES7:ES45), 0, ROW(ES7:ES45))) - ROW(ES7:ES45)+1))</f>
        <v>68.74199999999999</v>
      </c>
      <c r="ET47" s="392">
        <f t="array" ref="ET47">ABS(INDEX($A7:$A45,MATCH("Poznań Główny",$B7:$B45,0))-INDEX($A7:$A45, MAX(IF(ISBLANK(ET7:ET45), 0, ROW(ET7:ET45))) - ROW(ET7:ET45)+1))</f>
        <v>68.74199999999999</v>
      </c>
      <c r="EU47" s="392">
        <f t="array" ref="EU47">ABS(INDEX($A7:$A45,MATCH("Poznań Główny",$B7:$B45,0))-INDEX($A7:$A45, MAX(IF(ISBLANK(EU7:EU45), 0, ROW(EU7:EU45))) - ROW(EU7:EU45)+1))</f>
        <v>68.74199999999999</v>
      </c>
      <c r="EV47" s="392">
        <f t="array" ref="EV47">ABS(INDEX($A7:$A45,MATCH("Poznań Główny",$B7:$B45,0))-INDEX($A7:$A45, MAX(IF(ISBLANK(EV7:EV45), 0, ROW(EV7:EV45))) - ROW(EV7:EV45)+1))</f>
        <v>68.74199999999999</v>
      </c>
      <c r="EW47" s="392">
        <f t="array" ref="EW47">ABS(INDEX($A7:$A45,MATCH("Poznań Główny",$B7:$B45,0))-INDEX($A7:$A45, MAX(IF(ISBLANK(EW7:EW45), 0, ROW(EW7:EW45))) - ROW(EW7:EW45)+1))</f>
        <v>68.74199999999999</v>
      </c>
      <c r="EX47" s="392">
        <f t="array" ref="EX47">ABS(INDEX($A7:$A45,MATCH("Poznań Główny",$B7:$B45,0))-INDEX($A7:$A45, MAX(IF(ISBLANK(EX7:EX45), 0, ROW(EX7:EX45))) - ROW(EX7:EX45)+1))</f>
        <v>68.74199999999999</v>
      </c>
      <c r="EY47" s="392">
        <f t="array" ref="EY47">ABS(INDEX($A7:$A45,MATCH("Poznań Główny",$B7:$B45,0))-INDEX($A7:$A45, MAX(IF(ISBLANK(EY7:EY45), 0, ROW(EY7:EY45))) - ROW(EY7:EY45)+1))</f>
        <v>68.74199999999999</v>
      </c>
      <c r="EZ47" s="392">
        <f t="array" ref="EZ47">ABS(INDEX($A7:$A45,MATCH("Poznań Główny",$B7:$B45,0))-INDEX($A7:$A45, MAX(IF(ISBLANK(EZ7:EZ45), 0, ROW(EZ7:EZ45))) - ROW(EZ7:EZ45)+1))</f>
        <v>68.74199999999999</v>
      </c>
      <c r="FA47" s="392">
        <f t="array" ref="FA47">ABS(INDEX($A7:$A45,MATCH("Poznań Główny",$B7:$B45,0))-INDEX($A7:$A45, MAX(IF(ISBLANK(FA7:FA45), 0, ROW(FA7:FA45))) - ROW(FA7:FA45)+1))</f>
        <v>68.74199999999999</v>
      </c>
      <c r="FB47" s="392"/>
      <c r="FC47" s="392"/>
      <c r="FD47" s="392"/>
      <c r="FE47" s="392"/>
      <c r="FF47" s="392"/>
      <c r="FG47" s="392"/>
      <c r="FH47" s="392"/>
      <c r="FI47" s="392"/>
      <c r="FJ47" s="392"/>
      <c r="FK47" s="392"/>
      <c r="FL47" s="392"/>
      <c r="FM47" s="392"/>
      <c r="FN47" s="392"/>
      <c r="FO47" s="392"/>
      <c r="FP47" s="392"/>
      <c r="FQ47" s="392"/>
      <c r="FR47" s="392"/>
      <c r="FS47" s="392"/>
    </row>
    <row r="48" spans="1:186">
      <c r="A48" s="754" t="s">
        <v>307</v>
      </c>
      <c r="B48" s="754"/>
      <c r="C48" s="754"/>
    </row>
    <row r="49" spans="1:2">
      <c r="A49" s="150" t="s">
        <v>10</v>
      </c>
      <c r="B49" s="391">
        <f>SUMIF(5:5,"PKM S2",46:46)</f>
        <v>2618.6160000000004</v>
      </c>
    </row>
    <row r="50" spans="1:2">
      <c r="A50" s="150" t="s">
        <v>10</v>
      </c>
      <c r="B50" s="391">
        <f>SUMIF(5:5,"PKM S2",47:47)</f>
        <v>3643.3260000000037</v>
      </c>
    </row>
    <row r="51" spans="1:2">
      <c r="A51" s="150" t="s">
        <v>20</v>
      </c>
      <c r="B51" s="391">
        <f>SUMIF(5:5,"PKM S6",47:47)</f>
        <v>0</v>
      </c>
    </row>
    <row r="52" spans="1:2">
      <c r="A52" t="s">
        <v>7</v>
      </c>
      <c r="B52" s="391">
        <f>SUMIF(5:5,"Regio",46:46)</f>
        <v>0</v>
      </c>
    </row>
    <row r="53" spans="1:2">
      <c r="A53" t="s">
        <v>7</v>
      </c>
      <c r="B53" s="391">
        <f>SUMIF(6:6,"Regio",48:48)</f>
        <v>0</v>
      </c>
    </row>
    <row r="54" spans="1:2">
      <c r="A54" s="150" t="s">
        <v>268</v>
      </c>
      <c r="B54" s="391">
        <f>SUMIF(5:5,"REx",46:46)</f>
        <v>1158.2339999999995</v>
      </c>
    </row>
    <row r="55" spans="1:2">
      <c r="A55" s="150" t="s">
        <v>268</v>
      </c>
      <c r="B55" s="391">
        <f>SUMIF(5:5,"REx",47:47)</f>
        <v>2337.2280000000001</v>
      </c>
    </row>
    <row r="56" spans="1:2">
      <c r="A56" s="150" t="s">
        <v>306</v>
      </c>
      <c r="B56" s="391">
        <f>SUM(B49:B55)</f>
        <v>9757.4040000000041</v>
      </c>
    </row>
  </sheetData>
  <sheetCalcPr fullCalcOnLoad="1"/>
  <mergeCells count="11">
    <mergeCell ref="A1:B2"/>
    <mergeCell ref="CK1:CL2"/>
    <mergeCell ref="A3:B3"/>
    <mergeCell ref="CK3:CL3"/>
    <mergeCell ref="A4:B4"/>
    <mergeCell ref="CK4:CL4"/>
    <mergeCell ref="A48:C48"/>
    <mergeCell ref="A5:B5"/>
    <mergeCell ref="CK5:CL5"/>
    <mergeCell ref="A6:B6"/>
    <mergeCell ref="CK6:CL6"/>
  </mergeCells>
  <phoneticPr fontId="0" type="noConversion"/>
  <printOptions gridLines="1"/>
  <pageMargins left="0.70866141732283472" right="0.70866141732283472" top="0.74803149606299213" bottom="0.74803149606299213" header="0.31496062992125984" footer="0.31496062992125984"/>
  <pageSetup paperSize="8" scale="1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GD56"/>
  <sheetViews>
    <sheetView showZeros="0" topLeftCell="A4" zoomScale="40" zoomScaleNormal="40" zoomScalePageLayoutView="55" workbookViewId="0">
      <selection activeCell="CK1" sqref="CK1:CL2"/>
    </sheetView>
  </sheetViews>
  <sheetFormatPr defaultRowHeight="15"/>
  <cols>
    <col min="1" max="1" width="9.140625" style="150"/>
    <col min="2" max="2" width="27.140625" customWidth="1"/>
    <col min="3" max="3" width="2.85546875" customWidth="1"/>
    <col min="4" max="5" width="9.140625" style="81"/>
    <col min="6" max="6" width="9.140625" style="80"/>
    <col min="7" max="9" width="9.140625" style="81"/>
    <col min="10" max="11" width="9.140625" style="80"/>
    <col min="12" max="14" width="9.140625" style="81"/>
    <col min="15" max="16" width="9.140625" style="80"/>
    <col min="17" max="19" width="9.140625" style="81"/>
    <col min="20" max="21" width="9.140625" style="80"/>
    <col min="22" max="23" width="9.140625" style="81"/>
    <col min="24" max="24" width="9.140625" style="80"/>
    <col min="25" max="26" width="9.140625" style="81"/>
    <col min="27" max="27" width="9.140625" style="80"/>
    <col min="28" max="29" width="9.140625" style="81"/>
    <col min="30" max="30" width="9.140625" style="80"/>
    <col min="31" max="32" width="9.140625" style="81"/>
    <col min="33" max="33" width="9.140625" style="80"/>
    <col min="34" max="35" width="9.140625" style="81"/>
    <col min="36" max="36" width="9.140625" style="80"/>
    <col min="37" max="38" width="9.140625" style="81"/>
    <col min="39" max="40" width="9.140625" style="80"/>
    <col min="41" max="43" width="9.140625" style="81"/>
    <col min="44" max="45" width="9.140625" style="80"/>
    <col min="46" max="48" width="9.140625" style="81"/>
    <col min="49" max="50" width="9.140625" style="80"/>
    <col min="51" max="53" width="9.140625" style="81"/>
    <col min="54" max="55" width="9.140625" style="80"/>
    <col min="56" max="58" width="9.140625" style="81"/>
    <col min="59" max="60" width="9.140625" style="80"/>
    <col min="61" max="62" width="9.140625" style="81"/>
    <col min="63" max="63" width="9.140625" style="80"/>
    <col min="64" max="65" width="9.140625" style="81"/>
    <col min="66" max="66" width="9.140625" style="80"/>
    <col min="67" max="68" width="9.140625" style="81"/>
    <col min="69" max="69" width="9.140625" style="80"/>
    <col min="70" max="71" width="9.140625" style="81"/>
    <col min="72" max="72" width="9.140625" style="80"/>
    <col min="73" max="74" width="9.140625" style="81"/>
    <col min="75" max="85" width="0" hidden="1" customWidth="1"/>
    <col min="90" max="90" width="29.140625" customWidth="1"/>
    <col min="91" max="91" width="3" customWidth="1"/>
  </cols>
  <sheetData>
    <row r="1" spans="1:157" ht="39.75" customHeight="1">
      <c r="A1" s="778" t="s">
        <v>10</v>
      </c>
      <c r="B1" s="778"/>
      <c r="C1" s="631" t="s">
        <v>184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CK1" s="780" t="s">
        <v>10</v>
      </c>
      <c r="CL1" s="781"/>
      <c r="CM1" s="631" t="s">
        <v>247</v>
      </c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</row>
    <row r="2" spans="1:157" ht="24.75" customHeight="1">
      <c r="A2" s="778"/>
      <c r="B2" s="778"/>
      <c r="C2" s="632" t="s">
        <v>414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CK2" s="782"/>
      <c r="CL2" s="783"/>
      <c r="CM2" s="632" t="s">
        <v>414</v>
      </c>
      <c r="CN2" s="174"/>
      <c r="CO2" s="174"/>
      <c r="CP2" s="174"/>
      <c r="CQ2" s="174"/>
      <c r="CR2" s="174"/>
      <c r="CS2" s="174"/>
      <c r="CT2" s="174"/>
      <c r="CU2" s="174"/>
      <c r="CV2" s="174"/>
      <c r="CW2" s="174"/>
      <c r="CX2" s="174"/>
      <c r="CY2" s="174"/>
      <c r="CZ2" s="174"/>
      <c r="DA2" s="174"/>
      <c r="DB2" s="174"/>
      <c r="DC2" s="174"/>
      <c r="DD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  <c r="DR2" s="174"/>
      <c r="DS2" s="174"/>
      <c r="DT2" s="174"/>
      <c r="DU2" s="174"/>
      <c r="DV2" s="174"/>
      <c r="DW2" s="174"/>
      <c r="DX2" s="174"/>
      <c r="DY2" s="174"/>
      <c r="DZ2" s="174"/>
      <c r="EA2" s="174"/>
      <c r="EB2" s="174"/>
      <c r="EC2" s="174"/>
      <c r="ED2" s="174"/>
      <c r="EE2" s="174"/>
      <c r="EF2" s="174"/>
      <c r="EG2" s="174"/>
      <c r="EH2" s="174"/>
      <c r="EI2" s="174"/>
      <c r="EJ2" s="174"/>
      <c r="EK2" s="174"/>
      <c r="EL2" s="174"/>
      <c r="EM2" s="174"/>
      <c r="EN2" s="174"/>
      <c r="EO2" s="174"/>
      <c r="EP2" s="174"/>
      <c r="EQ2" s="174"/>
      <c r="ER2" s="174"/>
      <c r="ES2" s="174"/>
      <c r="ET2" s="174"/>
      <c r="EU2" s="174"/>
      <c r="EV2" s="174"/>
      <c r="EW2" s="174"/>
      <c r="EX2" s="174"/>
      <c r="EY2" s="174"/>
      <c r="EZ2" s="174"/>
      <c r="FA2" s="174"/>
    </row>
    <row r="3" spans="1:157" ht="22.5" customHeight="1">
      <c r="A3" s="779" t="s">
        <v>183</v>
      </c>
      <c r="B3" s="779"/>
      <c r="C3" s="17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CK3" s="784" t="s">
        <v>209</v>
      </c>
      <c r="CL3" s="785"/>
      <c r="CM3" s="171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</row>
    <row r="4" spans="1:157" ht="71.25" customHeight="1">
      <c r="A4" s="756" t="s">
        <v>180</v>
      </c>
      <c r="B4" s="756"/>
      <c r="D4" s="91" t="s">
        <v>181</v>
      </c>
      <c r="E4" s="93" t="s">
        <v>232</v>
      </c>
      <c r="F4" s="92" t="s">
        <v>182</v>
      </c>
      <c r="G4" s="91" t="s">
        <v>181</v>
      </c>
      <c r="H4" s="93" t="s">
        <v>207</v>
      </c>
      <c r="I4" s="91" t="s">
        <v>181</v>
      </c>
      <c r="J4" s="92" t="s">
        <v>182</v>
      </c>
      <c r="K4" s="91" t="s">
        <v>181</v>
      </c>
      <c r="L4" s="91" t="s">
        <v>181</v>
      </c>
      <c r="M4" s="93" t="s">
        <v>207</v>
      </c>
      <c r="N4" s="91" t="s">
        <v>181</v>
      </c>
      <c r="O4" s="92" t="s">
        <v>182</v>
      </c>
      <c r="P4" s="91" t="s">
        <v>181</v>
      </c>
      <c r="Q4" s="91" t="s">
        <v>181</v>
      </c>
      <c r="R4" s="93" t="s">
        <v>207</v>
      </c>
      <c r="S4" s="91" t="s">
        <v>234</v>
      </c>
      <c r="T4" s="92" t="s">
        <v>182</v>
      </c>
      <c r="U4" s="91" t="s">
        <v>181</v>
      </c>
      <c r="V4" s="91" t="s">
        <v>181</v>
      </c>
      <c r="W4" s="93" t="s">
        <v>207</v>
      </c>
      <c r="X4" s="92" t="s">
        <v>182</v>
      </c>
      <c r="Y4" s="91" t="s">
        <v>181</v>
      </c>
      <c r="Z4" s="93" t="s">
        <v>232</v>
      </c>
      <c r="AA4" s="92" t="s">
        <v>208</v>
      </c>
      <c r="AB4" s="91" t="s">
        <v>181</v>
      </c>
      <c r="AC4" s="93" t="s">
        <v>207</v>
      </c>
      <c r="AD4" s="92" t="s">
        <v>182</v>
      </c>
      <c r="AE4" s="91" t="s">
        <v>181</v>
      </c>
      <c r="AF4" s="93" t="s">
        <v>232</v>
      </c>
      <c r="AG4" s="92" t="s">
        <v>208</v>
      </c>
      <c r="AH4" s="91" t="s">
        <v>181</v>
      </c>
      <c r="AI4" s="93" t="s">
        <v>207</v>
      </c>
      <c r="AJ4" s="92" t="s">
        <v>182</v>
      </c>
      <c r="AK4" s="91" t="s">
        <v>181</v>
      </c>
      <c r="AL4" s="93" t="s">
        <v>232</v>
      </c>
      <c r="AM4" s="92" t="s">
        <v>208</v>
      </c>
      <c r="AN4" s="91" t="s">
        <v>233</v>
      </c>
      <c r="AO4" s="91" t="s">
        <v>181</v>
      </c>
      <c r="AP4" s="93" t="s">
        <v>207</v>
      </c>
      <c r="AQ4" s="91" t="s">
        <v>181</v>
      </c>
      <c r="AR4" s="92" t="s">
        <v>182</v>
      </c>
      <c r="AS4" s="91" t="s">
        <v>181</v>
      </c>
      <c r="AT4" s="91" t="s">
        <v>181</v>
      </c>
      <c r="AU4" s="93" t="s">
        <v>207</v>
      </c>
      <c r="AV4" s="91" t="s">
        <v>181</v>
      </c>
      <c r="AW4" s="92" t="s">
        <v>182</v>
      </c>
      <c r="AX4" s="91" t="s">
        <v>181</v>
      </c>
      <c r="AY4" s="91" t="s">
        <v>181</v>
      </c>
      <c r="AZ4" s="93" t="s">
        <v>207</v>
      </c>
      <c r="BA4" s="91" t="s">
        <v>181</v>
      </c>
      <c r="BB4" s="92" t="s">
        <v>182</v>
      </c>
      <c r="BC4" s="91" t="s">
        <v>181</v>
      </c>
      <c r="BD4" s="91" t="s">
        <v>181</v>
      </c>
      <c r="BE4" s="93" t="s">
        <v>232</v>
      </c>
      <c r="BF4" s="91" t="s">
        <v>181</v>
      </c>
      <c r="BG4" s="92" t="s">
        <v>208</v>
      </c>
      <c r="BH4" s="91" t="s">
        <v>181</v>
      </c>
      <c r="BI4" s="91" t="s">
        <v>181</v>
      </c>
      <c r="BJ4" s="93" t="s">
        <v>207</v>
      </c>
      <c r="BK4" s="92" t="s">
        <v>182</v>
      </c>
      <c r="BL4" s="91" t="s">
        <v>181</v>
      </c>
      <c r="BM4" s="93" t="s">
        <v>232</v>
      </c>
      <c r="BN4" s="92" t="s">
        <v>208</v>
      </c>
      <c r="BO4" s="91" t="s">
        <v>181</v>
      </c>
      <c r="BP4" s="93" t="s">
        <v>207</v>
      </c>
      <c r="BQ4" s="92" t="s">
        <v>182</v>
      </c>
      <c r="BR4" s="91" t="s">
        <v>181</v>
      </c>
      <c r="BS4" s="93" t="s">
        <v>232</v>
      </c>
      <c r="BT4" s="92" t="s">
        <v>208</v>
      </c>
      <c r="BU4" s="91" t="s">
        <v>181</v>
      </c>
      <c r="BV4" s="93" t="s">
        <v>231</v>
      </c>
      <c r="CK4" s="756" t="s">
        <v>180</v>
      </c>
      <c r="CL4" s="756"/>
      <c r="CN4" s="91" t="s">
        <v>181</v>
      </c>
      <c r="CO4" s="91" t="s">
        <v>181</v>
      </c>
      <c r="CP4" s="91" t="s">
        <v>210</v>
      </c>
      <c r="CQ4" s="92" t="s">
        <v>211</v>
      </c>
      <c r="CR4" s="91" t="s">
        <v>210</v>
      </c>
      <c r="CS4" s="93" t="s">
        <v>212</v>
      </c>
      <c r="CT4" s="91" t="s">
        <v>181</v>
      </c>
      <c r="CU4" s="91" t="s">
        <v>210</v>
      </c>
      <c r="CV4" s="92" t="s">
        <v>211</v>
      </c>
      <c r="CW4" s="91" t="s">
        <v>210</v>
      </c>
      <c r="CX4" s="93" t="s">
        <v>212</v>
      </c>
      <c r="CY4" s="91" t="s">
        <v>181</v>
      </c>
      <c r="CZ4" s="91" t="s">
        <v>210</v>
      </c>
      <c r="DA4" s="92" t="s">
        <v>211</v>
      </c>
      <c r="DB4" s="91" t="s">
        <v>210</v>
      </c>
      <c r="DC4" s="93" t="s">
        <v>212</v>
      </c>
      <c r="DD4" s="91" t="s">
        <v>181</v>
      </c>
      <c r="DE4" s="92" t="s">
        <v>211</v>
      </c>
      <c r="DF4" s="93" t="s">
        <v>212</v>
      </c>
      <c r="DG4" s="91" t="s">
        <v>181</v>
      </c>
      <c r="DH4" s="92" t="s">
        <v>214</v>
      </c>
      <c r="DI4" s="93" t="s">
        <v>212</v>
      </c>
      <c r="DJ4" s="91" t="s">
        <v>181</v>
      </c>
      <c r="DK4" s="92" t="s">
        <v>211</v>
      </c>
      <c r="DL4" s="93" t="s">
        <v>212</v>
      </c>
      <c r="DM4" s="91" t="s">
        <v>181</v>
      </c>
      <c r="DN4" s="92" t="s">
        <v>214</v>
      </c>
      <c r="DO4" s="93" t="s">
        <v>212</v>
      </c>
      <c r="DP4" s="91" t="s">
        <v>181</v>
      </c>
      <c r="DQ4" s="92" t="s">
        <v>211</v>
      </c>
      <c r="DR4" s="93" t="s">
        <v>212</v>
      </c>
      <c r="DS4" s="91" t="s">
        <v>181</v>
      </c>
      <c r="DT4" s="92" t="s">
        <v>214</v>
      </c>
      <c r="DU4" s="93" t="s">
        <v>212</v>
      </c>
      <c r="DV4" s="91" t="s">
        <v>181</v>
      </c>
      <c r="DW4" s="91" t="s">
        <v>210</v>
      </c>
      <c r="DX4" s="92" t="s">
        <v>211</v>
      </c>
      <c r="DY4" s="91" t="s">
        <v>210</v>
      </c>
      <c r="DZ4" s="93" t="s">
        <v>212</v>
      </c>
      <c r="EA4" s="91" t="s">
        <v>181</v>
      </c>
      <c r="EB4" s="91" t="s">
        <v>210</v>
      </c>
      <c r="EC4" s="92" t="s">
        <v>211</v>
      </c>
      <c r="ED4" s="91" t="s">
        <v>210</v>
      </c>
      <c r="EE4" s="93" t="s">
        <v>212</v>
      </c>
      <c r="EF4" s="91" t="s">
        <v>181</v>
      </c>
      <c r="EG4" s="91" t="s">
        <v>210</v>
      </c>
      <c r="EH4" s="92" t="s">
        <v>211</v>
      </c>
      <c r="EI4" s="91" t="s">
        <v>210</v>
      </c>
      <c r="EJ4" s="93" t="s">
        <v>212</v>
      </c>
      <c r="EK4" s="91" t="s">
        <v>181</v>
      </c>
      <c r="EL4" s="91" t="s">
        <v>210</v>
      </c>
      <c r="EM4" s="92" t="s">
        <v>214</v>
      </c>
      <c r="EN4" s="91" t="s">
        <v>210</v>
      </c>
      <c r="EO4" s="93" t="s">
        <v>212</v>
      </c>
      <c r="EP4" s="91" t="s">
        <v>181</v>
      </c>
      <c r="EQ4" s="92" t="s">
        <v>211</v>
      </c>
      <c r="ER4" s="93" t="s">
        <v>212</v>
      </c>
      <c r="ES4" s="91" t="s">
        <v>181</v>
      </c>
      <c r="ET4" s="92" t="s">
        <v>214</v>
      </c>
      <c r="EU4" s="93" t="s">
        <v>212</v>
      </c>
      <c r="EV4" s="91" t="s">
        <v>181</v>
      </c>
      <c r="EW4" s="92" t="s">
        <v>211</v>
      </c>
      <c r="EX4" s="93" t="s">
        <v>212</v>
      </c>
      <c r="EY4" s="91" t="s">
        <v>181</v>
      </c>
      <c r="EZ4" s="92" t="s">
        <v>214</v>
      </c>
      <c r="FA4" s="91" t="s">
        <v>181</v>
      </c>
    </row>
    <row r="5" spans="1:157">
      <c r="A5" s="756" t="s">
        <v>178</v>
      </c>
      <c r="B5" s="756"/>
      <c r="D5" s="94" t="s">
        <v>305</v>
      </c>
      <c r="E5" s="96" t="s">
        <v>268</v>
      </c>
      <c r="F5" s="95" t="s">
        <v>47</v>
      </c>
      <c r="G5" s="94" t="s">
        <v>305</v>
      </c>
      <c r="H5" s="96" t="s">
        <v>268</v>
      </c>
      <c r="I5" s="94" t="s">
        <v>305</v>
      </c>
      <c r="J5" s="95" t="s">
        <v>47</v>
      </c>
      <c r="K5" s="94" t="s">
        <v>305</v>
      </c>
      <c r="L5" s="94" t="s">
        <v>305</v>
      </c>
      <c r="M5" s="96" t="s">
        <v>268</v>
      </c>
      <c r="N5" s="94" t="s">
        <v>305</v>
      </c>
      <c r="O5" s="95" t="s">
        <v>47</v>
      </c>
      <c r="P5" s="94" t="s">
        <v>305</v>
      </c>
      <c r="Q5" s="94" t="s">
        <v>305</v>
      </c>
      <c r="R5" s="96" t="s">
        <v>268</v>
      </c>
      <c r="S5" s="94" t="s">
        <v>305</v>
      </c>
      <c r="T5" s="95" t="s">
        <v>47</v>
      </c>
      <c r="U5" s="94" t="s">
        <v>305</v>
      </c>
      <c r="V5" s="94" t="s">
        <v>305</v>
      </c>
      <c r="W5" s="96" t="s">
        <v>268</v>
      </c>
      <c r="X5" s="95" t="s">
        <v>47</v>
      </c>
      <c r="Y5" s="94" t="s">
        <v>305</v>
      </c>
      <c r="Z5" s="96" t="s">
        <v>268</v>
      </c>
      <c r="AA5" s="95" t="s">
        <v>47</v>
      </c>
      <c r="AB5" s="94" t="s">
        <v>305</v>
      </c>
      <c r="AC5" s="96" t="s">
        <v>268</v>
      </c>
      <c r="AD5" s="95" t="s">
        <v>47</v>
      </c>
      <c r="AE5" s="94" t="s">
        <v>305</v>
      </c>
      <c r="AF5" s="96" t="s">
        <v>268</v>
      </c>
      <c r="AG5" s="95" t="s">
        <v>47</v>
      </c>
      <c r="AH5" s="94" t="s">
        <v>305</v>
      </c>
      <c r="AI5" s="96" t="s">
        <v>268</v>
      </c>
      <c r="AJ5" s="95" t="s">
        <v>47</v>
      </c>
      <c r="AK5" s="94" t="s">
        <v>305</v>
      </c>
      <c r="AL5" s="96" t="s">
        <v>268</v>
      </c>
      <c r="AM5" s="95" t="s">
        <v>47</v>
      </c>
      <c r="AN5" s="94" t="s">
        <v>305</v>
      </c>
      <c r="AO5" s="94" t="s">
        <v>305</v>
      </c>
      <c r="AP5" s="96" t="s">
        <v>268</v>
      </c>
      <c r="AQ5" s="94" t="s">
        <v>305</v>
      </c>
      <c r="AR5" s="95" t="s">
        <v>47</v>
      </c>
      <c r="AS5" s="94" t="s">
        <v>305</v>
      </c>
      <c r="AT5" s="94" t="s">
        <v>305</v>
      </c>
      <c r="AU5" s="96" t="s">
        <v>268</v>
      </c>
      <c r="AV5" s="94" t="s">
        <v>305</v>
      </c>
      <c r="AW5" s="95" t="s">
        <v>47</v>
      </c>
      <c r="AX5" s="94" t="s">
        <v>305</v>
      </c>
      <c r="AY5" s="94" t="s">
        <v>305</v>
      </c>
      <c r="AZ5" s="96" t="s">
        <v>268</v>
      </c>
      <c r="BA5" s="94" t="s">
        <v>305</v>
      </c>
      <c r="BB5" s="95" t="s">
        <v>47</v>
      </c>
      <c r="BC5" s="94" t="s">
        <v>305</v>
      </c>
      <c r="BD5" s="94" t="s">
        <v>305</v>
      </c>
      <c r="BE5" s="96" t="s">
        <v>268</v>
      </c>
      <c r="BF5" s="94" t="s">
        <v>305</v>
      </c>
      <c r="BG5" s="95" t="s">
        <v>47</v>
      </c>
      <c r="BH5" s="94" t="s">
        <v>305</v>
      </c>
      <c r="BI5" s="94" t="s">
        <v>305</v>
      </c>
      <c r="BJ5" s="96" t="s">
        <v>268</v>
      </c>
      <c r="BK5" s="95" t="s">
        <v>47</v>
      </c>
      <c r="BL5" s="94" t="s">
        <v>305</v>
      </c>
      <c r="BM5" s="96" t="s">
        <v>268</v>
      </c>
      <c r="BN5" s="95" t="s">
        <v>47</v>
      </c>
      <c r="BO5" s="94" t="s">
        <v>305</v>
      </c>
      <c r="BP5" s="96" t="s">
        <v>268</v>
      </c>
      <c r="BQ5" s="95" t="s">
        <v>47</v>
      </c>
      <c r="BR5" s="94" t="s">
        <v>305</v>
      </c>
      <c r="BS5" s="96" t="s">
        <v>268</v>
      </c>
      <c r="BT5" s="95" t="s">
        <v>47</v>
      </c>
      <c r="BU5" s="94" t="s">
        <v>305</v>
      </c>
      <c r="BV5" s="96" t="s">
        <v>268</v>
      </c>
      <c r="CK5" s="756" t="s">
        <v>178</v>
      </c>
      <c r="CL5" s="756"/>
      <c r="CN5" s="94" t="s">
        <v>305</v>
      </c>
      <c r="CO5" s="94" t="s">
        <v>305</v>
      </c>
      <c r="CP5" s="94" t="s">
        <v>305</v>
      </c>
      <c r="CQ5" s="95" t="s">
        <v>47</v>
      </c>
      <c r="CR5" s="94" t="s">
        <v>305</v>
      </c>
      <c r="CS5" s="96" t="s">
        <v>268</v>
      </c>
      <c r="CT5" s="94" t="s">
        <v>305</v>
      </c>
      <c r="CU5" s="94" t="s">
        <v>305</v>
      </c>
      <c r="CV5" s="95" t="s">
        <v>47</v>
      </c>
      <c r="CW5" s="94" t="s">
        <v>305</v>
      </c>
      <c r="CX5" s="96" t="s">
        <v>268</v>
      </c>
      <c r="CY5" s="94" t="s">
        <v>305</v>
      </c>
      <c r="CZ5" s="94" t="s">
        <v>305</v>
      </c>
      <c r="DA5" s="95" t="s">
        <v>47</v>
      </c>
      <c r="DB5" s="94" t="s">
        <v>305</v>
      </c>
      <c r="DC5" s="96" t="s">
        <v>268</v>
      </c>
      <c r="DD5" s="94" t="s">
        <v>305</v>
      </c>
      <c r="DE5" s="95" t="s">
        <v>47</v>
      </c>
      <c r="DF5" s="96" t="s">
        <v>268</v>
      </c>
      <c r="DG5" s="94" t="s">
        <v>305</v>
      </c>
      <c r="DH5" s="95" t="s">
        <v>47</v>
      </c>
      <c r="DI5" s="96" t="s">
        <v>268</v>
      </c>
      <c r="DJ5" s="94" t="s">
        <v>305</v>
      </c>
      <c r="DK5" s="95" t="s">
        <v>47</v>
      </c>
      <c r="DL5" s="96" t="s">
        <v>268</v>
      </c>
      <c r="DM5" s="94" t="s">
        <v>305</v>
      </c>
      <c r="DN5" s="95" t="s">
        <v>47</v>
      </c>
      <c r="DO5" s="96" t="s">
        <v>268</v>
      </c>
      <c r="DP5" s="94" t="s">
        <v>305</v>
      </c>
      <c r="DQ5" s="95" t="s">
        <v>47</v>
      </c>
      <c r="DR5" s="96" t="s">
        <v>268</v>
      </c>
      <c r="DS5" s="94" t="s">
        <v>305</v>
      </c>
      <c r="DT5" s="95" t="s">
        <v>47</v>
      </c>
      <c r="DU5" s="96" t="s">
        <v>268</v>
      </c>
      <c r="DV5" s="94" t="s">
        <v>305</v>
      </c>
      <c r="DW5" s="94" t="s">
        <v>305</v>
      </c>
      <c r="DX5" s="95" t="s">
        <v>47</v>
      </c>
      <c r="DY5" s="94" t="s">
        <v>305</v>
      </c>
      <c r="DZ5" s="96" t="s">
        <v>268</v>
      </c>
      <c r="EA5" s="94" t="s">
        <v>305</v>
      </c>
      <c r="EB5" s="94" t="s">
        <v>305</v>
      </c>
      <c r="EC5" s="95" t="s">
        <v>47</v>
      </c>
      <c r="ED5" s="94" t="s">
        <v>305</v>
      </c>
      <c r="EE5" s="96" t="s">
        <v>268</v>
      </c>
      <c r="EF5" s="94" t="s">
        <v>305</v>
      </c>
      <c r="EG5" s="94" t="s">
        <v>305</v>
      </c>
      <c r="EH5" s="95" t="s">
        <v>47</v>
      </c>
      <c r="EI5" s="94" t="s">
        <v>305</v>
      </c>
      <c r="EJ5" s="96" t="s">
        <v>268</v>
      </c>
      <c r="EK5" s="94" t="s">
        <v>305</v>
      </c>
      <c r="EL5" s="94" t="s">
        <v>305</v>
      </c>
      <c r="EM5" s="95" t="s">
        <v>47</v>
      </c>
      <c r="EN5" s="94" t="s">
        <v>305</v>
      </c>
      <c r="EO5" s="96" t="s">
        <v>268</v>
      </c>
      <c r="EP5" s="94" t="s">
        <v>305</v>
      </c>
      <c r="EQ5" s="95" t="s">
        <v>47</v>
      </c>
      <c r="ER5" s="96" t="s">
        <v>268</v>
      </c>
      <c r="ES5" s="94" t="s">
        <v>305</v>
      </c>
      <c r="ET5" s="95" t="s">
        <v>47</v>
      </c>
      <c r="EU5" s="96" t="s">
        <v>268</v>
      </c>
      <c r="EV5" s="94" t="s">
        <v>305</v>
      </c>
      <c r="EW5" s="95" t="s">
        <v>47</v>
      </c>
      <c r="EX5" s="96" t="s">
        <v>268</v>
      </c>
      <c r="EY5" s="94" t="s">
        <v>305</v>
      </c>
      <c r="EZ5" s="95" t="s">
        <v>47</v>
      </c>
      <c r="FA5" s="94" t="s">
        <v>305</v>
      </c>
    </row>
    <row r="6" spans="1:157">
      <c r="A6" s="756"/>
      <c r="B6" s="756"/>
      <c r="D6" s="94" t="s">
        <v>316</v>
      </c>
      <c r="E6" s="96"/>
      <c r="F6" s="95"/>
      <c r="G6" s="94" t="s">
        <v>317</v>
      </c>
      <c r="H6" s="96"/>
      <c r="I6" s="94" t="s">
        <v>371</v>
      </c>
      <c r="J6" s="95"/>
      <c r="K6" s="94"/>
      <c r="L6" s="94" t="s">
        <v>319</v>
      </c>
      <c r="M6" s="96"/>
      <c r="N6" s="94" t="s">
        <v>318</v>
      </c>
      <c r="O6" s="95"/>
      <c r="P6" s="94"/>
      <c r="Q6" s="94" t="s">
        <v>410</v>
      </c>
      <c r="R6" s="96"/>
      <c r="S6" s="94" t="s">
        <v>408</v>
      </c>
      <c r="T6" s="95"/>
      <c r="U6" s="94"/>
      <c r="V6" s="94" t="s">
        <v>409</v>
      </c>
      <c r="W6" s="96"/>
      <c r="X6" s="95"/>
      <c r="Y6" s="94" t="s">
        <v>316</v>
      </c>
      <c r="Z6" s="96"/>
      <c r="AA6" s="95"/>
      <c r="AB6" s="94" t="s">
        <v>317</v>
      </c>
      <c r="AC6" s="96"/>
      <c r="AD6" s="95"/>
      <c r="AE6" s="94" t="s">
        <v>371</v>
      </c>
      <c r="AF6" s="96"/>
      <c r="AG6" s="95"/>
      <c r="AH6" s="94" t="s">
        <v>318</v>
      </c>
      <c r="AI6" s="96"/>
      <c r="AJ6" s="95"/>
      <c r="AK6" s="94" t="s">
        <v>408</v>
      </c>
      <c r="AL6" s="96"/>
      <c r="AM6" s="95"/>
      <c r="AN6" s="94"/>
      <c r="AO6" s="94" t="s">
        <v>409</v>
      </c>
      <c r="AP6" s="96"/>
      <c r="AQ6" s="94" t="s">
        <v>316</v>
      </c>
      <c r="AR6" s="95"/>
      <c r="AS6" s="94"/>
      <c r="AT6" s="94" t="s">
        <v>411</v>
      </c>
      <c r="AU6" s="96"/>
      <c r="AV6" s="94" t="s">
        <v>317</v>
      </c>
      <c r="AW6" s="95"/>
      <c r="AX6" s="94"/>
      <c r="AY6" s="94" t="s">
        <v>412</v>
      </c>
      <c r="AZ6" s="96"/>
      <c r="BA6" s="94" t="s">
        <v>371</v>
      </c>
      <c r="BB6" s="95"/>
      <c r="BC6" s="94"/>
      <c r="BD6" s="94" t="s">
        <v>318</v>
      </c>
      <c r="BE6" s="96"/>
      <c r="BF6" s="94" t="s">
        <v>319</v>
      </c>
      <c r="BG6" s="95"/>
      <c r="BH6" s="94"/>
      <c r="BI6" s="94" t="s">
        <v>408</v>
      </c>
      <c r="BJ6" s="96"/>
      <c r="BK6" s="95"/>
      <c r="BL6" s="94" t="s">
        <v>410</v>
      </c>
      <c r="BM6" s="96"/>
      <c r="BN6" s="95"/>
      <c r="BO6" s="94" t="s">
        <v>409</v>
      </c>
      <c r="BP6" s="96"/>
      <c r="BQ6" s="95"/>
      <c r="BR6" s="94" t="s">
        <v>411</v>
      </c>
      <c r="BS6" s="96"/>
      <c r="BT6" s="95"/>
      <c r="BU6" s="94" t="s">
        <v>412</v>
      </c>
      <c r="BV6" s="96"/>
      <c r="CK6" s="756"/>
      <c r="CL6" s="756"/>
      <c r="CN6" s="94" t="s">
        <v>318</v>
      </c>
      <c r="CO6" s="94" t="s">
        <v>408</v>
      </c>
      <c r="CP6" s="94"/>
      <c r="CQ6" s="95"/>
      <c r="CR6" s="94" t="s">
        <v>409</v>
      </c>
      <c r="CS6" s="96"/>
      <c r="CT6" s="94" t="s">
        <v>411</v>
      </c>
      <c r="CU6" s="94"/>
      <c r="CV6" s="95"/>
      <c r="CW6" s="94" t="s">
        <v>316</v>
      </c>
      <c r="CX6" s="96"/>
      <c r="CY6" s="94" t="s">
        <v>412</v>
      </c>
      <c r="CZ6" s="94"/>
      <c r="DA6" s="95"/>
      <c r="DB6" s="94" t="s">
        <v>317</v>
      </c>
      <c r="DC6" s="96"/>
      <c r="DD6" s="94" t="s">
        <v>371</v>
      </c>
      <c r="DE6" s="95"/>
      <c r="DF6" s="96"/>
      <c r="DG6" s="94" t="s">
        <v>318</v>
      </c>
      <c r="DH6" s="95"/>
      <c r="DI6" s="96"/>
      <c r="DJ6" s="94" t="s">
        <v>408</v>
      </c>
      <c r="DK6" s="95"/>
      <c r="DL6" s="96"/>
      <c r="DM6" s="94" t="s">
        <v>409</v>
      </c>
      <c r="DN6" s="95"/>
      <c r="DO6" s="96"/>
      <c r="DP6" s="94" t="s">
        <v>316</v>
      </c>
      <c r="DQ6" s="95"/>
      <c r="DR6" s="96"/>
      <c r="DS6" s="94" t="s">
        <v>317</v>
      </c>
      <c r="DT6" s="95"/>
      <c r="DU6" s="96"/>
      <c r="DV6" s="94" t="s">
        <v>371</v>
      </c>
      <c r="DW6" s="94"/>
      <c r="DX6" s="95"/>
      <c r="DY6" s="94" t="s">
        <v>318</v>
      </c>
      <c r="DZ6" s="96"/>
      <c r="EA6" s="94" t="s">
        <v>319</v>
      </c>
      <c r="EB6" s="94"/>
      <c r="EC6" s="95"/>
      <c r="ED6" s="94" t="s">
        <v>408</v>
      </c>
      <c r="EE6" s="96"/>
      <c r="EF6" s="94" t="s">
        <v>410</v>
      </c>
      <c r="EG6" s="94"/>
      <c r="EH6" s="95"/>
      <c r="EI6" s="94" t="s">
        <v>409</v>
      </c>
      <c r="EJ6" s="96"/>
      <c r="EK6" s="94" t="s">
        <v>316</v>
      </c>
      <c r="EL6" s="94"/>
      <c r="EM6" s="95"/>
      <c r="EN6" s="94" t="s">
        <v>411</v>
      </c>
      <c r="EO6" s="96"/>
      <c r="EP6" s="94" t="s">
        <v>317</v>
      </c>
      <c r="EQ6" s="95"/>
      <c r="ER6" s="96"/>
      <c r="ES6" s="94" t="s">
        <v>412</v>
      </c>
      <c r="ET6" s="95"/>
      <c r="EU6" s="96"/>
      <c r="EV6" s="94" t="s">
        <v>371</v>
      </c>
      <c r="EW6" s="95"/>
      <c r="EX6" s="96"/>
      <c r="EY6" s="94" t="s">
        <v>319</v>
      </c>
      <c r="EZ6" s="95"/>
      <c r="FA6" s="94" t="s">
        <v>410</v>
      </c>
    </row>
    <row r="7" spans="1:157" s="18" customFormat="1">
      <c r="A7" s="282">
        <f ca="1">'INF S2 353-271'!AH4</f>
        <v>50.35799999999999</v>
      </c>
      <c r="B7" s="238" t="str">
        <f ca="1">'INF S2 353-271'!AI4</f>
        <v>Gniezno</v>
      </c>
      <c r="C7" s="98"/>
      <c r="D7" s="84">
        <v>0.18958333333333333</v>
      </c>
      <c r="E7" s="86"/>
      <c r="F7" s="85">
        <v>0.22638888888888889</v>
      </c>
      <c r="G7" s="84">
        <v>0.23124999999999998</v>
      </c>
      <c r="H7" s="86">
        <v>0.24444444444444446</v>
      </c>
      <c r="I7" s="84">
        <v>0.25208333333333333</v>
      </c>
      <c r="J7" s="85">
        <v>0.26805555555555555</v>
      </c>
      <c r="K7" s="85"/>
      <c r="L7" s="84">
        <v>0.27291666666666664</v>
      </c>
      <c r="M7" s="86">
        <v>0.28611111111111115</v>
      </c>
      <c r="N7" s="84">
        <v>0.29375000000000001</v>
      </c>
      <c r="O7" s="85">
        <v>0.30972222222222223</v>
      </c>
      <c r="P7" s="85"/>
      <c r="Q7" s="84">
        <v>0.31458333333333333</v>
      </c>
      <c r="R7" s="86">
        <v>0.32777777777777778</v>
      </c>
      <c r="S7" s="84">
        <v>0.3354166666666667</v>
      </c>
      <c r="T7" s="85">
        <v>0.35138888888888892</v>
      </c>
      <c r="U7" s="85"/>
      <c r="V7" s="84">
        <v>0.35625000000000001</v>
      </c>
      <c r="W7" s="86">
        <v>0.36944444444444446</v>
      </c>
      <c r="X7" s="85">
        <v>0.39305555555555555</v>
      </c>
      <c r="Y7" s="84">
        <v>0.3979166666666667</v>
      </c>
      <c r="Z7" s="86"/>
      <c r="AA7" s="85"/>
      <c r="AB7" s="84">
        <v>0.43958333333333338</v>
      </c>
      <c r="AC7" s="86">
        <v>0.45277777777777778</v>
      </c>
      <c r="AD7" s="85">
        <v>0.47638888888888892</v>
      </c>
      <c r="AE7" s="84">
        <v>0.48125000000000001</v>
      </c>
      <c r="AF7" s="86"/>
      <c r="AG7" s="85"/>
      <c r="AH7" s="84">
        <v>0.5229166666666667</v>
      </c>
      <c r="AI7" s="86">
        <v>0.53611111111111109</v>
      </c>
      <c r="AJ7" s="85">
        <v>0.55972222222222223</v>
      </c>
      <c r="AK7" s="84">
        <v>0.56458333333333333</v>
      </c>
      <c r="AL7" s="86"/>
      <c r="AM7" s="85"/>
      <c r="AN7" s="85"/>
      <c r="AO7" s="84">
        <v>0.60625000000000007</v>
      </c>
      <c r="AP7" s="86">
        <v>0.61944444444444446</v>
      </c>
      <c r="AQ7" s="84">
        <v>0.62708333333333333</v>
      </c>
      <c r="AR7" s="85">
        <v>0.6430555555555556</v>
      </c>
      <c r="AS7" s="85"/>
      <c r="AT7" s="84">
        <v>0.6479166666666667</v>
      </c>
      <c r="AU7" s="86">
        <v>0.66111111111111109</v>
      </c>
      <c r="AV7" s="84">
        <v>0.66875000000000007</v>
      </c>
      <c r="AW7" s="85">
        <v>0.68472222222222223</v>
      </c>
      <c r="AX7" s="85"/>
      <c r="AY7" s="84">
        <v>0.68958333333333333</v>
      </c>
      <c r="AZ7" s="86">
        <v>0.70277777777777783</v>
      </c>
      <c r="BA7" s="84">
        <v>0.7104166666666667</v>
      </c>
      <c r="BB7" s="85">
        <v>0.72638888888888886</v>
      </c>
      <c r="BC7" s="85"/>
      <c r="BD7" s="84">
        <v>0.73125000000000007</v>
      </c>
      <c r="BE7" s="86"/>
      <c r="BF7" s="84">
        <v>0.75208333333333333</v>
      </c>
      <c r="BG7" s="85"/>
      <c r="BH7" s="85"/>
      <c r="BI7" s="84">
        <v>0.7729166666666667</v>
      </c>
      <c r="BJ7" s="86">
        <v>0.78611111111111109</v>
      </c>
      <c r="BK7" s="85">
        <v>0.80972222222222223</v>
      </c>
      <c r="BL7" s="84">
        <v>0.81458333333333333</v>
      </c>
      <c r="BM7" s="86"/>
      <c r="BN7" s="85"/>
      <c r="BO7" s="84">
        <v>0.85625000000000007</v>
      </c>
      <c r="BP7" s="86">
        <v>0.86944444444444446</v>
      </c>
      <c r="BQ7" s="85">
        <v>0.8930555555555556</v>
      </c>
      <c r="BR7" s="84">
        <v>0.8979166666666667</v>
      </c>
      <c r="BS7" s="86"/>
      <c r="BT7" s="85"/>
      <c r="BU7" s="84">
        <v>0.93958333333333333</v>
      </c>
      <c r="BV7" s="86">
        <v>0.95277777777777783</v>
      </c>
      <c r="CK7" s="282">
        <v>50.35799999999999</v>
      </c>
      <c r="CL7" s="238" t="s">
        <v>9</v>
      </c>
      <c r="CM7" s="98"/>
      <c r="CN7" s="83">
        <f ca="1">IF('INF S2 353-271'!$AY4="|","|",CN$22+'INF S2 353-271'!$AY4)</f>
        <v>0.2695497916666667</v>
      </c>
      <c r="CO7" s="83">
        <f ca="1">IF('INF S2 353-271'!$AY4="|","|",CO$22+'INF S2 353-271'!$AY4)</f>
        <v>0.31121645833333333</v>
      </c>
      <c r="CP7" s="83"/>
      <c r="CQ7" s="87">
        <f ca="1">IF('INF S2 353-271'!$BA4="|","|",CQ$22+'INF S2 353-271'!$BA4)</f>
        <v>0.31505787037037036</v>
      </c>
      <c r="CR7" s="83">
        <f ca="1">IF('INF S2 353-271'!$AY4="|","|",CR$22+'INF S2 353-271'!$AY4)</f>
        <v>0.33204979166666665</v>
      </c>
      <c r="CS7" s="82">
        <f ca="1">IF('INF S2 353-271'!$AZ4="|","|",CS$22+'INF S2 353-271'!$AZ4)</f>
        <v>0.33908839120370371</v>
      </c>
      <c r="CT7" s="83">
        <f ca="1">IF('INF S2 353-271'!$AY4="|","|",CT$22+'INF S2 353-271'!$AY4)</f>
        <v>0.35288312500000002</v>
      </c>
      <c r="CU7" s="83"/>
      <c r="CV7" s="87">
        <f ca="1">IF('INF S2 353-271'!$BA4="|","|",CV$22+'INF S2 353-271'!$BA4)</f>
        <v>0.35672453703703705</v>
      </c>
      <c r="CW7" s="83">
        <f ca="1">IF('INF S2 353-271'!$AY4="|","|",CW$22+'INF S2 353-271'!$AY4)</f>
        <v>0.37371645833333333</v>
      </c>
      <c r="CX7" s="82">
        <f ca="1">IF('INF S2 353-271'!$AZ4="|","|",CX$22+'INF S2 353-271'!$AZ4)</f>
        <v>0.38075505787037039</v>
      </c>
      <c r="CY7" s="83">
        <f ca="1">IF('INF S2 353-271'!$AY4="|","|",CY$22+'INF S2 353-271'!$AY4)</f>
        <v>0.39454979166666665</v>
      </c>
      <c r="CZ7" s="83"/>
      <c r="DA7" s="87">
        <f ca="1">IF('INF S2 353-271'!$BA4="|","|",DA$22+'INF S2 353-271'!$BA4)</f>
        <v>0.39839120370370373</v>
      </c>
      <c r="DB7" s="83">
        <f ca="1">IF('INF S2 353-271'!$AY4="|","|",DB$22+'INF S2 353-271'!$AY4)</f>
        <v>0.41538312500000002</v>
      </c>
      <c r="DC7" s="82">
        <f ca="1">IF('INF S2 353-271'!$AZ4="|","|",DC$22+'INF S2 353-271'!$AZ4)</f>
        <v>0.42242172453703702</v>
      </c>
      <c r="DD7" s="83">
        <f ca="1">IF('INF S2 353-271'!$AY4="|","|",DD$22+'INF S2 353-271'!$AY4)</f>
        <v>0.43621645833333333</v>
      </c>
      <c r="DE7" s="87">
        <f ca="1">IF('INF S2 353-271'!$BA4="|","|",DE$22+'INF S2 353-271'!$BA4)</f>
        <v>0.44005787037037036</v>
      </c>
      <c r="DF7" s="82"/>
      <c r="DG7" s="83">
        <f ca="1">IF('INF S2 353-271'!$AY4="|","|",DG$22+'INF S2 353-271'!$AY4)</f>
        <v>0.47788312500000002</v>
      </c>
      <c r="DH7" s="87"/>
      <c r="DI7" s="82">
        <f ca="1">IF('INF S2 353-271'!$AZ4="|","|",DI$22+'INF S2 353-271'!$AZ4)</f>
        <v>0.50575505787037034</v>
      </c>
      <c r="DJ7" s="83">
        <f ca="1">IF('INF S2 353-271'!$AY4="|","|",DJ$22+'INF S2 353-271'!$AY4)</f>
        <v>0.5195497916666667</v>
      </c>
      <c r="DK7" s="87">
        <f ca="1">IF('INF S2 353-271'!$BA4="|","|",DK$22+'INF S2 353-271'!$BA4)</f>
        <v>0.52339120370370373</v>
      </c>
      <c r="DL7" s="82"/>
      <c r="DM7" s="83">
        <f ca="1">IF('INF S2 353-271'!$AY4="|","|",DM$22+'INF S2 353-271'!$AY4)</f>
        <v>0.56121645833333333</v>
      </c>
      <c r="DN7" s="87"/>
      <c r="DO7" s="82">
        <f ca="1">IF('INF S2 353-271'!$AZ4="|","|",DO$22+'INF S2 353-271'!$AZ4)</f>
        <v>0.58908839120370371</v>
      </c>
      <c r="DP7" s="83">
        <f ca="1">IF('INF S2 353-271'!$AY4="|","|",DP$22+'INF S2 353-271'!$AY4)</f>
        <v>0.60288312499999996</v>
      </c>
      <c r="DQ7" s="87">
        <f ca="1">IF('INF S2 353-271'!$BA4="|","|",DQ$22+'INF S2 353-271'!$BA4)</f>
        <v>0.6067245370370371</v>
      </c>
      <c r="DR7" s="82"/>
      <c r="DS7" s="83">
        <f ca="1">IF('INF S2 353-271'!$AY4="|","|",DS$22+'INF S2 353-271'!$AY4)</f>
        <v>0.6445497916666667</v>
      </c>
      <c r="DT7" s="87"/>
      <c r="DU7" s="82">
        <f ca="1">IF('INF S2 353-271'!$AZ4="|","|",DU$22+'INF S2 353-271'!$AZ4)</f>
        <v>0.67242172453703708</v>
      </c>
      <c r="DV7" s="83">
        <f ca="1">IF('INF S2 353-271'!$AY4="|","|",DV$22+'INF S2 353-271'!$AY4)</f>
        <v>0.68621645833333333</v>
      </c>
      <c r="DW7" s="83"/>
      <c r="DX7" s="87">
        <f ca="1">IF('INF S2 353-271'!$BA4="|","|",DX$22+'INF S2 353-271'!$BA4)</f>
        <v>0.69005787037037047</v>
      </c>
      <c r="DY7" s="83">
        <f ca="1">IF('INF S2 353-271'!$AY4="|","|",DY$22+'INF S2 353-271'!$AY4)</f>
        <v>0.7070497916666667</v>
      </c>
      <c r="DZ7" s="82">
        <f ca="1">IF('INF S2 353-271'!$AZ4="|","|",DZ$22+'INF S2 353-271'!$AZ4)</f>
        <v>0.71408839120370382</v>
      </c>
      <c r="EA7" s="83">
        <f ca="1">IF('INF S2 353-271'!$AY4="|","|",EA$22+'INF S2 353-271'!$AY4)</f>
        <v>0.72788312499999996</v>
      </c>
      <c r="EB7" s="83"/>
      <c r="EC7" s="87">
        <f ca="1">IF('INF S2 353-271'!$BA4="|","|",EC$22+'INF S2 353-271'!$BA4)</f>
        <v>0.7317245370370371</v>
      </c>
      <c r="ED7" s="83">
        <f ca="1">IF('INF S2 353-271'!$AY4="|","|",ED$22+'INF S2 353-271'!$AY4)</f>
        <v>0.74871645833333333</v>
      </c>
      <c r="EE7" s="82">
        <f ca="1">IF('INF S2 353-271'!$AZ4="|","|",EE$22+'INF S2 353-271'!$AZ4)</f>
        <v>0.75575505787037045</v>
      </c>
      <c r="EF7" s="83">
        <f ca="1">IF('INF S2 353-271'!$AY4="|","|",EF$22+'INF S2 353-271'!$AY4)</f>
        <v>0.7695497916666667</v>
      </c>
      <c r="EG7" s="83"/>
      <c r="EH7" s="87">
        <f ca="1">IF('INF S2 353-271'!$BA4="|","|",EH$22+'INF S2 353-271'!$BA4)</f>
        <v>0.77339120370370373</v>
      </c>
      <c r="EI7" s="83">
        <f ca="1">IF('INF S2 353-271'!$AY4="|","|",EI$22+'INF S2 353-271'!$AY4)</f>
        <v>0.79038312499999996</v>
      </c>
      <c r="EJ7" s="82">
        <f ca="1">IF('INF S2 353-271'!$AZ4="|","|",EJ$22+'INF S2 353-271'!$AZ4)</f>
        <v>0.79742172453703708</v>
      </c>
      <c r="EK7" s="83">
        <f ca="1">IF('INF S2 353-271'!$AY4="|","|",EK$22+'INF S2 353-271'!$AY4)</f>
        <v>0.81121645833333333</v>
      </c>
      <c r="EL7" s="83"/>
      <c r="EM7" s="87"/>
      <c r="EN7" s="83">
        <f ca="1">IF('INF S2 353-271'!$AY4="|","|",EN$22+'INF S2 353-271'!$AY4)</f>
        <v>0.8320497916666667</v>
      </c>
      <c r="EO7" s="82">
        <f ca="1">IF('INF S2 353-271'!$AZ4="|","|",EO$22+'INF S2 353-271'!$AZ4)</f>
        <v>0.83908839120370382</v>
      </c>
      <c r="EP7" s="83">
        <f ca="1">IF('INF S2 353-271'!$AY4="|","|",EP$22+'INF S2 353-271'!$AY4)</f>
        <v>0.85288312499999996</v>
      </c>
      <c r="EQ7" s="87">
        <f ca="1">IF('INF S2 353-271'!$BA4="|","|",EQ$22+'INF S2 353-271'!$BA4)</f>
        <v>0.8567245370370371</v>
      </c>
      <c r="ER7" s="82"/>
      <c r="ES7" s="83">
        <f ca="1">IF('INF S2 353-271'!$AY4="|","|",ES$22+'INF S2 353-271'!$AY4)</f>
        <v>0.8945497916666667</v>
      </c>
      <c r="ET7" s="87"/>
      <c r="EU7" s="82">
        <f ca="1">IF('INF S2 353-271'!$AZ4="|","|",EU$22+'INF S2 353-271'!$AZ4)</f>
        <v>0.92242172453703708</v>
      </c>
      <c r="EV7" s="83">
        <f ca="1">IF('INF S2 353-271'!$AY4="|","|",EV$22+'INF S2 353-271'!$AY4)</f>
        <v>0.93621645833333333</v>
      </c>
      <c r="EW7" s="87">
        <f ca="1">IF('INF S2 353-271'!$BA4="|","|",EW$22+'INF S2 353-271'!$BA4)</f>
        <v>0.94005787037037047</v>
      </c>
      <c r="EX7" s="82"/>
      <c r="EY7" s="83">
        <f ca="1">IF('INF S2 353-271'!$AY4="|","|",EY$22+'INF S2 353-271'!$AY4)</f>
        <v>0.97788312499999996</v>
      </c>
      <c r="EZ7" s="87"/>
      <c r="FA7" s="83">
        <f ca="1">IF('INF S2 353-271'!$AY4="|","|",FA$22+'INF S2 353-271'!$AY4)</f>
        <v>1.0195497916666667</v>
      </c>
    </row>
    <row r="8" spans="1:157">
      <c r="A8" s="187">
        <f ca="1">'INF S2 353-271'!AH5</f>
        <v>41.634999999999991</v>
      </c>
      <c r="B8" s="153" t="str">
        <f ca="1">'INF S2 353-271'!AI5</f>
        <v>Pierzyska</v>
      </c>
      <c r="C8" s="99"/>
      <c r="D8" s="83">
        <f ca="1">IF('INF S2 353-271'!$AQ5="|","|",D$7+'INF S2 353-271'!$AQ5)</f>
        <v>0.19384454861111111</v>
      </c>
      <c r="E8" s="88"/>
      <c r="F8" s="87" t="str">
        <f ca="1">IF('INF S2 353-271'!$AS5="|","|",F$7+'INF S2 353-271'!$AS5)</f>
        <v>|</v>
      </c>
      <c r="G8" s="83">
        <f ca="1">IF('INF S2 353-271'!$AQ5="|","|",G$7+'INF S2 353-271'!$AQ5)</f>
        <v>0.23551121527777777</v>
      </c>
      <c r="H8" s="88" t="str">
        <f ca="1">IF('INF S2 353-271'!$AR5="|","|",H$7+'INF S2 353-271'!$AR5)</f>
        <v>|</v>
      </c>
      <c r="I8" s="83">
        <f ca="1">IF('INF S2 353-271'!$AQ5="|","|",I$7+'INF S2 353-271'!$AQ5)</f>
        <v>0.25634454861111111</v>
      </c>
      <c r="J8" s="87" t="str">
        <f ca="1">IF('INF S2 353-271'!$AS5="|","|",J$7+'INF S2 353-271'!$AS5)</f>
        <v>|</v>
      </c>
      <c r="K8" s="87"/>
      <c r="L8" s="83">
        <f ca="1">IF('INF S2 353-271'!$AQ5="|","|",L$7+'INF S2 353-271'!$AQ5)</f>
        <v>0.27717788194444443</v>
      </c>
      <c r="M8" s="88" t="str">
        <f ca="1">IF('INF S2 353-271'!$AR5="|","|",M$7+'INF S2 353-271'!$AR5)</f>
        <v>|</v>
      </c>
      <c r="N8" s="83">
        <f ca="1">IF('INF S2 353-271'!$AQ5="|","|",N$7+'INF S2 353-271'!$AQ5)</f>
        <v>0.2980112152777778</v>
      </c>
      <c r="O8" s="87" t="str">
        <f ca="1">IF('INF S2 353-271'!$AS5="|","|",O$7+'INF S2 353-271'!$AS5)</f>
        <v>|</v>
      </c>
      <c r="P8" s="87"/>
      <c r="Q8" s="83">
        <f ca="1">IF('INF S2 353-271'!$AQ5="|","|",Q$7+'INF S2 353-271'!$AQ5)</f>
        <v>0.31884454861111111</v>
      </c>
      <c r="R8" s="88" t="str">
        <f ca="1">IF('INF S2 353-271'!$AR5="|","|",R$7+'INF S2 353-271'!$AR5)</f>
        <v>|</v>
      </c>
      <c r="S8" s="83">
        <f ca="1">IF('INF S2 353-271'!$AQ5="|","|",S$7+'INF S2 353-271'!$AQ5)</f>
        <v>0.33967788194444448</v>
      </c>
      <c r="T8" s="87" t="str">
        <f ca="1">IF('INF S2 353-271'!$AS5="|","|",T$7+'INF S2 353-271'!$AS5)</f>
        <v>|</v>
      </c>
      <c r="U8" s="87"/>
      <c r="V8" s="83">
        <f ca="1">IF('INF S2 353-271'!$AQ5="|","|",V$7+'INF S2 353-271'!$AQ5)</f>
        <v>0.3605112152777778</v>
      </c>
      <c r="W8" s="88" t="str">
        <f ca="1">IF('INF S2 353-271'!$AR5="|","|",W$7+'INF S2 353-271'!$AR5)</f>
        <v>|</v>
      </c>
      <c r="X8" s="87" t="str">
        <f ca="1">IF('INF S2 353-271'!$AS5="|","|",X$7+'INF S2 353-271'!$AS5)</f>
        <v>|</v>
      </c>
      <c r="Y8" s="83">
        <f ca="1">IF('INF S2 353-271'!$AQ5="|","|",Y$7+'INF S2 353-271'!$AQ5)</f>
        <v>0.40217788194444448</v>
      </c>
      <c r="Z8" s="88"/>
      <c r="AA8" s="87"/>
      <c r="AB8" s="83">
        <f ca="1">IF('INF S2 353-271'!$AQ5="|","|",AB$7+'INF S2 353-271'!$AQ5)</f>
        <v>0.44384454861111117</v>
      </c>
      <c r="AC8" s="88" t="str">
        <f ca="1">IF('INF S2 353-271'!$AR5="|","|",AC$7+'INF S2 353-271'!$AR5)</f>
        <v>|</v>
      </c>
      <c r="AD8" s="87" t="str">
        <f ca="1">IF('INF S2 353-271'!$AS5="|","|",AD$7+'INF S2 353-271'!$AS5)</f>
        <v>|</v>
      </c>
      <c r="AE8" s="83">
        <f ca="1">IF('INF S2 353-271'!$AQ5="|","|",AE$7+'INF S2 353-271'!$AQ5)</f>
        <v>0.4855112152777778</v>
      </c>
      <c r="AF8" s="88"/>
      <c r="AG8" s="87"/>
      <c r="AH8" s="83">
        <f ca="1">IF('INF S2 353-271'!$AQ5="|","|",AH$7+'INF S2 353-271'!$AQ5)</f>
        <v>0.52717788194444448</v>
      </c>
      <c r="AI8" s="88" t="str">
        <f ca="1">IF('INF S2 353-271'!$AR5="|","|",AI$7+'INF S2 353-271'!$AR5)</f>
        <v>|</v>
      </c>
      <c r="AJ8" s="87" t="str">
        <f ca="1">IF('INF S2 353-271'!$AS5="|","|",AJ$7+'INF S2 353-271'!$AS5)</f>
        <v>|</v>
      </c>
      <c r="AK8" s="83">
        <f ca="1">IF('INF S2 353-271'!$AQ5="|","|",AK$7+'INF S2 353-271'!$AQ5)</f>
        <v>0.56884454861111111</v>
      </c>
      <c r="AL8" s="88"/>
      <c r="AM8" s="87"/>
      <c r="AN8" s="87"/>
      <c r="AO8" s="83">
        <f ca="1">IF('INF S2 353-271'!$AQ5="|","|",AO$7+'INF S2 353-271'!$AQ5)</f>
        <v>0.61051121527777785</v>
      </c>
      <c r="AP8" s="88" t="str">
        <f ca="1">IF('INF S2 353-271'!$AR5="|","|",AP$7+'INF S2 353-271'!$AR5)</f>
        <v>|</v>
      </c>
      <c r="AQ8" s="83">
        <f ca="1">IF('INF S2 353-271'!$AQ5="|","|",AQ$7+'INF S2 353-271'!$AQ5)</f>
        <v>0.63134454861111111</v>
      </c>
      <c r="AR8" s="87" t="str">
        <f ca="1">IF('INF S2 353-271'!$AS5="|","|",AR$7+'INF S2 353-271'!$AS5)</f>
        <v>|</v>
      </c>
      <c r="AS8" s="87"/>
      <c r="AT8" s="83">
        <f ca="1">IF('INF S2 353-271'!$AQ5="|","|",AT$7+'INF S2 353-271'!$AQ5)</f>
        <v>0.65217788194444448</v>
      </c>
      <c r="AU8" s="88" t="str">
        <f ca="1">IF('INF S2 353-271'!$AR5="|","|",AU$7+'INF S2 353-271'!$AR5)</f>
        <v>|</v>
      </c>
      <c r="AV8" s="83">
        <f ca="1">IF('INF S2 353-271'!$AQ5="|","|",AV$7+'INF S2 353-271'!$AQ5)</f>
        <v>0.67301121527777785</v>
      </c>
      <c r="AW8" s="87" t="str">
        <f ca="1">IF('INF S2 353-271'!$AS5="|","|",AW$7+'INF S2 353-271'!$AS5)</f>
        <v>|</v>
      </c>
      <c r="AX8" s="87"/>
      <c r="AY8" s="83">
        <f ca="1">IF('INF S2 353-271'!$AQ5="|","|",AY$7+'INF S2 353-271'!$AQ5)</f>
        <v>0.69384454861111111</v>
      </c>
      <c r="AZ8" s="88" t="str">
        <f ca="1">IF('INF S2 353-271'!$AR5="|","|",AZ$7+'INF S2 353-271'!$AR5)</f>
        <v>|</v>
      </c>
      <c r="BA8" s="83">
        <f ca="1">IF('INF S2 353-271'!$AQ5="|","|",BA$7+'INF S2 353-271'!$AQ5)</f>
        <v>0.71467788194444448</v>
      </c>
      <c r="BB8" s="87" t="str">
        <f ca="1">IF('INF S2 353-271'!$AS5="|","|",BB$7+'INF S2 353-271'!$AS5)</f>
        <v>|</v>
      </c>
      <c r="BC8" s="87"/>
      <c r="BD8" s="83">
        <f ca="1">IF('INF S2 353-271'!$AQ5="|","|",BD$7+'INF S2 353-271'!$AQ5)</f>
        <v>0.73551121527777785</v>
      </c>
      <c r="BE8" s="88"/>
      <c r="BF8" s="83">
        <f ca="1">IF('INF S2 353-271'!$AQ5="|","|",BF$7+'INF S2 353-271'!$AQ5)</f>
        <v>0.75634454861111111</v>
      </c>
      <c r="BG8" s="87"/>
      <c r="BH8" s="87"/>
      <c r="BI8" s="83">
        <f ca="1">IF('INF S2 353-271'!$AQ5="|","|",BI$7+'INF S2 353-271'!$AQ5)</f>
        <v>0.77717788194444448</v>
      </c>
      <c r="BJ8" s="88" t="str">
        <f ca="1">IF('INF S2 353-271'!$AR5="|","|",BJ$7+'INF S2 353-271'!$AR5)</f>
        <v>|</v>
      </c>
      <c r="BK8" s="87" t="str">
        <f ca="1">IF('INF S2 353-271'!$AS5="|","|",BK$7+'INF S2 353-271'!$AS5)</f>
        <v>|</v>
      </c>
      <c r="BL8" s="83">
        <f ca="1">IF('INF S2 353-271'!$AQ5="|","|",BL$7+'INF S2 353-271'!$AQ5)</f>
        <v>0.81884454861111111</v>
      </c>
      <c r="BM8" s="88"/>
      <c r="BN8" s="87"/>
      <c r="BO8" s="83">
        <f ca="1">IF('INF S2 353-271'!$AQ5="|","|",BO$7+'INF S2 353-271'!$AQ5)</f>
        <v>0.86051121527777785</v>
      </c>
      <c r="BP8" s="88" t="str">
        <f ca="1">IF('INF S2 353-271'!$AR5="|","|",BP$7+'INF S2 353-271'!$AR5)</f>
        <v>|</v>
      </c>
      <c r="BQ8" s="87" t="str">
        <f ca="1">IF('INF S2 353-271'!$AS5="|","|",BQ$7+'INF S2 353-271'!$AS5)</f>
        <v>|</v>
      </c>
      <c r="BR8" s="83">
        <f ca="1">IF('INF S2 353-271'!$AQ5="|","|",BR$7+'INF S2 353-271'!$AQ5)</f>
        <v>0.90217788194444448</v>
      </c>
      <c r="BS8" s="88"/>
      <c r="BT8" s="87"/>
      <c r="BU8" s="83">
        <f ca="1">IF('INF S2 353-271'!$AQ5="|","|",BU$7+'INF S2 353-271'!$AQ5)</f>
        <v>0.94384454861111111</v>
      </c>
      <c r="BV8" s="88" t="str">
        <f ca="1">IF('INF S2 353-271'!$AR5="|","|",BV$7+'INF S2 353-271'!$AR5)</f>
        <v>|</v>
      </c>
      <c r="CK8" s="187">
        <v>41.634999999999991</v>
      </c>
      <c r="CL8" s="153" t="s">
        <v>101</v>
      </c>
      <c r="CM8" s="99"/>
      <c r="CN8" s="83">
        <f ca="1">IF('INF S2 353-271'!$AY5="|","|",CN$22+'INF S2 353-271'!$AY5)</f>
        <v>0.26584413194444445</v>
      </c>
      <c r="CO8" s="83">
        <f ca="1">IF('INF S2 353-271'!$AY5="|","|",CO$22+'INF S2 353-271'!$AY5)</f>
        <v>0.30751079861111114</v>
      </c>
      <c r="CP8" s="83"/>
      <c r="CQ8" s="87" t="str">
        <f ca="1">IF('INF S2 353-271'!$BA5="|","|",CQ$22+'INF S2 353-271'!$BA5)</f>
        <v>|</v>
      </c>
      <c r="CR8" s="83">
        <f ca="1">IF('INF S2 353-271'!$AY5="|","|",CR$22+'INF S2 353-271'!$AY5)</f>
        <v>0.32834413194444445</v>
      </c>
      <c r="CS8" s="82" t="str">
        <f ca="1">IF('INF S2 353-271'!$AZ5="|","|",CS$22+'INF S2 353-271'!$AZ5)</f>
        <v>|</v>
      </c>
      <c r="CT8" s="83">
        <f ca="1">IF('INF S2 353-271'!$AY5="|","|",CT$22+'INF S2 353-271'!$AY5)</f>
        <v>0.34917746527777782</v>
      </c>
      <c r="CU8" s="83"/>
      <c r="CV8" s="87" t="str">
        <f ca="1">IF('INF S2 353-271'!$BA5="|","|",CV$22+'INF S2 353-271'!$BA5)</f>
        <v>|</v>
      </c>
      <c r="CW8" s="83">
        <f ca="1">IF('INF S2 353-271'!$AY5="|","|",CW$22+'INF S2 353-271'!$AY5)</f>
        <v>0.37001079861111114</v>
      </c>
      <c r="CX8" s="82" t="str">
        <f ca="1">IF('INF S2 353-271'!$AZ5="|","|",CX$22+'INF S2 353-271'!$AZ5)</f>
        <v>|</v>
      </c>
      <c r="CY8" s="83">
        <f ca="1">IF('INF S2 353-271'!$AY5="|","|",CY$22+'INF S2 353-271'!$AY5)</f>
        <v>0.39084413194444445</v>
      </c>
      <c r="CZ8" s="83"/>
      <c r="DA8" s="87" t="str">
        <f ca="1">IF('INF S2 353-271'!$BA5="|","|",DA$22+'INF S2 353-271'!$BA5)</f>
        <v>|</v>
      </c>
      <c r="DB8" s="83">
        <f ca="1">IF('INF S2 353-271'!$AY5="|","|",DB$22+'INF S2 353-271'!$AY5)</f>
        <v>0.41167746527777782</v>
      </c>
      <c r="DC8" s="82" t="str">
        <f ca="1">IF('INF S2 353-271'!$AZ5="|","|",DC$22+'INF S2 353-271'!$AZ5)</f>
        <v>|</v>
      </c>
      <c r="DD8" s="83">
        <f ca="1">IF('INF S2 353-271'!$AY5="|","|",DD$22+'INF S2 353-271'!$AY5)</f>
        <v>0.43251079861111114</v>
      </c>
      <c r="DE8" s="87" t="str">
        <f ca="1">IF('INF S2 353-271'!$BA5="|","|",DE$22+'INF S2 353-271'!$BA5)</f>
        <v>|</v>
      </c>
      <c r="DF8" s="82"/>
      <c r="DG8" s="83">
        <f ca="1">IF('INF S2 353-271'!$AY5="|","|",DG$22+'INF S2 353-271'!$AY5)</f>
        <v>0.47417746527777782</v>
      </c>
      <c r="DH8" s="87"/>
      <c r="DI8" s="82" t="str">
        <f ca="1">IF('INF S2 353-271'!$AZ5="|","|",DI$22+'INF S2 353-271'!$AZ5)</f>
        <v>|</v>
      </c>
      <c r="DJ8" s="83">
        <f ca="1">IF('INF S2 353-271'!$AY5="|","|",DJ$22+'INF S2 353-271'!$AY5)</f>
        <v>0.51584413194444445</v>
      </c>
      <c r="DK8" s="87" t="str">
        <f ca="1">IF('INF S2 353-271'!$BA5="|","|",DK$22+'INF S2 353-271'!$BA5)</f>
        <v>|</v>
      </c>
      <c r="DL8" s="82"/>
      <c r="DM8" s="83">
        <f ca="1">IF('INF S2 353-271'!$AY5="|","|",DM$22+'INF S2 353-271'!$AY5)</f>
        <v>0.55751079861111108</v>
      </c>
      <c r="DN8" s="87"/>
      <c r="DO8" s="82" t="str">
        <f ca="1">IF('INF S2 353-271'!$AZ5="|","|",DO$22+'INF S2 353-271'!$AZ5)</f>
        <v>|</v>
      </c>
      <c r="DP8" s="83">
        <f ca="1">IF('INF S2 353-271'!$AY5="|","|",DP$22+'INF S2 353-271'!$AY5)</f>
        <v>0.59917746527777771</v>
      </c>
      <c r="DQ8" s="87" t="str">
        <f ca="1">IF('INF S2 353-271'!$BA5="|","|",DQ$22+'INF S2 353-271'!$BA5)</f>
        <v>|</v>
      </c>
      <c r="DR8" s="82"/>
      <c r="DS8" s="83">
        <f ca="1">IF('INF S2 353-271'!$AY5="|","|",DS$22+'INF S2 353-271'!$AY5)</f>
        <v>0.64084413194444445</v>
      </c>
      <c r="DT8" s="87"/>
      <c r="DU8" s="82" t="str">
        <f ca="1">IF('INF S2 353-271'!$AZ5="|","|",DU$22+'INF S2 353-271'!$AZ5)</f>
        <v>|</v>
      </c>
      <c r="DV8" s="83">
        <f ca="1">IF('INF S2 353-271'!$AY5="|","|",DV$22+'INF S2 353-271'!$AY5)</f>
        <v>0.68251079861111108</v>
      </c>
      <c r="DW8" s="83"/>
      <c r="DX8" s="87" t="str">
        <f ca="1">IF('INF S2 353-271'!$BA5="|","|",DX$22+'INF S2 353-271'!$BA5)</f>
        <v>|</v>
      </c>
      <c r="DY8" s="83">
        <f ca="1">IF('INF S2 353-271'!$AY5="|","|",DY$22+'INF S2 353-271'!$AY5)</f>
        <v>0.70334413194444445</v>
      </c>
      <c r="DZ8" s="82" t="str">
        <f ca="1">IF('INF S2 353-271'!$AZ5="|","|",DZ$22+'INF S2 353-271'!$AZ5)</f>
        <v>|</v>
      </c>
      <c r="EA8" s="83">
        <f ca="1">IF('INF S2 353-271'!$AY5="|","|",EA$22+'INF S2 353-271'!$AY5)</f>
        <v>0.72417746527777771</v>
      </c>
      <c r="EB8" s="83"/>
      <c r="EC8" s="87" t="str">
        <f ca="1">IF('INF S2 353-271'!$BA5="|","|",EC$22+'INF S2 353-271'!$BA5)</f>
        <v>|</v>
      </c>
      <c r="ED8" s="83">
        <f ca="1">IF('INF S2 353-271'!$AY5="|","|",ED$22+'INF S2 353-271'!$AY5)</f>
        <v>0.74501079861111108</v>
      </c>
      <c r="EE8" s="82" t="str">
        <f ca="1">IF('INF S2 353-271'!$AZ5="|","|",EE$22+'INF S2 353-271'!$AZ5)</f>
        <v>|</v>
      </c>
      <c r="EF8" s="83">
        <f ca="1">IF('INF S2 353-271'!$AY5="|","|",EF$22+'INF S2 353-271'!$AY5)</f>
        <v>0.76584413194444445</v>
      </c>
      <c r="EG8" s="83"/>
      <c r="EH8" s="87" t="str">
        <f ca="1">IF('INF S2 353-271'!$BA5="|","|",EH$22+'INF S2 353-271'!$BA5)</f>
        <v>|</v>
      </c>
      <c r="EI8" s="83">
        <f ca="1">IF('INF S2 353-271'!$AY5="|","|",EI$22+'INF S2 353-271'!$AY5)</f>
        <v>0.78667746527777771</v>
      </c>
      <c r="EJ8" s="82" t="str">
        <f ca="1">IF('INF S2 353-271'!$AZ5="|","|",EJ$22+'INF S2 353-271'!$AZ5)</f>
        <v>|</v>
      </c>
      <c r="EK8" s="83">
        <f ca="1">IF('INF S2 353-271'!$AY5="|","|",EK$22+'INF S2 353-271'!$AY5)</f>
        <v>0.80751079861111108</v>
      </c>
      <c r="EL8" s="83"/>
      <c r="EM8" s="87"/>
      <c r="EN8" s="83">
        <f ca="1">IF('INF S2 353-271'!$AY5="|","|",EN$22+'INF S2 353-271'!$AY5)</f>
        <v>0.82834413194444445</v>
      </c>
      <c r="EO8" s="82" t="str">
        <f ca="1">IF('INF S2 353-271'!$AZ5="|","|",EO$22+'INF S2 353-271'!$AZ5)</f>
        <v>|</v>
      </c>
      <c r="EP8" s="83">
        <f ca="1">IF('INF S2 353-271'!$AY5="|","|",EP$22+'INF S2 353-271'!$AY5)</f>
        <v>0.84917746527777771</v>
      </c>
      <c r="EQ8" s="87" t="str">
        <f ca="1">IF('INF S2 353-271'!$BA5="|","|",EQ$22+'INF S2 353-271'!$BA5)</f>
        <v>|</v>
      </c>
      <c r="ER8" s="82"/>
      <c r="ES8" s="83">
        <f ca="1">IF('INF S2 353-271'!$AY5="|","|",ES$22+'INF S2 353-271'!$AY5)</f>
        <v>0.89084413194444445</v>
      </c>
      <c r="ET8" s="87"/>
      <c r="EU8" s="82" t="str">
        <f ca="1">IF('INF S2 353-271'!$AZ5="|","|",EU$22+'INF S2 353-271'!$AZ5)</f>
        <v>|</v>
      </c>
      <c r="EV8" s="83">
        <f ca="1">IF('INF S2 353-271'!$AY5="|","|",EV$22+'INF S2 353-271'!$AY5)</f>
        <v>0.93251079861111108</v>
      </c>
      <c r="EW8" s="87" t="str">
        <f ca="1">IF('INF S2 353-271'!$BA5="|","|",EW$22+'INF S2 353-271'!$BA5)</f>
        <v>|</v>
      </c>
      <c r="EX8" s="82"/>
      <c r="EY8" s="83">
        <f ca="1">IF('INF S2 353-271'!$AY5="|","|",EY$22+'INF S2 353-271'!$AY5)</f>
        <v>0.97417746527777771</v>
      </c>
      <c r="EZ8" s="87"/>
      <c r="FA8" s="83">
        <f ca="1">IF('INF S2 353-271'!$AY5="|","|",FA$22+'INF S2 353-271'!$AY5)</f>
        <v>1.0158441319444445</v>
      </c>
    </row>
    <row r="9" spans="1:157">
      <c r="A9" s="187">
        <f ca="1">'INF S2 353-271'!AH6</f>
        <v>37.689999999999991</v>
      </c>
      <c r="B9" s="154" t="str">
        <f ca="1">'INF S2 353-271'!AI6</f>
        <v>Fałkowo</v>
      </c>
      <c r="C9" s="99"/>
      <c r="D9" s="83">
        <f ca="1">IF('INF S2 353-271'!$AQ6="|","|",D$7+'INF S2 353-271'!$AQ6)</f>
        <v>0.19620374999999998</v>
      </c>
      <c r="E9" s="88"/>
      <c r="F9" s="87" t="str">
        <f ca="1">IF('INF S2 353-271'!$AS6="|","|",F$7+'INF S2 353-271'!$AS6)</f>
        <v>|</v>
      </c>
      <c r="G9" s="83">
        <f ca="1">IF('INF S2 353-271'!$AQ6="|","|",G$7+'INF S2 353-271'!$AQ6)</f>
        <v>0.23787041666666664</v>
      </c>
      <c r="H9" s="88" t="str">
        <f ca="1">IF('INF S2 353-271'!$AR6="|","|",H$7+'INF S2 353-271'!$AR6)</f>
        <v>|</v>
      </c>
      <c r="I9" s="83">
        <f ca="1">IF('INF S2 353-271'!$AQ6="|","|",I$7+'INF S2 353-271'!$AQ6)</f>
        <v>0.25870375000000001</v>
      </c>
      <c r="J9" s="87" t="str">
        <f ca="1">IF('INF S2 353-271'!$AS6="|","|",J$7+'INF S2 353-271'!$AS6)</f>
        <v>|</v>
      </c>
      <c r="K9" s="87"/>
      <c r="L9" s="83">
        <f ca="1">IF('INF S2 353-271'!$AQ6="|","|",L$7+'INF S2 353-271'!$AQ6)</f>
        <v>0.27953708333333332</v>
      </c>
      <c r="M9" s="88" t="str">
        <f ca="1">IF('INF S2 353-271'!$AR6="|","|",M$7+'INF S2 353-271'!$AR6)</f>
        <v>|</v>
      </c>
      <c r="N9" s="83">
        <f ca="1">IF('INF S2 353-271'!$AQ6="|","|",N$7+'INF S2 353-271'!$AQ6)</f>
        <v>0.3003704166666667</v>
      </c>
      <c r="O9" s="87" t="str">
        <f ca="1">IF('INF S2 353-271'!$AS6="|","|",O$7+'INF S2 353-271'!$AS6)</f>
        <v>|</v>
      </c>
      <c r="P9" s="87"/>
      <c r="Q9" s="83">
        <f ca="1">IF('INF S2 353-271'!$AQ6="|","|",Q$7+'INF S2 353-271'!$AQ6)</f>
        <v>0.32120375000000001</v>
      </c>
      <c r="R9" s="88" t="str">
        <f ca="1">IF('INF S2 353-271'!$AR6="|","|",R$7+'INF S2 353-271'!$AR6)</f>
        <v>|</v>
      </c>
      <c r="S9" s="83">
        <f ca="1">IF('INF S2 353-271'!$AQ6="|","|",S$7+'INF S2 353-271'!$AQ6)</f>
        <v>0.34203708333333338</v>
      </c>
      <c r="T9" s="87" t="str">
        <f ca="1">IF('INF S2 353-271'!$AS6="|","|",T$7+'INF S2 353-271'!$AS6)</f>
        <v>|</v>
      </c>
      <c r="U9" s="87"/>
      <c r="V9" s="83">
        <f ca="1">IF('INF S2 353-271'!$AQ6="|","|",V$7+'INF S2 353-271'!$AQ6)</f>
        <v>0.3628704166666667</v>
      </c>
      <c r="W9" s="88" t="str">
        <f ca="1">IF('INF S2 353-271'!$AR6="|","|",W$7+'INF S2 353-271'!$AR6)</f>
        <v>|</v>
      </c>
      <c r="X9" s="87" t="str">
        <f ca="1">IF('INF S2 353-271'!$AS6="|","|",X$7+'INF S2 353-271'!$AS6)</f>
        <v>|</v>
      </c>
      <c r="Y9" s="83">
        <f ca="1">IF('INF S2 353-271'!$AQ6="|","|",Y$7+'INF S2 353-271'!$AQ6)</f>
        <v>0.40453708333333338</v>
      </c>
      <c r="Z9" s="88"/>
      <c r="AA9" s="87"/>
      <c r="AB9" s="83">
        <f ca="1">IF('INF S2 353-271'!$AQ6="|","|",AB$7+'INF S2 353-271'!$AQ6)</f>
        <v>0.44620375000000007</v>
      </c>
      <c r="AC9" s="88" t="str">
        <f ca="1">IF('INF S2 353-271'!$AR6="|","|",AC$7+'INF S2 353-271'!$AR6)</f>
        <v>|</v>
      </c>
      <c r="AD9" s="87" t="str">
        <f ca="1">IF('INF S2 353-271'!$AS6="|","|",AD$7+'INF S2 353-271'!$AS6)</f>
        <v>|</v>
      </c>
      <c r="AE9" s="83">
        <f ca="1">IF('INF S2 353-271'!$AQ6="|","|",AE$7+'INF S2 353-271'!$AQ6)</f>
        <v>0.4878704166666667</v>
      </c>
      <c r="AF9" s="88"/>
      <c r="AG9" s="87"/>
      <c r="AH9" s="83">
        <f ca="1">IF('INF S2 353-271'!$AQ6="|","|",AH$7+'INF S2 353-271'!$AQ6)</f>
        <v>0.52953708333333338</v>
      </c>
      <c r="AI9" s="88" t="str">
        <f ca="1">IF('INF S2 353-271'!$AR6="|","|",AI$7+'INF S2 353-271'!$AR6)</f>
        <v>|</v>
      </c>
      <c r="AJ9" s="87" t="str">
        <f ca="1">IF('INF S2 353-271'!$AS6="|","|",AJ$7+'INF S2 353-271'!$AS6)</f>
        <v>|</v>
      </c>
      <c r="AK9" s="83">
        <f ca="1">IF('INF S2 353-271'!$AQ6="|","|",AK$7+'INF S2 353-271'!$AQ6)</f>
        <v>0.57120375000000001</v>
      </c>
      <c r="AL9" s="88"/>
      <c r="AM9" s="87"/>
      <c r="AN9" s="87"/>
      <c r="AO9" s="83">
        <f ca="1">IF('INF S2 353-271'!$AQ6="|","|",AO$7+'INF S2 353-271'!$AQ6)</f>
        <v>0.61287041666666675</v>
      </c>
      <c r="AP9" s="88" t="str">
        <f ca="1">IF('INF S2 353-271'!$AR6="|","|",AP$7+'INF S2 353-271'!$AR6)</f>
        <v>|</v>
      </c>
      <c r="AQ9" s="83">
        <f ca="1">IF('INF S2 353-271'!$AQ6="|","|",AQ$7+'INF S2 353-271'!$AQ6)</f>
        <v>0.63370375000000001</v>
      </c>
      <c r="AR9" s="87" t="str">
        <f ca="1">IF('INF S2 353-271'!$AS6="|","|",AR$7+'INF S2 353-271'!$AS6)</f>
        <v>|</v>
      </c>
      <c r="AS9" s="87"/>
      <c r="AT9" s="83">
        <f ca="1">IF('INF S2 353-271'!$AQ6="|","|",AT$7+'INF S2 353-271'!$AQ6)</f>
        <v>0.65453708333333338</v>
      </c>
      <c r="AU9" s="88" t="str">
        <f ca="1">IF('INF S2 353-271'!$AR6="|","|",AU$7+'INF S2 353-271'!$AR6)</f>
        <v>|</v>
      </c>
      <c r="AV9" s="83">
        <f ca="1">IF('INF S2 353-271'!$AQ6="|","|",AV$7+'INF S2 353-271'!$AQ6)</f>
        <v>0.67537041666666675</v>
      </c>
      <c r="AW9" s="87" t="str">
        <f ca="1">IF('INF S2 353-271'!$AS6="|","|",AW$7+'INF S2 353-271'!$AS6)</f>
        <v>|</v>
      </c>
      <c r="AX9" s="87"/>
      <c r="AY9" s="83">
        <f ca="1">IF('INF S2 353-271'!$AQ6="|","|",AY$7+'INF S2 353-271'!$AQ6)</f>
        <v>0.69620375000000001</v>
      </c>
      <c r="AZ9" s="88" t="str">
        <f ca="1">IF('INF S2 353-271'!$AR6="|","|",AZ$7+'INF S2 353-271'!$AR6)</f>
        <v>|</v>
      </c>
      <c r="BA9" s="83">
        <f ca="1">IF('INF S2 353-271'!$AQ6="|","|",BA$7+'INF S2 353-271'!$AQ6)</f>
        <v>0.71703708333333338</v>
      </c>
      <c r="BB9" s="87" t="str">
        <f ca="1">IF('INF S2 353-271'!$AS6="|","|",BB$7+'INF S2 353-271'!$AS6)</f>
        <v>|</v>
      </c>
      <c r="BC9" s="87"/>
      <c r="BD9" s="83">
        <f ca="1">IF('INF S2 353-271'!$AQ6="|","|",BD$7+'INF S2 353-271'!$AQ6)</f>
        <v>0.73787041666666675</v>
      </c>
      <c r="BE9" s="88"/>
      <c r="BF9" s="83">
        <f ca="1">IF('INF S2 353-271'!$AQ6="|","|",BF$7+'INF S2 353-271'!$AQ6)</f>
        <v>0.75870375000000001</v>
      </c>
      <c r="BG9" s="87"/>
      <c r="BH9" s="87"/>
      <c r="BI9" s="83">
        <f ca="1">IF('INF S2 353-271'!$AQ6="|","|",BI$7+'INF S2 353-271'!$AQ6)</f>
        <v>0.77953708333333338</v>
      </c>
      <c r="BJ9" s="88" t="str">
        <f ca="1">IF('INF S2 353-271'!$AR6="|","|",BJ$7+'INF S2 353-271'!$AR6)</f>
        <v>|</v>
      </c>
      <c r="BK9" s="87" t="str">
        <f ca="1">IF('INF S2 353-271'!$AS6="|","|",BK$7+'INF S2 353-271'!$AS6)</f>
        <v>|</v>
      </c>
      <c r="BL9" s="83">
        <f ca="1">IF('INF S2 353-271'!$AQ6="|","|",BL$7+'INF S2 353-271'!$AQ6)</f>
        <v>0.82120375000000001</v>
      </c>
      <c r="BM9" s="88"/>
      <c r="BN9" s="87"/>
      <c r="BO9" s="83">
        <f ca="1">IF('INF S2 353-271'!$AQ6="|","|",BO$7+'INF S2 353-271'!$AQ6)</f>
        <v>0.86287041666666675</v>
      </c>
      <c r="BP9" s="88" t="str">
        <f ca="1">IF('INF S2 353-271'!$AR6="|","|",BP$7+'INF S2 353-271'!$AR6)</f>
        <v>|</v>
      </c>
      <c r="BQ9" s="87" t="str">
        <f ca="1">IF('INF S2 353-271'!$AS6="|","|",BQ$7+'INF S2 353-271'!$AS6)</f>
        <v>|</v>
      </c>
      <c r="BR9" s="83">
        <f ca="1">IF('INF S2 353-271'!$AQ6="|","|",BR$7+'INF S2 353-271'!$AQ6)</f>
        <v>0.90453708333333338</v>
      </c>
      <c r="BS9" s="88"/>
      <c r="BT9" s="87"/>
      <c r="BU9" s="83">
        <f ca="1">IF('INF S2 353-271'!$AQ6="|","|",BU$7+'INF S2 353-271'!$AQ6)</f>
        <v>0.94620375000000001</v>
      </c>
      <c r="BV9" s="88" t="str">
        <f ca="1">IF('INF S2 353-271'!$AR6="|","|",BV$7+'INF S2 353-271'!$AR6)</f>
        <v>|</v>
      </c>
      <c r="CK9" s="187">
        <v>37.689999999999991</v>
      </c>
      <c r="CL9" s="154" t="s">
        <v>102</v>
      </c>
      <c r="CM9" s="99"/>
      <c r="CN9" s="83">
        <f ca="1">IF('INF S2 353-271'!$AY6="|","|",CN$22+'INF S2 353-271'!$AY6)</f>
        <v>0.26348493055555555</v>
      </c>
      <c r="CO9" s="83">
        <f ca="1">IF('INF S2 353-271'!$AY6="|","|",CO$22+'INF S2 353-271'!$AY6)</f>
        <v>0.30515159722222224</v>
      </c>
      <c r="CP9" s="83"/>
      <c r="CQ9" s="87" t="str">
        <f ca="1">IF('INF S2 353-271'!$BA6="|","|",CQ$22+'INF S2 353-271'!$BA6)</f>
        <v>|</v>
      </c>
      <c r="CR9" s="83">
        <f ca="1">IF('INF S2 353-271'!$AY6="|","|",CR$22+'INF S2 353-271'!$AY6)</f>
        <v>0.32598493055555555</v>
      </c>
      <c r="CS9" s="82" t="str">
        <f ca="1">IF('INF S2 353-271'!$AZ6="|","|",CS$22+'INF S2 353-271'!$AZ6)</f>
        <v>|</v>
      </c>
      <c r="CT9" s="83">
        <f ca="1">IF('INF S2 353-271'!$AY6="|","|",CT$22+'INF S2 353-271'!$AY6)</f>
        <v>0.34681826388888892</v>
      </c>
      <c r="CU9" s="83"/>
      <c r="CV9" s="87" t="str">
        <f ca="1">IF('INF S2 353-271'!$BA6="|","|",CV$22+'INF S2 353-271'!$BA6)</f>
        <v>|</v>
      </c>
      <c r="CW9" s="83">
        <f ca="1">IF('INF S2 353-271'!$AY6="|","|",CW$22+'INF S2 353-271'!$AY6)</f>
        <v>0.36765159722222224</v>
      </c>
      <c r="CX9" s="82" t="str">
        <f ca="1">IF('INF S2 353-271'!$AZ6="|","|",CX$22+'INF S2 353-271'!$AZ6)</f>
        <v>|</v>
      </c>
      <c r="CY9" s="83">
        <f ca="1">IF('INF S2 353-271'!$AY6="|","|",CY$22+'INF S2 353-271'!$AY6)</f>
        <v>0.38848493055555555</v>
      </c>
      <c r="CZ9" s="83"/>
      <c r="DA9" s="87" t="str">
        <f ca="1">IF('INF S2 353-271'!$BA6="|","|",DA$22+'INF S2 353-271'!$BA6)</f>
        <v>|</v>
      </c>
      <c r="DB9" s="83">
        <f ca="1">IF('INF S2 353-271'!$AY6="|","|",DB$22+'INF S2 353-271'!$AY6)</f>
        <v>0.40931826388888892</v>
      </c>
      <c r="DC9" s="82" t="str">
        <f ca="1">IF('INF S2 353-271'!$AZ6="|","|",DC$22+'INF S2 353-271'!$AZ6)</f>
        <v>|</v>
      </c>
      <c r="DD9" s="83">
        <f ca="1">IF('INF S2 353-271'!$AY6="|","|",DD$22+'INF S2 353-271'!$AY6)</f>
        <v>0.43015159722222224</v>
      </c>
      <c r="DE9" s="87" t="str">
        <f ca="1">IF('INF S2 353-271'!$BA6="|","|",DE$22+'INF S2 353-271'!$BA6)</f>
        <v>|</v>
      </c>
      <c r="DF9" s="82"/>
      <c r="DG9" s="83">
        <f ca="1">IF('INF S2 353-271'!$AY6="|","|",DG$22+'INF S2 353-271'!$AY6)</f>
        <v>0.47181826388888892</v>
      </c>
      <c r="DH9" s="87"/>
      <c r="DI9" s="82" t="str">
        <f ca="1">IF('INF S2 353-271'!$AZ6="|","|",DI$22+'INF S2 353-271'!$AZ6)</f>
        <v>|</v>
      </c>
      <c r="DJ9" s="83">
        <f ca="1">IF('INF S2 353-271'!$AY6="|","|",DJ$22+'INF S2 353-271'!$AY6)</f>
        <v>0.51348493055555555</v>
      </c>
      <c r="DK9" s="87" t="str">
        <f ca="1">IF('INF S2 353-271'!$BA6="|","|",DK$22+'INF S2 353-271'!$BA6)</f>
        <v>|</v>
      </c>
      <c r="DL9" s="82"/>
      <c r="DM9" s="83">
        <f ca="1">IF('INF S2 353-271'!$AY6="|","|",DM$22+'INF S2 353-271'!$AY6)</f>
        <v>0.55515159722222218</v>
      </c>
      <c r="DN9" s="87"/>
      <c r="DO9" s="82" t="str">
        <f ca="1">IF('INF S2 353-271'!$AZ6="|","|",DO$22+'INF S2 353-271'!$AZ6)</f>
        <v>|</v>
      </c>
      <c r="DP9" s="83">
        <f ca="1">IF('INF S2 353-271'!$AY6="|","|",DP$22+'INF S2 353-271'!$AY6)</f>
        <v>0.59681826388888881</v>
      </c>
      <c r="DQ9" s="87" t="str">
        <f ca="1">IF('INF S2 353-271'!$BA6="|","|",DQ$22+'INF S2 353-271'!$BA6)</f>
        <v>|</v>
      </c>
      <c r="DR9" s="82"/>
      <c r="DS9" s="83">
        <f ca="1">IF('INF S2 353-271'!$AY6="|","|",DS$22+'INF S2 353-271'!$AY6)</f>
        <v>0.63848493055555555</v>
      </c>
      <c r="DT9" s="87"/>
      <c r="DU9" s="82" t="str">
        <f ca="1">IF('INF S2 353-271'!$AZ6="|","|",DU$22+'INF S2 353-271'!$AZ6)</f>
        <v>|</v>
      </c>
      <c r="DV9" s="83">
        <f ca="1">IF('INF S2 353-271'!$AY6="|","|",DV$22+'INF S2 353-271'!$AY6)</f>
        <v>0.68015159722222218</v>
      </c>
      <c r="DW9" s="83"/>
      <c r="DX9" s="87" t="str">
        <f ca="1">IF('INF S2 353-271'!$BA6="|","|",DX$22+'INF S2 353-271'!$BA6)</f>
        <v>|</v>
      </c>
      <c r="DY9" s="83">
        <f ca="1">IF('INF S2 353-271'!$AY6="|","|",DY$22+'INF S2 353-271'!$AY6)</f>
        <v>0.70098493055555555</v>
      </c>
      <c r="DZ9" s="82" t="str">
        <f ca="1">IF('INF S2 353-271'!$AZ6="|","|",DZ$22+'INF S2 353-271'!$AZ6)</f>
        <v>|</v>
      </c>
      <c r="EA9" s="83">
        <f ca="1">IF('INF S2 353-271'!$AY6="|","|",EA$22+'INF S2 353-271'!$AY6)</f>
        <v>0.72181826388888881</v>
      </c>
      <c r="EB9" s="83"/>
      <c r="EC9" s="87" t="str">
        <f ca="1">IF('INF S2 353-271'!$BA6="|","|",EC$22+'INF S2 353-271'!$BA6)</f>
        <v>|</v>
      </c>
      <c r="ED9" s="83">
        <f ca="1">IF('INF S2 353-271'!$AY6="|","|",ED$22+'INF S2 353-271'!$AY6)</f>
        <v>0.74265159722222218</v>
      </c>
      <c r="EE9" s="82" t="str">
        <f ca="1">IF('INF S2 353-271'!$AZ6="|","|",EE$22+'INF S2 353-271'!$AZ6)</f>
        <v>|</v>
      </c>
      <c r="EF9" s="83">
        <f ca="1">IF('INF S2 353-271'!$AY6="|","|",EF$22+'INF S2 353-271'!$AY6)</f>
        <v>0.76348493055555555</v>
      </c>
      <c r="EG9" s="83"/>
      <c r="EH9" s="87" t="str">
        <f ca="1">IF('INF S2 353-271'!$BA6="|","|",EH$22+'INF S2 353-271'!$BA6)</f>
        <v>|</v>
      </c>
      <c r="EI9" s="83">
        <f ca="1">IF('INF S2 353-271'!$AY6="|","|",EI$22+'INF S2 353-271'!$AY6)</f>
        <v>0.78431826388888881</v>
      </c>
      <c r="EJ9" s="82" t="str">
        <f ca="1">IF('INF S2 353-271'!$AZ6="|","|",EJ$22+'INF S2 353-271'!$AZ6)</f>
        <v>|</v>
      </c>
      <c r="EK9" s="83">
        <f ca="1">IF('INF S2 353-271'!$AY6="|","|",EK$22+'INF S2 353-271'!$AY6)</f>
        <v>0.80515159722222218</v>
      </c>
      <c r="EL9" s="83"/>
      <c r="EM9" s="87"/>
      <c r="EN9" s="83">
        <f ca="1">IF('INF S2 353-271'!$AY6="|","|",EN$22+'INF S2 353-271'!$AY6)</f>
        <v>0.82598493055555555</v>
      </c>
      <c r="EO9" s="82" t="str">
        <f ca="1">IF('INF S2 353-271'!$AZ6="|","|",EO$22+'INF S2 353-271'!$AZ6)</f>
        <v>|</v>
      </c>
      <c r="EP9" s="83">
        <f ca="1">IF('INF S2 353-271'!$AY6="|","|",EP$22+'INF S2 353-271'!$AY6)</f>
        <v>0.84681826388888881</v>
      </c>
      <c r="EQ9" s="87" t="str">
        <f ca="1">IF('INF S2 353-271'!$BA6="|","|",EQ$22+'INF S2 353-271'!$BA6)</f>
        <v>|</v>
      </c>
      <c r="ER9" s="82"/>
      <c r="ES9" s="83">
        <f ca="1">IF('INF S2 353-271'!$AY6="|","|",ES$22+'INF S2 353-271'!$AY6)</f>
        <v>0.88848493055555555</v>
      </c>
      <c r="ET9" s="87"/>
      <c r="EU9" s="82" t="str">
        <f ca="1">IF('INF S2 353-271'!$AZ6="|","|",EU$22+'INF S2 353-271'!$AZ6)</f>
        <v>|</v>
      </c>
      <c r="EV9" s="83">
        <f ca="1">IF('INF S2 353-271'!$AY6="|","|",EV$22+'INF S2 353-271'!$AY6)</f>
        <v>0.93015159722222218</v>
      </c>
      <c r="EW9" s="87" t="str">
        <f ca="1">IF('INF S2 353-271'!$BA6="|","|",EW$22+'INF S2 353-271'!$BA6)</f>
        <v>|</v>
      </c>
      <c r="EX9" s="82"/>
      <c r="EY9" s="83">
        <f ca="1">IF('INF S2 353-271'!$AY6="|","|",EY$22+'INF S2 353-271'!$AY6)</f>
        <v>0.97181826388888881</v>
      </c>
      <c r="EZ9" s="87"/>
      <c r="FA9" s="83">
        <f ca="1">IF('INF S2 353-271'!$AY6="|","|",FA$22+'INF S2 353-271'!$AY6)</f>
        <v>1.0134849305555556</v>
      </c>
    </row>
    <row r="10" spans="1:157">
      <c r="A10" s="187">
        <f ca="1">'INF S2 353-271'!AH7</f>
        <v>33.421999999999997</v>
      </c>
      <c r="B10" s="154" t="str">
        <f ca="1">'INF S2 353-271'!AI7</f>
        <v>Lednogóra</v>
      </c>
      <c r="C10" s="99"/>
      <c r="D10" s="83">
        <f ca="1">IF('INF S2 353-271'!$AQ7="|","|",D$7+'INF S2 353-271'!$AQ7)</f>
        <v>0.19871305555555555</v>
      </c>
      <c r="E10" s="88"/>
      <c r="F10" s="87" t="str">
        <f ca="1">IF('INF S2 353-271'!$AS7="|","|",F$7+'INF S2 353-271'!$AS7)</f>
        <v>|</v>
      </c>
      <c r="G10" s="83">
        <f ca="1">IF('INF S2 353-271'!$AQ7="|","|",G$7+'INF S2 353-271'!$AQ7)</f>
        <v>0.2403797222222222</v>
      </c>
      <c r="H10" s="88" t="str">
        <f ca="1">IF('INF S2 353-271'!$AR7="|","|",H$7+'INF S2 353-271'!$AR7)</f>
        <v>|</v>
      </c>
      <c r="I10" s="83">
        <f ca="1">IF('INF S2 353-271'!$AQ7="|","|",I$7+'INF S2 353-271'!$AQ7)</f>
        <v>0.26121305555555557</v>
      </c>
      <c r="J10" s="87" t="str">
        <f ca="1">IF('INF S2 353-271'!$AS7="|","|",J$7+'INF S2 353-271'!$AS7)</f>
        <v>|</v>
      </c>
      <c r="K10" s="87"/>
      <c r="L10" s="83">
        <f ca="1">IF('INF S2 353-271'!$AQ7="|","|",L$7+'INF S2 353-271'!$AQ7)</f>
        <v>0.28204638888888889</v>
      </c>
      <c r="M10" s="88" t="str">
        <f ca="1">IF('INF S2 353-271'!$AR7="|","|",M$7+'INF S2 353-271'!$AR7)</f>
        <v>|</v>
      </c>
      <c r="N10" s="83">
        <f ca="1">IF('INF S2 353-271'!$AQ7="|","|",N$7+'INF S2 353-271'!$AQ7)</f>
        <v>0.30287972222222226</v>
      </c>
      <c r="O10" s="87" t="str">
        <f ca="1">IF('INF S2 353-271'!$AS7="|","|",O$7+'INF S2 353-271'!$AS7)</f>
        <v>|</v>
      </c>
      <c r="P10" s="87"/>
      <c r="Q10" s="83">
        <f ca="1">IF('INF S2 353-271'!$AQ7="|","|",Q$7+'INF S2 353-271'!$AQ7)</f>
        <v>0.32371305555555557</v>
      </c>
      <c r="R10" s="88" t="str">
        <f ca="1">IF('INF S2 353-271'!$AR7="|","|",R$7+'INF S2 353-271'!$AR7)</f>
        <v>|</v>
      </c>
      <c r="S10" s="83">
        <f ca="1">IF('INF S2 353-271'!$AQ7="|","|",S$7+'INF S2 353-271'!$AQ7)</f>
        <v>0.34454638888888894</v>
      </c>
      <c r="T10" s="87" t="str">
        <f ca="1">IF('INF S2 353-271'!$AS7="|","|",T$7+'INF S2 353-271'!$AS7)</f>
        <v>|</v>
      </c>
      <c r="U10" s="87"/>
      <c r="V10" s="83">
        <f ca="1">IF('INF S2 353-271'!$AQ7="|","|",V$7+'INF S2 353-271'!$AQ7)</f>
        <v>0.36537972222222226</v>
      </c>
      <c r="W10" s="88" t="str">
        <f ca="1">IF('INF S2 353-271'!$AR7="|","|",W$7+'INF S2 353-271'!$AR7)</f>
        <v>|</v>
      </c>
      <c r="X10" s="87" t="str">
        <f ca="1">IF('INF S2 353-271'!$AS7="|","|",X$7+'INF S2 353-271'!$AS7)</f>
        <v>|</v>
      </c>
      <c r="Y10" s="83">
        <f ca="1">IF('INF S2 353-271'!$AQ7="|","|",Y$7+'INF S2 353-271'!$AQ7)</f>
        <v>0.40704638888888894</v>
      </c>
      <c r="Z10" s="88"/>
      <c r="AA10" s="87"/>
      <c r="AB10" s="83">
        <f ca="1">IF('INF S2 353-271'!$AQ7="|","|",AB$7+'INF S2 353-271'!$AQ7)</f>
        <v>0.44871305555555563</v>
      </c>
      <c r="AC10" s="88" t="str">
        <f ca="1">IF('INF S2 353-271'!$AR7="|","|",AC$7+'INF S2 353-271'!$AR7)</f>
        <v>|</v>
      </c>
      <c r="AD10" s="87" t="str">
        <f ca="1">IF('INF S2 353-271'!$AS7="|","|",AD$7+'INF S2 353-271'!$AS7)</f>
        <v>|</v>
      </c>
      <c r="AE10" s="83">
        <f ca="1">IF('INF S2 353-271'!$AQ7="|","|",AE$7+'INF S2 353-271'!$AQ7)</f>
        <v>0.49037972222222226</v>
      </c>
      <c r="AF10" s="88"/>
      <c r="AG10" s="87"/>
      <c r="AH10" s="83">
        <f ca="1">IF('INF S2 353-271'!$AQ7="|","|",AH$7+'INF S2 353-271'!$AQ7)</f>
        <v>0.53204638888888889</v>
      </c>
      <c r="AI10" s="88" t="str">
        <f ca="1">IF('INF S2 353-271'!$AR7="|","|",AI$7+'INF S2 353-271'!$AR7)</f>
        <v>|</v>
      </c>
      <c r="AJ10" s="87" t="str">
        <f ca="1">IF('INF S2 353-271'!$AS7="|","|",AJ$7+'INF S2 353-271'!$AS7)</f>
        <v>|</v>
      </c>
      <c r="AK10" s="83">
        <f ca="1">IF('INF S2 353-271'!$AQ7="|","|",AK$7+'INF S2 353-271'!$AQ7)</f>
        <v>0.57371305555555552</v>
      </c>
      <c r="AL10" s="88"/>
      <c r="AM10" s="87"/>
      <c r="AN10" s="87"/>
      <c r="AO10" s="83">
        <f ca="1">IF('INF S2 353-271'!$AQ7="|","|",AO$7+'INF S2 353-271'!$AQ7)</f>
        <v>0.61537972222222226</v>
      </c>
      <c r="AP10" s="88" t="str">
        <f ca="1">IF('INF S2 353-271'!$AR7="|","|",AP$7+'INF S2 353-271'!$AR7)</f>
        <v>|</v>
      </c>
      <c r="AQ10" s="83">
        <f ca="1">IF('INF S2 353-271'!$AQ7="|","|",AQ$7+'INF S2 353-271'!$AQ7)</f>
        <v>0.63621305555555552</v>
      </c>
      <c r="AR10" s="87" t="str">
        <f ca="1">IF('INF S2 353-271'!$AS7="|","|",AR$7+'INF S2 353-271'!$AS7)</f>
        <v>|</v>
      </c>
      <c r="AS10" s="87"/>
      <c r="AT10" s="83">
        <f ca="1">IF('INF S2 353-271'!$AQ7="|","|",AT$7+'INF S2 353-271'!$AQ7)</f>
        <v>0.65704638888888889</v>
      </c>
      <c r="AU10" s="88" t="str">
        <f ca="1">IF('INF S2 353-271'!$AR7="|","|",AU$7+'INF S2 353-271'!$AR7)</f>
        <v>|</v>
      </c>
      <c r="AV10" s="83">
        <f ca="1">IF('INF S2 353-271'!$AQ7="|","|",AV$7+'INF S2 353-271'!$AQ7)</f>
        <v>0.67787972222222226</v>
      </c>
      <c r="AW10" s="87" t="str">
        <f ca="1">IF('INF S2 353-271'!$AS7="|","|",AW$7+'INF S2 353-271'!$AS7)</f>
        <v>|</v>
      </c>
      <c r="AX10" s="87"/>
      <c r="AY10" s="83">
        <f ca="1">IF('INF S2 353-271'!$AQ7="|","|",AY$7+'INF S2 353-271'!$AQ7)</f>
        <v>0.69871305555555552</v>
      </c>
      <c r="AZ10" s="88" t="str">
        <f ca="1">IF('INF S2 353-271'!$AR7="|","|",AZ$7+'INF S2 353-271'!$AR7)</f>
        <v>|</v>
      </c>
      <c r="BA10" s="83">
        <f ca="1">IF('INF S2 353-271'!$AQ7="|","|",BA$7+'INF S2 353-271'!$AQ7)</f>
        <v>0.71954638888888889</v>
      </c>
      <c r="BB10" s="87" t="str">
        <f ca="1">IF('INF S2 353-271'!$AS7="|","|",BB$7+'INF S2 353-271'!$AS7)</f>
        <v>|</v>
      </c>
      <c r="BC10" s="87"/>
      <c r="BD10" s="83">
        <f ca="1">IF('INF S2 353-271'!$AQ7="|","|",BD$7+'INF S2 353-271'!$AQ7)</f>
        <v>0.74037972222222226</v>
      </c>
      <c r="BE10" s="88"/>
      <c r="BF10" s="83">
        <f ca="1">IF('INF S2 353-271'!$AQ7="|","|",BF$7+'INF S2 353-271'!$AQ7)</f>
        <v>0.76121305555555552</v>
      </c>
      <c r="BG10" s="87"/>
      <c r="BH10" s="87"/>
      <c r="BI10" s="83">
        <f ca="1">IF('INF S2 353-271'!$AQ7="|","|",BI$7+'INF S2 353-271'!$AQ7)</f>
        <v>0.78204638888888889</v>
      </c>
      <c r="BJ10" s="88" t="str">
        <f ca="1">IF('INF S2 353-271'!$AR7="|","|",BJ$7+'INF S2 353-271'!$AR7)</f>
        <v>|</v>
      </c>
      <c r="BK10" s="87" t="str">
        <f ca="1">IF('INF S2 353-271'!$AS7="|","|",BK$7+'INF S2 353-271'!$AS7)</f>
        <v>|</v>
      </c>
      <c r="BL10" s="83">
        <f ca="1">IF('INF S2 353-271'!$AQ7="|","|",BL$7+'INF S2 353-271'!$AQ7)</f>
        <v>0.82371305555555552</v>
      </c>
      <c r="BM10" s="88"/>
      <c r="BN10" s="87"/>
      <c r="BO10" s="83">
        <f ca="1">IF('INF S2 353-271'!$AQ7="|","|",BO$7+'INF S2 353-271'!$AQ7)</f>
        <v>0.86537972222222226</v>
      </c>
      <c r="BP10" s="88" t="str">
        <f ca="1">IF('INF S2 353-271'!$AR7="|","|",BP$7+'INF S2 353-271'!$AR7)</f>
        <v>|</v>
      </c>
      <c r="BQ10" s="87" t="str">
        <f ca="1">IF('INF S2 353-271'!$AS7="|","|",BQ$7+'INF S2 353-271'!$AS7)</f>
        <v>|</v>
      </c>
      <c r="BR10" s="83">
        <f ca="1">IF('INF S2 353-271'!$AQ7="|","|",BR$7+'INF S2 353-271'!$AQ7)</f>
        <v>0.90704638888888889</v>
      </c>
      <c r="BS10" s="88"/>
      <c r="BT10" s="87"/>
      <c r="BU10" s="83">
        <f ca="1">IF('INF S2 353-271'!$AQ7="|","|",BU$7+'INF S2 353-271'!$AQ7)</f>
        <v>0.94871305555555552</v>
      </c>
      <c r="BV10" s="88" t="str">
        <f ca="1">IF('INF S2 353-271'!$AR7="|","|",BV$7+'INF S2 353-271'!$AR7)</f>
        <v>|</v>
      </c>
      <c r="CK10" s="187">
        <v>33.421999999999997</v>
      </c>
      <c r="CL10" s="154" t="s">
        <v>103</v>
      </c>
      <c r="CM10" s="99"/>
      <c r="CN10" s="83">
        <f ca="1">IF('INF S2 353-271'!$AY7="|","|",CN$22+'INF S2 353-271'!$AY7)</f>
        <v>0.26097562500000004</v>
      </c>
      <c r="CO10" s="83">
        <f ca="1">IF('INF S2 353-271'!$AY7="|","|",CO$22+'INF S2 353-271'!$AY7)</f>
        <v>0.30264229166666667</v>
      </c>
      <c r="CP10" s="83"/>
      <c r="CQ10" s="87" t="str">
        <f ca="1">IF('INF S2 353-271'!$BA7="|","|",CQ$22+'INF S2 353-271'!$BA7)</f>
        <v>|</v>
      </c>
      <c r="CR10" s="83">
        <f ca="1">IF('INF S2 353-271'!$AY7="|","|",CR$22+'INF S2 353-271'!$AY7)</f>
        <v>0.32347562499999999</v>
      </c>
      <c r="CS10" s="82" t="str">
        <f ca="1">IF('INF S2 353-271'!$AZ7="|","|",CS$22+'INF S2 353-271'!$AZ7)</f>
        <v>|</v>
      </c>
      <c r="CT10" s="83">
        <f ca="1">IF('INF S2 353-271'!$AY7="|","|",CT$22+'INF S2 353-271'!$AY7)</f>
        <v>0.34430895833333336</v>
      </c>
      <c r="CU10" s="83"/>
      <c r="CV10" s="87" t="str">
        <f ca="1">IF('INF S2 353-271'!$BA7="|","|",CV$22+'INF S2 353-271'!$BA7)</f>
        <v>|</v>
      </c>
      <c r="CW10" s="83">
        <f ca="1">IF('INF S2 353-271'!$AY7="|","|",CW$22+'INF S2 353-271'!$AY7)</f>
        <v>0.36514229166666667</v>
      </c>
      <c r="CX10" s="82" t="str">
        <f ca="1">IF('INF S2 353-271'!$AZ7="|","|",CX$22+'INF S2 353-271'!$AZ7)</f>
        <v>|</v>
      </c>
      <c r="CY10" s="83">
        <f ca="1">IF('INF S2 353-271'!$AY7="|","|",CY$22+'INF S2 353-271'!$AY7)</f>
        <v>0.38597562499999999</v>
      </c>
      <c r="CZ10" s="83"/>
      <c r="DA10" s="87" t="str">
        <f ca="1">IF('INF S2 353-271'!$BA7="|","|",DA$22+'INF S2 353-271'!$BA7)</f>
        <v>|</v>
      </c>
      <c r="DB10" s="83">
        <f ca="1">IF('INF S2 353-271'!$AY7="|","|",DB$22+'INF S2 353-271'!$AY7)</f>
        <v>0.40680895833333336</v>
      </c>
      <c r="DC10" s="82" t="str">
        <f ca="1">IF('INF S2 353-271'!$AZ7="|","|",DC$22+'INF S2 353-271'!$AZ7)</f>
        <v>|</v>
      </c>
      <c r="DD10" s="83">
        <f ca="1">IF('INF S2 353-271'!$AY7="|","|",DD$22+'INF S2 353-271'!$AY7)</f>
        <v>0.42764229166666667</v>
      </c>
      <c r="DE10" s="87" t="str">
        <f ca="1">IF('INF S2 353-271'!$BA7="|","|",DE$22+'INF S2 353-271'!$BA7)</f>
        <v>|</v>
      </c>
      <c r="DF10" s="82"/>
      <c r="DG10" s="83">
        <f ca="1">IF('INF S2 353-271'!$AY7="|","|",DG$22+'INF S2 353-271'!$AY7)</f>
        <v>0.46930895833333336</v>
      </c>
      <c r="DH10" s="87"/>
      <c r="DI10" s="82" t="str">
        <f ca="1">IF('INF S2 353-271'!$AZ7="|","|",DI$22+'INF S2 353-271'!$AZ7)</f>
        <v>|</v>
      </c>
      <c r="DJ10" s="83">
        <f ca="1">IF('INF S2 353-271'!$AY7="|","|",DJ$22+'INF S2 353-271'!$AY7)</f>
        <v>0.51097562499999993</v>
      </c>
      <c r="DK10" s="87" t="str">
        <f ca="1">IF('INF S2 353-271'!$BA7="|","|",DK$22+'INF S2 353-271'!$BA7)</f>
        <v>|</v>
      </c>
      <c r="DL10" s="82"/>
      <c r="DM10" s="83">
        <f ca="1">IF('INF S2 353-271'!$AY7="|","|",DM$22+'INF S2 353-271'!$AY7)</f>
        <v>0.55264229166666667</v>
      </c>
      <c r="DN10" s="87"/>
      <c r="DO10" s="82" t="str">
        <f ca="1">IF('INF S2 353-271'!$AZ7="|","|",DO$22+'INF S2 353-271'!$AZ7)</f>
        <v>|</v>
      </c>
      <c r="DP10" s="83">
        <f ca="1">IF('INF S2 353-271'!$AY7="|","|",DP$22+'INF S2 353-271'!$AY7)</f>
        <v>0.5943089583333333</v>
      </c>
      <c r="DQ10" s="87" t="str">
        <f ca="1">IF('INF S2 353-271'!$BA7="|","|",DQ$22+'INF S2 353-271'!$BA7)</f>
        <v>|</v>
      </c>
      <c r="DR10" s="82"/>
      <c r="DS10" s="83">
        <f ca="1">IF('INF S2 353-271'!$AY7="|","|",DS$22+'INF S2 353-271'!$AY7)</f>
        <v>0.63597562500000004</v>
      </c>
      <c r="DT10" s="87"/>
      <c r="DU10" s="82" t="str">
        <f ca="1">IF('INF S2 353-271'!$AZ7="|","|",DU$22+'INF S2 353-271'!$AZ7)</f>
        <v>|</v>
      </c>
      <c r="DV10" s="83">
        <f ca="1">IF('INF S2 353-271'!$AY7="|","|",DV$22+'INF S2 353-271'!$AY7)</f>
        <v>0.67764229166666667</v>
      </c>
      <c r="DW10" s="83"/>
      <c r="DX10" s="87" t="str">
        <f ca="1">IF('INF S2 353-271'!$BA7="|","|",DX$22+'INF S2 353-271'!$BA7)</f>
        <v>|</v>
      </c>
      <c r="DY10" s="83">
        <f ca="1">IF('INF S2 353-271'!$AY7="|","|",DY$22+'INF S2 353-271'!$AY7)</f>
        <v>0.69847562500000004</v>
      </c>
      <c r="DZ10" s="82" t="str">
        <f ca="1">IF('INF S2 353-271'!$AZ7="|","|",DZ$22+'INF S2 353-271'!$AZ7)</f>
        <v>|</v>
      </c>
      <c r="EA10" s="83">
        <f ca="1">IF('INF S2 353-271'!$AY7="|","|",EA$22+'INF S2 353-271'!$AY7)</f>
        <v>0.7193089583333333</v>
      </c>
      <c r="EB10" s="83"/>
      <c r="EC10" s="87" t="str">
        <f ca="1">IF('INF S2 353-271'!$BA7="|","|",EC$22+'INF S2 353-271'!$BA7)</f>
        <v>|</v>
      </c>
      <c r="ED10" s="83">
        <f ca="1">IF('INF S2 353-271'!$AY7="|","|",ED$22+'INF S2 353-271'!$AY7)</f>
        <v>0.74014229166666667</v>
      </c>
      <c r="EE10" s="82" t="str">
        <f ca="1">IF('INF S2 353-271'!$AZ7="|","|",EE$22+'INF S2 353-271'!$AZ7)</f>
        <v>|</v>
      </c>
      <c r="EF10" s="83">
        <f ca="1">IF('INF S2 353-271'!$AY7="|","|",EF$22+'INF S2 353-271'!$AY7)</f>
        <v>0.76097562500000004</v>
      </c>
      <c r="EG10" s="83"/>
      <c r="EH10" s="87" t="str">
        <f ca="1">IF('INF S2 353-271'!$BA7="|","|",EH$22+'INF S2 353-271'!$BA7)</f>
        <v>|</v>
      </c>
      <c r="EI10" s="83">
        <f ca="1">IF('INF S2 353-271'!$AY7="|","|",EI$22+'INF S2 353-271'!$AY7)</f>
        <v>0.7818089583333333</v>
      </c>
      <c r="EJ10" s="82" t="str">
        <f ca="1">IF('INF S2 353-271'!$AZ7="|","|",EJ$22+'INF S2 353-271'!$AZ7)</f>
        <v>|</v>
      </c>
      <c r="EK10" s="83">
        <f ca="1">IF('INF S2 353-271'!$AY7="|","|",EK$22+'INF S2 353-271'!$AY7)</f>
        <v>0.80264229166666667</v>
      </c>
      <c r="EL10" s="83"/>
      <c r="EM10" s="87"/>
      <c r="EN10" s="83">
        <f ca="1">IF('INF S2 353-271'!$AY7="|","|",EN$22+'INF S2 353-271'!$AY7)</f>
        <v>0.82347562500000004</v>
      </c>
      <c r="EO10" s="82" t="str">
        <f ca="1">IF('INF S2 353-271'!$AZ7="|","|",EO$22+'INF S2 353-271'!$AZ7)</f>
        <v>|</v>
      </c>
      <c r="EP10" s="83">
        <f ca="1">IF('INF S2 353-271'!$AY7="|","|",EP$22+'INF S2 353-271'!$AY7)</f>
        <v>0.8443089583333333</v>
      </c>
      <c r="EQ10" s="87" t="str">
        <f ca="1">IF('INF S2 353-271'!$BA7="|","|",EQ$22+'INF S2 353-271'!$BA7)</f>
        <v>|</v>
      </c>
      <c r="ER10" s="82"/>
      <c r="ES10" s="83">
        <f ca="1">IF('INF S2 353-271'!$AY7="|","|",ES$22+'INF S2 353-271'!$AY7)</f>
        <v>0.88597562500000004</v>
      </c>
      <c r="ET10" s="87"/>
      <c r="EU10" s="82" t="str">
        <f ca="1">IF('INF S2 353-271'!$AZ7="|","|",EU$22+'INF S2 353-271'!$AZ7)</f>
        <v>|</v>
      </c>
      <c r="EV10" s="83">
        <f ca="1">IF('INF S2 353-271'!$AY7="|","|",EV$22+'INF S2 353-271'!$AY7)</f>
        <v>0.92764229166666667</v>
      </c>
      <c r="EW10" s="87" t="str">
        <f ca="1">IF('INF S2 353-271'!$BA7="|","|",EW$22+'INF S2 353-271'!$BA7)</f>
        <v>|</v>
      </c>
      <c r="EX10" s="82"/>
      <c r="EY10" s="83">
        <f ca="1">IF('INF S2 353-271'!$AY7="|","|",EY$22+'INF S2 353-271'!$AY7)</f>
        <v>0.9693089583333333</v>
      </c>
      <c r="EZ10" s="87"/>
      <c r="FA10" s="83">
        <f ca="1">IF('INF S2 353-271'!$AY7="|","|",FA$22+'INF S2 353-271'!$AY7)</f>
        <v>1.0109756249999999</v>
      </c>
    </row>
    <row r="11" spans="1:157">
      <c r="A11" s="187">
        <f ca="1">'INF S2 353-271'!AH8</f>
        <v>27.453999999999994</v>
      </c>
      <c r="B11" s="155" t="str">
        <f ca="1">'INF S2 353-271'!AI8</f>
        <v>Pobiedziska</v>
      </c>
      <c r="C11" s="99"/>
      <c r="D11" s="83">
        <f ca="1">IF('INF S2 353-271'!$AQ8="|","|",D$7+'INF S2 353-271'!$AQ8)</f>
        <v>0.20225361111111112</v>
      </c>
      <c r="E11" s="88"/>
      <c r="F11" s="87" t="str">
        <f ca="1">IF('INF S2 353-271'!$AS8="|","|",F$7+'INF S2 353-271'!$AS8)</f>
        <v>|</v>
      </c>
      <c r="G11" s="83">
        <f ca="1">IF('INF S2 353-271'!$AQ8="|","|",G$7+'INF S2 353-271'!$AQ8)</f>
        <v>0.24392027777777775</v>
      </c>
      <c r="H11" s="88">
        <f ca="1">IF('INF S2 353-271'!$AR8="|","|",H$7+'INF S2 353-271'!$AR8)</f>
        <v>0.25341435185185185</v>
      </c>
      <c r="I11" s="83">
        <f ca="1">IF('INF S2 353-271'!$AQ8="|","|",I$7+'INF S2 353-271'!$AQ8)</f>
        <v>0.26475361111111112</v>
      </c>
      <c r="J11" s="87" t="str">
        <f ca="1">IF('INF S2 353-271'!$AS8="|","|",J$7+'INF S2 353-271'!$AS8)</f>
        <v>|</v>
      </c>
      <c r="K11" s="87"/>
      <c r="L11" s="83">
        <f ca="1">IF('INF S2 353-271'!$AQ8="|","|",L$7+'INF S2 353-271'!$AQ8)</f>
        <v>0.28558694444444443</v>
      </c>
      <c r="M11" s="88">
        <f ca="1">IF('INF S2 353-271'!$AR8="|","|",M$7+'INF S2 353-271'!$AR8)</f>
        <v>0.29508101851851853</v>
      </c>
      <c r="N11" s="83">
        <f ca="1">IF('INF S2 353-271'!$AQ8="|","|",N$7+'INF S2 353-271'!$AQ8)</f>
        <v>0.30642027777777781</v>
      </c>
      <c r="O11" s="87" t="str">
        <f ca="1">IF('INF S2 353-271'!$AS8="|","|",O$7+'INF S2 353-271'!$AS8)</f>
        <v>|</v>
      </c>
      <c r="P11" s="87"/>
      <c r="Q11" s="83">
        <f ca="1">IF('INF S2 353-271'!$AQ8="|","|",Q$7+'INF S2 353-271'!$AQ8)</f>
        <v>0.32725361111111112</v>
      </c>
      <c r="R11" s="88">
        <f ca="1">IF('INF S2 353-271'!$AR8="|","|",R$7+'INF S2 353-271'!$AR8)</f>
        <v>0.33674768518518516</v>
      </c>
      <c r="S11" s="83">
        <f ca="1">IF('INF S2 353-271'!$AQ8="|","|",S$7+'INF S2 353-271'!$AQ8)</f>
        <v>0.34808694444444449</v>
      </c>
      <c r="T11" s="87" t="str">
        <f ca="1">IF('INF S2 353-271'!$AS8="|","|",T$7+'INF S2 353-271'!$AS8)</f>
        <v>|</v>
      </c>
      <c r="U11" s="87"/>
      <c r="V11" s="83">
        <f ca="1">IF('INF S2 353-271'!$AQ8="|","|",V$7+'INF S2 353-271'!$AQ8)</f>
        <v>0.36892027777777781</v>
      </c>
      <c r="W11" s="88">
        <f ca="1">IF('INF S2 353-271'!$AR8="|","|",W$7+'INF S2 353-271'!$AR8)</f>
        <v>0.37841435185185185</v>
      </c>
      <c r="X11" s="87" t="str">
        <f ca="1">IF('INF S2 353-271'!$AS8="|","|",X$7+'INF S2 353-271'!$AS8)</f>
        <v>|</v>
      </c>
      <c r="Y11" s="83">
        <f ca="1">IF('INF S2 353-271'!$AQ8="|","|",Y$7+'INF S2 353-271'!$AQ8)</f>
        <v>0.41058694444444449</v>
      </c>
      <c r="Z11" s="88"/>
      <c r="AA11" s="87"/>
      <c r="AB11" s="83">
        <f ca="1">IF('INF S2 353-271'!$AQ8="|","|",AB$7+'INF S2 353-271'!$AQ8)</f>
        <v>0.45225361111111118</v>
      </c>
      <c r="AC11" s="88">
        <f ca="1">IF('INF S2 353-271'!$AR8="|","|",AC$7+'INF S2 353-271'!$AR8)</f>
        <v>0.46174768518518516</v>
      </c>
      <c r="AD11" s="87" t="str">
        <f ca="1">IF('INF S2 353-271'!$AS8="|","|",AD$7+'INF S2 353-271'!$AS8)</f>
        <v>|</v>
      </c>
      <c r="AE11" s="83">
        <f ca="1">IF('INF S2 353-271'!$AQ8="|","|",AE$7+'INF S2 353-271'!$AQ8)</f>
        <v>0.49392027777777781</v>
      </c>
      <c r="AF11" s="88"/>
      <c r="AG11" s="87"/>
      <c r="AH11" s="83">
        <f ca="1">IF('INF S2 353-271'!$AQ8="|","|",AH$7+'INF S2 353-271'!$AQ8)</f>
        <v>0.53558694444444443</v>
      </c>
      <c r="AI11" s="88">
        <f ca="1">IF('INF S2 353-271'!$AR8="|","|",AI$7+'INF S2 353-271'!$AR8)</f>
        <v>0.54508101851851853</v>
      </c>
      <c r="AJ11" s="87" t="str">
        <f ca="1">IF('INF S2 353-271'!$AS8="|","|",AJ$7+'INF S2 353-271'!$AS8)</f>
        <v>|</v>
      </c>
      <c r="AK11" s="83">
        <f ca="1">IF('INF S2 353-271'!$AQ8="|","|",AK$7+'INF S2 353-271'!$AQ8)</f>
        <v>0.57725361111111106</v>
      </c>
      <c r="AL11" s="88"/>
      <c r="AM11" s="87"/>
      <c r="AN11" s="87"/>
      <c r="AO11" s="83">
        <f ca="1">IF('INF S2 353-271'!$AQ8="|","|",AO$7+'INF S2 353-271'!$AQ8)</f>
        <v>0.61892027777777781</v>
      </c>
      <c r="AP11" s="88">
        <f ca="1">IF('INF S2 353-271'!$AR8="|","|",AP$7+'INF S2 353-271'!$AR8)</f>
        <v>0.6284143518518519</v>
      </c>
      <c r="AQ11" s="83">
        <f ca="1">IF('INF S2 353-271'!$AQ8="|","|",AQ$7+'INF S2 353-271'!$AQ8)</f>
        <v>0.63975361111111106</v>
      </c>
      <c r="AR11" s="87" t="str">
        <f ca="1">IF('INF S2 353-271'!$AS8="|","|",AR$7+'INF S2 353-271'!$AS8)</f>
        <v>|</v>
      </c>
      <c r="AS11" s="87"/>
      <c r="AT11" s="83">
        <f ca="1">IF('INF S2 353-271'!$AQ8="|","|",AT$7+'INF S2 353-271'!$AQ8)</f>
        <v>0.66058694444444443</v>
      </c>
      <c r="AU11" s="88">
        <f ca="1">IF('INF S2 353-271'!$AR8="|","|",AU$7+'INF S2 353-271'!$AR8)</f>
        <v>0.67008101851851853</v>
      </c>
      <c r="AV11" s="83">
        <f ca="1">IF('INF S2 353-271'!$AQ8="|","|",AV$7+'INF S2 353-271'!$AQ8)</f>
        <v>0.68142027777777781</v>
      </c>
      <c r="AW11" s="87" t="str">
        <f ca="1">IF('INF S2 353-271'!$AS8="|","|",AW$7+'INF S2 353-271'!$AS8)</f>
        <v>|</v>
      </c>
      <c r="AX11" s="87"/>
      <c r="AY11" s="83">
        <f ca="1">IF('INF S2 353-271'!$AQ8="|","|",AY$7+'INF S2 353-271'!$AQ8)</f>
        <v>0.70225361111111106</v>
      </c>
      <c r="AZ11" s="88">
        <f ca="1">IF('INF S2 353-271'!$AR8="|","|",AZ$7+'INF S2 353-271'!$AR8)</f>
        <v>0.71174768518518527</v>
      </c>
      <c r="BA11" s="83">
        <f ca="1">IF('INF S2 353-271'!$AQ8="|","|",BA$7+'INF S2 353-271'!$AQ8)</f>
        <v>0.72308694444444443</v>
      </c>
      <c r="BB11" s="87" t="str">
        <f ca="1">IF('INF S2 353-271'!$AS8="|","|",BB$7+'INF S2 353-271'!$AS8)</f>
        <v>|</v>
      </c>
      <c r="BC11" s="87"/>
      <c r="BD11" s="83">
        <f ca="1">IF('INF S2 353-271'!$AQ8="|","|",BD$7+'INF S2 353-271'!$AQ8)</f>
        <v>0.74392027777777781</v>
      </c>
      <c r="BE11" s="88"/>
      <c r="BF11" s="83">
        <f ca="1">IF('INF S2 353-271'!$AQ8="|","|",BF$7+'INF S2 353-271'!$AQ8)</f>
        <v>0.76475361111111106</v>
      </c>
      <c r="BG11" s="87"/>
      <c r="BH11" s="87"/>
      <c r="BI11" s="83">
        <f ca="1">IF('INF S2 353-271'!$AQ8="|","|",BI$7+'INF S2 353-271'!$AQ8)</f>
        <v>0.78558694444444443</v>
      </c>
      <c r="BJ11" s="88">
        <f ca="1">IF('INF S2 353-271'!$AR8="|","|",BJ$7+'INF S2 353-271'!$AR8)</f>
        <v>0.79508101851851853</v>
      </c>
      <c r="BK11" s="87" t="str">
        <f ca="1">IF('INF S2 353-271'!$AS8="|","|",BK$7+'INF S2 353-271'!$AS8)</f>
        <v>|</v>
      </c>
      <c r="BL11" s="83">
        <f ca="1">IF('INF S2 353-271'!$AQ8="|","|",BL$7+'INF S2 353-271'!$AQ8)</f>
        <v>0.82725361111111106</v>
      </c>
      <c r="BM11" s="88"/>
      <c r="BN11" s="87"/>
      <c r="BO11" s="83">
        <f ca="1">IF('INF S2 353-271'!$AQ8="|","|",BO$7+'INF S2 353-271'!$AQ8)</f>
        <v>0.86892027777777781</v>
      </c>
      <c r="BP11" s="88">
        <f ca="1">IF('INF S2 353-271'!$AR8="|","|",BP$7+'INF S2 353-271'!$AR8)</f>
        <v>0.8784143518518519</v>
      </c>
      <c r="BQ11" s="87" t="str">
        <f ca="1">IF('INF S2 353-271'!$AS8="|","|",BQ$7+'INF S2 353-271'!$AS8)</f>
        <v>|</v>
      </c>
      <c r="BR11" s="83">
        <f ca="1">IF('INF S2 353-271'!$AQ8="|","|",BR$7+'INF S2 353-271'!$AQ8)</f>
        <v>0.91058694444444443</v>
      </c>
      <c r="BS11" s="88"/>
      <c r="BT11" s="87"/>
      <c r="BU11" s="83">
        <f ca="1">IF('INF S2 353-271'!$AQ8="|","|",BU$7+'INF S2 353-271'!$AQ8)</f>
        <v>0.95225361111111106</v>
      </c>
      <c r="BV11" s="88">
        <f ca="1">IF('INF S2 353-271'!$AR8="|","|",BV$7+'INF S2 353-271'!$AR8)</f>
        <v>0.96174768518518527</v>
      </c>
      <c r="CK11" s="187">
        <v>27.453999999999994</v>
      </c>
      <c r="CL11" s="155" t="s">
        <v>104</v>
      </c>
      <c r="CM11" s="99"/>
      <c r="CN11" s="83">
        <f ca="1">IF('INF S2 353-271'!$AY8="|","|",CN$22+'INF S2 353-271'!$AY8)</f>
        <v>0.25778229166666666</v>
      </c>
      <c r="CO11" s="83">
        <f ca="1">IF('INF S2 353-271'!$AY8="|","|",CO$22+'INF S2 353-271'!$AY8)</f>
        <v>0.29944895833333335</v>
      </c>
      <c r="CP11" s="83"/>
      <c r="CQ11" s="87" t="str">
        <f ca="1">IF('INF S2 353-271'!$BA8="|","|",CQ$22+'INF S2 353-271'!$BA8)</f>
        <v>|</v>
      </c>
      <c r="CR11" s="83">
        <f ca="1">IF('INF S2 353-271'!$AY8="|","|",CR$22+'INF S2 353-271'!$AY8)</f>
        <v>0.32028229166666666</v>
      </c>
      <c r="CS11" s="82">
        <f ca="1">IF('INF S2 353-271'!$AZ8="|","|",CS$22+'INF S2 353-271'!$AZ8)</f>
        <v>0.33088237268518517</v>
      </c>
      <c r="CT11" s="83">
        <f ca="1">IF('INF S2 353-271'!$AY8="|","|",CT$22+'INF S2 353-271'!$AY8)</f>
        <v>0.34111562500000003</v>
      </c>
      <c r="CU11" s="83"/>
      <c r="CV11" s="87" t="str">
        <f ca="1">IF('INF S2 353-271'!$BA8="|","|",CV$22+'INF S2 353-271'!$BA8)</f>
        <v>|</v>
      </c>
      <c r="CW11" s="83">
        <f ca="1">IF('INF S2 353-271'!$AY8="|","|",CW$22+'INF S2 353-271'!$AY8)</f>
        <v>0.36194895833333335</v>
      </c>
      <c r="CX11" s="82">
        <f ca="1">IF('INF S2 353-271'!$AZ8="|","|",CX$22+'INF S2 353-271'!$AZ8)</f>
        <v>0.37254903935185185</v>
      </c>
      <c r="CY11" s="83">
        <f ca="1">IF('INF S2 353-271'!$AY8="|","|",CY$22+'INF S2 353-271'!$AY8)</f>
        <v>0.38278229166666666</v>
      </c>
      <c r="CZ11" s="83"/>
      <c r="DA11" s="87" t="str">
        <f ca="1">IF('INF S2 353-271'!$BA8="|","|",DA$22+'INF S2 353-271'!$BA8)</f>
        <v>|</v>
      </c>
      <c r="DB11" s="83">
        <f ca="1">IF('INF S2 353-271'!$AY8="|","|",DB$22+'INF S2 353-271'!$AY8)</f>
        <v>0.40361562500000003</v>
      </c>
      <c r="DC11" s="82">
        <f ca="1">IF('INF S2 353-271'!$AZ8="|","|",DC$22+'INF S2 353-271'!$AZ8)</f>
        <v>0.41421570601851848</v>
      </c>
      <c r="DD11" s="83">
        <f ca="1">IF('INF S2 353-271'!$AY8="|","|",DD$22+'INF S2 353-271'!$AY8)</f>
        <v>0.42444895833333335</v>
      </c>
      <c r="DE11" s="87" t="str">
        <f ca="1">IF('INF S2 353-271'!$BA8="|","|",DE$22+'INF S2 353-271'!$BA8)</f>
        <v>|</v>
      </c>
      <c r="DF11" s="82"/>
      <c r="DG11" s="83">
        <f ca="1">IF('INF S2 353-271'!$AY8="|","|",DG$22+'INF S2 353-271'!$AY8)</f>
        <v>0.46611562500000003</v>
      </c>
      <c r="DH11" s="87"/>
      <c r="DI11" s="82">
        <f ca="1">IF('INF S2 353-271'!$AZ8="|","|",DI$22+'INF S2 353-271'!$AZ8)</f>
        <v>0.49754903935185185</v>
      </c>
      <c r="DJ11" s="83">
        <f ca="1">IF('INF S2 353-271'!$AY8="|","|",DJ$22+'INF S2 353-271'!$AY8)</f>
        <v>0.50778229166666666</v>
      </c>
      <c r="DK11" s="87" t="str">
        <f ca="1">IF('INF S2 353-271'!$BA8="|","|",DK$22+'INF S2 353-271'!$BA8)</f>
        <v>|</v>
      </c>
      <c r="DL11" s="82"/>
      <c r="DM11" s="83">
        <f ca="1">IF('INF S2 353-271'!$AY8="|","|",DM$22+'INF S2 353-271'!$AY8)</f>
        <v>0.54944895833333329</v>
      </c>
      <c r="DN11" s="87"/>
      <c r="DO11" s="82">
        <f ca="1">IF('INF S2 353-271'!$AZ8="|","|",DO$22+'INF S2 353-271'!$AZ8)</f>
        <v>0.58088237268518517</v>
      </c>
      <c r="DP11" s="83">
        <f ca="1">IF('INF S2 353-271'!$AY8="|","|",DP$22+'INF S2 353-271'!$AY8)</f>
        <v>0.59111562499999992</v>
      </c>
      <c r="DQ11" s="87" t="str">
        <f ca="1">IF('INF S2 353-271'!$BA8="|","|",DQ$22+'INF S2 353-271'!$BA8)</f>
        <v>|</v>
      </c>
      <c r="DR11" s="82"/>
      <c r="DS11" s="83">
        <f ca="1">IF('INF S2 353-271'!$AY8="|","|",DS$22+'INF S2 353-271'!$AY8)</f>
        <v>0.63278229166666666</v>
      </c>
      <c r="DT11" s="87"/>
      <c r="DU11" s="82">
        <f ca="1">IF('INF S2 353-271'!$AZ8="|","|",DU$22+'INF S2 353-271'!$AZ8)</f>
        <v>0.66421570601851854</v>
      </c>
      <c r="DV11" s="83">
        <f ca="1">IF('INF S2 353-271'!$AY8="|","|",DV$22+'INF S2 353-271'!$AY8)</f>
        <v>0.67444895833333329</v>
      </c>
      <c r="DW11" s="83"/>
      <c r="DX11" s="87" t="str">
        <f ca="1">IF('INF S2 353-271'!$BA8="|","|",DX$22+'INF S2 353-271'!$BA8)</f>
        <v>|</v>
      </c>
      <c r="DY11" s="83">
        <f ca="1">IF('INF S2 353-271'!$AY8="|","|",DY$22+'INF S2 353-271'!$AY8)</f>
        <v>0.69528229166666666</v>
      </c>
      <c r="DZ11" s="82">
        <f ca="1">IF('INF S2 353-271'!$AZ8="|","|",DZ$22+'INF S2 353-271'!$AZ8)</f>
        <v>0.70588237268518528</v>
      </c>
      <c r="EA11" s="83">
        <f ca="1">IF('INF S2 353-271'!$AY8="|","|",EA$22+'INF S2 353-271'!$AY8)</f>
        <v>0.71611562499999992</v>
      </c>
      <c r="EB11" s="83"/>
      <c r="EC11" s="87" t="str">
        <f ca="1">IF('INF S2 353-271'!$BA8="|","|",EC$22+'INF S2 353-271'!$BA8)</f>
        <v>|</v>
      </c>
      <c r="ED11" s="83">
        <f ca="1">IF('INF S2 353-271'!$AY8="|","|",ED$22+'INF S2 353-271'!$AY8)</f>
        <v>0.73694895833333329</v>
      </c>
      <c r="EE11" s="82">
        <f ca="1">IF('INF S2 353-271'!$AZ8="|","|",EE$22+'INF S2 353-271'!$AZ8)</f>
        <v>0.74754903935185191</v>
      </c>
      <c r="EF11" s="83">
        <f ca="1">IF('INF S2 353-271'!$AY8="|","|",EF$22+'INF S2 353-271'!$AY8)</f>
        <v>0.75778229166666666</v>
      </c>
      <c r="EG11" s="83"/>
      <c r="EH11" s="87" t="str">
        <f ca="1">IF('INF S2 353-271'!$BA8="|","|",EH$22+'INF S2 353-271'!$BA8)</f>
        <v>|</v>
      </c>
      <c r="EI11" s="83">
        <f ca="1">IF('INF S2 353-271'!$AY8="|","|",EI$22+'INF S2 353-271'!$AY8)</f>
        <v>0.77861562499999992</v>
      </c>
      <c r="EJ11" s="82">
        <f ca="1">IF('INF S2 353-271'!$AZ8="|","|",EJ$22+'INF S2 353-271'!$AZ8)</f>
        <v>0.78921570601851854</v>
      </c>
      <c r="EK11" s="83">
        <f ca="1">IF('INF S2 353-271'!$AY8="|","|",EK$22+'INF S2 353-271'!$AY8)</f>
        <v>0.79944895833333329</v>
      </c>
      <c r="EL11" s="83"/>
      <c r="EM11" s="87"/>
      <c r="EN11" s="83">
        <f ca="1">IF('INF S2 353-271'!$AY8="|","|",EN$22+'INF S2 353-271'!$AY8)</f>
        <v>0.82028229166666666</v>
      </c>
      <c r="EO11" s="82">
        <f ca="1">IF('INF S2 353-271'!$AZ8="|","|",EO$22+'INF S2 353-271'!$AZ8)</f>
        <v>0.83088237268518528</v>
      </c>
      <c r="EP11" s="83">
        <f ca="1">IF('INF S2 353-271'!$AY8="|","|",EP$22+'INF S2 353-271'!$AY8)</f>
        <v>0.84111562499999992</v>
      </c>
      <c r="EQ11" s="87" t="str">
        <f ca="1">IF('INF S2 353-271'!$BA8="|","|",EQ$22+'INF S2 353-271'!$BA8)</f>
        <v>|</v>
      </c>
      <c r="ER11" s="82"/>
      <c r="ES11" s="83">
        <f ca="1">IF('INF S2 353-271'!$AY8="|","|",ES$22+'INF S2 353-271'!$AY8)</f>
        <v>0.88278229166666666</v>
      </c>
      <c r="ET11" s="87"/>
      <c r="EU11" s="82">
        <f ca="1">IF('INF S2 353-271'!$AZ8="|","|",EU$22+'INF S2 353-271'!$AZ8)</f>
        <v>0.91421570601851854</v>
      </c>
      <c r="EV11" s="83">
        <f ca="1">IF('INF S2 353-271'!$AY8="|","|",EV$22+'INF S2 353-271'!$AY8)</f>
        <v>0.92444895833333329</v>
      </c>
      <c r="EW11" s="87" t="str">
        <f ca="1">IF('INF S2 353-271'!$BA8="|","|",EW$22+'INF S2 353-271'!$BA8)</f>
        <v>|</v>
      </c>
      <c r="EX11" s="82"/>
      <c r="EY11" s="83">
        <f ca="1">IF('INF S2 353-271'!$AY8="|","|",EY$22+'INF S2 353-271'!$AY8)</f>
        <v>0.96611562499999992</v>
      </c>
      <c r="EZ11" s="87"/>
      <c r="FA11" s="83">
        <f ca="1">IF('INF S2 353-271'!$AY8="|","|",FA$22+'INF S2 353-271'!$AY8)</f>
        <v>1.0077822916666668</v>
      </c>
    </row>
    <row r="12" spans="1:157">
      <c r="A12" s="187">
        <f ca="1">'INF S2 353-271'!AH9</f>
        <v>24.853999999999992</v>
      </c>
      <c r="B12" s="154" t="str">
        <f ca="1">'INF S2 353-271'!AI9</f>
        <v>Pobiedziska Let.</v>
      </c>
      <c r="C12" s="99"/>
      <c r="D12" s="83">
        <f ca="1">IF('INF S2 353-271'!$AQ9="|","|",D$7+'INF S2 353-271'!$AQ9)</f>
        <v>0.20414944444444444</v>
      </c>
      <c r="E12" s="88"/>
      <c r="F12" s="87" t="str">
        <f ca="1">IF('INF S2 353-271'!$AS9="|","|",F$7+'INF S2 353-271'!$AS9)</f>
        <v>|</v>
      </c>
      <c r="G12" s="83">
        <f ca="1">IF('INF S2 353-271'!$AQ9="|","|",G$7+'INF S2 353-271'!$AQ9)</f>
        <v>0.2458161111111111</v>
      </c>
      <c r="H12" s="88" t="str">
        <f ca="1">IF('INF S2 353-271'!$AR9="|","|",H$7+'INF S2 353-271'!$AR9)</f>
        <v>|</v>
      </c>
      <c r="I12" s="83">
        <f ca="1">IF('INF S2 353-271'!$AQ9="|","|",I$7+'INF S2 353-271'!$AQ9)</f>
        <v>0.26664944444444444</v>
      </c>
      <c r="J12" s="87" t="str">
        <f ca="1">IF('INF S2 353-271'!$AS9="|","|",J$7+'INF S2 353-271'!$AS9)</f>
        <v>|</v>
      </c>
      <c r="K12" s="87"/>
      <c r="L12" s="83">
        <f ca="1">IF('INF S2 353-271'!$AQ9="|","|",L$7+'INF S2 353-271'!$AQ9)</f>
        <v>0.28748277777777775</v>
      </c>
      <c r="M12" s="88" t="str">
        <f ca="1">IF('INF S2 353-271'!$AR9="|","|",M$7+'INF S2 353-271'!$AR9)</f>
        <v>|</v>
      </c>
      <c r="N12" s="83">
        <f ca="1">IF('INF S2 353-271'!$AQ9="|","|",N$7+'INF S2 353-271'!$AQ9)</f>
        <v>0.30831611111111112</v>
      </c>
      <c r="O12" s="87" t="str">
        <f ca="1">IF('INF S2 353-271'!$AS9="|","|",O$7+'INF S2 353-271'!$AS9)</f>
        <v>|</v>
      </c>
      <c r="P12" s="87"/>
      <c r="Q12" s="83">
        <f ca="1">IF('INF S2 353-271'!$AQ9="|","|",Q$7+'INF S2 353-271'!$AQ9)</f>
        <v>0.32914944444444444</v>
      </c>
      <c r="R12" s="88" t="str">
        <f ca="1">IF('INF S2 353-271'!$AR9="|","|",R$7+'INF S2 353-271'!$AR9)</f>
        <v>|</v>
      </c>
      <c r="S12" s="83">
        <f ca="1">IF('INF S2 353-271'!$AQ9="|","|",S$7+'INF S2 353-271'!$AQ9)</f>
        <v>0.34998277777777781</v>
      </c>
      <c r="T12" s="87" t="str">
        <f ca="1">IF('INF S2 353-271'!$AS9="|","|",T$7+'INF S2 353-271'!$AS9)</f>
        <v>|</v>
      </c>
      <c r="U12" s="87"/>
      <c r="V12" s="83">
        <f ca="1">IF('INF S2 353-271'!$AQ9="|","|",V$7+'INF S2 353-271'!$AQ9)</f>
        <v>0.37081611111111112</v>
      </c>
      <c r="W12" s="88" t="str">
        <f ca="1">IF('INF S2 353-271'!$AR9="|","|",W$7+'INF S2 353-271'!$AR9)</f>
        <v>|</v>
      </c>
      <c r="X12" s="87" t="str">
        <f ca="1">IF('INF S2 353-271'!$AS9="|","|",X$7+'INF S2 353-271'!$AS9)</f>
        <v>|</v>
      </c>
      <c r="Y12" s="83">
        <f ca="1">IF('INF S2 353-271'!$AQ9="|","|",Y$7+'INF S2 353-271'!$AQ9)</f>
        <v>0.41248277777777781</v>
      </c>
      <c r="Z12" s="88"/>
      <c r="AA12" s="87"/>
      <c r="AB12" s="83">
        <f ca="1">IF('INF S2 353-271'!$AQ9="|","|",AB$7+'INF S2 353-271'!$AQ9)</f>
        <v>0.45414944444444449</v>
      </c>
      <c r="AC12" s="88" t="str">
        <f ca="1">IF('INF S2 353-271'!$AR9="|","|",AC$7+'INF S2 353-271'!$AR9)</f>
        <v>|</v>
      </c>
      <c r="AD12" s="87" t="str">
        <f ca="1">IF('INF S2 353-271'!$AS9="|","|",AD$7+'INF S2 353-271'!$AS9)</f>
        <v>|</v>
      </c>
      <c r="AE12" s="83">
        <f ca="1">IF('INF S2 353-271'!$AQ9="|","|",AE$7+'INF S2 353-271'!$AQ9)</f>
        <v>0.49581611111111112</v>
      </c>
      <c r="AF12" s="88"/>
      <c r="AG12" s="87"/>
      <c r="AH12" s="83">
        <f ca="1">IF('INF S2 353-271'!$AQ9="|","|",AH$7+'INF S2 353-271'!$AQ9)</f>
        <v>0.53748277777777775</v>
      </c>
      <c r="AI12" s="88" t="str">
        <f ca="1">IF('INF S2 353-271'!$AR9="|","|",AI$7+'INF S2 353-271'!$AR9)</f>
        <v>|</v>
      </c>
      <c r="AJ12" s="87" t="str">
        <f ca="1">IF('INF S2 353-271'!$AS9="|","|",AJ$7+'INF S2 353-271'!$AS9)</f>
        <v>|</v>
      </c>
      <c r="AK12" s="83">
        <f ca="1">IF('INF S2 353-271'!$AQ9="|","|",AK$7+'INF S2 353-271'!$AQ9)</f>
        <v>0.57914944444444449</v>
      </c>
      <c r="AL12" s="88"/>
      <c r="AM12" s="87"/>
      <c r="AN12" s="87"/>
      <c r="AO12" s="83">
        <f ca="1">IF('INF S2 353-271'!$AQ9="|","|",AO$7+'INF S2 353-271'!$AQ9)</f>
        <v>0.62081611111111124</v>
      </c>
      <c r="AP12" s="88" t="str">
        <f ca="1">IF('INF S2 353-271'!$AR9="|","|",AP$7+'INF S2 353-271'!$AR9)</f>
        <v>|</v>
      </c>
      <c r="AQ12" s="83">
        <f ca="1">IF('INF S2 353-271'!$AQ9="|","|",AQ$7+'INF S2 353-271'!$AQ9)</f>
        <v>0.64164944444444449</v>
      </c>
      <c r="AR12" s="87" t="str">
        <f ca="1">IF('INF S2 353-271'!$AS9="|","|",AR$7+'INF S2 353-271'!$AS9)</f>
        <v>|</v>
      </c>
      <c r="AS12" s="87"/>
      <c r="AT12" s="83">
        <f ca="1">IF('INF S2 353-271'!$AQ9="|","|",AT$7+'INF S2 353-271'!$AQ9)</f>
        <v>0.66248277777777775</v>
      </c>
      <c r="AU12" s="88" t="str">
        <f ca="1">IF('INF S2 353-271'!$AR9="|","|",AU$7+'INF S2 353-271'!$AR9)</f>
        <v>|</v>
      </c>
      <c r="AV12" s="83">
        <f ca="1">IF('INF S2 353-271'!$AQ9="|","|",AV$7+'INF S2 353-271'!$AQ9)</f>
        <v>0.68331611111111124</v>
      </c>
      <c r="AW12" s="87" t="str">
        <f ca="1">IF('INF S2 353-271'!$AS9="|","|",AW$7+'INF S2 353-271'!$AS9)</f>
        <v>|</v>
      </c>
      <c r="AX12" s="87"/>
      <c r="AY12" s="83">
        <f ca="1">IF('INF S2 353-271'!$AQ9="|","|",AY$7+'INF S2 353-271'!$AQ9)</f>
        <v>0.70414944444444449</v>
      </c>
      <c r="AZ12" s="88" t="str">
        <f ca="1">IF('INF S2 353-271'!$AR9="|","|",AZ$7+'INF S2 353-271'!$AR9)</f>
        <v>|</v>
      </c>
      <c r="BA12" s="83">
        <f ca="1">IF('INF S2 353-271'!$AQ9="|","|",BA$7+'INF S2 353-271'!$AQ9)</f>
        <v>0.72498277777777775</v>
      </c>
      <c r="BB12" s="87" t="str">
        <f ca="1">IF('INF S2 353-271'!$AS9="|","|",BB$7+'INF S2 353-271'!$AS9)</f>
        <v>|</v>
      </c>
      <c r="BC12" s="87"/>
      <c r="BD12" s="83">
        <f ca="1">IF('INF S2 353-271'!$AQ9="|","|",BD$7+'INF S2 353-271'!$AQ9)</f>
        <v>0.74581611111111124</v>
      </c>
      <c r="BE12" s="88"/>
      <c r="BF12" s="83">
        <f ca="1">IF('INF S2 353-271'!$AQ9="|","|",BF$7+'INF S2 353-271'!$AQ9)</f>
        <v>0.76664944444444449</v>
      </c>
      <c r="BG12" s="87"/>
      <c r="BH12" s="87"/>
      <c r="BI12" s="83">
        <f ca="1">IF('INF S2 353-271'!$AQ9="|","|",BI$7+'INF S2 353-271'!$AQ9)</f>
        <v>0.78748277777777775</v>
      </c>
      <c r="BJ12" s="88" t="str">
        <f ca="1">IF('INF S2 353-271'!$AR9="|","|",BJ$7+'INF S2 353-271'!$AR9)</f>
        <v>|</v>
      </c>
      <c r="BK12" s="87" t="str">
        <f ca="1">IF('INF S2 353-271'!$AS9="|","|",BK$7+'INF S2 353-271'!$AS9)</f>
        <v>|</v>
      </c>
      <c r="BL12" s="83">
        <f ca="1">IF('INF S2 353-271'!$AQ9="|","|",BL$7+'INF S2 353-271'!$AQ9)</f>
        <v>0.82914944444444449</v>
      </c>
      <c r="BM12" s="88"/>
      <c r="BN12" s="87"/>
      <c r="BO12" s="83">
        <f ca="1">IF('INF S2 353-271'!$AQ9="|","|",BO$7+'INF S2 353-271'!$AQ9)</f>
        <v>0.87081611111111124</v>
      </c>
      <c r="BP12" s="88" t="str">
        <f ca="1">IF('INF S2 353-271'!$AR9="|","|",BP$7+'INF S2 353-271'!$AR9)</f>
        <v>|</v>
      </c>
      <c r="BQ12" s="87" t="str">
        <f ca="1">IF('INF S2 353-271'!$AS9="|","|",BQ$7+'INF S2 353-271'!$AS9)</f>
        <v>|</v>
      </c>
      <c r="BR12" s="83">
        <f ca="1">IF('INF S2 353-271'!$AQ9="|","|",BR$7+'INF S2 353-271'!$AQ9)</f>
        <v>0.91248277777777775</v>
      </c>
      <c r="BS12" s="88"/>
      <c r="BT12" s="87"/>
      <c r="BU12" s="83">
        <f ca="1">IF('INF S2 353-271'!$AQ9="|","|",BU$7+'INF S2 353-271'!$AQ9)</f>
        <v>0.95414944444444449</v>
      </c>
      <c r="BV12" s="88" t="str">
        <f ca="1">IF('INF S2 353-271'!$AR9="|","|",BV$7+'INF S2 353-271'!$AR9)</f>
        <v>|</v>
      </c>
      <c r="CK12" s="187">
        <v>24.853999999999992</v>
      </c>
      <c r="CL12" s="154" t="s">
        <v>105</v>
      </c>
      <c r="CM12" s="99"/>
      <c r="CN12" s="83">
        <f ca="1">IF('INF S2 353-271'!$AY9="|","|",CN$22+'INF S2 353-271'!$AY9)</f>
        <v>0.25553923611111112</v>
      </c>
      <c r="CO12" s="83">
        <f ca="1">IF('INF S2 353-271'!$AY9="|","|",CO$22+'INF S2 353-271'!$AY9)</f>
        <v>0.29720590277777781</v>
      </c>
      <c r="CP12" s="83"/>
      <c r="CQ12" s="87" t="str">
        <f ca="1">IF('INF S2 353-271'!$BA9="|","|",CQ$22+'INF S2 353-271'!$BA9)</f>
        <v>|</v>
      </c>
      <c r="CR12" s="83">
        <f ca="1">IF('INF S2 353-271'!$AY9="|","|",CR$22+'INF S2 353-271'!$AY9)</f>
        <v>0.31803923611111112</v>
      </c>
      <c r="CS12" s="82" t="str">
        <f ca="1">IF('INF S2 353-271'!$AZ9="|","|",CS$22+'INF S2 353-271'!$AZ9)</f>
        <v>|</v>
      </c>
      <c r="CT12" s="83">
        <f ca="1">IF('INF S2 353-271'!$AY9="|","|",CT$22+'INF S2 353-271'!$AY9)</f>
        <v>0.33887256944444449</v>
      </c>
      <c r="CU12" s="83"/>
      <c r="CV12" s="87" t="str">
        <f ca="1">IF('INF S2 353-271'!$BA9="|","|",CV$22+'INF S2 353-271'!$BA9)</f>
        <v>|</v>
      </c>
      <c r="CW12" s="83">
        <f ca="1">IF('INF S2 353-271'!$AY9="|","|",CW$22+'INF S2 353-271'!$AY9)</f>
        <v>0.35970590277777781</v>
      </c>
      <c r="CX12" s="82" t="str">
        <f ca="1">IF('INF S2 353-271'!$AZ9="|","|",CX$22+'INF S2 353-271'!$AZ9)</f>
        <v>|</v>
      </c>
      <c r="CY12" s="83">
        <f ca="1">IF('INF S2 353-271'!$AY9="|","|",CY$22+'INF S2 353-271'!$AY9)</f>
        <v>0.38053923611111112</v>
      </c>
      <c r="CZ12" s="83"/>
      <c r="DA12" s="87" t="str">
        <f ca="1">IF('INF S2 353-271'!$BA9="|","|",DA$22+'INF S2 353-271'!$BA9)</f>
        <v>|</v>
      </c>
      <c r="DB12" s="83">
        <f ca="1">IF('INF S2 353-271'!$AY9="|","|",DB$22+'INF S2 353-271'!$AY9)</f>
        <v>0.40137256944444449</v>
      </c>
      <c r="DC12" s="82" t="str">
        <f ca="1">IF('INF S2 353-271'!$AZ9="|","|",DC$22+'INF S2 353-271'!$AZ9)</f>
        <v>|</v>
      </c>
      <c r="DD12" s="83">
        <f ca="1">IF('INF S2 353-271'!$AY9="|","|",DD$22+'INF S2 353-271'!$AY9)</f>
        <v>0.42220590277777781</v>
      </c>
      <c r="DE12" s="87" t="str">
        <f ca="1">IF('INF S2 353-271'!$BA9="|","|",DE$22+'INF S2 353-271'!$BA9)</f>
        <v>|</v>
      </c>
      <c r="DF12" s="82"/>
      <c r="DG12" s="83">
        <f ca="1">IF('INF S2 353-271'!$AY9="|","|",DG$22+'INF S2 353-271'!$AY9)</f>
        <v>0.46387256944444449</v>
      </c>
      <c r="DH12" s="87"/>
      <c r="DI12" s="82" t="str">
        <f ca="1">IF('INF S2 353-271'!$AZ9="|","|",DI$22+'INF S2 353-271'!$AZ9)</f>
        <v>|</v>
      </c>
      <c r="DJ12" s="83">
        <f ca="1">IF('INF S2 353-271'!$AY9="|","|",DJ$22+'INF S2 353-271'!$AY9)</f>
        <v>0.50553923611111107</v>
      </c>
      <c r="DK12" s="87" t="str">
        <f ca="1">IF('INF S2 353-271'!$BA9="|","|",DK$22+'INF S2 353-271'!$BA9)</f>
        <v>|</v>
      </c>
      <c r="DL12" s="82"/>
      <c r="DM12" s="83">
        <f ca="1">IF('INF S2 353-271'!$AY9="|","|",DM$22+'INF S2 353-271'!$AY9)</f>
        <v>0.54720590277777781</v>
      </c>
      <c r="DN12" s="87"/>
      <c r="DO12" s="82" t="str">
        <f ca="1">IF('INF S2 353-271'!$AZ9="|","|",DO$22+'INF S2 353-271'!$AZ9)</f>
        <v>|</v>
      </c>
      <c r="DP12" s="83">
        <f ca="1">IF('INF S2 353-271'!$AY9="|","|",DP$22+'INF S2 353-271'!$AY9)</f>
        <v>0.58887256944444444</v>
      </c>
      <c r="DQ12" s="87" t="str">
        <f ca="1">IF('INF S2 353-271'!$BA9="|","|",DQ$22+'INF S2 353-271'!$BA9)</f>
        <v>|</v>
      </c>
      <c r="DR12" s="82"/>
      <c r="DS12" s="83">
        <f ca="1">IF('INF S2 353-271'!$AY9="|","|",DS$22+'INF S2 353-271'!$AY9)</f>
        <v>0.63053923611111118</v>
      </c>
      <c r="DT12" s="87"/>
      <c r="DU12" s="82" t="str">
        <f ca="1">IF('INF S2 353-271'!$AZ9="|","|",DU$22+'INF S2 353-271'!$AZ9)</f>
        <v>|</v>
      </c>
      <c r="DV12" s="83">
        <f ca="1">IF('INF S2 353-271'!$AY9="|","|",DV$22+'INF S2 353-271'!$AY9)</f>
        <v>0.67220590277777781</v>
      </c>
      <c r="DW12" s="83"/>
      <c r="DX12" s="87" t="str">
        <f ca="1">IF('INF S2 353-271'!$BA9="|","|",DX$22+'INF S2 353-271'!$BA9)</f>
        <v>|</v>
      </c>
      <c r="DY12" s="83">
        <f ca="1">IF('INF S2 353-271'!$AY9="|","|",DY$22+'INF S2 353-271'!$AY9)</f>
        <v>0.69303923611111118</v>
      </c>
      <c r="DZ12" s="82" t="str">
        <f ca="1">IF('INF S2 353-271'!$AZ9="|","|",DZ$22+'INF S2 353-271'!$AZ9)</f>
        <v>|</v>
      </c>
      <c r="EA12" s="83">
        <f ca="1">IF('INF S2 353-271'!$AY9="|","|",EA$22+'INF S2 353-271'!$AY9)</f>
        <v>0.71387256944444444</v>
      </c>
      <c r="EB12" s="83"/>
      <c r="EC12" s="87" t="str">
        <f ca="1">IF('INF S2 353-271'!$BA9="|","|",EC$22+'INF S2 353-271'!$BA9)</f>
        <v>|</v>
      </c>
      <c r="ED12" s="83">
        <f ca="1">IF('INF S2 353-271'!$AY9="|","|",ED$22+'INF S2 353-271'!$AY9)</f>
        <v>0.73470590277777781</v>
      </c>
      <c r="EE12" s="82" t="str">
        <f ca="1">IF('INF S2 353-271'!$AZ9="|","|",EE$22+'INF S2 353-271'!$AZ9)</f>
        <v>|</v>
      </c>
      <c r="EF12" s="83">
        <f ca="1">IF('INF S2 353-271'!$AY9="|","|",EF$22+'INF S2 353-271'!$AY9)</f>
        <v>0.75553923611111118</v>
      </c>
      <c r="EG12" s="83"/>
      <c r="EH12" s="87" t="str">
        <f ca="1">IF('INF S2 353-271'!$BA9="|","|",EH$22+'INF S2 353-271'!$BA9)</f>
        <v>|</v>
      </c>
      <c r="EI12" s="83">
        <f ca="1">IF('INF S2 353-271'!$AY9="|","|",EI$22+'INF S2 353-271'!$AY9)</f>
        <v>0.77637256944444444</v>
      </c>
      <c r="EJ12" s="82" t="str">
        <f ca="1">IF('INF S2 353-271'!$AZ9="|","|",EJ$22+'INF S2 353-271'!$AZ9)</f>
        <v>|</v>
      </c>
      <c r="EK12" s="83">
        <f ca="1">IF('INF S2 353-271'!$AY9="|","|",EK$22+'INF S2 353-271'!$AY9)</f>
        <v>0.79720590277777781</v>
      </c>
      <c r="EL12" s="83"/>
      <c r="EM12" s="87"/>
      <c r="EN12" s="83">
        <f ca="1">IF('INF S2 353-271'!$AY9="|","|",EN$22+'INF S2 353-271'!$AY9)</f>
        <v>0.81803923611111118</v>
      </c>
      <c r="EO12" s="82" t="str">
        <f ca="1">IF('INF S2 353-271'!$AZ9="|","|",EO$22+'INF S2 353-271'!$AZ9)</f>
        <v>|</v>
      </c>
      <c r="EP12" s="83">
        <f ca="1">IF('INF S2 353-271'!$AY9="|","|",EP$22+'INF S2 353-271'!$AY9)</f>
        <v>0.83887256944444444</v>
      </c>
      <c r="EQ12" s="87" t="str">
        <f ca="1">IF('INF S2 353-271'!$BA9="|","|",EQ$22+'INF S2 353-271'!$BA9)</f>
        <v>|</v>
      </c>
      <c r="ER12" s="82"/>
      <c r="ES12" s="83">
        <f ca="1">IF('INF S2 353-271'!$AY9="|","|",ES$22+'INF S2 353-271'!$AY9)</f>
        <v>0.88053923611111118</v>
      </c>
      <c r="ET12" s="87"/>
      <c r="EU12" s="82" t="str">
        <f ca="1">IF('INF S2 353-271'!$AZ9="|","|",EU$22+'INF S2 353-271'!$AZ9)</f>
        <v>|</v>
      </c>
      <c r="EV12" s="83">
        <f ca="1">IF('INF S2 353-271'!$AY9="|","|",EV$22+'INF S2 353-271'!$AY9)</f>
        <v>0.92220590277777781</v>
      </c>
      <c r="EW12" s="87" t="str">
        <f ca="1">IF('INF S2 353-271'!$BA9="|","|",EW$22+'INF S2 353-271'!$BA9)</f>
        <v>|</v>
      </c>
      <c r="EX12" s="82"/>
      <c r="EY12" s="83">
        <f ca="1">IF('INF S2 353-271'!$AY9="|","|",EY$22+'INF S2 353-271'!$AY9)</f>
        <v>0.96387256944444444</v>
      </c>
      <c r="EZ12" s="87"/>
      <c r="FA12" s="83">
        <f ca="1">IF('INF S2 353-271'!$AY9="|","|",FA$22+'INF S2 353-271'!$AY9)</f>
        <v>1.0055392361111111</v>
      </c>
    </row>
    <row r="13" spans="1:157">
      <c r="A13" s="187">
        <f ca="1">'INF S2 353-271'!AH10</f>
        <v>23.188999999999993</v>
      </c>
      <c r="B13" s="154" t="str">
        <f ca="1">'INF S2 353-271'!AI10</f>
        <v>Promno</v>
      </c>
      <c r="C13" s="99"/>
      <c r="D13" s="83">
        <f ca="1">IF('INF S2 353-271'!$AQ10="|","|",D$7+'INF S2 353-271'!$AQ10)</f>
        <v>0.20566559027777778</v>
      </c>
      <c r="E13" s="88"/>
      <c r="F13" s="87" t="str">
        <f ca="1">IF('INF S2 353-271'!$AS10="|","|",F$7+'INF S2 353-271'!$AS10)</f>
        <v>|</v>
      </c>
      <c r="G13" s="83">
        <f ca="1">IF('INF S2 353-271'!$AQ10="|","|",G$7+'INF S2 353-271'!$AQ10)</f>
        <v>0.24733225694444444</v>
      </c>
      <c r="H13" s="88" t="str">
        <f ca="1">IF('INF S2 353-271'!$AR10="|","|",H$7+'INF S2 353-271'!$AR10)</f>
        <v>|</v>
      </c>
      <c r="I13" s="83">
        <f ca="1">IF('INF S2 353-271'!$AQ10="|","|",I$7+'INF S2 353-271'!$AQ10)</f>
        <v>0.26816559027777775</v>
      </c>
      <c r="J13" s="87" t="str">
        <f ca="1">IF('INF S2 353-271'!$AS10="|","|",J$7+'INF S2 353-271'!$AS10)</f>
        <v>|</v>
      </c>
      <c r="K13" s="87"/>
      <c r="L13" s="83">
        <f ca="1">IF('INF S2 353-271'!$AQ10="|","|",L$7+'INF S2 353-271'!$AQ10)</f>
        <v>0.28899892361111107</v>
      </c>
      <c r="M13" s="88" t="str">
        <f ca="1">IF('INF S2 353-271'!$AR10="|","|",M$7+'INF S2 353-271'!$AR10)</f>
        <v>|</v>
      </c>
      <c r="N13" s="83">
        <f ca="1">IF('INF S2 353-271'!$AQ10="|","|",N$7+'INF S2 353-271'!$AQ10)</f>
        <v>0.30983225694444444</v>
      </c>
      <c r="O13" s="87" t="str">
        <f ca="1">IF('INF S2 353-271'!$AS10="|","|",O$7+'INF S2 353-271'!$AS10)</f>
        <v>|</v>
      </c>
      <c r="P13" s="87"/>
      <c r="Q13" s="83">
        <f ca="1">IF('INF S2 353-271'!$AQ10="|","|",Q$7+'INF S2 353-271'!$AQ10)</f>
        <v>0.33066559027777775</v>
      </c>
      <c r="R13" s="88" t="str">
        <f ca="1">IF('INF S2 353-271'!$AR10="|","|",R$7+'INF S2 353-271'!$AR10)</f>
        <v>|</v>
      </c>
      <c r="S13" s="83">
        <f ca="1">IF('INF S2 353-271'!$AQ10="|","|",S$7+'INF S2 353-271'!$AQ10)</f>
        <v>0.35149892361111112</v>
      </c>
      <c r="T13" s="87" t="str">
        <f ca="1">IF('INF S2 353-271'!$AS10="|","|",T$7+'INF S2 353-271'!$AS10)</f>
        <v>|</v>
      </c>
      <c r="U13" s="87"/>
      <c r="V13" s="83">
        <f ca="1">IF('INF S2 353-271'!$AQ10="|","|",V$7+'INF S2 353-271'!$AQ10)</f>
        <v>0.37233225694444444</v>
      </c>
      <c r="W13" s="88" t="str">
        <f ca="1">IF('INF S2 353-271'!$AR10="|","|",W$7+'INF S2 353-271'!$AR10)</f>
        <v>|</v>
      </c>
      <c r="X13" s="87" t="str">
        <f ca="1">IF('INF S2 353-271'!$AS10="|","|",X$7+'INF S2 353-271'!$AS10)</f>
        <v>|</v>
      </c>
      <c r="Y13" s="83">
        <f ca="1">IF('INF S2 353-271'!$AQ10="|","|",Y$7+'INF S2 353-271'!$AQ10)</f>
        <v>0.41399892361111112</v>
      </c>
      <c r="Z13" s="88"/>
      <c r="AA13" s="87"/>
      <c r="AB13" s="83">
        <f ca="1">IF('INF S2 353-271'!$AQ10="|","|",AB$7+'INF S2 353-271'!$AQ10)</f>
        <v>0.45566559027777781</v>
      </c>
      <c r="AC13" s="88" t="str">
        <f ca="1">IF('INF S2 353-271'!$AR10="|","|",AC$7+'INF S2 353-271'!$AR10)</f>
        <v>|</v>
      </c>
      <c r="AD13" s="87" t="str">
        <f ca="1">IF('INF S2 353-271'!$AS10="|","|",AD$7+'INF S2 353-271'!$AS10)</f>
        <v>|</v>
      </c>
      <c r="AE13" s="83">
        <f ca="1">IF('INF S2 353-271'!$AQ10="|","|",AE$7+'INF S2 353-271'!$AQ10)</f>
        <v>0.49733225694444444</v>
      </c>
      <c r="AF13" s="88"/>
      <c r="AG13" s="87"/>
      <c r="AH13" s="83">
        <f ca="1">IF('INF S2 353-271'!$AQ10="|","|",AH$7+'INF S2 353-271'!$AQ10)</f>
        <v>0.53899892361111112</v>
      </c>
      <c r="AI13" s="88" t="str">
        <f ca="1">IF('INF S2 353-271'!$AR10="|","|",AI$7+'INF S2 353-271'!$AR10)</f>
        <v>|</v>
      </c>
      <c r="AJ13" s="87" t="str">
        <f ca="1">IF('INF S2 353-271'!$AS10="|","|",AJ$7+'INF S2 353-271'!$AS10)</f>
        <v>|</v>
      </c>
      <c r="AK13" s="83">
        <f ca="1">IF('INF S2 353-271'!$AQ10="|","|",AK$7+'INF S2 353-271'!$AQ10)</f>
        <v>0.58066559027777775</v>
      </c>
      <c r="AL13" s="88"/>
      <c r="AM13" s="87"/>
      <c r="AN13" s="87"/>
      <c r="AO13" s="83">
        <f ca="1">IF('INF S2 353-271'!$AQ10="|","|",AO$7+'INF S2 353-271'!$AQ10)</f>
        <v>0.6223322569444445</v>
      </c>
      <c r="AP13" s="88" t="str">
        <f ca="1">IF('INF S2 353-271'!$AR10="|","|",AP$7+'INF S2 353-271'!$AR10)</f>
        <v>|</v>
      </c>
      <c r="AQ13" s="83">
        <f ca="1">IF('INF S2 353-271'!$AQ10="|","|",AQ$7+'INF S2 353-271'!$AQ10)</f>
        <v>0.64316559027777775</v>
      </c>
      <c r="AR13" s="87" t="str">
        <f ca="1">IF('INF S2 353-271'!$AS10="|","|",AR$7+'INF S2 353-271'!$AS10)</f>
        <v>|</v>
      </c>
      <c r="AS13" s="87"/>
      <c r="AT13" s="83">
        <f ca="1">IF('INF S2 353-271'!$AQ10="|","|",AT$7+'INF S2 353-271'!$AQ10)</f>
        <v>0.66399892361111112</v>
      </c>
      <c r="AU13" s="88" t="str">
        <f ca="1">IF('INF S2 353-271'!$AR10="|","|",AU$7+'INF S2 353-271'!$AR10)</f>
        <v>|</v>
      </c>
      <c r="AV13" s="83">
        <f ca="1">IF('INF S2 353-271'!$AQ10="|","|",AV$7+'INF S2 353-271'!$AQ10)</f>
        <v>0.6848322569444445</v>
      </c>
      <c r="AW13" s="87" t="str">
        <f ca="1">IF('INF S2 353-271'!$AS10="|","|",AW$7+'INF S2 353-271'!$AS10)</f>
        <v>|</v>
      </c>
      <c r="AX13" s="87"/>
      <c r="AY13" s="83">
        <f ca="1">IF('INF S2 353-271'!$AQ10="|","|",AY$7+'INF S2 353-271'!$AQ10)</f>
        <v>0.70566559027777775</v>
      </c>
      <c r="AZ13" s="88" t="str">
        <f ca="1">IF('INF S2 353-271'!$AR10="|","|",AZ$7+'INF S2 353-271'!$AR10)</f>
        <v>|</v>
      </c>
      <c r="BA13" s="83">
        <f ca="1">IF('INF S2 353-271'!$AQ10="|","|",BA$7+'INF S2 353-271'!$AQ10)</f>
        <v>0.72649892361111112</v>
      </c>
      <c r="BB13" s="87" t="str">
        <f ca="1">IF('INF S2 353-271'!$AS10="|","|",BB$7+'INF S2 353-271'!$AS10)</f>
        <v>|</v>
      </c>
      <c r="BC13" s="87"/>
      <c r="BD13" s="83">
        <f ca="1">IF('INF S2 353-271'!$AQ10="|","|",BD$7+'INF S2 353-271'!$AQ10)</f>
        <v>0.7473322569444445</v>
      </c>
      <c r="BE13" s="88"/>
      <c r="BF13" s="83">
        <f ca="1">IF('INF S2 353-271'!$AQ10="|","|",BF$7+'INF S2 353-271'!$AQ10)</f>
        <v>0.76816559027777775</v>
      </c>
      <c r="BG13" s="87"/>
      <c r="BH13" s="87"/>
      <c r="BI13" s="83">
        <f ca="1">IF('INF S2 353-271'!$AQ10="|","|",BI$7+'INF S2 353-271'!$AQ10)</f>
        <v>0.78899892361111112</v>
      </c>
      <c r="BJ13" s="88" t="str">
        <f ca="1">IF('INF S2 353-271'!$AR10="|","|",BJ$7+'INF S2 353-271'!$AR10)</f>
        <v>|</v>
      </c>
      <c r="BK13" s="87" t="str">
        <f ca="1">IF('INF S2 353-271'!$AS10="|","|",BK$7+'INF S2 353-271'!$AS10)</f>
        <v>|</v>
      </c>
      <c r="BL13" s="83">
        <f ca="1">IF('INF S2 353-271'!$AQ10="|","|",BL$7+'INF S2 353-271'!$AQ10)</f>
        <v>0.83066559027777775</v>
      </c>
      <c r="BM13" s="88"/>
      <c r="BN13" s="87"/>
      <c r="BO13" s="83">
        <f ca="1">IF('INF S2 353-271'!$AQ10="|","|",BO$7+'INF S2 353-271'!$AQ10)</f>
        <v>0.8723322569444445</v>
      </c>
      <c r="BP13" s="88" t="str">
        <f ca="1">IF('INF S2 353-271'!$AR10="|","|",BP$7+'INF S2 353-271'!$AR10)</f>
        <v>|</v>
      </c>
      <c r="BQ13" s="87" t="str">
        <f ca="1">IF('INF S2 353-271'!$AS10="|","|",BQ$7+'INF S2 353-271'!$AS10)</f>
        <v>|</v>
      </c>
      <c r="BR13" s="83">
        <f ca="1">IF('INF S2 353-271'!$AQ10="|","|",BR$7+'INF S2 353-271'!$AQ10)</f>
        <v>0.91399892361111112</v>
      </c>
      <c r="BS13" s="88"/>
      <c r="BT13" s="87"/>
      <c r="BU13" s="83">
        <f ca="1">IF('INF S2 353-271'!$AQ10="|","|",BU$7+'INF S2 353-271'!$AQ10)</f>
        <v>0.95566559027777775</v>
      </c>
      <c r="BV13" s="88" t="str">
        <f ca="1">IF('INF S2 353-271'!$AR10="|","|",BV$7+'INF S2 353-271'!$AR10)</f>
        <v>|</v>
      </c>
      <c r="CK13" s="187">
        <v>23.188999999999993</v>
      </c>
      <c r="CL13" s="154" t="s">
        <v>106</v>
      </c>
      <c r="CM13" s="99"/>
      <c r="CN13" s="83">
        <f ca="1">IF('INF S2 353-271'!$AY10="|","|",CN$22+'INF S2 353-271'!$AY10)</f>
        <v>0.25402309027777781</v>
      </c>
      <c r="CO13" s="83">
        <f ca="1">IF('INF S2 353-271'!$AY10="|","|",CO$22+'INF S2 353-271'!$AY10)</f>
        <v>0.29568975694444444</v>
      </c>
      <c r="CP13" s="83"/>
      <c r="CQ13" s="87" t="str">
        <f ca="1">IF('INF S2 353-271'!$BA10="|","|",CQ$22+'INF S2 353-271'!$BA10)</f>
        <v>|</v>
      </c>
      <c r="CR13" s="83">
        <f ca="1">IF('INF S2 353-271'!$AY10="|","|",CR$22+'INF S2 353-271'!$AY10)</f>
        <v>0.31652309027777775</v>
      </c>
      <c r="CS13" s="82" t="str">
        <f ca="1">IF('INF S2 353-271'!$AZ10="|","|",CS$22+'INF S2 353-271'!$AZ10)</f>
        <v>|</v>
      </c>
      <c r="CT13" s="83">
        <f ca="1">IF('INF S2 353-271'!$AY10="|","|",CT$22+'INF S2 353-271'!$AY10)</f>
        <v>0.33735642361111112</v>
      </c>
      <c r="CU13" s="83"/>
      <c r="CV13" s="87" t="str">
        <f ca="1">IF('INF S2 353-271'!$BA10="|","|",CV$22+'INF S2 353-271'!$BA10)</f>
        <v>|</v>
      </c>
      <c r="CW13" s="83">
        <f ca="1">IF('INF S2 353-271'!$AY10="|","|",CW$22+'INF S2 353-271'!$AY10)</f>
        <v>0.35818975694444444</v>
      </c>
      <c r="CX13" s="82" t="str">
        <f ca="1">IF('INF S2 353-271'!$AZ10="|","|",CX$22+'INF S2 353-271'!$AZ10)</f>
        <v>|</v>
      </c>
      <c r="CY13" s="83">
        <f ca="1">IF('INF S2 353-271'!$AY10="|","|",CY$22+'INF S2 353-271'!$AY10)</f>
        <v>0.37902309027777775</v>
      </c>
      <c r="CZ13" s="83"/>
      <c r="DA13" s="87" t="str">
        <f ca="1">IF('INF S2 353-271'!$BA10="|","|",DA$22+'INF S2 353-271'!$BA10)</f>
        <v>|</v>
      </c>
      <c r="DB13" s="83">
        <f ca="1">IF('INF S2 353-271'!$AY10="|","|",DB$22+'INF S2 353-271'!$AY10)</f>
        <v>0.39985642361111112</v>
      </c>
      <c r="DC13" s="82" t="str">
        <f ca="1">IF('INF S2 353-271'!$AZ10="|","|",DC$22+'INF S2 353-271'!$AZ10)</f>
        <v>|</v>
      </c>
      <c r="DD13" s="83">
        <f ca="1">IF('INF S2 353-271'!$AY10="|","|",DD$22+'INF S2 353-271'!$AY10)</f>
        <v>0.42068975694444444</v>
      </c>
      <c r="DE13" s="87" t="str">
        <f ca="1">IF('INF S2 353-271'!$BA10="|","|",DE$22+'INF S2 353-271'!$BA10)</f>
        <v>|</v>
      </c>
      <c r="DF13" s="82"/>
      <c r="DG13" s="83">
        <f ca="1">IF('INF S2 353-271'!$AY10="|","|",DG$22+'INF S2 353-271'!$AY10)</f>
        <v>0.46235642361111112</v>
      </c>
      <c r="DH13" s="87"/>
      <c r="DI13" s="82" t="str">
        <f ca="1">IF('INF S2 353-271'!$AZ10="|","|",DI$22+'INF S2 353-271'!$AZ10)</f>
        <v>|</v>
      </c>
      <c r="DJ13" s="83">
        <f ca="1">IF('INF S2 353-271'!$AY10="|","|",DJ$22+'INF S2 353-271'!$AY10)</f>
        <v>0.50402309027777781</v>
      </c>
      <c r="DK13" s="87" t="str">
        <f ca="1">IF('INF S2 353-271'!$BA10="|","|",DK$22+'INF S2 353-271'!$BA10)</f>
        <v>|</v>
      </c>
      <c r="DL13" s="82"/>
      <c r="DM13" s="83">
        <f ca="1">IF('INF S2 353-271'!$AY10="|","|",DM$22+'INF S2 353-271'!$AY10)</f>
        <v>0.54568975694444444</v>
      </c>
      <c r="DN13" s="87"/>
      <c r="DO13" s="82" t="str">
        <f ca="1">IF('INF S2 353-271'!$AZ10="|","|",DO$22+'INF S2 353-271'!$AZ10)</f>
        <v>|</v>
      </c>
      <c r="DP13" s="83">
        <f ca="1">IF('INF S2 353-271'!$AY10="|","|",DP$22+'INF S2 353-271'!$AY10)</f>
        <v>0.58735642361111107</v>
      </c>
      <c r="DQ13" s="87" t="str">
        <f ca="1">IF('INF S2 353-271'!$BA10="|","|",DQ$22+'INF S2 353-271'!$BA10)</f>
        <v>|</v>
      </c>
      <c r="DR13" s="82"/>
      <c r="DS13" s="83">
        <f ca="1">IF('INF S2 353-271'!$AY10="|","|",DS$22+'INF S2 353-271'!$AY10)</f>
        <v>0.62902309027777781</v>
      </c>
      <c r="DT13" s="87"/>
      <c r="DU13" s="82" t="str">
        <f ca="1">IF('INF S2 353-271'!$AZ10="|","|",DU$22+'INF S2 353-271'!$AZ10)</f>
        <v>|</v>
      </c>
      <c r="DV13" s="83">
        <f ca="1">IF('INF S2 353-271'!$AY10="|","|",DV$22+'INF S2 353-271'!$AY10)</f>
        <v>0.67068975694444444</v>
      </c>
      <c r="DW13" s="83"/>
      <c r="DX13" s="87" t="str">
        <f ca="1">IF('INF S2 353-271'!$BA10="|","|",DX$22+'INF S2 353-271'!$BA10)</f>
        <v>|</v>
      </c>
      <c r="DY13" s="83">
        <f ca="1">IF('INF S2 353-271'!$AY10="|","|",DY$22+'INF S2 353-271'!$AY10)</f>
        <v>0.69152309027777781</v>
      </c>
      <c r="DZ13" s="82" t="str">
        <f ca="1">IF('INF S2 353-271'!$AZ10="|","|",DZ$22+'INF S2 353-271'!$AZ10)</f>
        <v>|</v>
      </c>
      <c r="EA13" s="83">
        <f ca="1">IF('INF S2 353-271'!$AY10="|","|",EA$22+'INF S2 353-271'!$AY10)</f>
        <v>0.71235642361111107</v>
      </c>
      <c r="EB13" s="83"/>
      <c r="EC13" s="87" t="str">
        <f ca="1">IF('INF S2 353-271'!$BA10="|","|",EC$22+'INF S2 353-271'!$BA10)</f>
        <v>|</v>
      </c>
      <c r="ED13" s="83">
        <f ca="1">IF('INF S2 353-271'!$AY10="|","|",ED$22+'INF S2 353-271'!$AY10)</f>
        <v>0.73318975694444444</v>
      </c>
      <c r="EE13" s="82" t="str">
        <f ca="1">IF('INF S2 353-271'!$AZ10="|","|",EE$22+'INF S2 353-271'!$AZ10)</f>
        <v>|</v>
      </c>
      <c r="EF13" s="83">
        <f ca="1">IF('INF S2 353-271'!$AY10="|","|",EF$22+'INF S2 353-271'!$AY10)</f>
        <v>0.75402309027777781</v>
      </c>
      <c r="EG13" s="83"/>
      <c r="EH13" s="87" t="str">
        <f ca="1">IF('INF S2 353-271'!$BA10="|","|",EH$22+'INF S2 353-271'!$BA10)</f>
        <v>|</v>
      </c>
      <c r="EI13" s="83">
        <f ca="1">IF('INF S2 353-271'!$AY10="|","|",EI$22+'INF S2 353-271'!$AY10)</f>
        <v>0.77485642361111107</v>
      </c>
      <c r="EJ13" s="82" t="str">
        <f ca="1">IF('INF S2 353-271'!$AZ10="|","|",EJ$22+'INF S2 353-271'!$AZ10)</f>
        <v>|</v>
      </c>
      <c r="EK13" s="83">
        <f ca="1">IF('INF S2 353-271'!$AY10="|","|",EK$22+'INF S2 353-271'!$AY10)</f>
        <v>0.79568975694444444</v>
      </c>
      <c r="EL13" s="83"/>
      <c r="EM13" s="87"/>
      <c r="EN13" s="83">
        <f ca="1">IF('INF S2 353-271'!$AY10="|","|",EN$22+'INF S2 353-271'!$AY10)</f>
        <v>0.81652309027777781</v>
      </c>
      <c r="EO13" s="82" t="str">
        <f ca="1">IF('INF S2 353-271'!$AZ10="|","|",EO$22+'INF S2 353-271'!$AZ10)</f>
        <v>|</v>
      </c>
      <c r="EP13" s="83">
        <f ca="1">IF('INF S2 353-271'!$AY10="|","|",EP$22+'INF S2 353-271'!$AY10)</f>
        <v>0.83735642361111107</v>
      </c>
      <c r="EQ13" s="87" t="str">
        <f ca="1">IF('INF S2 353-271'!$BA10="|","|",EQ$22+'INF S2 353-271'!$BA10)</f>
        <v>|</v>
      </c>
      <c r="ER13" s="82"/>
      <c r="ES13" s="83">
        <f ca="1">IF('INF S2 353-271'!$AY10="|","|",ES$22+'INF S2 353-271'!$AY10)</f>
        <v>0.87902309027777781</v>
      </c>
      <c r="ET13" s="87"/>
      <c r="EU13" s="82" t="str">
        <f ca="1">IF('INF S2 353-271'!$AZ10="|","|",EU$22+'INF S2 353-271'!$AZ10)</f>
        <v>|</v>
      </c>
      <c r="EV13" s="83">
        <f ca="1">IF('INF S2 353-271'!$AY10="|","|",EV$22+'INF S2 353-271'!$AY10)</f>
        <v>0.92068975694444444</v>
      </c>
      <c r="EW13" s="87" t="str">
        <f ca="1">IF('INF S2 353-271'!$BA10="|","|",EW$22+'INF S2 353-271'!$BA10)</f>
        <v>|</v>
      </c>
      <c r="EX13" s="82"/>
      <c r="EY13" s="83">
        <f ca="1">IF('INF S2 353-271'!$AY10="|","|",EY$22+'INF S2 353-271'!$AY10)</f>
        <v>0.96235642361111107</v>
      </c>
      <c r="EZ13" s="87"/>
      <c r="FA13" s="83">
        <f ca="1">IF('INF S2 353-271'!$AY10="|","|",FA$22+'INF S2 353-271'!$AY10)</f>
        <v>1.0040230902777778</v>
      </c>
    </row>
    <row r="14" spans="1:157">
      <c r="A14" s="187">
        <f ca="1">'INF S2 353-271'!AH11</f>
        <v>20.050999999999991</v>
      </c>
      <c r="B14" s="156" t="str">
        <f ca="1">'INF S2 353-271'!AI11</f>
        <v>Biskupice Wlkp.</v>
      </c>
      <c r="C14" s="99"/>
      <c r="D14" s="83">
        <f ca="1">IF('INF S2 353-271'!$AQ11="|","|",D$7+'INF S2 353-271'!$AQ11)</f>
        <v>0.20771899305555555</v>
      </c>
      <c r="E14" s="88"/>
      <c r="F14" s="87" t="str">
        <f ca="1">IF('INF S2 353-271'!$AS11="|","|",F$7+'INF S2 353-271'!$AS11)</f>
        <v>|</v>
      </c>
      <c r="G14" s="83">
        <f ca="1">IF('INF S2 353-271'!$AQ11="|","|",G$7+'INF S2 353-271'!$AQ11)</f>
        <v>0.24938565972222221</v>
      </c>
      <c r="H14" s="88">
        <f ca="1">IF('INF S2 353-271'!$AR11="|","|",H$7+'INF S2 353-271'!$AR11)</f>
        <v>0.25679398148148153</v>
      </c>
      <c r="I14" s="83">
        <f ca="1">IF('INF S2 353-271'!$AQ11="|","|",I$7+'INF S2 353-271'!$AQ11)</f>
        <v>0.27021899305555552</v>
      </c>
      <c r="J14" s="87" t="str">
        <f ca="1">IF('INF S2 353-271'!$AS11="|","|",J$7+'INF S2 353-271'!$AS11)</f>
        <v>|</v>
      </c>
      <c r="K14" s="87"/>
      <c r="L14" s="83">
        <f ca="1">IF('INF S2 353-271'!$AQ11="|","|",L$7+'INF S2 353-271'!$AQ11)</f>
        <v>0.29105232638888889</v>
      </c>
      <c r="M14" s="88">
        <f ca="1">IF('INF S2 353-271'!$AR11="|","|",M$7+'INF S2 353-271'!$AR11)</f>
        <v>0.29846064814814821</v>
      </c>
      <c r="N14" s="83">
        <f ca="1">IF('INF S2 353-271'!$AQ11="|","|",N$7+'INF S2 353-271'!$AQ11)</f>
        <v>0.31188565972222226</v>
      </c>
      <c r="O14" s="87" t="str">
        <f ca="1">IF('INF S2 353-271'!$AS11="|","|",O$7+'INF S2 353-271'!$AS11)</f>
        <v>|</v>
      </c>
      <c r="P14" s="87"/>
      <c r="Q14" s="83">
        <f ca="1">IF('INF S2 353-271'!$AQ11="|","|",Q$7+'INF S2 353-271'!$AQ11)</f>
        <v>0.33271899305555552</v>
      </c>
      <c r="R14" s="88">
        <f ca="1">IF('INF S2 353-271'!$AR11="|","|",R$7+'INF S2 353-271'!$AR11)</f>
        <v>0.34012731481481484</v>
      </c>
      <c r="S14" s="83">
        <f ca="1">IF('INF S2 353-271'!$AQ11="|","|",S$7+'INF S2 353-271'!$AQ11)</f>
        <v>0.35355232638888889</v>
      </c>
      <c r="T14" s="87" t="str">
        <f ca="1">IF('INF S2 353-271'!$AS11="|","|",T$7+'INF S2 353-271'!$AS11)</f>
        <v>|</v>
      </c>
      <c r="U14" s="87"/>
      <c r="V14" s="83">
        <f ca="1">IF('INF S2 353-271'!$AQ11="|","|",V$7+'INF S2 353-271'!$AQ11)</f>
        <v>0.37438565972222226</v>
      </c>
      <c r="W14" s="88">
        <f ca="1">IF('INF S2 353-271'!$AR11="|","|",W$7+'INF S2 353-271'!$AR11)</f>
        <v>0.38179398148148153</v>
      </c>
      <c r="X14" s="87" t="str">
        <f ca="1">IF('INF S2 353-271'!$AS11="|","|",X$7+'INF S2 353-271'!$AS11)</f>
        <v>|</v>
      </c>
      <c r="Y14" s="83">
        <f ca="1">IF('INF S2 353-271'!$AQ11="|","|",Y$7+'INF S2 353-271'!$AQ11)</f>
        <v>0.41605232638888889</v>
      </c>
      <c r="Z14" s="88"/>
      <c r="AA14" s="87"/>
      <c r="AB14" s="83">
        <f ca="1">IF('INF S2 353-271'!$AQ11="|","|",AB$7+'INF S2 353-271'!$AQ11)</f>
        <v>0.45771899305555563</v>
      </c>
      <c r="AC14" s="88">
        <f ca="1">IF('INF S2 353-271'!$AR11="|","|",AC$7+'INF S2 353-271'!$AR11)</f>
        <v>0.46512731481481484</v>
      </c>
      <c r="AD14" s="87" t="str">
        <f ca="1">IF('INF S2 353-271'!$AS11="|","|",AD$7+'INF S2 353-271'!$AS11)</f>
        <v>|</v>
      </c>
      <c r="AE14" s="83">
        <f ca="1">IF('INF S2 353-271'!$AQ11="|","|",AE$7+'INF S2 353-271'!$AQ11)</f>
        <v>0.49938565972222226</v>
      </c>
      <c r="AF14" s="88"/>
      <c r="AG14" s="87"/>
      <c r="AH14" s="83">
        <f ca="1">IF('INF S2 353-271'!$AQ11="|","|",AH$7+'INF S2 353-271'!$AQ11)</f>
        <v>0.54105232638888889</v>
      </c>
      <c r="AI14" s="88">
        <f ca="1">IF('INF S2 353-271'!$AR11="|","|",AI$7+'INF S2 353-271'!$AR11)</f>
        <v>0.5484606481481481</v>
      </c>
      <c r="AJ14" s="87" t="str">
        <f ca="1">IF('INF S2 353-271'!$AS11="|","|",AJ$7+'INF S2 353-271'!$AS11)</f>
        <v>|</v>
      </c>
      <c r="AK14" s="83">
        <f ca="1">IF('INF S2 353-271'!$AQ11="|","|",AK$7+'INF S2 353-271'!$AQ11)</f>
        <v>0.58271899305555552</v>
      </c>
      <c r="AL14" s="88"/>
      <c r="AM14" s="87"/>
      <c r="AN14" s="87"/>
      <c r="AO14" s="83">
        <f ca="1">IF('INF S2 353-271'!$AQ11="|","|",AO$7+'INF S2 353-271'!$AQ11)</f>
        <v>0.62438565972222226</v>
      </c>
      <c r="AP14" s="88">
        <f ca="1">IF('INF S2 353-271'!$AR11="|","|",AP$7+'INF S2 353-271'!$AR11)</f>
        <v>0.63179398148148147</v>
      </c>
      <c r="AQ14" s="83">
        <f ca="1">IF('INF S2 353-271'!$AQ11="|","|",AQ$7+'INF S2 353-271'!$AQ11)</f>
        <v>0.64521899305555552</v>
      </c>
      <c r="AR14" s="87" t="str">
        <f ca="1">IF('INF S2 353-271'!$AS11="|","|",AR$7+'INF S2 353-271'!$AS11)</f>
        <v>|</v>
      </c>
      <c r="AS14" s="87"/>
      <c r="AT14" s="83">
        <f ca="1">IF('INF S2 353-271'!$AQ11="|","|",AT$7+'INF S2 353-271'!$AQ11)</f>
        <v>0.66605232638888889</v>
      </c>
      <c r="AU14" s="88">
        <f ca="1">IF('INF S2 353-271'!$AR11="|","|",AU$7+'INF S2 353-271'!$AR11)</f>
        <v>0.6734606481481481</v>
      </c>
      <c r="AV14" s="83">
        <f ca="1">IF('INF S2 353-271'!$AQ11="|","|",AV$7+'INF S2 353-271'!$AQ11)</f>
        <v>0.68688565972222226</v>
      </c>
      <c r="AW14" s="87" t="str">
        <f ca="1">IF('INF S2 353-271'!$AS11="|","|",AW$7+'INF S2 353-271'!$AS11)</f>
        <v>|</v>
      </c>
      <c r="AX14" s="87"/>
      <c r="AY14" s="83">
        <f ca="1">IF('INF S2 353-271'!$AQ11="|","|",AY$7+'INF S2 353-271'!$AQ11)</f>
        <v>0.70771899305555552</v>
      </c>
      <c r="AZ14" s="88">
        <f ca="1">IF('INF S2 353-271'!$AR11="|","|",AZ$7+'INF S2 353-271'!$AR11)</f>
        <v>0.71512731481481484</v>
      </c>
      <c r="BA14" s="83">
        <f ca="1">IF('INF S2 353-271'!$AQ11="|","|",BA$7+'INF S2 353-271'!$AQ11)</f>
        <v>0.72855232638888889</v>
      </c>
      <c r="BB14" s="87" t="str">
        <f ca="1">IF('INF S2 353-271'!$AS11="|","|",BB$7+'INF S2 353-271'!$AS11)</f>
        <v>|</v>
      </c>
      <c r="BC14" s="87"/>
      <c r="BD14" s="83">
        <f ca="1">IF('INF S2 353-271'!$AQ11="|","|",BD$7+'INF S2 353-271'!$AQ11)</f>
        <v>0.74938565972222226</v>
      </c>
      <c r="BE14" s="88"/>
      <c r="BF14" s="83">
        <f ca="1">IF('INF S2 353-271'!$AQ11="|","|",BF$7+'INF S2 353-271'!$AQ11)</f>
        <v>0.77021899305555552</v>
      </c>
      <c r="BG14" s="87"/>
      <c r="BH14" s="87"/>
      <c r="BI14" s="83">
        <f ca="1">IF('INF S2 353-271'!$AQ11="|","|",BI$7+'INF S2 353-271'!$AQ11)</f>
        <v>0.79105232638888889</v>
      </c>
      <c r="BJ14" s="88">
        <f ca="1">IF('INF S2 353-271'!$AR11="|","|",BJ$7+'INF S2 353-271'!$AR11)</f>
        <v>0.7984606481481481</v>
      </c>
      <c r="BK14" s="87" t="str">
        <f ca="1">IF('INF S2 353-271'!$AS11="|","|",BK$7+'INF S2 353-271'!$AS11)</f>
        <v>|</v>
      </c>
      <c r="BL14" s="83">
        <f ca="1">IF('INF S2 353-271'!$AQ11="|","|",BL$7+'INF S2 353-271'!$AQ11)</f>
        <v>0.83271899305555552</v>
      </c>
      <c r="BM14" s="88"/>
      <c r="BN14" s="87"/>
      <c r="BO14" s="83">
        <f ca="1">IF('INF S2 353-271'!$AQ11="|","|",BO$7+'INF S2 353-271'!$AQ11)</f>
        <v>0.87438565972222226</v>
      </c>
      <c r="BP14" s="88">
        <f ca="1">IF('INF S2 353-271'!$AR11="|","|",BP$7+'INF S2 353-271'!$AR11)</f>
        <v>0.88179398148148147</v>
      </c>
      <c r="BQ14" s="87" t="str">
        <f ca="1">IF('INF S2 353-271'!$AS11="|","|",BQ$7+'INF S2 353-271'!$AS11)</f>
        <v>|</v>
      </c>
      <c r="BR14" s="83">
        <f ca="1">IF('INF S2 353-271'!$AQ11="|","|",BR$7+'INF S2 353-271'!$AQ11)</f>
        <v>0.91605232638888889</v>
      </c>
      <c r="BS14" s="88"/>
      <c r="BT14" s="87"/>
      <c r="BU14" s="83">
        <f ca="1">IF('INF S2 353-271'!$AQ11="|","|",BU$7+'INF S2 353-271'!$AQ11)</f>
        <v>0.95771899305555552</v>
      </c>
      <c r="BV14" s="88">
        <f ca="1">IF('INF S2 353-271'!$AR11="|","|",BV$7+'INF S2 353-271'!$AR11)</f>
        <v>0.96512731481481484</v>
      </c>
      <c r="CK14" s="187">
        <v>20.050999999999991</v>
      </c>
      <c r="CL14" s="156" t="s">
        <v>107</v>
      </c>
      <c r="CM14" s="99"/>
      <c r="CN14" s="83">
        <f ca="1">IF('INF S2 353-271'!$AY11="|","|",CN$22+'INF S2 353-271'!$AY11)</f>
        <v>0.25196968750000004</v>
      </c>
      <c r="CO14" s="83">
        <f ca="1">IF('INF S2 353-271'!$AY11="|","|",CO$22+'INF S2 353-271'!$AY11)</f>
        <v>0.29363635416666667</v>
      </c>
      <c r="CP14" s="83"/>
      <c r="CQ14" s="87" t="str">
        <f ca="1">IF('INF S2 353-271'!$BA11="|","|",CQ$22+'INF S2 353-271'!$BA11)</f>
        <v>|</v>
      </c>
      <c r="CR14" s="83">
        <f ca="1">IF('INF S2 353-271'!$AY11="|","|",CR$22+'INF S2 353-271'!$AY11)</f>
        <v>0.31446968749999998</v>
      </c>
      <c r="CS14" s="82">
        <f ca="1">IF('INF S2 353-271'!$AZ11="|","|",CS$22+'INF S2 353-271'!$AZ11)</f>
        <v>0.32715552083333332</v>
      </c>
      <c r="CT14" s="83">
        <f ca="1">IF('INF S2 353-271'!$AY11="|","|",CT$22+'INF S2 353-271'!$AY11)</f>
        <v>0.33530302083333335</v>
      </c>
      <c r="CU14" s="83"/>
      <c r="CV14" s="87" t="str">
        <f ca="1">IF('INF S2 353-271'!$BA11="|","|",CV$22+'INF S2 353-271'!$BA11)</f>
        <v>|</v>
      </c>
      <c r="CW14" s="83">
        <f ca="1">IF('INF S2 353-271'!$AY11="|","|",CW$22+'INF S2 353-271'!$AY11)</f>
        <v>0.35613635416666667</v>
      </c>
      <c r="CX14" s="82">
        <f ca="1">IF('INF S2 353-271'!$AZ11="|","|",CX$22+'INF S2 353-271'!$AZ11)</f>
        <v>0.36882218750000001</v>
      </c>
      <c r="CY14" s="83">
        <f ca="1">IF('INF S2 353-271'!$AY11="|","|",CY$22+'INF S2 353-271'!$AY11)</f>
        <v>0.37696968749999998</v>
      </c>
      <c r="CZ14" s="83"/>
      <c r="DA14" s="87" t="str">
        <f ca="1">IF('INF S2 353-271'!$BA11="|","|",DA$22+'INF S2 353-271'!$BA11)</f>
        <v>|</v>
      </c>
      <c r="DB14" s="83">
        <f ca="1">IF('INF S2 353-271'!$AY11="|","|",DB$22+'INF S2 353-271'!$AY11)</f>
        <v>0.39780302083333335</v>
      </c>
      <c r="DC14" s="82">
        <f ca="1">IF('INF S2 353-271'!$AZ11="|","|",DC$22+'INF S2 353-271'!$AZ11)</f>
        <v>0.41048885416666664</v>
      </c>
      <c r="DD14" s="83">
        <f ca="1">IF('INF S2 353-271'!$AY11="|","|",DD$22+'INF S2 353-271'!$AY11)</f>
        <v>0.41863635416666667</v>
      </c>
      <c r="DE14" s="87" t="str">
        <f ca="1">IF('INF S2 353-271'!$BA11="|","|",DE$22+'INF S2 353-271'!$BA11)</f>
        <v>|</v>
      </c>
      <c r="DF14" s="82"/>
      <c r="DG14" s="83">
        <f ca="1">IF('INF S2 353-271'!$AY11="|","|",DG$22+'INF S2 353-271'!$AY11)</f>
        <v>0.46030302083333335</v>
      </c>
      <c r="DH14" s="87"/>
      <c r="DI14" s="82">
        <f ca="1">IF('INF S2 353-271'!$AZ11="|","|",DI$22+'INF S2 353-271'!$AZ11)</f>
        <v>0.49382218750000001</v>
      </c>
      <c r="DJ14" s="83">
        <f ca="1">IF('INF S2 353-271'!$AY11="|","|",DJ$22+'INF S2 353-271'!$AY11)</f>
        <v>0.50196968750000004</v>
      </c>
      <c r="DK14" s="87" t="str">
        <f ca="1">IF('INF S2 353-271'!$BA11="|","|",DK$22+'INF S2 353-271'!$BA11)</f>
        <v>|</v>
      </c>
      <c r="DL14" s="82"/>
      <c r="DM14" s="83">
        <f ca="1">IF('INF S2 353-271'!$AY11="|","|",DM$22+'INF S2 353-271'!$AY11)</f>
        <v>0.54363635416666667</v>
      </c>
      <c r="DN14" s="87"/>
      <c r="DO14" s="82">
        <f ca="1">IF('INF S2 353-271'!$AZ11="|","|",DO$22+'INF S2 353-271'!$AZ11)</f>
        <v>0.57715552083333332</v>
      </c>
      <c r="DP14" s="83">
        <f ca="1">IF('INF S2 353-271'!$AY11="|","|",DP$22+'INF S2 353-271'!$AY11)</f>
        <v>0.5853030208333333</v>
      </c>
      <c r="DQ14" s="87" t="str">
        <f ca="1">IF('INF S2 353-271'!$BA11="|","|",DQ$22+'INF S2 353-271'!$BA11)</f>
        <v>|</v>
      </c>
      <c r="DR14" s="82"/>
      <c r="DS14" s="83">
        <f ca="1">IF('INF S2 353-271'!$AY11="|","|",DS$22+'INF S2 353-271'!$AY11)</f>
        <v>0.62696968750000004</v>
      </c>
      <c r="DT14" s="87"/>
      <c r="DU14" s="82">
        <f ca="1">IF('INF S2 353-271'!$AZ11="|","|",DU$22+'INF S2 353-271'!$AZ11)</f>
        <v>0.66048885416666669</v>
      </c>
      <c r="DV14" s="83">
        <f ca="1">IF('INF S2 353-271'!$AY11="|","|",DV$22+'INF S2 353-271'!$AY11)</f>
        <v>0.66863635416666667</v>
      </c>
      <c r="DW14" s="83"/>
      <c r="DX14" s="87" t="str">
        <f ca="1">IF('INF S2 353-271'!$BA11="|","|",DX$22+'INF S2 353-271'!$BA11)</f>
        <v>|</v>
      </c>
      <c r="DY14" s="83">
        <f ca="1">IF('INF S2 353-271'!$AY11="|","|",DY$22+'INF S2 353-271'!$AY11)</f>
        <v>0.68946968750000004</v>
      </c>
      <c r="DZ14" s="82">
        <f ca="1">IF('INF S2 353-271'!$AZ11="|","|",DZ$22+'INF S2 353-271'!$AZ11)</f>
        <v>0.70215552083333344</v>
      </c>
      <c r="EA14" s="83">
        <f ca="1">IF('INF S2 353-271'!$AY11="|","|",EA$22+'INF S2 353-271'!$AY11)</f>
        <v>0.7103030208333333</v>
      </c>
      <c r="EB14" s="83"/>
      <c r="EC14" s="87" t="str">
        <f ca="1">IF('INF S2 353-271'!$BA11="|","|",EC$22+'INF S2 353-271'!$BA11)</f>
        <v>|</v>
      </c>
      <c r="ED14" s="83">
        <f ca="1">IF('INF S2 353-271'!$AY11="|","|",ED$22+'INF S2 353-271'!$AY11)</f>
        <v>0.73113635416666667</v>
      </c>
      <c r="EE14" s="82">
        <f ca="1">IF('INF S2 353-271'!$AZ11="|","|",EE$22+'INF S2 353-271'!$AZ11)</f>
        <v>0.74382218750000006</v>
      </c>
      <c r="EF14" s="83">
        <f ca="1">IF('INF S2 353-271'!$AY11="|","|",EF$22+'INF S2 353-271'!$AY11)</f>
        <v>0.75196968750000004</v>
      </c>
      <c r="EG14" s="83"/>
      <c r="EH14" s="87" t="str">
        <f ca="1">IF('INF S2 353-271'!$BA11="|","|",EH$22+'INF S2 353-271'!$BA11)</f>
        <v>|</v>
      </c>
      <c r="EI14" s="83">
        <f ca="1">IF('INF S2 353-271'!$AY11="|","|",EI$22+'INF S2 353-271'!$AY11)</f>
        <v>0.7728030208333333</v>
      </c>
      <c r="EJ14" s="82">
        <f ca="1">IF('INF S2 353-271'!$AZ11="|","|",EJ$22+'INF S2 353-271'!$AZ11)</f>
        <v>0.78548885416666669</v>
      </c>
      <c r="EK14" s="83">
        <f ca="1">IF('INF S2 353-271'!$AY11="|","|",EK$22+'INF S2 353-271'!$AY11)</f>
        <v>0.79363635416666667</v>
      </c>
      <c r="EL14" s="83"/>
      <c r="EM14" s="87"/>
      <c r="EN14" s="83">
        <f ca="1">IF('INF S2 353-271'!$AY11="|","|",EN$22+'INF S2 353-271'!$AY11)</f>
        <v>0.81446968750000004</v>
      </c>
      <c r="EO14" s="82">
        <f ca="1">IF('INF S2 353-271'!$AZ11="|","|",EO$22+'INF S2 353-271'!$AZ11)</f>
        <v>0.82715552083333344</v>
      </c>
      <c r="EP14" s="83">
        <f ca="1">IF('INF S2 353-271'!$AY11="|","|",EP$22+'INF S2 353-271'!$AY11)</f>
        <v>0.8353030208333333</v>
      </c>
      <c r="EQ14" s="87" t="str">
        <f ca="1">IF('INF S2 353-271'!$BA11="|","|",EQ$22+'INF S2 353-271'!$BA11)</f>
        <v>|</v>
      </c>
      <c r="ER14" s="82"/>
      <c r="ES14" s="83">
        <f ca="1">IF('INF S2 353-271'!$AY11="|","|",ES$22+'INF S2 353-271'!$AY11)</f>
        <v>0.87696968750000004</v>
      </c>
      <c r="ET14" s="87"/>
      <c r="EU14" s="82">
        <f ca="1">IF('INF S2 353-271'!$AZ11="|","|",EU$22+'INF S2 353-271'!$AZ11)</f>
        <v>0.91048885416666669</v>
      </c>
      <c r="EV14" s="83">
        <f ca="1">IF('INF S2 353-271'!$AY11="|","|",EV$22+'INF S2 353-271'!$AY11)</f>
        <v>0.91863635416666667</v>
      </c>
      <c r="EW14" s="87" t="str">
        <f ca="1">IF('INF S2 353-271'!$BA11="|","|",EW$22+'INF S2 353-271'!$BA11)</f>
        <v>|</v>
      </c>
      <c r="EX14" s="82"/>
      <c r="EY14" s="83">
        <f ca="1">IF('INF S2 353-271'!$AY11="|","|",EY$22+'INF S2 353-271'!$AY11)</f>
        <v>0.9603030208333333</v>
      </c>
      <c r="EZ14" s="87"/>
      <c r="FA14" s="83">
        <f ca="1">IF('INF S2 353-271'!$AY11="|","|",FA$22+'INF S2 353-271'!$AY11)</f>
        <v>1.0019696875000002</v>
      </c>
    </row>
    <row r="15" spans="1:157">
      <c r="A15" s="187">
        <f ca="1">'INF S2 353-271'!AH12</f>
        <v>16.23599999999999</v>
      </c>
      <c r="B15" s="286" t="str">
        <f ca="1">'INF S2 353-271'!AI12</f>
        <v>Uzarzewo</v>
      </c>
      <c r="C15" s="99"/>
      <c r="D15" s="83">
        <f ca="1">IF('INF S2 353-271'!$AQ12="|","|",D$7+'INF S2 353-271'!$AQ12)</f>
        <v>0.2103810300925926</v>
      </c>
      <c r="E15" s="88"/>
      <c r="F15" s="87" t="str">
        <f ca="1">IF('INF S2 353-271'!$AS12="|","|",F$7+'INF S2 353-271'!$AS12)</f>
        <v>|</v>
      </c>
      <c r="G15" s="83">
        <f ca="1">IF('INF S2 353-271'!$AQ12="|","|",G$7+'INF S2 353-271'!$AQ12)</f>
        <v>0.25204769675925925</v>
      </c>
      <c r="H15" s="88" t="str">
        <f ca="1">IF('INF S2 353-271'!$AR12="|","|",H$7+'INF S2 353-271'!$AR12)</f>
        <v>|</v>
      </c>
      <c r="I15" s="83">
        <f ca="1">IF('INF S2 353-271'!$AQ12="|","|",I$7+'INF S2 353-271'!$AQ12)</f>
        <v>0.27288103009259257</v>
      </c>
      <c r="J15" s="87" t="str">
        <f ca="1">IF('INF S2 353-271'!$AS12="|","|",J$7+'INF S2 353-271'!$AS12)</f>
        <v>|</v>
      </c>
      <c r="K15" s="87"/>
      <c r="L15" s="83">
        <f ca="1">IF('INF S2 353-271'!$AQ12="|","|",L$7+'INF S2 353-271'!$AQ12)</f>
        <v>0.29371436342592588</v>
      </c>
      <c r="M15" s="88" t="str">
        <f ca="1">IF('INF S2 353-271'!$AR12="|","|",M$7+'INF S2 353-271'!$AR12)</f>
        <v>|</v>
      </c>
      <c r="N15" s="83">
        <f ca="1">IF('INF S2 353-271'!$AQ12="|","|",N$7+'INF S2 353-271'!$AQ12)</f>
        <v>0.31454769675925925</v>
      </c>
      <c r="O15" s="87" t="str">
        <f ca="1">IF('INF S2 353-271'!$AS12="|","|",O$7+'INF S2 353-271'!$AS12)</f>
        <v>|</v>
      </c>
      <c r="P15" s="87"/>
      <c r="Q15" s="83">
        <f ca="1">IF('INF S2 353-271'!$AQ12="|","|",Q$7+'INF S2 353-271'!$AQ12)</f>
        <v>0.33538103009259257</v>
      </c>
      <c r="R15" s="88" t="str">
        <f ca="1">IF('INF S2 353-271'!$AR12="|","|",R$7+'INF S2 353-271'!$AR12)</f>
        <v>|</v>
      </c>
      <c r="S15" s="83">
        <f ca="1">IF('INF S2 353-271'!$AQ12="|","|",S$7+'INF S2 353-271'!$AQ12)</f>
        <v>0.35621436342592594</v>
      </c>
      <c r="T15" s="87" t="str">
        <f ca="1">IF('INF S2 353-271'!$AS12="|","|",T$7+'INF S2 353-271'!$AS12)</f>
        <v>|</v>
      </c>
      <c r="U15" s="87"/>
      <c r="V15" s="83">
        <f ca="1">IF('INF S2 353-271'!$AQ12="|","|",V$7+'INF S2 353-271'!$AQ12)</f>
        <v>0.37704769675925925</v>
      </c>
      <c r="W15" s="88" t="str">
        <f ca="1">IF('INF S2 353-271'!$AR12="|","|",W$7+'INF S2 353-271'!$AR12)</f>
        <v>|</v>
      </c>
      <c r="X15" s="87" t="str">
        <f ca="1">IF('INF S2 353-271'!$AS12="|","|",X$7+'INF S2 353-271'!$AS12)</f>
        <v>|</v>
      </c>
      <c r="Y15" s="83">
        <f ca="1">IF('INF S2 353-271'!$AQ12="|","|",Y$7+'INF S2 353-271'!$AQ12)</f>
        <v>0.41871436342592594</v>
      </c>
      <c r="Z15" s="88"/>
      <c r="AA15" s="87"/>
      <c r="AB15" s="83">
        <f ca="1">IF('INF S2 353-271'!$AQ12="|","|",AB$7+'INF S2 353-271'!$AQ12)</f>
        <v>0.46038103009259262</v>
      </c>
      <c r="AC15" s="88" t="str">
        <f ca="1">IF('INF S2 353-271'!$AR12="|","|",AC$7+'INF S2 353-271'!$AR12)</f>
        <v>|</v>
      </c>
      <c r="AD15" s="87" t="str">
        <f ca="1">IF('INF S2 353-271'!$AS12="|","|",AD$7+'INF S2 353-271'!$AS12)</f>
        <v>|</v>
      </c>
      <c r="AE15" s="83">
        <f ca="1">IF('INF S2 353-271'!$AQ12="|","|",AE$7+'INF S2 353-271'!$AQ12)</f>
        <v>0.50204769675925931</v>
      </c>
      <c r="AF15" s="88"/>
      <c r="AG15" s="87"/>
      <c r="AH15" s="83">
        <f ca="1">IF('INF S2 353-271'!$AQ12="|","|",AH$7+'INF S2 353-271'!$AQ12)</f>
        <v>0.54371436342592594</v>
      </c>
      <c r="AI15" s="88" t="str">
        <f ca="1">IF('INF S2 353-271'!$AR12="|","|",AI$7+'INF S2 353-271'!$AR12)</f>
        <v>|</v>
      </c>
      <c r="AJ15" s="87" t="str">
        <f ca="1">IF('INF S2 353-271'!$AS12="|","|",AJ$7+'INF S2 353-271'!$AS12)</f>
        <v>|</v>
      </c>
      <c r="AK15" s="83">
        <f ca="1">IF('INF S2 353-271'!$AQ12="|","|",AK$7+'INF S2 353-271'!$AQ12)</f>
        <v>0.58538103009259257</v>
      </c>
      <c r="AL15" s="88"/>
      <c r="AM15" s="87"/>
      <c r="AN15" s="87"/>
      <c r="AO15" s="83">
        <f ca="1">IF('INF S2 353-271'!$AQ12="|","|",AO$7+'INF S2 353-271'!$AQ12)</f>
        <v>0.62704769675925931</v>
      </c>
      <c r="AP15" s="88" t="str">
        <f ca="1">IF('INF S2 353-271'!$AR12="|","|",AP$7+'INF S2 353-271'!$AR12)</f>
        <v>|</v>
      </c>
      <c r="AQ15" s="83">
        <f ca="1">IF('INF S2 353-271'!$AQ12="|","|",AQ$7+'INF S2 353-271'!$AQ12)</f>
        <v>0.64788103009259257</v>
      </c>
      <c r="AR15" s="87" t="str">
        <f ca="1">IF('INF S2 353-271'!$AS12="|","|",AR$7+'INF S2 353-271'!$AS12)</f>
        <v>|</v>
      </c>
      <c r="AS15" s="87"/>
      <c r="AT15" s="83">
        <f ca="1">IF('INF S2 353-271'!$AQ12="|","|",AT$7+'INF S2 353-271'!$AQ12)</f>
        <v>0.66871436342592594</v>
      </c>
      <c r="AU15" s="88" t="str">
        <f ca="1">IF('INF S2 353-271'!$AR12="|","|",AU$7+'INF S2 353-271'!$AR12)</f>
        <v>|</v>
      </c>
      <c r="AV15" s="83">
        <f ca="1">IF('INF S2 353-271'!$AQ12="|","|",AV$7+'INF S2 353-271'!$AQ12)</f>
        <v>0.68954769675925931</v>
      </c>
      <c r="AW15" s="87" t="str">
        <f ca="1">IF('INF S2 353-271'!$AS12="|","|",AW$7+'INF S2 353-271'!$AS12)</f>
        <v>|</v>
      </c>
      <c r="AX15" s="87"/>
      <c r="AY15" s="83">
        <f ca="1">IF('INF S2 353-271'!$AQ12="|","|",AY$7+'INF S2 353-271'!$AQ12)</f>
        <v>0.71038103009259257</v>
      </c>
      <c r="AZ15" s="88" t="str">
        <f ca="1">IF('INF S2 353-271'!$AR12="|","|",AZ$7+'INF S2 353-271'!$AR12)</f>
        <v>|</v>
      </c>
      <c r="BA15" s="83">
        <f ca="1">IF('INF S2 353-271'!$AQ12="|","|",BA$7+'INF S2 353-271'!$AQ12)</f>
        <v>0.73121436342592594</v>
      </c>
      <c r="BB15" s="87" t="str">
        <f ca="1">IF('INF S2 353-271'!$AS12="|","|",BB$7+'INF S2 353-271'!$AS12)</f>
        <v>|</v>
      </c>
      <c r="BC15" s="87"/>
      <c r="BD15" s="83">
        <f ca="1">IF('INF S2 353-271'!$AQ12="|","|",BD$7+'INF S2 353-271'!$AQ12)</f>
        <v>0.75204769675925931</v>
      </c>
      <c r="BE15" s="88"/>
      <c r="BF15" s="83">
        <f ca="1">IF('INF S2 353-271'!$AQ12="|","|",BF$7+'INF S2 353-271'!$AQ12)</f>
        <v>0.77288103009259257</v>
      </c>
      <c r="BG15" s="87"/>
      <c r="BH15" s="87"/>
      <c r="BI15" s="83">
        <f ca="1">IF('INF S2 353-271'!$AQ12="|","|",BI$7+'INF S2 353-271'!$AQ12)</f>
        <v>0.79371436342592594</v>
      </c>
      <c r="BJ15" s="88" t="str">
        <f ca="1">IF('INF S2 353-271'!$AR12="|","|",BJ$7+'INF S2 353-271'!$AR12)</f>
        <v>|</v>
      </c>
      <c r="BK15" s="87" t="str">
        <f ca="1">IF('INF S2 353-271'!$AS12="|","|",BK$7+'INF S2 353-271'!$AS12)</f>
        <v>|</v>
      </c>
      <c r="BL15" s="83">
        <f ca="1">IF('INF S2 353-271'!$AQ12="|","|",BL$7+'INF S2 353-271'!$AQ12)</f>
        <v>0.83538103009259257</v>
      </c>
      <c r="BM15" s="88"/>
      <c r="BN15" s="87"/>
      <c r="BO15" s="83">
        <f ca="1">IF('INF S2 353-271'!$AQ12="|","|",BO$7+'INF S2 353-271'!$AQ12)</f>
        <v>0.87704769675925931</v>
      </c>
      <c r="BP15" s="88" t="str">
        <f ca="1">IF('INF S2 353-271'!$AR12="|","|",BP$7+'INF S2 353-271'!$AR12)</f>
        <v>|</v>
      </c>
      <c r="BQ15" s="87" t="str">
        <f ca="1">IF('INF S2 353-271'!$AS12="|","|",BQ$7+'INF S2 353-271'!$AS12)</f>
        <v>|</v>
      </c>
      <c r="BR15" s="83">
        <f ca="1">IF('INF S2 353-271'!$AQ12="|","|",BR$7+'INF S2 353-271'!$AQ12)</f>
        <v>0.91871436342592594</v>
      </c>
      <c r="BS15" s="88"/>
      <c r="BT15" s="87"/>
      <c r="BU15" s="83">
        <f ca="1">IF('INF S2 353-271'!$AQ12="|","|",BU$7+'INF S2 353-271'!$AQ12)</f>
        <v>0.96038103009259257</v>
      </c>
      <c r="BV15" s="88" t="str">
        <f ca="1">IF('INF S2 353-271'!$AR12="|","|",BV$7+'INF S2 353-271'!$AR12)</f>
        <v>|</v>
      </c>
      <c r="CK15" s="187">
        <v>16.23599999999999</v>
      </c>
      <c r="CL15" s="286" t="s">
        <v>109</v>
      </c>
      <c r="CM15" s="99"/>
      <c r="CN15" s="83">
        <f ca="1">IF('INF S2 353-271'!$AY12="|","|",CN$22+'INF S2 353-271'!$AY12)</f>
        <v>0.24930765046296299</v>
      </c>
      <c r="CO15" s="83">
        <f ca="1">IF('INF S2 353-271'!$AY12="|","|",CO$22+'INF S2 353-271'!$AY12)</f>
        <v>0.29097431712962962</v>
      </c>
      <c r="CP15" s="83"/>
      <c r="CQ15" s="87" t="str">
        <f ca="1">IF('INF S2 353-271'!$BA12="|","|",CQ$22+'INF S2 353-271'!$BA12)</f>
        <v>|</v>
      </c>
      <c r="CR15" s="83">
        <f ca="1">IF('INF S2 353-271'!$AY12="|","|",CR$22+'INF S2 353-271'!$AY12)</f>
        <v>0.31180765046296294</v>
      </c>
      <c r="CS15" s="82" t="str">
        <f ca="1">IF('INF S2 353-271'!$AZ12="|","|",CS$22+'INF S2 353-271'!$AZ12)</f>
        <v>|</v>
      </c>
      <c r="CT15" s="83">
        <f ca="1">IF('INF S2 353-271'!$AY12="|","|",CT$22+'INF S2 353-271'!$AY12)</f>
        <v>0.33264098379629631</v>
      </c>
      <c r="CU15" s="83"/>
      <c r="CV15" s="87" t="str">
        <f ca="1">IF('INF S2 353-271'!$BA12="|","|",CV$22+'INF S2 353-271'!$BA12)</f>
        <v>|</v>
      </c>
      <c r="CW15" s="83">
        <f ca="1">IF('INF S2 353-271'!$AY12="|","|",CW$22+'INF S2 353-271'!$AY12)</f>
        <v>0.35347431712962962</v>
      </c>
      <c r="CX15" s="82" t="str">
        <f ca="1">IF('INF S2 353-271'!$AZ12="|","|",CX$22+'INF S2 353-271'!$AZ12)</f>
        <v>|</v>
      </c>
      <c r="CY15" s="83">
        <f ca="1">IF('INF S2 353-271'!$AY12="|","|",CY$22+'INF S2 353-271'!$AY12)</f>
        <v>0.37430765046296294</v>
      </c>
      <c r="CZ15" s="83"/>
      <c r="DA15" s="87" t="str">
        <f ca="1">IF('INF S2 353-271'!$BA12="|","|",DA$22+'INF S2 353-271'!$BA12)</f>
        <v>|</v>
      </c>
      <c r="DB15" s="83">
        <f ca="1">IF('INF S2 353-271'!$AY12="|","|",DB$22+'INF S2 353-271'!$AY12)</f>
        <v>0.39514098379629631</v>
      </c>
      <c r="DC15" s="82" t="str">
        <f ca="1">IF('INF S2 353-271'!$AZ12="|","|",DC$22+'INF S2 353-271'!$AZ12)</f>
        <v>|</v>
      </c>
      <c r="DD15" s="83">
        <f ca="1">IF('INF S2 353-271'!$AY12="|","|",DD$22+'INF S2 353-271'!$AY12)</f>
        <v>0.41597431712962962</v>
      </c>
      <c r="DE15" s="87" t="str">
        <f ca="1">IF('INF S2 353-271'!$BA12="|","|",DE$22+'INF S2 353-271'!$BA12)</f>
        <v>|</v>
      </c>
      <c r="DF15" s="82"/>
      <c r="DG15" s="83">
        <f ca="1">IF('INF S2 353-271'!$AY12="|","|",DG$22+'INF S2 353-271'!$AY12)</f>
        <v>0.45764098379629631</v>
      </c>
      <c r="DH15" s="87"/>
      <c r="DI15" s="82" t="str">
        <f ca="1">IF('INF S2 353-271'!$AZ12="|","|",DI$22+'INF S2 353-271'!$AZ12)</f>
        <v>|</v>
      </c>
      <c r="DJ15" s="83">
        <f ca="1">IF('INF S2 353-271'!$AY12="|","|",DJ$22+'INF S2 353-271'!$AY12)</f>
        <v>0.49930765046296294</v>
      </c>
      <c r="DK15" s="87" t="str">
        <f ca="1">IF('INF S2 353-271'!$BA12="|","|",DK$22+'INF S2 353-271'!$BA12)</f>
        <v>|</v>
      </c>
      <c r="DL15" s="82"/>
      <c r="DM15" s="83">
        <f ca="1">IF('INF S2 353-271'!$AY12="|","|",DM$22+'INF S2 353-271'!$AY12)</f>
        <v>0.54097431712962962</v>
      </c>
      <c r="DN15" s="87"/>
      <c r="DO15" s="82" t="str">
        <f ca="1">IF('INF S2 353-271'!$AZ12="|","|",DO$22+'INF S2 353-271'!$AZ12)</f>
        <v>|</v>
      </c>
      <c r="DP15" s="83">
        <f ca="1">IF('INF S2 353-271'!$AY12="|","|",DP$22+'INF S2 353-271'!$AY12)</f>
        <v>0.58264098379629625</v>
      </c>
      <c r="DQ15" s="87" t="str">
        <f ca="1">IF('INF S2 353-271'!$BA12="|","|",DQ$22+'INF S2 353-271'!$BA12)</f>
        <v>|</v>
      </c>
      <c r="DR15" s="82"/>
      <c r="DS15" s="83">
        <f ca="1">IF('INF S2 353-271'!$AY12="|","|",DS$22+'INF S2 353-271'!$AY12)</f>
        <v>0.62430765046296299</v>
      </c>
      <c r="DT15" s="87"/>
      <c r="DU15" s="82" t="str">
        <f ca="1">IF('INF S2 353-271'!$AZ12="|","|",DU$22+'INF S2 353-271'!$AZ12)</f>
        <v>|</v>
      </c>
      <c r="DV15" s="83">
        <f ca="1">IF('INF S2 353-271'!$AY12="|","|",DV$22+'INF S2 353-271'!$AY12)</f>
        <v>0.66597431712962962</v>
      </c>
      <c r="DW15" s="83"/>
      <c r="DX15" s="87" t="str">
        <f ca="1">IF('INF S2 353-271'!$BA12="|","|",DX$22+'INF S2 353-271'!$BA12)</f>
        <v>|</v>
      </c>
      <c r="DY15" s="83">
        <f ca="1">IF('INF S2 353-271'!$AY12="|","|",DY$22+'INF S2 353-271'!$AY12)</f>
        <v>0.68680765046296299</v>
      </c>
      <c r="DZ15" s="82" t="str">
        <f ca="1">IF('INF S2 353-271'!$AZ12="|","|",DZ$22+'INF S2 353-271'!$AZ12)</f>
        <v>|</v>
      </c>
      <c r="EA15" s="83">
        <f ca="1">IF('INF S2 353-271'!$AY12="|","|",EA$22+'INF S2 353-271'!$AY12)</f>
        <v>0.70764098379629625</v>
      </c>
      <c r="EB15" s="83"/>
      <c r="EC15" s="87" t="str">
        <f ca="1">IF('INF S2 353-271'!$BA12="|","|",EC$22+'INF S2 353-271'!$BA12)</f>
        <v>|</v>
      </c>
      <c r="ED15" s="83">
        <f ca="1">IF('INF S2 353-271'!$AY12="|","|",ED$22+'INF S2 353-271'!$AY12)</f>
        <v>0.72847431712962962</v>
      </c>
      <c r="EE15" s="82" t="str">
        <f ca="1">IF('INF S2 353-271'!$AZ12="|","|",EE$22+'INF S2 353-271'!$AZ12)</f>
        <v>|</v>
      </c>
      <c r="EF15" s="83">
        <f ca="1">IF('INF S2 353-271'!$AY12="|","|",EF$22+'INF S2 353-271'!$AY12)</f>
        <v>0.74930765046296299</v>
      </c>
      <c r="EG15" s="83"/>
      <c r="EH15" s="87" t="str">
        <f ca="1">IF('INF S2 353-271'!$BA12="|","|",EH$22+'INF S2 353-271'!$BA12)</f>
        <v>|</v>
      </c>
      <c r="EI15" s="83">
        <f ca="1">IF('INF S2 353-271'!$AY12="|","|",EI$22+'INF S2 353-271'!$AY12)</f>
        <v>0.77014098379629625</v>
      </c>
      <c r="EJ15" s="82" t="str">
        <f ca="1">IF('INF S2 353-271'!$AZ12="|","|",EJ$22+'INF S2 353-271'!$AZ12)</f>
        <v>|</v>
      </c>
      <c r="EK15" s="83">
        <f ca="1">IF('INF S2 353-271'!$AY12="|","|",EK$22+'INF S2 353-271'!$AY12)</f>
        <v>0.79097431712962962</v>
      </c>
      <c r="EL15" s="83"/>
      <c r="EM15" s="87"/>
      <c r="EN15" s="83">
        <f ca="1">IF('INF S2 353-271'!$AY12="|","|",EN$22+'INF S2 353-271'!$AY12)</f>
        <v>0.81180765046296299</v>
      </c>
      <c r="EO15" s="82" t="str">
        <f ca="1">IF('INF S2 353-271'!$AZ12="|","|",EO$22+'INF S2 353-271'!$AZ12)</f>
        <v>|</v>
      </c>
      <c r="EP15" s="83">
        <f ca="1">IF('INF S2 353-271'!$AY12="|","|",EP$22+'INF S2 353-271'!$AY12)</f>
        <v>0.83264098379629625</v>
      </c>
      <c r="EQ15" s="87" t="str">
        <f ca="1">IF('INF S2 353-271'!$BA12="|","|",EQ$22+'INF S2 353-271'!$BA12)</f>
        <v>|</v>
      </c>
      <c r="ER15" s="82"/>
      <c r="ES15" s="83">
        <f ca="1">IF('INF S2 353-271'!$AY12="|","|",ES$22+'INF S2 353-271'!$AY12)</f>
        <v>0.87430765046296299</v>
      </c>
      <c r="ET15" s="87"/>
      <c r="EU15" s="82" t="str">
        <f ca="1">IF('INF S2 353-271'!$AZ12="|","|",EU$22+'INF S2 353-271'!$AZ12)</f>
        <v>|</v>
      </c>
      <c r="EV15" s="83">
        <f ca="1">IF('INF S2 353-271'!$AY12="|","|",EV$22+'INF S2 353-271'!$AY12)</f>
        <v>0.91597431712962962</v>
      </c>
      <c r="EW15" s="87" t="str">
        <f ca="1">IF('INF S2 353-271'!$BA12="|","|",EW$22+'INF S2 353-271'!$BA12)</f>
        <v>|</v>
      </c>
      <c r="EX15" s="82"/>
      <c r="EY15" s="83">
        <f ca="1">IF('INF S2 353-271'!$AY12="|","|",EY$22+'INF S2 353-271'!$AY12)</f>
        <v>0.95764098379629625</v>
      </c>
      <c r="EZ15" s="87"/>
      <c r="FA15" s="83">
        <f ca="1">IF('INF S2 353-271'!$AY12="|","|",FA$22+'INF S2 353-271'!$AY12)</f>
        <v>0.99930765046296299</v>
      </c>
    </row>
    <row r="16" spans="1:157">
      <c r="A16" s="187">
        <f ca="1">'INF S2 353-271'!AH13</f>
        <v>13.385999999999992</v>
      </c>
      <c r="B16" s="153" t="str">
        <f ca="1">'INF S2 353-271'!AI13</f>
        <v>Kobylnica</v>
      </c>
      <c r="C16" s="99"/>
      <c r="D16" s="83">
        <f ca="1">IF('INF S2 353-271'!$AQ13="|","|",D$7+'INF S2 353-271'!$AQ13)</f>
        <v>0.21219815972222222</v>
      </c>
      <c r="E16" s="88"/>
      <c r="F16" s="87" t="str">
        <f ca="1">IF('INF S2 353-271'!$AS13="|","|",F$7+'INF S2 353-271'!$AS13)</f>
        <v>|</v>
      </c>
      <c r="G16" s="83">
        <f ca="1">IF('INF S2 353-271'!$AQ13="|","|",G$7+'INF S2 353-271'!$AQ13)</f>
        <v>0.25386482638888885</v>
      </c>
      <c r="H16" s="88" t="str">
        <f ca="1">IF('INF S2 353-271'!$AR13="|","|",H$7+'INF S2 353-271'!$AR13)</f>
        <v>|</v>
      </c>
      <c r="I16" s="83">
        <f ca="1">IF('INF S2 353-271'!$AQ13="|","|",I$7+'INF S2 353-271'!$AQ13)</f>
        <v>0.27469815972222222</v>
      </c>
      <c r="J16" s="87" t="str">
        <f ca="1">IF('INF S2 353-271'!$AS13="|","|",J$7+'INF S2 353-271'!$AS13)</f>
        <v>|</v>
      </c>
      <c r="K16" s="87"/>
      <c r="L16" s="83">
        <f ca="1">IF('INF S2 353-271'!$AQ13="|","|",L$7+'INF S2 353-271'!$AQ13)</f>
        <v>0.29553149305555554</v>
      </c>
      <c r="M16" s="88" t="str">
        <f ca="1">IF('INF S2 353-271'!$AR13="|","|",M$7+'INF S2 353-271'!$AR13)</f>
        <v>|</v>
      </c>
      <c r="N16" s="83">
        <f ca="1">IF('INF S2 353-271'!$AQ13="|","|",N$7+'INF S2 353-271'!$AQ13)</f>
        <v>0.31636482638888891</v>
      </c>
      <c r="O16" s="87" t="str">
        <f ca="1">IF('INF S2 353-271'!$AS13="|","|",O$7+'INF S2 353-271'!$AS13)</f>
        <v>|</v>
      </c>
      <c r="P16" s="87"/>
      <c r="Q16" s="83">
        <f ca="1">IF('INF S2 353-271'!$AQ13="|","|",Q$7+'INF S2 353-271'!$AQ13)</f>
        <v>0.33719815972222222</v>
      </c>
      <c r="R16" s="88" t="str">
        <f ca="1">IF('INF S2 353-271'!$AR13="|","|",R$7+'INF S2 353-271'!$AR13)</f>
        <v>|</v>
      </c>
      <c r="S16" s="83">
        <f ca="1">IF('INF S2 353-271'!$AQ13="|","|",S$7+'INF S2 353-271'!$AQ13)</f>
        <v>0.35803149305555559</v>
      </c>
      <c r="T16" s="87" t="str">
        <f ca="1">IF('INF S2 353-271'!$AS13="|","|",T$7+'INF S2 353-271'!$AS13)</f>
        <v>|</v>
      </c>
      <c r="U16" s="87"/>
      <c r="V16" s="83">
        <f ca="1">IF('INF S2 353-271'!$AQ13="|","|",V$7+'INF S2 353-271'!$AQ13)</f>
        <v>0.37886482638888891</v>
      </c>
      <c r="W16" s="88" t="str">
        <f ca="1">IF('INF S2 353-271'!$AR13="|","|",W$7+'INF S2 353-271'!$AR13)</f>
        <v>|</v>
      </c>
      <c r="X16" s="87" t="str">
        <f ca="1">IF('INF S2 353-271'!$AS13="|","|",X$7+'INF S2 353-271'!$AS13)</f>
        <v>|</v>
      </c>
      <c r="Y16" s="83">
        <f ca="1">IF('INF S2 353-271'!$AQ13="|","|",Y$7+'INF S2 353-271'!$AQ13)</f>
        <v>0.42053149305555559</v>
      </c>
      <c r="Z16" s="88"/>
      <c r="AA16" s="87"/>
      <c r="AB16" s="83">
        <f ca="1">IF('INF S2 353-271'!$AQ13="|","|",AB$7+'INF S2 353-271'!$AQ13)</f>
        <v>0.46219815972222228</v>
      </c>
      <c r="AC16" s="88" t="str">
        <f ca="1">IF('INF S2 353-271'!$AR13="|","|",AC$7+'INF S2 353-271'!$AR13)</f>
        <v>|</v>
      </c>
      <c r="AD16" s="87" t="str">
        <f ca="1">IF('INF S2 353-271'!$AS13="|","|",AD$7+'INF S2 353-271'!$AS13)</f>
        <v>|</v>
      </c>
      <c r="AE16" s="83">
        <f ca="1">IF('INF S2 353-271'!$AQ13="|","|",AE$7+'INF S2 353-271'!$AQ13)</f>
        <v>0.50386482638888885</v>
      </c>
      <c r="AF16" s="88"/>
      <c r="AG16" s="87"/>
      <c r="AH16" s="83">
        <f ca="1">IF('INF S2 353-271'!$AQ13="|","|",AH$7+'INF S2 353-271'!$AQ13)</f>
        <v>0.54553149305555559</v>
      </c>
      <c r="AI16" s="88" t="str">
        <f ca="1">IF('INF S2 353-271'!$AR13="|","|",AI$7+'INF S2 353-271'!$AR13)</f>
        <v>|</v>
      </c>
      <c r="AJ16" s="87" t="str">
        <f ca="1">IF('INF S2 353-271'!$AS13="|","|",AJ$7+'INF S2 353-271'!$AS13)</f>
        <v>|</v>
      </c>
      <c r="AK16" s="83">
        <f ca="1">IF('INF S2 353-271'!$AQ13="|","|",AK$7+'INF S2 353-271'!$AQ13)</f>
        <v>0.58719815972222222</v>
      </c>
      <c r="AL16" s="88"/>
      <c r="AM16" s="87"/>
      <c r="AN16" s="87"/>
      <c r="AO16" s="83">
        <f ca="1">IF('INF S2 353-271'!$AQ13="|","|",AO$7+'INF S2 353-271'!$AQ13)</f>
        <v>0.62886482638888896</v>
      </c>
      <c r="AP16" s="88" t="str">
        <f ca="1">IF('INF S2 353-271'!$AR13="|","|",AP$7+'INF S2 353-271'!$AR13)</f>
        <v>|</v>
      </c>
      <c r="AQ16" s="83">
        <f ca="1">IF('INF S2 353-271'!$AQ13="|","|",AQ$7+'INF S2 353-271'!$AQ13)</f>
        <v>0.64969815972222222</v>
      </c>
      <c r="AR16" s="87" t="str">
        <f ca="1">IF('INF S2 353-271'!$AS13="|","|",AR$7+'INF S2 353-271'!$AS13)</f>
        <v>|</v>
      </c>
      <c r="AS16" s="87"/>
      <c r="AT16" s="83">
        <f ca="1">IF('INF S2 353-271'!$AQ13="|","|",AT$7+'INF S2 353-271'!$AQ13)</f>
        <v>0.67053149305555559</v>
      </c>
      <c r="AU16" s="88" t="str">
        <f ca="1">IF('INF S2 353-271'!$AR13="|","|",AU$7+'INF S2 353-271'!$AR13)</f>
        <v>|</v>
      </c>
      <c r="AV16" s="83">
        <f ca="1">IF('INF S2 353-271'!$AQ13="|","|",AV$7+'INF S2 353-271'!$AQ13)</f>
        <v>0.69136482638888896</v>
      </c>
      <c r="AW16" s="87" t="str">
        <f ca="1">IF('INF S2 353-271'!$AS13="|","|",AW$7+'INF S2 353-271'!$AS13)</f>
        <v>|</v>
      </c>
      <c r="AX16" s="87"/>
      <c r="AY16" s="83">
        <f ca="1">IF('INF S2 353-271'!$AQ13="|","|",AY$7+'INF S2 353-271'!$AQ13)</f>
        <v>0.71219815972222222</v>
      </c>
      <c r="AZ16" s="88" t="str">
        <f ca="1">IF('INF S2 353-271'!$AR13="|","|",AZ$7+'INF S2 353-271'!$AR13)</f>
        <v>|</v>
      </c>
      <c r="BA16" s="83">
        <f ca="1">IF('INF S2 353-271'!$AQ13="|","|",BA$7+'INF S2 353-271'!$AQ13)</f>
        <v>0.73303149305555559</v>
      </c>
      <c r="BB16" s="87" t="str">
        <f ca="1">IF('INF S2 353-271'!$AS13="|","|",BB$7+'INF S2 353-271'!$AS13)</f>
        <v>|</v>
      </c>
      <c r="BC16" s="87"/>
      <c r="BD16" s="83">
        <f ca="1">IF('INF S2 353-271'!$AQ13="|","|",BD$7+'INF S2 353-271'!$AQ13)</f>
        <v>0.75386482638888896</v>
      </c>
      <c r="BE16" s="88"/>
      <c r="BF16" s="83">
        <f ca="1">IF('INF S2 353-271'!$AQ13="|","|",BF$7+'INF S2 353-271'!$AQ13)</f>
        <v>0.77469815972222222</v>
      </c>
      <c r="BG16" s="87"/>
      <c r="BH16" s="87"/>
      <c r="BI16" s="83">
        <f ca="1">IF('INF S2 353-271'!$AQ13="|","|",BI$7+'INF S2 353-271'!$AQ13)</f>
        <v>0.79553149305555559</v>
      </c>
      <c r="BJ16" s="88" t="str">
        <f ca="1">IF('INF S2 353-271'!$AR13="|","|",BJ$7+'INF S2 353-271'!$AR13)</f>
        <v>|</v>
      </c>
      <c r="BK16" s="87" t="str">
        <f ca="1">IF('INF S2 353-271'!$AS13="|","|",BK$7+'INF S2 353-271'!$AS13)</f>
        <v>|</v>
      </c>
      <c r="BL16" s="83">
        <f ca="1">IF('INF S2 353-271'!$AQ13="|","|",BL$7+'INF S2 353-271'!$AQ13)</f>
        <v>0.83719815972222222</v>
      </c>
      <c r="BM16" s="88"/>
      <c r="BN16" s="87"/>
      <c r="BO16" s="83">
        <f ca="1">IF('INF S2 353-271'!$AQ13="|","|",BO$7+'INF S2 353-271'!$AQ13)</f>
        <v>0.87886482638888896</v>
      </c>
      <c r="BP16" s="88" t="str">
        <f ca="1">IF('INF S2 353-271'!$AR13="|","|",BP$7+'INF S2 353-271'!$AR13)</f>
        <v>|</v>
      </c>
      <c r="BQ16" s="87" t="str">
        <f ca="1">IF('INF S2 353-271'!$AS13="|","|",BQ$7+'INF S2 353-271'!$AS13)</f>
        <v>|</v>
      </c>
      <c r="BR16" s="83">
        <f ca="1">IF('INF S2 353-271'!$AQ13="|","|",BR$7+'INF S2 353-271'!$AQ13)</f>
        <v>0.92053149305555559</v>
      </c>
      <c r="BS16" s="88"/>
      <c r="BT16" s="87"/>
      <c r="BU16" s="83">
        <f ca="1">IF('INF S2 353-271'!$AQ13="|","|",BU$7+'INF S2 353-271'!$AQ13)</f>
        <v>0.96219815972222222</v>
      </c>
      <c r="BV16" s="88" t="str">
        <f ca="1">IF('INF S2 353-271'!$AR13="|","|",BV$7+'INF S2 353-271'!$AR13)</f>
        <v>|</v>
      </c>
      <c r="CK16" s="187">
        <v>13.385999999999992</v>
      </c>
      <c r="CL16" s="153" t="s">
        <v>108</v>
      </c>
      <c r="CM16" s="99"/>
      <c r="CN16" s="83">
        <f ca="1">IF('INF S2 353-271'!$AY13="|","|",CN$22+'INF S2 353-271'!$AY13)</f>
        <v>0.24749052083333334</v>
      </c>
      <c r="CO16" s="83">
        <f ca="1">IF('INF S2 353-271'!$AY13="|","|",CO$22+'INF S2 353-271'!$AY13)</f>
        <v>0.28915718750000002</v>
      </c>
      <c r="CP16" s="83"/>
      <c r="CQ16" s="87" t="str">
        <f ca="1">IF('INF S2 353-271'!$BA13="|","|",CQ$22+'INF S2 353-271'!$BA13)</f>
        <v>|</v>
      </c>
      <c r="CR16" s="83">
        <f ca="1">IF('INF S2 353-271'!$AY13="|","|",CR$22+'INF S2 353-271'!$AY13)</f>
        <v>0.30999052083333334</v>
      </c>
      <c r="CS16" s="82" t="str">
        <f ca="1">IF('INF S2 353-271'!$AZ13="|","|",CS$22+'INF S2 353-271'!$AZ13)</f>
        <v>|</v>
      </c>
      <c r="CT16" s="83">
        <f ca="1">IF('INF S2 353-271'!$AY13="|","|",CT$22+'INF S2 353-271'!$AY13)</f>
        <v>0.33082385416666671</v>
      </c>
      <c r="CU16" s="83"/>
      <c r="CV16" s="87" t="str">
        <f ca="1">IF('INF S2 353-271'!$BA13="|","|",CV$22+'INF S2 353-271'!$BA13)</f>
        <v>|</v>
      </c>
      <c r="CW16" s="83">
        <f ca="1">IF('INF S2 353-271'!$AY13="|","|",CW$22+'INF S2 353-271'!$AY13)</f>
        <v>0.35165718750000002</v>
      </c>
      <c r="CX16" s="82" t="str">
        <f ca="1">IF('INF S2 353-271'!$AZ13="|","|",CX$22+'INF S2 353-271'!$AZ13)</f>
        <v>|</v>
      </c>
      <c r="CY16" s="83">
        <f ca="1">IF('INF S2 353-271'!$AY13="|","|",CY$22+'INF S2 353-271'!$AY13)</f>
        <v>0.37249052083333334</v>
      </c>
      <c r="CZ16" s="83"/>
      <c r="DA16" s="87" t="str">
        <f ca="1">IF('INF S2 353-271'!$BA13="|","|",DA$22+'INF S2 353-271'!$BA13)</f>
        <v>|</v>
      </c>
      <c r="DB16" s="83">
        <f ca="1">IF('INF S2 353-271'!$AY13="|","|",DB$22+'INF S2 353-271'!$AY13)</f>
        <v>0.39332385416666671</v>
      </c>
      <c r="DC16" s="82" t="str">
        <f ca="1">IF('INF S2 353-271'!$AZ13="|","|",DC$22+'INF S2 353-271'!$AZ13)</f>
        <v>|</v>
      </c>
      <c r="DD16" s="83">
        <f ca="1">IF('INF S2 353-271'!$AY13="|","|",DD$22+'INF S2 353-271'!$AY13)</f>
        <v>0.41415718750000002</v>
      </c>
      <c r="DE16" s="87" t="str">
        <f ca="1">IF('INF S2 353-271'!$BA13="|","|",DE$22+'INF S2 353-271'!$BA13)</f>
        <v>|</v>
      </c>
      <c r="DF16" s="82"/>
      <c r="DG16" s="83">
        <f ca="1">IF('INF S2 353-271'!$AY13="|","|",DG$22+'INF S2 353-271'!$AY13)</f>
        <v>0.45582385416666671</v>
      </c>
      <c r="DH16" s="87"/>
      <c r="DI16" s="82" t="str">
        <f ca="1">IF('INF S2 353-271'!$AZ13="|","|",DI$22+'INF S2 353-271'!$AZ13)</f>
        <v>|</v>
      </c>
      <c r="DJ16" s="83">
        <f ca="1">IF('INF S2 353-271'!$AY13="|","|",DJ$22+'INF S2 353-271'!$AY13)</f>
        <v>0.49749052083333334</v>
      </c>
      <c r="DK16" s="87" t="str">
        <f ca="1">IF('INF S2 353-271'!$BA13="|","|",DK$22+'INF S2 353-271'!$BA13)</f>
        <v>|</v>
      </c>
      <c r="DL16" s="82"/>
      <c r="DM16" s="83">
        <f ca="1">IF('INF S2 353-271'!$AY13="|","|",DM$22+'INF S2 353-271'!$AY13)</f>
        <v>0.53915718749999997</v>
      </c>
      <c r="DN16" s="87"/>
      <c r="DO16" s="82" t="str">
        <f ca="1">IF('INF S2 353-271'!$AZ13="|","|",DO$22+'INF S2 353-271'!$AZ13)</f>
        <v>|</v>
      </c>
      <c r="DP16" s="83">
        <f ca="1">IF('INF S2 353-271'!$AY13="|","|",DP$22+'INF S2 353-271'!$AY13)</f>
        <v>0.5808238541666666</v>
      </c>
      <c r="DQ16" s="87" t="str">
        <f ca="1">IF('INF S2 353-271'!$BA13="|","|",DQ$22+'INF S2 353-271'!$BA13)</f>
        <v>|</v>
      </c>
      <c r="DR16" s="82"/>
      <c r="DS16" s="83">
        <f ca="1">IF('INF S2 353-271'!$AY13="|","|",DS$22+'INF S2 353-271'!$AY13)</f>
        <v>0.62249052083333334</v>
      </c>
      <c r="DT16" s="87"/>
      <c r="DU16" s="82" t="str">
        <f ca="1">IF('INF S2 353-271'!$AZ13="|","|",DU$22+'INF S2 353-271'!$AZ13)</f>
        <v>|</v>
      </c>
      <c r="DV16" s="83">
        <f ca="1">IF('INF S2 353-271'!$AY13="|","|",DV$22+'INF S2 353-271'!$AY13)</f>
        <v>0.66415718749999997</v>
      </c>
      <c r="DW16" s="83"/>
      <c r="DX16" s="87" t="str">
        <f ca="1">IF('INF S2 353-271'!$BA13="|","|",DX$22+'INF S2 353-271'!$BA13)</f>
        <v>|</v>
      </c>
      <c r="DY16" s="83">
        <f ca="1">IF('INF S2 353-271'!$AY13="|","|",DY$22+'INF S2 353-271'!$AY13)</f>
        <v>0.68499052083333334</v>
      </c>
      <c r="DZ16" s="82" t="str">
        <f ca="1">IF('INF S2 353-271'!$AZ13="|","|",DZ$22+'INF S2 353-271'!$AZ13)</f>
        <v>|</v>
      </c>
      <c r="EA16" s="83">
        <f ca="1">IF('INF S2 353-271'!$AY13="|","|",EA$22+'INF S2 353-271'!$AY13)</f>
        <v>0.7058238541666666</v>
      </c>
      <c r="EB16" s="83"/>
      <c r="EC16" s="87" t="str">
        <f ca="1">IF('INF S2 353-271'!$BA13="|","|",EC$22+'INF S2 353-271'!$BA13)</f>
        <v>|</v>
      </c>
      <c r="ED16" s="83">
        <f ca="1">IF('INF S2 353-271'!$AY13="|","|",ED$22+'INF S2 353-271'!$AY13)</f>
        <v>0.72665718749999997</v>
      </c>
      <c r="EE16" s="82" t="str">
        <f ca="1">IF('INF S2 353-271'!$AZ13="|","|",EE$22+'INF S2 353-271'!$AZ13)</f>
        <v>|</v>
      </c>
      <c r="EF16" s="83">
        <f ca="1">IF('INF S2 353-271'!$AY13="|","|",EF$22+'INF S2 353-271'!$AY13)</f>
        <v>0.74749052083333334</v>
      </c>
      <c r="EG16" s="83"/>
      <c r="EH16" s="87" t="str">
        <f ca="1">IF('INF S2 353-271'!$BA13="|","|",EH$22+'INF S2 353-271'!$BA13)</f>
        <v>|</v>
      </c>
      <c r="EI16" s="83">
        <f ca="1">IF('INF S2 353-271'!$AY13="|","|",EI$22+'INF S2 353-271'!$AY13)</f>
        <v>0.7683238541666666</v>
      </c>
      <c r="EJ16" s="82" t="str">
        <f ca="1">IF('INF S2 353-271'!$AZ13="|","|",EJ$22+'INF S2 353-271'!$AZ13)</f>
        <v>|</v>
      </c>
      <c r="EK16" s="83">
        <f ca="1">IF('INF S2 353-271'!$AY13="|","|",EK$22+'INF S2 353-271'!$AY13)</f>
        <v>0.78915718749999997</v>
      </c>
      <c r="EL16" s="83"/>
      <c r="EM16" s="87"/>
      <c r="EN16" s="83">
        <f ca="1">IF('INF S2 353-271'!$AY13="|","|",EN$22+'INF S2 353-271'!$AY13)</f>
        <v>0.80999052083333334</v>
      </c>
      <c r="EO16" s="82" t="str">
        <f ca="1">IF('INF S2 353-271'!$AZ13="|","|",EO$22+'INF S2 353-271'!$AZ13)</f>
        <v>|</v>
      </c>
      <c r="EP16" s="83">
        <f ca="1">IF('INF S2 353-271'!$AY13="|","|",EP$22+'INF S2 353-271'!$AY13)</f>
        <v>0.8308238541666666</v>
      </c>
      <c r="EQ16" s="87" t="str">
        <f ca="1">IF('INF S2 353-271'!$BA13="|","|",EQ$22+'INF S2 353-271'!$BA13)</f>
        <v>|</v>
      </c>
      <c r="ER16" s="82"/>
      <c r="ES16" s="83">
        <f ca="1">IF('INF S2 353-271'!$AY13="|","|",ES$22+'INF S2 353-271'!$AY13)</f>
        <v>0.87249052083333334</v>
      </c>
      <c r="ET16" s="87"/>
      <c r="EU16" s="82" t="str">
        <f ca="1">IF('INF S2 353-271'!$AZ13="|","|",EU$22+'INF S2 353-271'!$AZ13)</f>
        <v>|</v>
      </c>
      <c r="EV16" s="83">
        <f ca="1">IF('INF S2 353-271'!$AY13="|","|",EV$22+'INF S2 353-271'!$AY13)</f>
        <v>0.91415718749999997</v>
      </c>
      <c r="EW16" s="87" t="str">
        <f ca="1">IF('INF S2 353-271'!$BA13="|","|",EW$22+'INF S2 353-271'!$BA13)</f>
        <v>|</v>
      </c>
      <c r="EX16" s="82"/>
      <c r="EY16" s="83">
        <f ca="1">IF('INF S2 353-271'!$AY13="|","|",EY$22+'INF S2 353-271'!$AY13)</f>
        <v>0.9558238541666666</v>
      </c>
      <c r="EZ16" s="87"/>
      <c r="FA16" s="83">
        <f ca="1">IF('INF S2 353-271'!$AY13="|","|",FA$22+'INF S2 353-271'!$AY13)</f>
        <v>0.99749052083333334</v>
      </c>
    </row>
    <row r="17" spans="1:157">
      <c r="A17" s="187">
        <f ca="1">'INF S2 353-271'!AH14</f>
        <v>10.373999999999992</v>
      </c>
      <c r="B17" s="154" t="str">
        <f ca="1">'INF S2 353-271'!AI14</f>
        <v>Ligowiec</v>
      </c>
      <c r="C17" s="99"/>
      <c r="D17" s="83">
        <f ca="1">IF('INF S2 353-271'!$AQ14="|","|",D$7+'INF S2 353-271'!$AQ14)</f>
        <v>0.21424718749999999</v>
      </c>
      <c r="E17" s="88"/>
      <c r="F17" s="87" t="str">
        <f ca="1">IF('INF S2 353-271'!$AS14="|","|",F$7+'INF S2 353-271'!$AS14)</f>
        <v>|</v>
      </c>
      <c r="G17" s="83">
        <f ca="1">IF('INF S2 353-271'!$AQ14="|","|",G$7+'INF S2 353-271'!$AQ14)</f>
        <v>0.25591385416666668</v>
      </c>
      <c r="H17" s="88" t="str">
        <f ca="1">IF('INF S2 353-271'!$AR14="|","|",H$7+'INF S2 353-271'!$AR14)</f>
        <v>|</v>
      </c>
      <c r="I17" s="83">
        <f ca="1">IF('INF S2 353-271'!$AQ14="|","|",I$7+'INF S2 353-271'!$AQ14)</f>
        <v>0.27674718749999999</v>
      </c>
      <c r="J17" s="87" t="str">
        <f ca="1">IF('INF S2 353-271'!$AS14="|","|",J$7+'INF S2 353-271'!$AS14)</f>
        <v>|</v>
      </c>
      <c r="K17" s="87"/>
      <c r="L17" s="83">
        <f ca="1">IF('INF S2 353-271'!$AQ14="|","|",L$7+'INF S2 353-271'!$AQ14)</f>
        <v>0.29758052083333331</v>
      </c>
      <c r="M17" s="88" t="str">
        <f ca="1">IF('INF S2 353-271'!$AR14="|","|",M$7+'INF S2 353-271'!$AR14)</f>
        <v>|</v>
      </c>
      <c r="N17" s="83">
        <f ca="1">IF('INF S2 353-271'!$AQ14="|","|",N$7+'INF S2 353-271'!$AQ14)</f>
        <v>0.31841385416666668</v>
      </c>
      <c r="O17" s="87" t="str">
        <f ca="1">IF('INF S2 353-271'!$AS14="|","|",O$7+'INF S2 353-271'!$AS14)</f>
        <v>|</v>
      </c>
      <c r="P17" s="87"/>
      <c r="Q17" s="83">
        <f ca="1">IF('INF S2 353-271'!$AQ14="|","|",Q$7+'INF S2 353-271'!$AQ14)</f>
        <v>0.33924718749999999</v>
      </c>
      <c r="R17" s="88" t="str">
        <f ca="1">IF('INF S2 353-271'!$AR14="|","|",R$7+'INF S2 353-271'!$AR14)</f>
        <v>|</v>
      </c>
      <c r="S17" s="83">
        <f ca="1">IF('INF S2 353-271'!$AQ14="|","|",S$7+'INF S2 353-271'!$AQ14)</f>
        <v>0.36008052083333336</v>
      </c>
      <c r="T17" s="87" t="str">
        <f ca="1">IF('INF S2 353-271'!$AS14="|","|",T$7+'INF S2 353-271'!$AS14)</f>
        <v>|</v>
      </c>
      <c r="U17" s="87"/>
      <c r="V17" s="83">
        <f ca="1">IF('INF S2 353-271'!$AQ14="|","|",V$7+'INF S2 353-271'!$AQ14)</f>
        <v>0.38091385416666668</v>
      </c>
      <c r="W17" s="88" t="str">
        <f ca="1">IF('INF S2 353-271'!$AR14="|","|",W$7+'INF S2 353-271'!$AR14)</f>
        <v>|</v>
      </c>
      <c r="X17" s="87" t="str">
        <f ca="1">IF('INF S2 353-271'!$AS14="|","|",X$7+'INF S2 353-271'!$AS14)</f>
        <v>|</v>
      </c>
      <c r="Y17" s="83">
        <f ca="1">IF('INF S2 353-271'!$AQ14="|","|",Y$7+'INF S2 353-271'!$AQ14)</f>
        <v>0.42258052083333336</v>
      </c>
      <c r="Z17" s="88"/>
      <c r="AA17" s="87"/>
      <c r="AB17" s="83">
        <f ca="1">IF('INF S2 353-271'!$AQ14="|","|",AB$7+'INF S2 353-271'!$AQ14)</f>
        <v>0.46424718750000005</v>
      </c>
      <c r="AC17" s="88" t="str">
        <f ca="1">IF('INF S2 353-271'!$AR14="|","|",AC$7+'INF S2 353-271'!$AR14)</f>
        <v>|</v>
      </c>
      <c r="AD17" s="87" t="str">
        <f ca="1">IF('INF S2 353-271'!$AS14="|","|",AD$7+'INF S2 353-271'!$AS14)</f>
        <v>|</v>
      </c>
      <c r="AE17" s="83">
        <f ca="1">IF('INF S2 353-271'!$AQ14="|","|",AE$7+'INF S2 353-271'!$AQ14)</f>
        <v>0.50591385416666668</v>
      </c>
      <c r="AF17" s="88"/>
      <c r="AG17" s="87"/>
      <c r="AH17" s="83">
        <f ca="1">IF('INF S2 353-271'!$AQ14="|","|",AH$7+'INF S2 353-271'!$AQ14)</f>
        <v>0.54758052083333331</v>
      </c>
      <c r="AI17" s="88" t="str">
        <f ca="1">IF('INF S2 353-271'!$AR14="|","|",AI$7+'INF S2 353-271'!$AR14)</f>
        <v>|</v>
      </c>
      <c r="AJ17" s="87" t="str">
        <f ca="1">IF('INF S2 353-271'!$AS14="|","|",AJ$7+'INF S2 353-271'!$AS14)</f>
        <v>|</v>
      </c>
      <c r="AK17" s="83">
        <f ca="1">IF('INF S2 353-271'!$AQ14="|","|",AK$7+'INF S2 353-271'!$AQ14)</f>
        <v>0.58924718750000005</v>
      </c>
      <c r="AL17" s="88"/>
      <c r="AM17" s="87"/>
      <c r="AN17" s="87"/>
      <c r="AO17" s="83">
        <f ca="1">IF('INF S2 353-271'!$AQ14="|","|",AO$7+'INF S2 353-271'!$AQ14)</f>
        <v>0.63091385416666679</v>
      </c>
      <c r="AP17" s="88" t="str">
        <f ca="1">IF('INF S2 353-271'!$AR14="|","|",AP$7+'INF S2 353-271'!$AR14)</f>
        <v>|</v>
      </c>
      <c r="AQ17" s="83">
        <f ca="1">IF('INF S2 353-271'!$AQ14="|","|",AQ$7+'INF S2 353-271'!$AQ14)</f>
        <v>0.65174718750000005</v>
      </c>
      <c r="AR17" s="87" t="str">
        <f ca="1">IF('INF S2 353-271'!$AS14="|","|",AR$7+'INF S2 353-271'!$AS14)</f>
        <v>|</v>
      </c>
      <c r="AS17" s="87"/>
      <c r="AT17" s="83">
        <f ca="1">IF('INF S2 353-271'!$AQ14="|","|",AT$7+'INF S2 353-271'!$AQ14)</f>
        <v>0.67258052083333331</v>
      </c>
      <c r="AU17" s="88" t="str">
        <f ca="1">IF('INF S2 353-271'!$AR14="|","|",AU$7+'INF S2 353-271'!$AR14)</f>
        <v>|</v>
      </c>
      <c r="AV17" s="83">
        <f ca="1">IF('INF S2 353-271'!$AQ14="|","|",AV$7+'INF S2 353-271'!$AQ14)</f>
        <v>0.69341385416666679</v>
      </c>
      <c r="AW17" s="87" t="str">
        <f ca="1">IF('INF S2 353-271'!$AS14="|","|",AW$7+'INF S2 353-271'!$AS14)</f>
        <v>|</v>
      </c>
      <c r="AX17" s="87"/>
      <c r="AY17" s="83">
        <f ca="1">IF('INF S2 353-271'!$AQ14="|","|",AY$7+'INF S2 353-271'!$AQ14)</f>
        <v>0.71424718750000005</v>
      </c>
      <c r="AZ17" s="88" t="str">
        <f ca="1">IF('INF S2 353-271'!$AR14="|","|",AZ$7+'INF S2 353-271'!$AR14)</f>
        <v>|</v>
      </c>
      <c r="BA17" s="83">
        <f ca="1">IF('INF S2 353-271'!$AQ14="|","|",BA$7+'INF S2 353-271'!$AQ14)</f>
        <v>0.73508052083333331</v>
      </c>
      <c r="BB17" s="87" t="str">
        <f ca="1">IF('INF S2 353-271'!$AS14="|","|",BB$7+'INF S2 353-271'!$AS14)</f>
        <v>|</v>
      </c>
      <c r="BC17" s="87"/>
      <c r="BD17" s="83">
        <f ca="1">IF('INF S2 353-271'!$AQ14="|","|",BD$7+'INF S2 353-271'!$AQ14)</f>
        <v>0.75591385416666679</v>
      </c>
      <c r="BE17" s="88"/>
      <c r="BF17" s="83">
        <f ca="1">IF('INF S2 353-271'!$AQ14="|","|",BF$7+'INF S2 353-271'!$AQ14)</f>
        <v>0.77674718750000005</v>
      </c>
      <c r="BG17" s="87"/>
      <c r="BH17" s="87"/>
      <c r="BI17" s="83">
        <f ca="1">IF('INF S2 353-271'!$AQ14="|","|",BI$7+'INF S2 353-271'!$AQ14)</f>
        <v>0.79758052083333331</v>
      </c>
      <c r="BJ17" s="88" t="str">
        <f ca="1">IF('INF S2 353-271'!$AR14="|","|",BJ$7+'INF S2 353-271'!$AR14)</f>
        <v>|</v>
      </c>
      <c r="BK17" s="87" t="str">
        <f ca="1">IF('INF S2 353-271'!$AS14="|","|",BK$7+'INF S2 353-271'!$AS14)</f>
        <v>|</v>
      </c>
      <c r="BL17" s="83">
        <f ca="1">IF('INF S2 353-271'!$AQ14="|","|",BL$7+'INF S2 353-271'!$AQ14)</f>
        <v>0.83924718750000005</v>
      </c>
      <c r="BM17" s="88"/>
      <c r="BN17" s="87"/>
      <c r="BO17" s="83">
        <f ca="1">IF('INF S2 353-271'!$AQ14="|","|",BO$7+'INF S2 353-271'!$AQ14)</f>
        <v>0.88091385416666679</v>
      </c>
      <c r="BP17" s="88" t="str">
        <f ca="1">IF('INF S2 353-271'!$AR14="|","|",BP$7+'INF S2 353-271'!$AR14)</f>
        <v>|</v>
      </c>
      <c r="BQ17" s="87" t="str">
        <f ca="1">IF('INF S2 353-271'!$AS14="|","|",BQ$7+'INF S2 353-271'!$AS14)</f>
        <v>|</v>
      </c>
      <c r="BR17" s="83">
        <f ca="1">IF('INF S2 353-271'!$AQ14="|","|",BR$7+'INF S2 353-271'!$AQ14)</f>
        <v>0.92258052083333331</v>
      </c>
      <c r="BS17" s="88"/>
      <c r="BT17" s="87"/>
      <c r="BU17" s="83">
        <f ca="1">IF('INF S2 353-271'!$AQ14="|","|",BU$7+'INF S2 353-271'!$AQ14)</f>
        <v>0.96424718750000005</v>
      </c>
      <c r="BV17" s="88" t="str">
        <f ca="1">IF('INF S2 353-271'!$AR14="|","|",BV$7+'INF S2 353-271'!$AR14)</f>
        <v>|</v>
      </c>
      <c r="CK17" s="187">
        <v>10.373999999999992</v>
      </c>
      <c r="CL17" s="154" t="s">
        <v>110</v>
      </c>
      <c r="CM17" s="99"/>
      <c r="CN17" s="83">
        <f ca="1">IF('INF S2 353-271'!$AY14="|","|",CN$22+'INF S2 353-271'!$AY14)</f>
        <v>0.24551093750000003</v>
      </c>
      <c r="CO17" s="83">
        <f ca="1">IF('INF S2 353-271'!$AY14="|","|",CO$22+'INF S2 353-271'!$AY14)</f>
        <v>0.28717760416666666</v>
      </c>
      <c r="CP17" s="83"/>
      <c r="CQ17" s="87" t="str">
        <f ca="1">IF('INF S2 353-271'!$BA14="|","|",CQ$22+'INF S2 353-271'!$BA14)</f>
        <v>|</v>
      </c>
      <c r="CR17" s="83">
        <f ca="1">IF('INF S2 353-271'!$AY14="|","|",CR$22+'INF S2 353-271'!$AY14)</f>
        <v>0.30801093749999997</v>
      </c>
      <c r="CS17" s="82" t="str">
        <f ca="1">IF('INF S2 353-271'!$AZ14="|","|",CS$22+'INF S2 353-271'!$AZ14)</f>
        <v>|</v>
      </c>
      <c r="CT17" s="83">
        <f ca="1">IF('INF S2 353-271'!$AY14="|","|",CT$22+'INF S2 353-271'!$AY14)</f>
        <v>0.32884427083333334</v>
      </c>
      <c r="CU17" s="83"/>
      <c r="CV17" s="87" t="str">
        <f ca="1">IF('INF S2 353-271'!$BA14="|","|",CV$22+'INF S2 353-271'!$BA14)</f>
        <v>|</v>
      </c>
      <c r="CW17" s="83">
        <f ca="1">IF('INF S2 353-271'!$AY14="|","|",CW$22+'INF S2 353-271'!$AY14)</f>
        <v>0.34967760416666666</v>
      </c>
      <c r="CX17" s="82" t="str">
        <f ca="1">IF('INF S2 353-271'!$AZ14="|","|",CX$22+'INF S2 353-271'!$AZ14)</f>
        <v>|</v>
      </c>
      <c r="CY17" s="83">
        <f ca="1">IF('INF S2 353-271'!$AY14="|","|",CY$22+'INF S2 353-271'!$AY14)</f>
        <v>0.37051093749999997</v>
      </c>
      <c r="CZ17" s="83"/>
      <c r="DA17" s="87" t="str">
        <f ca="1">IF('INF S2 353-271'!$BA14="|","|",DA$22+'INF S2 353-271'!$BA14)</f>
        <v>|</v>
      </c>
      <c r="DB17" s="83">
        <f ca="1">IF('INF S2 353-271'!$AY14="|","|",DB$22+'INF S2 353-271'!$AY14)</f>
        <v>0.39134427083333334</v>
      </c>
      <c r="DC17" s="82" t="str">
        <f ca="1">IF('INF S2 353-271'!$AZ14="|","|",DC$22+'INF S2 353-271'!$AZ14)</f>
        <v>|</v>
      </c>
      <c r="DD17" s="83">
        <f ca="1">IF('INF S2 353-271'!$AY14="|","|",DD$22+'INF S2 353-271'!$AY14)</f>
        <v>0.41217760416666666</v>
      </c>
      <c r="DE17" s="87" t="str">
        <f ca="1">IF('INF S2 353-271'!$BA14="|","|",DE$22+'INF S2 353-271'!$BA14)</f>
        <v>|</v>
      </c>
      <c r="DF17" s="82"/>
      <c r="DG17" s="83">
        <f ca="1">IF('INF S2 353-271'!$AY14="|","|",DG$22+'INF S2 353-271'!$AY14)</f>
        <v>0.45384427083333334</v>
      </c>
      <c r="DH17" s="87"/>
      <c r="DI17" s="82" t="str">
        <f ca="1">IF('INF S2 353-271'!$AZ14="|","|",DI$22+'INF S2 353-271'!$AZ14)</f>
        <v>|</v>
      </c>
      <c r="DJ17" s="83">
        <f ca="1">IF('INF S2 353-271'!$AY14="|","|",DJ$22+'INF S2 353-271'!$AY14)</f>
        <v>0.49551093749999997</v>
      </c>
      <c r="DK17" s="87" t="str">
        <f ca="1">IF('INF S2 353-271'!$BA14="|","|",DK$22+'INF S2 353-271'!$BA14)</f>
        <v>|</v>
      </c>
      <c r="DL17" s="82"/>
      <c r="DM17" s="83">
        <f ca="1">IF('INF S2 353-271'!$AY14="|","|",DM$22+'INF S2 353-271'!$AY14)</f>
        <v>0.53717760416666671</v>
      </c>
      <c r="DN17" s="87"/>
      <c r="DO17" s="82" t="str">
        <f ca="1">IF('INF S2 353-271'!$AZ14="|","|",DO$22+'INF S2 353-271'!$AZ14)</f>
        <v>|</v>
      </c>
      <c r="DP17" s="83">
        <f ca="1">IF('INF S2 353-271'!$AY14="|","|",DP$22+'INF S2 353-271'!$AY14)</f>
        <v>0.57884427083333334</v>
      </c>
      <c r="DQ17" s="87" t="str">
        <f ca="1">IF('INF S2 353-271'!$BA14="|","|",DQ$22+'INF S2 353-271'!$BA14)</f>
        <v>|</v>
      </c>
      <c r="DR17" s="82"/>
      <c r="DS17" s="83">
        <f ca="1">IF('INF S2 353-271'!$AY14="|","|",DS$22+'INF S2 353-271'!$AY14)</f>
        <v>0.62051093750000008</v>
      </c>
      <c r="DT17" s="87"/>
      <c r="DU17" s="82" t="str">
        <f ca="1">IF('INF S2 353-271'!$AZ14="|","|",DU$22+'INF S2 353-271'!$AZ14)</f>
        <v>|</v>
      </c>
      <c r="DV17" s="83">
        <f ca="1">IF('INF S2 353-271'!$AY14="|","|",DV$22+'INF S2 353-271'!$AY14)</f>
        <v>0.66217760416666671</v>
      </c>
      <c r="DW17" s="83"/>
      <c r="DX17" s="87" t="str">
        <f ca="1">IF('INF S2 353-271'!$BA14="|","|",DX$22+'INF S2 353-271'!$BA14)</f>
        <v>|</v>
      </c>
      <c r="DY17" s="83">
        <f ca="1">IF('INF S2 353-271'!$AY14="|","|",DY$22+'INF S2 353-271'!$AY14)</f>
        <v>0.68301093750000008</v>
      </c>
      <c r="DZ17" s="82" t="str">
        <f ca="1">IF('INF S2 353-271'!$AZ14="|","|",DZ$22+'INF S2 353-271'!$AZ14)</f>
        <v>|</v>
      </c>
      <c r="EA17" s="83">
        <f ca="1">IF('INF S2 353-271'!$AY14="|","|",EA$22+'INF S2 353-271'!$AY14)</f>
        <v>0.70384427083333334</v>
      </c>
      <c r="EB17" s="83"/>
      <c r="EC17" s="87" t="str">
        <f ca="1">IF('INF S2 353-271'!$BA14="|","|",EC$22+'INF S2 353-271'!$BA14)</f>
        <v>|</v>
      </c>
      <c r="ED17" s="83">
        <f ca="1">IF('INF S2 353-271'!$AY14="|","|",ED$22+'INF S2 353-271'!$AY14)</f>
        <v>0.72467760416666671</v>
      </c>
      <c r="EE17" s="82" t="str">
        <f ca="1">IF('INF S2 353-271'!$AZ14="|","|",EE$22+'INF S2 353-271'!$AZ14)</f>
        <v>|</v>
      </c>
      <c r="EF17" s="83">
        <f ca="1">IF('INF S2 353-271'!$AY14="|","|",EF$22+'INF S2 353-271'!$AY14)</f>
        <v>0.74551093750000008</v>
      </c>
      <c r="EG17" s="83"/>
      <c r="EH17" s="87" t="str">
        <f ca="1">IF('INF S2 353-271'!$BA14="|","|",EH$22+'INF S2 353-271'!$BA14)</f>
        <v>|</v>
      </c>
      <c r="EI17" s="83">
        <f ca="1">IF('INF S2 353-271'!$AY14="|","|",EI$22+'INF S2 353-271'!$AY14)</f>
        <v>0.76634427083333334</v>
      </c>
      <c r="EJ17" s="82" t="str">
        <f ca="1">IF('INF S2 353-271'!$AZ14="|","|",EJ$22+'INF S2 353-271'!$AZ14)</f>
        <v>|</v>
      </c>
      <c r="EK17" s="83">
        <f ca="1">IF('INF S2 353-271'!$AY14="|","|",EK$22+'INF S2 353-271'!$AY14)</f>
        <v>0.78717760416666671</v>
      </c>
      <c r="EL17" s="83"/>
      <c r="EM17" s="87"/>
      <c r="EN17" s="83">
        <f ca="1">IF('INF S2 353-271'!$AY14="|","|",EN$22+'INF S2 353-271'!$AY14)</f>
        <v>0.80801093750000008</v>
      </c>
      <c r="EO17" s="82" t="str">
        <f ca="1">IF('INF S2 353-271'!$AZ14="|","|",EO$22+'INF S2 353-271'!$AZ14)</f>
        <v>|</v>
      </c>
      <c r="EP17" s="83">
        <f ca="1">IF('INF S2 353-271'!$AY14="|","|",EP$22+'INF S2 353-271'!$AY14)</f>
        <v>0.82884427083333334</v>
      </c>
      <c r="EQ17" s="87" t="str">
        <f ca="1">IF('INF S2 353-271'!$BA14="|","|",EQ$22+'INF S2 353-271'!$BA14)</f>
        <v>|</v>
      </c>
      <c r="ER17" s="82"/>
      <c r="ES17" s="83">
        <f ca="1">IF('INF S2 353-271'!$AY14="|","|",ES$22+'INF S2 353-271'!$AY14)</f>
        <v>0.87051093750000008</v>
      </c>
      <c r="ET17" s="87"/>
      <c r="EU17" s="82" t="str">
        <f ca="1">IF('INF S2 353-271'!$AZ14="|","|",EU$22+'INF S2 353-271'!$AZ14)</f>
        <v>|</v>
      </c>
      <c r="EV17" s="83">
        <f ca="1">IF('INF S2 353-271'!$AY14="|","|",EV$22+'INF S2 353-271'!$AY14)</f>
        <v>0.91217760416666671</v>
      </c>
      <c r="EW17" s="87" t="str">
        <f ca="1">IF('INF S2 353-271'!$BA14="|","|",EW$22+'INF S2 353-271'!$BA14)</f>
        <v>|</v>
      </c>
      <c r="EX17" s="82"/>
      <c r="EY17" s="83">
        <f ca="1">IF('INF S2 353-271'!$AY14="|","|",EY$22+'INF S2 353-271'!$AY14)</f>
        <v>0.95384427083333334</v>
      </c>
      <c r="EZ17" s="87"/>
      <c r="FA17" s="83">
        <f ca="1">IF('INF S2 353-271'!$AY14="|","|",FA$22+'INF S2 353-271'!$AY14)</f>
        <v>0.99551093750000008</v>
      </c>
    </row>
    <row r="18" spans="1:157">
      <c r="A18" s="187">
        <f ca="1">'INF S2 353-271'!AH15</f>
        <v>5.6589999999999918</v>
      </c>
      <c r="B18" s="155" t="str">
        <f ca="1">'INF S2 353-271'!AI15</f>
        <v>Poznań Wschód</v>
      </c>
      <c r="C18" s="99"/>
      <c r="D18" s="83">
        <f ca="1">IF('INF S2 353-271'!$AQ15="|","|",D$7+'INF S2 353-271'!$AQ15)</f>
        <v>0.21691090277777778</v>
      </c>
      <c r="E18" s="88"/>
      <c r="F18" s="87" t="str">
        <f ca="1">IF('INF S2 353-271'!$AS15="|","|",F$7+'INF S2 353-271'!$AS15)</f>
        <v>|</v>
      </c>
      <c r="G18" s="83">
        <f ca="1">IF('INF S2 353-271'!$AQ15="|","|",G$7+'INF S2 353-271'!$AQ15)</f>
        <v>0.25857756944444443</v>
      </c>
      <c r="H18" s="88">
        <f ca="1">IF('INF S2 353-271'!$AR15="|","|",H$7+'INF S2 353-271'!$AR15)</f>
        <v>0.26319444444444445</v>
      </c>
      <c r="I18" s="83">
        <f ca="1">IF('INF S2 353-271'!$AQ15="|","|",I$7+'INF S2 353-271'!$AQ15)</f>
        <v>0.27941090277777775</v>
      </c>
      <c r="J18" s="87" t="str">
        <f ca="1">IF('INF S2 353-271'!$AS15="|","|",J$7+'INF S2 353-271'!$AS15)</f>
        <v>|</v>
      </c>
      <c r="K18" s="87"/>
      <c r="L18" s="83">
        <f ca="1">IF('INF S2 353-271'!$AQ15="|","|",L$7+'INF S2 353-271'!$AQ15)</f>
        <v>0.30024423611111106</v>
      </c>
      <c r="M18" s="88">
        <f ca="1">IF('INF S2 353-271'!$AR15="|","|",M$7+'INF S2 353-271'!$AR15)</f>
        <v>0.30486111111111114</v>
      </c>
      <c r="N18" s="83">
        <f ca="1">IF('INF S2 353-271'!$AQ15="|","|",N$7+'INF S2 353-271'!$AQ15)</f>
        <v>0.32107756944444443</v>
      </c>
      <c r="O18" s="87" t="str">
        <f ca="1">IF('INF S2 353-271'!$AS15="|","|",O$7+'INF S2 353-271'!$AS15)</f>
        <v>|</v>
      </c>
      <c r="P18" s="87"/>
      <c r="Q18" s="83">
        <f ca="1">IF('INF S2 353-271'!$AQ15="|","|",Q$7+'INF S2 353-271'!$AQ15)</f>
        <v>0.34191090277777775</v>
      </c>
      <c r="R18" s="88">
        <f ca="1">IF('INF S2 353-271'!$AR15="|","|",R$7+'INF S2 353-271'!$AR15)</f>
        <v>0.34652777777777777</v>
      </c>
      <c r="S18" s="83">
        <f ca="1">IF('INF S2 353-271'!$AQ15="|","|",S$7+'INF S2 353-271'!$AQ15)</f>
        <v>0.36274423611111112</v>
      </c>
      <c r="T18" s="87" t="str">
        <f ca="1">IF('INF S2 353-271'!$AS15="|","|",T$7+'INF S2 353-271'!$AS15)</f>
        <v>|</v>
      </c>
      <c r="U18" s="87"/>
      <c r="V18" s="83">
        <f ca="1">IF('INF S2 353-271'!$AQ15="|","|",V$7+'INF S2 353-271'!$AQ15)</f>
        <v>0.38357756944444443</v>
      </c>
      <c r="W18" s="88">
        <f ca="1">IF('INF S2 353-271'!$AR15="|","|",W$7+'INF S2 353-271'!$AR15)</f>
        <v>0.38819444444444445</v>
      </c>
      <c r="X18" s="87" t="str">
        <f ca="1">IF('INF S2 353-271'!$AS15="|","|",X$7+'INF S2 353-271'!$AS15)</f>
        <v>|</v>
      </c>
      <c r="Y18" s="83">
        <f ca="1">IF('INF S2 353-271'!$AQ15="|","|",Y$7+'INF S2 353-271'!$AQ15)</f>
        <v>0.42524423611111112</v>
      </c>
      <c r="Z18" s="88"/>
      <c r="AA18" s="87"/>
      <c r="AB18" s="83">
        <f ca="1">IF('INF S2 353-271'!$AQ15="|","|",AB$7+'INF S2 353-271'!$AQ15)</f>
        <v>0.4669109027777778</v>
      </c>
      <c r="AC18" s="88">
        <f ca="1">IF('INF S2 353-271'!$AR15="|","|",AC$7+'INF S2 353-271'!$AR15)</f>
        <v>0.47152777777777777</v>
      </c>
      <c r="AD18" s="87" t="str">
        <f ca="1">IF('INF S2 353-271'!$AS15="|","|",AD$7+'INF S2 353-271'!$AS15)</f>
        <v>|</v>
      </c>
      <c r="AE18" s="83">
        <f ca="1">IF('INF S2 353-271'!$AQ15="|","|",AE$7+'INF S2 353-271'!$AQ15)</f>
        <v>0.50857756944444443</v>
      </c>
      <c r="AF18" s="88"/>
      <c r="AG18" s="87"/>
      <c r="AH18" s="83">
        <f ca="1">IF('INF S2 353-271'!$AQ15="|","|",AH$7+'INF S2 353-271'!$AQ15)</f>
        <v>0.55024423611111117</v>
      </c>
      <c r="AI18" s="88">
        <f ca="1">IF('INF S2 353-271'!$AR15="|","|",AI$7+'INF S2 353-271'!$AR15)</f>
        <v>0.55486111111111114</v>
      </c>
      <c r="AJ18" s="87" t="str">
        <f ca="1">IF('INF S2 353-271'!$AS15="|","|",AJ$7+'INF S2 353-271'!$AS15)</f>
        <v>|</v>
      </c>
      <c r="AK18" s="83">
        <f ca="1">IF('INF S2 353-271'!$AQ15="|","|",AK$7+'INF S2 353-271'!$AQ15)</f>
        <v>0.5919109027777778</v>
      </c>
      <c r="AL18" s="88"/>
      <c r="AM18" s="87"/>
      <c r="AN18" s="87"/>
      <c r="AO18" s="83">
        <f ca="1">IF('INF S2 353-271'!$AQ15="|","|",AO$7+'INF S2 353-271'!$AQ15)</f>
        <v>0.63357756944444454</v>
      </c>
      <c r="AP18" s="88">
        <f ca="1">IF('INF S2 353-271'!$AR15="|","|",AP$7+'INF S2 353-271'!$AR15)</f>
        <v>0.63819444444444451</v>
      </c>
      <c r="AQ18" s="83">
        <f ca="1">IF('INF S2 353-271'!$AQ15="|","|",AQ$7+'INF S2 353-271'!$AQ15)</f>
        <v>0.6544109027777778</v>
      </c>
      <c r="AR18" s="87" t="str">
        <f ca="1">IF('INF S2 353-271'!$AS15="|","|",AR$7+'INF S2 353-271'!$AS15)</f>
        <v>|</v>
      </c>
      <c r="AS18" s="87"/>
      <c r="AT18" s="83">
        <f ca="1">IF('INF S2 353-271'!$AQ15="|","|",AT$7+'INF S2 353-271'!$AQ15)</f>
        <v>0.67524423611111117</v>
      </c>
      <c r="AU18" s="88">
        <f ca="1">IF('INF S2 353-271'!$AR15="|","|",AU$7+'INF S2 353-271'!$AR15)</f>
        <v>0.67986111111111114</v>
      </c>
      <c r="AV18" s="83">
        <f ca="1">IF('INF S2 353-271'!$AQ15="|","|",AV$7+'INF S2 353-271'!$AQ15)</f>
        <v>0.69607756944444454</v>
      </c>
      <c r="AW18" s="87" t="str">
        <f ca="1">IF('INF S2 353-271'!$AS15="|","|",AW$7+'INF S2 353-271'!$AS15)</f>
        <v>|</v>
      </c>
      <c r="AX18" s="87"/>
      <c r="AY18" s="83">
        <f ca="1">IF('INF S2 353-271'!$AQ15="|","|",AY$7+'INF S2 353-271'!$AQ15)</f>
        <v>0.7169109027777778</v>
      </c>
      <c r="AZ18" s="88">
        <f ca="1">IF('INF S2 353-271'!$AR15="|","|",AZ$7+'INF S2 353-271'!$AR15)</f>
        <v>0.72152777777777788</v>
      </c>
      <c r="BA18" s="83">
        <f ca="1">IF('INF S2 353-271'!$AQ15="|","|",BA$7+'INF S2 353-271'!$AQ15)</f>
        <v>0.73774423611111117</v>
      </c>
      <c r="BB18" s="87" t="str">
        <f ca="1">IF('INF S2 353-271'!$AS15="|","|",BB$7+'INF S2 353-271'!$AS15)</f>
        <v>|</v>
      </c>
      <c r="BC18" s="87"/>
      <c r="BD18" s="83">
        <f ca="1">IF('INF S2 353-271'!$AQ15="|","|",BD$7+'INF S2 353-271'!$AQ15)</f>
        <v>0.75857756944444454</v>
      </c>
      <c r="BE18" s="88"/>
      <c r="BF18" s="83">
        <f ca="1">IF('INF S2 353-271'!$AQ15="|","|",BF$7+'INF S2 353-271'!$AQ15)</f>
        <v>0.7794109027777778</v>
      </c>
      <c r="BG18" s="87"/>
      <c r="BH18" s="87"/>
      <c r="BI18" s="83">
        <f ca="1">IF('INF S2 353-271'!$AQ15="|","|",BI$7+'INF S2 353-271'!$AQ15)</f>
        <v>0.80024423611111117</v>
      </c>
      <c r="BJ18" s="88">
        <f ca="1">IF('INF S2 353-271'!$AR15="|","|",BJ$7+'INF S2 353-271'!$AR15)</f>
        <v>0.80486111111111114</v>
      </c>
      <c r="BK18" s="87" t="str">
        <f ca="1">IF('INF S2 353-271'!$AS15="|","|",BK$7+'INF S2 353-271'!$AS15)</f>
        <v>|</v>
      </c>
      <c r="BL18" s="83">
        <f ca="1">IF('INF S2 353-271'!$AQ15="|","|",BL$7+'INF S2 353-271'!$AQ15)</f>
        <v>0.8419109027777778</v>
      </c>
      <c r="BM18" s="88"/>
      <c r="BN18" s="87"/>
      <c r="BO18" s="83">
        <f ca="1">IF('INF S2 353-271'!$AQ15="|","|",BO$7+'INF S2 353-271'!$AQ15)</f>
        <v>0.88357756944444454</v>
      </c>
      <c r="BP18" s="88">
        <f ca="1">IF('INF S2 353-271'!$AR15="|","|",BP$7+'INF S2 353-271'!$AR15)</f>
        <v>0.88819444444444451</v>
      </c>
      <c r="BQ18" s="87" t="str">
        <f ca="1">IF('INF S2 353-271'!$AS15="|","|",BQ$7+'INF S2 353-271'!$AS15)</f>
        <v>|</v>
      </c>
      <c r="BR18" s="83">
        <f ca="1">IF('INF S2 353-271'!$AQ15="|","|",BR$7+'INF S2 353-271'!$AQ15)</f>
        <v>0.92524423611111117</v>
      </c>
      <c r="BS18" s="88"/>
      <c r="BT18" s="87"/>
      <c r="BU18" s="83">
        <f ca="1">IF('INF S2 353-271'!$AQ15="|","|",BU$7+'INF S2 353-271'!$AQ15)</f>
        <v>0.9669109027777778</v>
      </c>
      <c r="BV18" s="88">
        <f ca="1">IF('INF S2 353-271'!$AR15="|","|",BV$7+'INF S2 353-271'!$AR15)</f>
        <v>0.97152777777777788</v>
      </c>
      <c r="CK18" s="187">
        <v>5.6589999999999918</v>
      </c>
      <c r="CL18" s="155" t="s">
        <v>82</v>
      </c>
      <c r="CM18" s="99"/>
      <c r="CN18" s="83">
        <f ca="1">IF('INF S2 353-271'!$AY15="|","|",CN$22+'INF S2 353-271'!$AY15)</f>
        <v>0.24284722222222224</v>
      </c>
      <c r="CO18" s="83">
        <f ca="1">IF('INF S2 353-271'!$AY15="|","|",CO$22+'INF S2 353-271'!$AY15)</f>
        <v>0.2845138888888889</v>
      </c>
      <c r="CP18" s="83"/>
      <c r="CQ18" s="87" t="str">
        <f ca="1">IF('INF S2 353-271'!$BA15="|","|",CQ$22+'INF S2 353-271'!$BA15)</f>
        <v>|</v>
      </c>
      <c r="CR18" s="83">
        <f ca="1">IF('INF S2 353-271'!$AY15="|","|",CR$22+'INF S2 353-271'!$AY15)</f>
        <v>0.30534722222222221</v>
      </c>
      <c r="CS18" s="82">
        <f ca="1">IF('INF S2 353-271'!$AZ15="|","|",CS$22+'INF S2 353-271'!$AZ15)</f>
        <v>0.32124116898148147</v>
      </c>
      <c r="CT18" s="83">
        <f ca="1">IF('INF S2 353-271'!$AY15="|","|",CT$22+'INF S2 353-271'!$AY15)</f>
        <v>0.32618055555555558</v>
      </c>
      <c r="CU18" s="83"/>
      <c r="CV18" s="87" t="str">
        <f ca="1">IF('INF S2 353-271'!$BA15="|","|",CV$22+'INF S2 353-271'!$BA15)</f>
        <v>|</v>
      </c>
      <c r="CW18" s="83">
        <f ca="1">IF('INF S2 353-271'!$AY15="|","|",CW$22+'INF S2 353-271'!$AY15)</f>
        <v>0.3470138888888889</v>
      </c>
      <c r="CX18" s="82">
        <f ca="1">IF('INF S2 353-271'!$AZ15="|","|",CX$22+'INF S2 353-271'!$AZ15)</f>
        <v>0.36290783564814816</v>
      </c>
      <c r="CY18" s="83">
        <f ca="1">IF('INF S2 353-271'!$AY15="|","|",CY$22+'INF S2 353-271'!$AY15)</f>
        <v>0.36784722222222221</v>
      </c>
      <c r="CZ18" s="83"/>
      <c r="DA18" s="87" t="str">
        <f ca="1">IF('INF S2 353-271'!$BA15="|","|",DA$22+'INF S2 353-271'!$BA15)</f>
        <v>|</v>
      </c>
      <c r="DB18" s="83">
        <f ca="1">IF('INF S2 353-271'!$AY15="|","|",DB$22+'INF S2 353-271'!$AY15)</f>
        <v>0.38868055555555558</v>
      </c>
      <c r="DC18" s="82">
        <f ca="1">IF('INF S2 353-271'!$AZ15="|","|",DC$22+'INF S2 353-271'!$AZ15)</f>
        <v>0.40457450231481479</v>
      </c>
      <c r="DD18" s="83">
        <f ca="1">IF('INF S2 353-271'!$AY15="|","|",DD$22+'INF S2 353-271'!$AY15)</f>
        <v>0.4095138888888889</v>
      </c>
      <c r="DE18" s="87" t="str">
        <f ca="1">IF('INF S2 353-271'!$BA15="|","|",DE$22+'INF S2 353-271'!$BA15)</f>
        <v>|</v>
      </c>
      <c r="DF18" s="82"/>
      <c r="DG18" s="83">
        <f ca="1">IF('INF S2 353-271'!$AY15="|","|",DG$22+'INF S2 353-271'!$AY15)</f>
        <v>0.45118055555555558</v>
      </c>
      <c r="DH18" s="87"/>
      <c r="DI18" s="82">
        <f ca="1">IF('INF S2 353-271'!$AZ15="|","|",DI$22+'INF S2 353-271'!$AZ15)</f>
        <v>0.48790783564814816</v>
      </c>
      <c r="DJ18" s="83">
        <f ca="1">IF('INF S2 353-271'!$AY15="|","|",DJ$22+'INF S2 353-271'!$AY15)</f>
        <v>0.49284722222222221</v>
      </c>
      <c r="DK18" s="87" t="str">
        <f ca="1">IF('INF S2 353-271'!$BA15="|","|",DK$22+'INF S2 353-271'!$BA15)</f>
        <v>|</v>
      </c>
      <c r="DL18" s="82"/>
      <c r="DM18" s="83">
        <f ca="1">IF('INF S2 353-271'!$AY15="|","|",DM$22+'INF S2 353-271'!$AY15)</f>
        <v>0.53451388888888884</v>
      </c>
      <c r="DN18" s="87"/>
      <c r="DO18" s="82">
        <f ca="1">IF('INF S2 353-271'!$AZ15="|","|",DO$22+'INF S2 353-271'!$AZ15)</f>
        <v>0.57124116898148147</v>
      </c>
      <c r="DP18" s="83">
        <f ca="1">IF('INF S2 353-271'!$AY15="|","|",DP$22+'INF S2 353-271'!$AY15)</f>
        <v>0.57618055555555547</v>
      </c>
      <c r="DQ18" s="87" t="str">
        <f ca="1">IF('INF S2 353-271'!$BA15="|","|",DQ$22+'INF S2 353-271'!$BA15)</f>
        <v>|</v>
      </c>
      <c r="DR18" s="82"/>
      <c r="DS18" s="83">
        <f ca="1">IF('INF S2 353-271'!$AY15="|","|",DS$22+'INF S2 353-271'!$AY15)</f>
        <v>0.61784722222222221</v>
      </c>
      <c r="DT18" s="87"/>
      <c r="DU18" s="82">
        <f ca="1">IF('INF S2 353-271'!$AZ15="|","|",DU$22+'INF S2 353-271'!$AZ15)</f>
        <v>0.65457450231481484</v>
      </c>
      <c r="DV18" s="83">
        <f ca="1">IF('INF S2 353-271'!$AY15="|","|",DV$22+'INF S2 353-271'!$AY15)</f>
        <v>0.65951388888888884</v>
      </c>
      <c r="DW18" s="83"/>
      <c r="DX18" s="87" t="str">
        <f ca="1">IF('INF S2 353-271'!$BA15="|","|",DX$22+'INF S2 353-271'!$BA15)</f>
        <v>|</v>
      </c>
      <c r="DY18" s="83">
        <f ca="1">IF('INF S2 353-271'!$AY15="|","|",DY$22+'INF S2 353-271'!$AY15)</f>
        <v>0.68034722222222221</v>
      </c>
      <c r="DZ18" s="82">
        <f ca="1">IF('INF S2 353-271'!$AZ15="|","|",DZ$22+'INF S2 353-271'!$AZ15)</f>
        <v>0.69624116898148158</v>
      </c>
      <c r="EA18" s="83">
        <f ca="1">IF('INF S2 353-271'!$AY15="|","|",EA$22+'INF S2 353-271'!$AY15)</f>
        <v>0.70118055555555547</v>
      </c>
      <c r="EB18" s="83"/>
      <c r="EC18" s="87" t="str">
        <f ca="1">IF('INF S2 353-271'!$BA15="|","|",EC$22+'INF S2 353-271'!$BA15)</f>
        <v>|</v>
      </c>
      <c r="ED18" s="83">
        <f ca="1">IF('INF S2 353-271'!$AY15="|","|",ED$22+'INF S2 353-271'!$AY15)</f>
        <v>0.72201388888888884</v>
      </c>
      <c r="EE18" s="82">
        <f ca="1">IF('INF S2 353-271'!$AZ15="|","|",EE$22+'INF S2 353-271'!$AZ15)</f>
        <v>0.73790783564814821</v>
      </c>
      <c r="EF18" s="83">
        <f ca="1">IF('INF S2 353-271'!$AY15="|","|",EF$22+'INF S2 353-271'!$AY15)</f>
        <v>0.74284722222222221</v>
      </c>
      <c r="EG18" s="83"/>
      <c r="EH18" s="87" t="str">
        <f ca="1">IF('INF S2 353-271'!$BA15="|","|",EH$22+'INF S2 353-271'!$BA15)</f>
        <v>|</v>
      </c>
      <c r="EI18" s="83">
        <f ca="1">IF('INF S2 353-271'!$AY15="|","|",EI$22+'INF S2 353-271'!$AY15)</f>
        <v>0.76368055555555547</v>
      </c>
      <c r="EJ18" s="82">
        <f ca="1">IF('INF S2 353-271'!$AZ15="|","|",EJ$22+'INF S2 353-271'!$AZ15)</f>
        <v>0.77957450231481484</v>
      </c>
      <c r="EK18" s="83">
        <f ca="1">IF('INF S2 353-271'!$AY15="|","|",EK$22+'INF S2 353-271'!$AY15)</f>
        <v>0.78451388888888884</v>
      </c>
      <c r="EL18" s="83"/>
      <c r="EM18" s="87"/>
      <c r="EN18" s="83">
        <f ca="1">IF('INF S2 353-271'!$AY15="|","|",EN$22+'INF S2 353-271'!$AY15)</f>
        <v>0.80534722222222221</v>
      </c>
      <c r="EO18" s="82">
        <f ca="1">IF('INF S2 353-271'!$AZ15="|","|",EO$22+'INF S2 353-271'!$AZ15)</f>
        <v>0.82124116898148158</v>
      </c>
      <c r="EP18" s="83">
        <f ca="1">IF('INF S2 353-271'!$AY15="|","|",EP$22+'INF S2 353-271'!$AY15)</f>
        <v>0.82618055555555547</v>
      </c>
      <c r="EQ18" s="87" t="str">
        <f ca="1">IF('INF S2 353-271'!$BA15="|","|",EQ$22+'INF S2 353-271'!$BA15)</f>
        <v>|</v>
      </c>
      <c r="ER18" s="82"/>
      <c r="ES18" s="83">
        <f ca="1">IF('INF S2 353-271'!$AY15="|","|",ES$22+'INF S2 353-271'!$AY15)</f>
        <v>0.86784722222222221</v>
      </c>
      <c r="ET18" s="87"/>
      <c r="EU18" s="82">
        <f ca="1">IF('INF S2 353-271'!$AZ15="|","|",EU$22+'INF S2 353-271'!$AZ15)</f>
        <v>0.90457450231481484</v>
      </c>
      <c r="EV18" s="83">
        <f ca="1">IF('INF S2 353-271'!$AY15="|","|",EV$22+'INF S2 353-271'!$AY15)</f>
        <v>0.90951388888888884</v>
      </c>
      <c r="EW18" s="87" t="str">
        <f ca="1">IF('INF S2 353-271'!$BA15="|","|",EW$22+'INF S2 353-271'!$BA15)</f>
        <v>|</v>
      </c>
      <c r="EX18" s="82"/>
      <c r="EY18" s="83">
        <f ca="1">IF('INF S2 353-271'!$AY15="|","|",EY$22+'INF S2 353-271'!$AY15)</f>
        <v>0.95118055555555547</v>
      </c>
      <c r="EZ18" s="87"/>
      <c r="FA18" s="83">
        <f ca="1">IF('INF S2 353-271'!$AY15="|","|",FA$22+'INF S2 353-271'!$AY15)</f>
        <v>0.99284722222222221</v>
      </c>
    </row>
    <row r="19" spans="1:157">
      <c r="A19" s="187">
        <f ca="1">'INF S2 353-271'!AH16</f>
        <v>4.5559999999999832</v>
      </c>
      <c r="B19" s="286" t="str">
        <f ca="1">'INF S2 353-271'!AI16</f>
        <v>Poznań Zawady</v>
      </c>
      <c r="C19" s="99"/>
      <c r="D19" s="83">
        <f ca="1">IF('INF S2 353-271'!$AQ16="|","|",D$7+'INF S2 353-271'!$AQ16)</f>
        <v>0.21832293981481482</v>
      </c>
      <c r="E19" s="88"/>
      <c r="F19" s="87" t="str">
        <f ca="1">IF('INF S2 353-271'!$AS16="|","|",F$7+'INF S2 353-271'!$AS16)</f>
        <v>|</v>
      </c>
      <c r="G19" s="83">
        <f ca="1">IF('INF S2 353-271'!$AQ16="|","|",G$7+'INF S2 353-271'!$AQ16)</f>
        <v>0.25998960648148145</v>
      </c>
      <c r="H19" s="88" t="str">
        <f ca="1">IF('INF S2 353-271'!$AR16="|","|",H$7+'INF S2 353-271'!$AR16)</f>
        <v>|</v>
      </c>
      <c r="I19" s="83">
        <f ca="1">IF('INF S2 353-271'!$AQ16="|","|",I$7+'INF S2 353-271'!$AQ16)</f>
        <v>0.28082293981481482</v>
      </c>
      <c r="J19" s="87" t="str">
        <f ca="1">IF('INF S2 353-271'!$AS16="|","|",J$7+'INF S2 353-271'!$AS16)</f>
        <v>|</v>
      </c>
      <c r="K19" s="87"/>
      <c r="L19" s="83">
        <f ca="1">IF('INF S2 353-271'!$AQ16="|","|",L$7+'INF S2 353-271'!$AQ16)</f>
        <v>0.30165627314814814</v>
      </c>
      <c r="M19" s="88" t="str">
        <f ca="1">IF('INF S2 353-271'!$AR16="|","|",M$7+'INF S2 353-271'!$AR16)</f>
        <v>|</v>
      </c>
      <c r="N19" s="83">
        <f ca="1">IF('INF S2 353-271'!$AQ16="|","|",N$7+'INF S2 353-271'!$AQ16)</f>
        <v>0.32248960648148151</v>
      </c>
      <c r="O19" s="87" t="str">
        <f ca="1">IF('INF S2 353-271'!$AS16="|","|",O$7+'INF S2 353-271'!$AS16)</f>
        <v>|</v>
      </c>
      <c r="P19" s="87"/>
      <c r="Q19" s="83">
        <f ca="1">IF('INF S2 353-271'!$AQ16="|","|",Q$7+'INF S2 353-271'!$AQ16)</f>
        <v>0.34332293981481482</v>
      </c>
      <c r="R19" s="88" t="str">
        <f ca="1">IF('INF S2 353-271'!$AR16="|","|",R$7+'INF S2 353-271'!$AR16)</f>
        <v>|</v>
      </c>
      <c r="S19" s="83">
        <f ca="1">IF('INF S2 353-271'!$AQ16="|","|",S$7+'INF S2 353-271'!$AQ16)</f>
        <v>0.36415627314814819</v>
      </c>
      <c r="T19" s="87" t="str">
        <f ca="1">IF('INF S2 353-271'!$AS16="|","|",T$7+'INF S2 353-271'!$AS16)</f>
        <v>|</v>
      </c>
      <c r="U19" s="87"/>
      <c r="V19" s="83">
        <f ca="1">IF('INF S2 353-271'!$AQ16="|","|",V$7+'INF S2 353-271'!$AQ16)</f>
        <v>0.38498960648148151</v>
      </c>
      <c r="W19" s="88" t="str">
        <f ca="1">IF('INF S2 353-271'!$AR16="|","|",W$7+'INF S2 353-271'!$AR16)</f>
        <v>|</v>
      </c>
      <c r="X19" s="87" t="str">
        <f ca="1">IF('INF S2 353-271'!$AS16="|","|",X$7+'INF S2 353-271'!$AS16)</f>
        <v>|</v>
      </c>
      <c r="Y19" s="83">
        <f ca="1">IF('INF S2 353-271'!$AQ16="|","|",Y$7+'INF S2 353-271'!$AQ16)</f>
        <v>0.42665627314814819</v>
      </c>
      <c r="Z19" s="88"/>
      <c r="AA19" s="87"/>
      <c r="AB19" s="83">
        <f ca="1">IF('INF S2 353-271'!$AQ16="|","|",AB$7+'INF S2 353-271'!$AQ16)</f>
        <v>0.46832293981481488</v>
      </c>
      <c r="AC19" s="88" t="str">
        <f ca="1">IF('INF S2 353-271'!$AR16="|","|",AC$7+'INF S2 353-271'!$AR16)</f>
        <v>|</v>
      </c>
      <c r="AD19" s="87" t="str">
        <f ca="1">IF('INF S2 353-271'!$AS16="|","|",AD$7+'INF S2 353-271'!$AS16)</f>
        <v>|</v>
      </c>
      <c r="AE19" s="83">
        <f ca="1">IF('INF S2 353-271'!$AQ16="|","|",AE$7+'INF S2 353-271'!$AQ16)</f>
        <v>0.50998960648148151</v>
      </c>
      <c r="AF19" s="88"/>
      <c r="AG19" s="87"/>
      <c r="AH19" s="83">
        <f ca="1">IF('INF S2 353-271'!$AQ16="|","|",AH$7+'INF S2 353-271'!$AQ16)</f>
        <v>0.55165627314814814</v>
      </c>
      <c r="AI19" s="88" t="str">
        <f ca="1">IF('INF S2 353-271'!$AR16="|","|",AI$7+'INF S2 353-271'!$AR16)</f>
        <v>|</v>
      </c>
      <c r="AJ19" s="87" t="str">
        <f ca="1">IF('INF S2 353-271'!$AS16="|","|",AJ$7+'INF S2 353-271'!$AS16)</f>
        <v>|</v>
      </c>
      <c r="AK19" s="83">
        <f ca="1">IF('INF S2 353-271'!$AQ16="|","|",AK$7+'INF S2 353-271'!$AQ16)</f>
        <v>0.59332293981481476</v>
      </c>
      <c r="AL19" s="88"/>
      <c r="AM19" s="87"/>
      <c r="AN19" s="87"/>
      <c r="AO19" s="83">
        <f ca="1">IF('INF S2 353-271'!$AQ16="|","|",AO$7+'INF S2 353-271'!$AQ16)</f>
        <v>0.63498960648148151</v>
      </c>
      <c r="AP19" s="88" t="str">
        <f ca="1">IF('INF S2 353-271'!$AR16="|","|",AP$7+'INF S2 353-271'!$AR16)</f>
        <v>|</v>
      </c>
      <c r="AQ19" s="83">
        <f ca="1">IF('INF S2 353-271'!$AQ16="|","|",AQ$7+'INF S2 353-271'!$AQ16)</f>
        <v>0.65582293981481476</v>
      </c>
      <c r="AR19" s="87" t="str">
        <f ca="1">IF('INF S2 353-271'!$AS16="|","|",AR$7+'INF S2 353-271'!$AS16)</f>
        <v>|</v>
      </c>
      <c r="AS19" s="87"/>
      <c r="AT19" s="83">
        <f ca="1">IF('INF S2 353-271'!$AQ16="|","|",AT$7+'INF S2 353-271'!$AQ16)</f>
        <v>0.67665627314814814</v>
      </c>
      <c r="AU19" s="88" t="str">
        <f ca="1">IF('INF S2 353-271'!$AR16="|","|",AU$7+'INF S2 353-271'!$AR16)</f>
        <v>|</v>
      </c>
      <c r="AV19" s="83">
        <f ca="1">IF('INF S2 353-271'!$AQ16="|","|",AV$7+'INF S2 353-271'!$AQ16)</f>
        <v>0.69748960648148151</v>
      </c>
      <c r="AW19" s="87" t="str">
        <f ca="1">IF('INF S2 353-271'!$AS16="|","|",AW$7+'INF S2 353-271'!$AS16)</f>
        <v>|</v>
      </c>
      <c r="AX19" s="87"/>
      <c r="AY19" s="83">
        <f ca="1">IF('INF S2 353-271'!$AQ16="|","|",AY$7+'INF S2 353-271'!$AQ16)</f>
        <v>0.71832293981481476</v>
      </c>
      <c r="AZ19" s="88" t="str">
        <f ca="1">IF('INF S2 353-271'!$AR16="|","|",AZ$7+'INF S2 353-271'!$AR16)</f>
        <v>|</v>
      </c>
      <c r="BA19" s="83">
        <f ca="1">IF('INF S2 353-271'!$AQ16="|","|",BA$7+'INF S2 353-271'!$AQ16)</f>
        <v>0.73915627314814814</v>
      </c>
      <c r="BB19" s="87" t="str">
        <f ca="1">IF('INF S2 353-271'!$AS16="|","|",BB$7+'INF S2 353-271'!$AS16)</f>
        <v>|</v>
      </c>
      <c r="BC19" s="87"/>
      <c r="BD19" s="83">
        <f ca="1">IF('INF S2 353-271'!$AQ16="|","|",BD$7+'INF S2 353-271'!$AQ16)</f>
        <v>0.75998960648148151</v>
      </c>
      <c r="BE19" s="88"/>
      <c r="BF19" s="83">
        <f ca="1">IF('INF S2 353-271'!$AQ16="|","|",BF$7+'INF S2 353-271'!$AQ16)</f>
        <v>0.78082293981481476</v>
      </c>
      <c r="BG19" s="87"/>
      <c r="BH19" s="87"/>
      <c r="BI19" s="83">
        <f ca="1">IF('INF S2 353-271'!$AQ16="|","|",BI$7+'INF S2 353-271'!$AQ16)</f>
        <v>0.80165627314814814</v>
      </c>
      <c r="BJ19" s="88" t="str">
        <f ca="1">IF('INF S2 353-271'!$AR16="|","|",BJ$7+'INF S2 353-271'!$AR16)</f>
        <v>|</v>
      </c>
      <c r="BK19" s="87" t="str">
        <f ca="1">IF('INF S2 353-271'!$AS16="|","|",BK$7+'INF S2 353-271'!$AS16)</f>
        <v>|</v>
      </c>
      <c r="BL19" s="83">
        <f ca="1">IF('INF S2 353-271'!$AQ16="|","|",BL$7+'INF S2 353-271'!$AQ16)</f>
        <v>0.84332293981481476</v>
      </c>
      <c r="BM19" s="88"/>
      <c r="BN19" s="87"/>
      <c r="BO19" s="83">
        <f ca="1">IF('INF S2 353-271'!$AQ16="|","|",BO$7+'INF S2 353-271'!$AQ16)</f>
        <v>0.88498960648148151</v>
      </c>
      <c r="BP19" s="88" t="str">
        <f ca="1">IF('INF S2 353-271'!$AR16="|","|",BP$7+'INF S2 353-271'!$AR16)</f>
        <v>|</v>
      </c>
      <c r="BQ19" s="87" t="str">
        <f ca="1">IF('INF S2 353-271'!$AS16="|","|",BQ$7+'INF S2 353-271'!$AS16)</f>
        <v>|</v>
      </c>
      <c r="BR19" s="83">
        <f ca="1">IF('INF S2 353-271'!$AQ16="|","|",BR$7+'INF S2 353-271'!$AQ16)</f>
        <v>0.92665627314814814</v>
      </c>
      <c r="BS19" s="88"/>
      <c r="BT19" s="87"/>
      <c r="BU19" s="83">
        <f ca="1">IF('INF S2 353-271'!$AQ16="|","|",BU$7+'INF S2 353-271'!$AQ16)</f>
        <v>0.96832293981481476</v>
      </c>
      <c r="BV19" s="88" t="str">
        <f ca="1">IF('INF S2 353-271'!$AR16="|","|",BV$7+'INF S2 353-271'!$AR16)</f>
        <v>|</v>
      </c>
      <c r="CK19" s="187">
        <v>4.5559999999999832</v>
      </c>
      <c r="CL19" s="286" t="s">
        <v>84</v>
      </c>
      <c r="CM19" s="99"/>
      <c r="CN19" s="83">
        <f ca="1">IF('INF S2 353-271'!$AY16="|","|",CN$22+'INF S2 353-271'!$AY16)</f>
        <v>0.2414351851851852</v>
      </c>
      <c r="CO19" s="83">
        <f ca="1">IF('INF S2 353-271'!$AY16="|","|",CO$22+'INF S2 353-271'!$AY16)</f>
        <v>0.28310185185185188</v>
      </c>
      <c r="CP19" s="83"/>
      <c r="CQ19" s="87" t="str">
        <f ca="1">IF('INF S2 353-271'!$BA16="|","|",CQ$22+'INF S2 353-271'!$BA16)</f>
        <v>|</v>
      </c>
      <c r="CR19" s="83">
        <f ca="1">IF('INF S2 353-271'!$AY16="|","|",CR$22+'INF S2 353-271'!$AY16)</f>
        <v>0.3039351851851852</v>
      </c>
      <c r="CS19" s="82" t="str">
        <f ca="1">IF('INF S2 353-271'!$AZ16="|","|",CS$22+'INF S2 353-271'!$AZ16)</f>
        <v>|</v>
      </c>
      <c r="CT19" s="83">
        <f ca="1">IF('INF S2 353-271'!$AY16="|","|",CT$22+'INF S2 353-271'!$AY16)</f>
        <v>0.32476851851851857</v>
      </c>
      <c r="CU19" s="83"/>
      <c r="CV19" s="87" t="str">
        <f ca="1">IF('INF S2 353-271'!$BA16="|","|",CV$22+'INF S2 353-271'!$BA16)</f>
        <v>|</v>
      </c>
      <c r="CW19" s="83">
        <f ca="1">IF('INF S2 353-271'!$AY16="|","|",CW$22+'INF S2 353-271'!$AY16)</f>
        <v>0.34560185185185188</v>
      </c>
      <c r="CX19" s="82" t="str">
        <f ca="1">IF('INF S2 353-271'!$AZ16="|","|",CX$22+'INF S2 353-271'!$AZ16)</f>
        <v>|</v>
      </c>
      <c r="CY19" s="83">
        <f ca="1">IF('INF S2 353-271'!$AY16="|","|",CY$22+'INF S2 353-271'!$AY16)</f>
        <v>0.3664351851851852</v>
      </c>
      <c r="CZ19" s="83"/>
      <c r="DA19" s="87" t="str">
        <f ca="1">IF('INF S2 353-271'!$BA16="|","|",DA$22+'INF S2 353-271'!$BA16)</f>
        <v>|</v>
      </c>
      <c r="DB19" s="83">
        <f ca="1">IF('INF S2 353-271'!$AY16="|","|",DB$22+'INF S2 353-271'!$AY16)</f>
        <v>0.38726851851851857</v>
      </c>
      <c r="DC19" s="82" t="str">
        <f ca="1">IF('INF S2 353-271'!$AZ16="|","|",DC$22+'INF S2 353-271'!$AZ16)</f>
        <v>|</v>
      </c>
      <c r="DD19" s="83">
        <f ca="1">IF('INF S2 353-271'!$AY16="|","|",DD$22+'INF S2 353-271'!$AY16)</f>
        <v>0.40810185185185188</v>
      </c>
      <c r="DE19" s="87" t="str">
        <f ca="1">IF('INF S2 353-271'!$BA16="|","|",DE$22+'INF S2 353-271'!$BA16)</f>
        <v>|</v>
      </c>
      <c r="DF19" s="82"/>
      <c r="DG19" s="83">
        <f ca="1">IF('INF S2 353-271'!$AY16="|","|",DG$22+'INF S2 353-271'!$AY16)</f>
        <v>0.44976851851851857</v>
      </c>
      <c r="DH19" s="87"/>
      <c r="DI19" s="82" t="str">
        <f ca="1">IF('INF S2 353-271'!$AZ16="|","|",DI$22+'INF S2 353-271'!$AZ16)</f>
        <v>|</v>
      </c>
      <c r="DJ19" s="83">
        <f ca="1">IF('INF S2 353-271'!$AY16="|","|",DJ$22+'INF S2 353-271'!$AY16)</f>
        <v>0.4914351851851852</v>
      </c>
      <c r="DK19" s="87" t="str">
        <f ca="1">IF('INF S2 353-271'!$BA16="|","|",DK$22+'INF S2 353-271'!$BA16)</f>
        <v>|</v>
      </c>
      <c r="DL19" s="82"/>
      <c r="DM19" s="83">
        <f ca="1">IF('INF S2 353-271'!$AY16="|","|",DM$22+'INF S2 353-271'!$AY16)</f>
        <v>0.53310185185185188</v>
      </c>
      <c r="DN19" s="87"/>
      <c r="DO19" s="82" t="str">
        <f ca="1">IF('INF S2 353-271'!$AZ16="|","|",DO$22+'INF S2 353-271'!$AZ16)</f>
        <v>|</v>
      </c>
      <c r="DP19" s="83">
        <f ca="1">IF('INF S2 353-271'!$AY16="|","|",DP$22+'INF S2 353-271'!$AY16)</f>
        <v>0.57476851851851851</v>
      </c>
      <c r="DQ19" s="87" t="str">
        <f ca="1">IF('INF S2 353-271'!$BA16="|","|",DQ$22+'INF S2 353-271'!$BA16)</f>
        <v>|</v>
      </c>
      <c r="DR19" s="82"/>
      <c r="DS19" s="83">
        <f ca="1">IF('INF S2 353-271'!$AY16="|","|",DS$22+'INF S2 353-271'!$AY16)</f>
        <v>0.61643518518518525</v>
      </c>
      <c r="DT19" s="87"/>
      <c r="DU19" s="82" t="str">
        <f ca="1">IF('INF S2 353-271'!$AZ16="|","|",DU$22+'INF S2 353-271'!$AZ16)</f>
        <v>|</v>
      </c>
      <c r="DV19" s="83">
        <f ca="1">IF('INF S2 353-271'!$AY16="|","|",DV$22+'INF S2 353-271'!$AY16)</f>
        <v>0.65810185185185188</v>
      </c>
      <c r="DW19" s="83"/>
      <c r="DX19" s="87" t="str">
        <f ca="1">IF('INF S2 353-271'!$BA16="|","|",DX$22+'INF S2 353-271'!$BA16)</f>
        <v>|</v>
      </c>
      <c r="DY19" s="83">
        <f ca="1">IF('INF S2 353-271'!$AY16="|","|",DY$22+'INF S2 353-271'!$AY16)</f>
        <v>0.67893518518518525</v>
      </c>
      <c r="DZ19" s="82" t="str">
        <f ca="1">IF('INF S2 353-271'!$AZ16="|","|",DZ$22+'INF S2 353-271'!$AZ16)</f>
        <v>|</v>
      </c>
      <c r="EA19" s="83">
        <f ca="1">IF('INF S2 353-271'!$AY16="|","|",EA$22+'INF S2 353-271'!$AY16)</f>
        <v>0.69976851851851851</v>
      </c>
      <c r="EB19" s="83"/>
      <c r="EC19" s="87" t="str">
        <f ca="1">IF('INF S2 353-271'!$BA16="|","|",EC$22+'INF S2 353-271'!$BA16)</f>
        <v>|</v>
      </c>
      <c r="ED19" s="83">
        <f ca="1">IF('INF S2 353-271'!$AY16="|","|",ED$22+'INF S2 353-271'!$AY16)</f>
        <v>0.72060185185185188</v>
      </c>
      <c r="EE19" s="82" t="str">
        <f ca="1">IF('INF S2 353-271'!$AZ16="|","|",EE$22+'INF S2 353-271'!$AZ16)</f>
        <v>|</v>
      </c>
      <c r="EF19" s="83">
        <f ca="1">IF('INF S2 353-271'!$AY16="|","|",EF$22+'INF S2 353-271'!$AY16)</f>
        <v>0.74143518518518525</v>
      </c>
      <c r="EG19" s="83"/>
      <c r="EH19" s="87" t="str">
        <f ca="1">IF('INF S2 353-271'!$BA16="|","|",EH$22+'INF S2 353-271'!$BA16)</f>
        <v>|</v>
      </c>
      <c r="EI19" s="83">
        <f ca="1">IF('INF S2 353-271'!$AY16="|","|",EI$22+'INF S2 353-271'!$AY16)</f>
        <v>0.76226851851851851</v>
      </c>
      <c r="EJ19" s="82" t="str">
        <f ca="1">IF('INF S2 353-271'!$AZ16="|","|",EJ$22+'INF S2 353-271'!$AZ16)</f>
        <v>|</v>
      </c>
      <c r="EK19" s="83">
        <f ca="1">IF('INF S2 353-271'!$AY16="|","|",EK$22+'INF S2 353-271'!$AY16)</f>
        <v>0.78310185185185188</v>
      </c>
      <c r="EL19" s="83"/>
      <c r="EM19" s="87"/>
      <c r="EN19" s="83">
        <f ca="1">IF('INF S2 353-271'!$AY16="|","|",EN$22+'INF S2 353-271'!$AY16)</f>
        <v>0.80393518518518525</v>
      </c>
      <c r="EO19" s="82" t="str">
        <f ca="1">IF('INF S2 353-271'!$AZ16="|","|",EO$22+'INF S2 353-271'!$AZ16)</f>
        <v>|</v>
      </c>
      <c r="EP19" s="83">
        <f ca="1">IF('INF S2 353-271'!$AY16="|","|",EP$22+'INF S2 353-271'!$AY16)</f>
        <v>0.82476851851851851</v>
      </c>
      <c r="EQ19" s="87" t="str">
        <f ca="1">IF('INF S2 353-271'!$BA16="|","|",EQ$22+'INF S2 353-271'!$BA16)</f>
        <v>|</v>
      </c>
      <c r="ER19" s="82"/>
      <c r="ES19" s="83">
        <f ca="1">IF('INF S2 353-271'!$AY16="|","|",ES$22+'INF S2 353-271'!$AY16)</f>
        <v>0.86643518518518525</v>
      </c>
      <c r="ET19" s="87"/>
      <c r="EU19" s="82" t="str">
        <f ca="1">IF('INF S2 353-271'!$AZ16="|","|",EU$22+'INF S2 353-271'!$AZ16)</f>
        <v>|</v>
      </c>
      <c r="EV19" s="83">
        <f ca="1">IF('INF S2 353-271'!$AY16="|","|",EV$22+'INF S2 353-271'!$AY16)</f>
        <v>0.90810185185185188</v>
      </c>
      <c r="EW19" s="87" t="str">
        <f ca="1">IF('INF S2 353-271'!$BA16="|","|",EW$22+'INF S2 353-271'!$BA16)</f>
        <v>|</v>
      </c>
      <c r="EX19" s="82"/>
      <c r="EY19" s="83">
        <f ca="1">IF('INF S2 353-271'!$AY16="|","|",EY$22+'INF S2 353-271'!$AY16)</f>
        <v>0.94976851851851851</v>
      </c>
      <c r="EZ19" s="87"/>
      <c r="FA19" s="83">
        <f ca="1">IF('INF S2 353-271'!$AY16="|","|",FA$22+'INF S2 353-271'!$AY16)</f>
        <v>0.99143518518518525</v>
      </c>
    </row>
    <row r="20" spans="1:157">
      <c r="A20" s="187">
        <f ca="1">'INF S2 353-271'!AH17</f>
        <v>3.0790000000000077</v>
      </c>
      <c r="B20" s="156" t="str">
        <f ca="1">'INF S2 353-271'!AI17</f>
        <v>Poznań Garbary</v>
      </c>
      <c r="C20" s="99"/>
      <c r="D20" s="83">
        <f ca="1">IF('INF S2 353-271'!$AQ17="|","|",D$7+'INF S2 353-271'!$AQ17)</f>
        <v>0.21965395833333332</v>
      </c>
      <c r="E20" s="88"/>
      <c r="F20" s="87" t="str">
        <f ca="1">IF('INF S2 353-271'!$AS17="|","|",F$7+'INF S2 353-271'!$AS17)</f>
        <v>|</v>
      </c>
      <c r="G20" s="83">
        <f ca="1">IF('INF S2 353-271'!$AQ17="|","|",G$7+'INF S2 353-271'!$AQ17)</f>
        <v>0.26132062499999997</v>
      </c>
      <c r="H20" s="88">
        <f ca="1">IF('INF S2 353-271'!$AR17="|","|",H$7+'INF S2 353-271'!$AR17)</f>
        <v>0.26516203703703706</v>
      </c>
      <c r="I20" s="83">
        <f ca="1">IF('INF S2 353-271'!$AQ17="|","|",I$7+'INF S2 353-271'!$AQ17)</f>
        <v>0.28215395833333334</v>
      </c>
      <c r="J20" s="87" t="str">
        <f ca="1">IF('INF S2 353-271'!$AS17="|","|",J$7+'INF S2 353-271'!$AS17)</f>
        <v>|</v>
      </c>
      <c r="K20" s="87"/>
      <c r="L20" s="83">
        <f ca="1">IF('INF S2 353-271'!$AQ17="|","|",L$7+'INF S2 353-271'!$AQ17)</f>
        <v>0.30298729166666666</v>
      </c>
      <c r="M20" s="88">
        <f ca="1">IF('INF S2 353-271'!$AR17="|","|",M$7+'INF S2 353-271'!$AR17)</f>
        <v>0.30682870370370374</v>
      </c>
      <c r="N20" s="83">
        <f ca="1">IF('INF S2 353-271'!$AQ17="|","|",N$7+'INF S2 353-271'!$AQ17)</f>
        <v>0.32382062500000003</v>
      </c>
      <c r="O20" s="87" t="str">
        <f ca="1">IF('INF S2 353-271'!$AS17="|","|",O$7+'INF S2 353-271'!$AS17)</f>
        <v>|</v>
      </c>
      <c r="P20" s="87"/>
      <c r="Q20" s="83">
        <f ca="1">IF('INF S2 353-271'!$AQ17="|","|",Q$7+'INF S2 353-271'!$AQ17)</f>
        <v>0.34465395833333334</v>
      </c>
      <c r="R20" s="88">
        <f ca="1">IF('INF S2 353-271'!$AR17="|","|",R$7+'INF S2 353-271'!$AR17)</f>
        <v>0.34849537037037037</v>
      </c>
      <c r="S20" s="83">
        <f ca="1">IF('INF S2 353-271'!$AQ17="|","|",S$7+'INF S2 353-271'!$AQ17)</f>
        <v>0.36548729166666671</v>
      </c>
      <c r="T20" s="87" t="str">
        <f ca="1">IF('INF S2 353-271'!$AS17="|","|",T$7+'INF S2 353-271'!$AS17)</f>
        <v>|</v>
      </c>
      <c r="U20" s="87"/>
      <c r="V20" s="83">
        <f ca="1">IF('INF S2 353-271'!$AQ17="|","|",V$7+'INF S2 353-271'!$AQ17)</f>
        <v>0.38632062500000003</v>
      </c>
      <c r="W20" s="88">
        <f ca="1">IF('INF S2 353-271'!$AR17="|","|",W$7+'INF S2 353-271'!$AR17)</f>
        <v>0.39016203703703706</v>
      </c>
      <c r="X20" s="87" t="str">
        <f ca="1">IF('INF S2 353-271'!$AS17="|","|",X$7+'INF S2 353-271'!$AS17)</f>
        <v>|</v>
      </c>
      <c r="Y20" s="83">
        <f ca="1">IF('INF S2 353-271'!$AQ17="|","|",Y$7+'INF S2 353-271'!$AQ17)</f>
        <v>0.42798729166666671</v>
      </c>
      <c r="Z20" s="88"/>
      <c r="AA20" s="87"/>
      <c r="AB20" s="83">
        <f ca="1">IF('INF S2 353-271'!$AQ17="|","|",AB$7+'INF S2 353-271'!$AQ17)</f>
        <v>0.4696539583333334</v>
      </c>
      <c r="AC20" s="88">
        <f ca="1">IF('INF S2 353-271'!$AR17="|","|",AC$7+'INF S2 353-271'!$AR17)</f>
        <v>0.47349537037037037</v>
      </c>
      <c r="AD20" s="87" t="str">
        <f ca="1">IF('INF S2 353-271'!$AS17="|","|",AD$7+'INF S2 353-271'!$AS17)</f>
        <v>|</v>
      </c>
      <c r="AE20" s="83">
        <f ca="1">IF('INF S2 353-271'!$AQ17="|","|",AE$7+'INF S2 353-271'!$AQ17)</f>
        <v>0.51132062499999997</v>
      </c>
      <c r="AF20" s="88"/>
      <c r="AG20" s="87"/>
      <c r="AH20" s="83">
        <f ca="1">IF('INF S2 353-271'!$AQ17="|","|",AH$7+'INF S2 353-271'!$AQ17)</f>
        <v>0.55298729166666671</v>
      </c>
      <c r="AI20" s="88">
        <f ca="1">IF('INF S2 353-271'!$AR17="|","|",AI$7+'INF S2 353-271'!$AR17)</f>
        <v>0.55682870370370363</v>
      </c>
      <c r="AJ20" s="87" t="str">
        <f ca="1">IF('INF S2 353-271'!$AS17="|","|",AJ$7+'INF S2 353-271'!$AS17)</f>
        <v>|</v>
      </c>
      <c r="AK20" s="83">
        <f ca="1">IF('INF S2 353-271'!$AQ17="|","|",AK$7+'INF S2 353-271'!$AQ17)</f>
        <v>0.59465395833333334</v>
      </c>
      <c r="AL20" s="88"/>
      <c r="AM20" s="87"/>
      <c r="AN20" s="87"/>
      <c r="AO20" s="83">
        <f ca="1">IF('INF S2 353-271'!$AQ17="|","|",AO$7+'INF S2 353-271'!$AQ17)</f>
        <v>0.63632062500000008</v>
      </c>
      <c r="AP20" s="88">
        <f ca="1">IF('INF S2 353-271'!$AR17="|","|",AP$7+'INF S2 353-271'!$AR17)</f>
        <v>0.64016203703703711</v>
      </c>
      <c r="AQ20" s="83">
        <f ca="1">IF('INF S2 353-271'!$AQ17="|","|",AQ$7+'INF S2 353-271'!$AQ17)</f>
        <v>0.65715395833333334</v>
      </c>
      <c r="AR20" s="87" t="str">
        <f ca="1">IF('INF S2 353-271'!$AS17="|","|",AR$7+'INF S2 353-271'!$AS17)</f>
        <v>|</v>
      </c>
      <c r="AS20" s="87"/>
      <c r="AT20" s="83">
        <f ca="1">IF('INF S2 353-271'!$AQ17="|","|",AT$7+'INF S2 353-271'!$AQ17)</f>
        <v>0.67798729166666671</v>
      </c>
      <c r="AU20" s="88">
        <f ca="1">IF('INF S2 353-271'!$AR17="|","|",AU$7+'INF S2 353-271'!$AR17)</f>
        <v>0.68182870370370363</v>
      </c>
      <c r="AV20" s="83">
        <f ca="1">IF('INF S2 353-271'!$AQ17="|","|",AV$7+'INF S2 353-271'!$AQ17)</f>
        <v>0.69882062500000008</v>
      </c>
      <c r="AW20" s="87" t="str">
        <f ca="1">IF('INF S2 353-271'!$AS17="|","|",AW$7+'INF S2 353-271'!$AS17)</f>
        <v>|</v>
      </c>
      <c r="AX20" s="87"/>
      <c r="AY20" s="83">
        <f ca="1">IF('INF S2 353-271'!$AQ17="|","|",AY$7+'INF S2 353-271'!$AQ17)</f>
        <v>0.71965395833333334</v>
      </c>
      <c r="AZ20" s="88">
        <f ca="1">IF('INF S2 353-271'!$AR17="|","|",AZ$7+'INF S2 353-271'!$AR17)</f>
        <v>0.72349537037037037</v>
      </c>
      <c r="BA20" s="83">
        <f ca="1">IF('INF S2 353-271'!$AQ17="|","|",BA$7+'INF S2 353-271'!$AQ17)</f>
        <v>0.74048729166666671</v>
      </c>
      <c r="BB20" s="87" t="str">
        <f ca="1">IF('INF S2 353-271'!$AS17="|","|",BB$7+'INF S2 353-271'!$AS17)</f>
        <v>|</v>
      </c>
      <c r="BC20" s="87"/>
      <c r="BD20" s="83">
        <f ca="1">IF('INF S2 353-271'!$AQ17="|","|",BD$7+'INF S2 353-271'!$AQ17)</f>
        <v>0.76132062500000008</v>
      </c>
      <c r="BE20" s="88"/>
      <c r="BF20" s="83">
        <f ca="1">IF('INF S2 353-271'!$AQ17="|","|",BF$7+'INF S2 353-271'!$AQ17)</f>
        <v>0.78215395833333334</v>
      </c>
      <c r="BG20" s="87"/>
      <c r="BH20" s="87"/>
      <c r="BI20" s="83">
        <f ca="1">IF('INF S2 353-271'!$AQ17="|","|",BI$7+'INF S2 353-271'!$AQ17)</f>
        <v>0.80298729166666671</v>
      </c>
      <c r="BJ20" s="88">
        <f ca="1">IF('INF S2 353-271'!$AR17="|","|",BJ$7+'INF S2 353-271'!$AR17)</f>
        <v>0.80682870370370363</v>
      </c>
      <c r="BK20" s="87" t="str">
        <f ca="1">IF('INF S2 353-271'!$AS17="|","|",BK$7+'INF S2 353-271'!$AS17)</f>
        <v>|</v>
      </c>
      <c r="BL20" s="83">
        <f ca="1">IF('INF S2 353-271'!$AQ17="|","|",BL$7+'INF S2 353-271'!$AQ17)</f>
        <v>0.84465395833333334</v>
      </c>
      <c r="BM20" s="88"/>
      <c r="BN20" s="87"/>
      <c r="BO20" s="83">
        <f ca="1">IF('INF S2 353-271'!$AQ17="|","|",BO$7+'INF S2 353-271'!$AQ17)</f>
        <v>0.88632062500000008</v>
      </c>
      <c r="BP20" s="88">
        <f ca="1">IF('INF S2 353-271'!$AR17="|","|",BP$7+'INF S2 353-271'!$AR17)</f>
        <v>0.89016203703703711</v>
      </c>
      <c r="BQ20" s="87" t="str">
        <f ca="1">IF('INF S2 353-271'!$AS17="|","|",BQ$7+'INF S2 353-271'!$AS17)</f>
        <v>|</v>
      </c>
      <c r="BR20" s="83">
        <f ca="1">IF('INF S2 353-271'!$AQ17="|","|",BR$7+'INF S2 353-271'!$AQ17)</f>
        <v>0.92798729166666671</v>
      </c>
      <c r="BS20" s="88"/>
      <c r="BT20" s="87"/>
      <c r="BU20" s="83">
        <f ca="1">IF('INF S2 353-271'!$AQ17="|","|",BU$7+'INF S2 353-271'!$AQ17)</f>
        <v>0.96965395833333334</v>
      </c>
      <c r="BV20" s="88">
        <f ca="1">IF('INF S2 353-271'!$AR17="|","|",BV$7+'INF S2 353-271'!$AR17)</f>
        <v>0.97349537037037037</v>
      </c>
      <c r="CK20" s="187">
        <v>3.0790000000000077</v>
      </c>
      <c r="CL20" s="156" t="s">
        <v>83</v>
      </c>
      <c r="CM20" s="99"/>
      <c r="CN20" s="83">
        <f ca="1">IF('INF S2 353-271'!$AY17="|","|",CN$22+'INF S2 353-271'!$AY17)</f>
        <v>0.24010416666666667</v>
      </c>
      <c r="CO20" s="83">
        <f ca="1">IF('INF S2 353-271'!$AY17="|","|",CO$22+'INF S2 353-271'!$AY17)</f>
        <v>0.28177083333333336</v>
      </c>
      <c r="CP20" s="83"/>
      <c r="CQ20" s="87" t="str">
        <f ca="1">IF('INF S2 353-271'!$BA17="|","|",CQ$22+'INF S2 353-271'!$BA17)</f>
        <v>|</v>
      </c>
      <c r="CR20" s="83">
        <f ca="1">IF('INF S2 353-271'!$AY17="|","|",CR$22+'INF S2 353-271'!$AY17)</f>
        <v>0.30260416666666667</v>
      </c>
      <c r="CS20" s="82">
        <f ca="1">IF('INF S2 353-271'!$AZ17="|","|",CS$22+'INF S2 353-271'!$AZ17)</f>
        <v>0.31927357638888887</v>
      </c>
      <c r="CT20" s="83">
        <f ca="1">IF('INF S2 353-271'!$AY17="|","|",CT$22+'INF S2 353-271'!$AY17)</f>
        <v>0.32343750000000004</v>
      </c>
      <c r="CU20" s="83"/>
      <c r="CV20" s="87" t="str">
        <f ca="1">IF('INF S2 353-271'!$BA17="|","|",CV$22+'INF S2 353-271'!$BA17)</f>
        <v>|</v>
      </c>
      <c r="CW20" s="83">
        <f ca="1">IF('INF S2 353-271'!$AY17="|","|",CW$22+'INF S2 353-271'!$AY17)</f>
        <v>0.34427083333333336</v>
      </c>
      <c r="CX20" s="82">
        <f ca="1">IF('INF S2 353-271'!$AZ17="|","|",CX$22+'INF S2 353-271'!$AZ17)</f>
        <v>0.36094024305555555</v>
      </c>
      <c r="CY20" s="83">
        <f ca="1">IF('INF S2 353-271'!$AY17="|","|",CY$22+'INF S2 353-271'!$AY17)</f>
        <v>0.36510416666666667</v>
      </c>
      <c r="CZ20" s="83"/>
      <c r="DA20" s="87" t="str">
        <f ca="1">IF('INF S2 353-271'!$BA17="|","|",DA$22+'INF S2 353-271'!$BA17)</f>
        <v>|</v>
      </c>
      <c r="DB20" s="83">
        <f ca="1">IF('INF S2 353-271'!$AY17="|","|",DB$22+'INF S2 353-271'!$AY17)</f>
        <v>0.38593750000000004</v>
      </c>
      <c r="DC20" s="82">
        <f ca="1">IF('INF S2 353-271'!$AZ17="|","|",DC$22+'INF S2 353-271'!$AZ17)</f>
        <v>0.40260690972222218</v>
      </c>
      <c r="DD20" s="83">
        <f ca="1">IF('INF S2 353-271'!$AY17="|","|",DD$22+'INF S2 353-271'!$AY17)</f>
        <v>0.40677083333333336</v>
      </c>
      <c r="DE20" s="87" t="str">
        <f ca="1">IF('INF S2 353-271'!$BA17="|","|",DE$22+'INF S2 353-271'!$BA17)</f>
        <v>|</v>
      </c>
      <c r="DF20" s="82"/>
      <c r="DG20" s="83">
        <f ca="1">IF('INF S2 353-271'!$AY17="|","|",DG$22+'INF S2 353-271'!$AY17)</f>
        <v>0.44843750000000004</v>
      </c>
      <c r="DH20" s="87"/>
      <c r="DI20" s="82">
        <f ca="1">IF('INF S2 353-271'!$AZ17="|","|",DI$22+'INF S2 353-271'!$AZ17)</f>
        <v>0.48594024305555555</v>
      </c>
      <c r="DJ20" s="83">
        <f ca="1">IF('INF S2 353-271'!$AY17="|","|",DJ$22+'INF S2 353-271'!$AY17)</f>
        <v>0.49010416666666667</v>
      </c>
      <c r="DK20" s="87" t="str">
        <f ca="1">IF('INF S2 353-271'!$BA17="|","|",DK$22+'INF S2 353-271'!$BA17)</f>
        <v>|</v>
      </c>
      <c r="DL20" s="82"/>
      <c r="DM20" s="83">
        <f ca="1">IF('INF S2 353-271'!$AY17="|","|",DM$22+'INF S2 353-271'!$AY17)</f>
        <v>0.5317708333333333</v>
      </c>
      <c r="DN20" s="87"/>
      <c r="DO20" s="82">
        <f ca="1">IF('INF S2 353-271'!$AZ17="|","|",DO$22+'INF S2 353-271'!$AZ17)</f>
        <v>0.56927357638888887</v>
      </c>
      <c r="DP20" s="83">
        <f ca="1">IF('INF S2 353-271'!$AY17="|","|",DP$22+'INF S2 353-271'!$AY17)</f>
        <v>0.57343749999999993</v>
      </c>
      <c r="DQ20" s="87" t="str">
        <f ca="1">IF('INF S2 353-271'!$BA17="|","|",DQ$22+'INF S2 353-271'!$BA17)</f>
        <v>|</v>
      </c>
      <c r="DR20" s="82"/>
      <c r="DS20" s="83">
        <f ca="1">IF('INF S2 353-271'!$AY17="|","|",DS$22+'INF S2 353-271'!$AY17)</f>
        <v>0.61510416666666667</v>
      </c>
      <c r="DT20" s="87"/>
      <c r="DU20" s="82">
        <f ca="1">IF('INF S2 353-271'!$AZ17="|","|",DU$22+'INF S2 353-271'!$AZ17)</f>
        <v>0.65260690972222224</v>
      </c>
      <c r="DV20" s="83">
        <f ca="1">IF('INF S2 353-271'!$AY17="|","|",DV$22+'INF S2 353-271'!$AY17)</f>
        <v>0.6567708333333333</v>
      </c>
      <c r="DW20" s="83"/>
      <c r="DX20" s="87" t="str">
        <f ca="1">IF('INF S2 353-271'!$BA17="|","|",DX$22+'INF S2 353-271'!$BA17)</f>
        <v>|</v>
      </c>
      <c r="DY20" s="83">
        <f ca="1">IF('INF S2 353-271'!$AY17="|","|",DY$22+'INF S2 353-271'!$AY17)</f>
        <v>0.67760416666666667</v>
      </c>
      <c r="DZ20" s="82">
        <f ca="1">IF('INF S2 353-271'!$AZ17="|","|",DZ$22+'INF S2 353-271'!$AZ17)</f>
        <v>0.69427357638888898</v>
      </c>
      <c r="EA20" s="83">
        <f ca="1">IF('INF S2 353-271'!$AY17="|","|",EA$22+'INF S2 353-271'!$AY17)</f>
        <v>0.69843749999999993</v>
      </c>
      <c r="EB20" s="83"/>
      <c r="EC20" s="87" t="str">
        <f ca="1">IF('INF S2 353-271'!$BA17="|","|",EC$22+'INF S2 353-271'!$BA17)</f>
        <v>|</v>
      </c>
      <c r="ED20" s="83">
        <f ca="1">IF('INF S2 353-271'!$AY17="|","|",ED$22+'INF S2 353-271'!$AY17)</f>
        <v>0.7192708333333333</v>
      </c>
      <c r="EE20" s="82">
        <f ca="1">IF('INF S2 353-271'!$AZ17="|","|",EE$22+'INF S2 353-271'!$AZ17)</f>
        <v>0.73594024305555561</v>
      </c>
      <c r="EF20" s="83">
        <f ca="1">IF('INF S2 353-271'!$AY17="|","|",EF$22+'INF S2 353-271'!$AY17)</f>
        <v>0.74010416666666667</v>
      </c>
      <c r="EG20" s="83"/>
      <c r="EH20" s="87" t="str">
        <f ca="1">IF('INF S2 353-271'!$BA17="|","|",EH$22+'INF S2 353-271'!$BA17)</f>
        <v>|</v>
      </c>
      <c r="EI20" s="83">
        <f ca="1">IF('INF S2 353-271'!$AY17="|","|",EI$22+'INF S2 353-271'!$AY17)</f>
        <v>0.76093749999999993</v>
      </c>
      <c r="EJ20" s="82">
        <f ca="1">IF('INF S2 353-271'!$AZ17="|","|",EJ$22+'INF S2 353-271'!$AZ17)</f>
        <v>0.77760690972222224</v>
      </c>
      <c r="EK20" s="83">
        <f ca="1">IF('INF S2 353-271'!$AY17="|","|",EK$22+'INF S2 353-271'!$AY17)</f>
        <v>0.7817708333333333</v>
      </c>
      <c r="EL20" s="83"/>
      <c r="EM20" s="87"/>
      <c r="EN20" s="83">
        <f ca="1">IF('INF S2 353-271'!$AY17="|","|",EN$22+'INF S2 353-271'!$AY17)</f>
        <v>0.80260416666666667</v>
      </c>
      <c r="EO20" s="82">
        <f ca="1">IF('INF S2 353-271'!$AZ17="|","|",EO$22+'INF S2 353-271'!$AZ17)</f>
        <v>0.81927357638888898</v>
      </c>
      <c r="EP20" s="83">
        <f ca="1">IF('INF S2 353-271'!$AY17="|","|",EP$22+'INF S2 353-271'!$AY17)</f>
        <v>0.82343749999999993</v>
      </c>
      <c r="EQ20" s="87" t="str">
        <f ca="1">IF('INF S2 353-271'!$BA17="|","|",EQ$22+'INF S2 353-271'!$BA17)</f>
        <v>|</v>
      </c>
      <c r="ER20" s="82"/>
      <c r="ES20" s="83">
        <f ca="1">IF('INF S2 353-271'!$AY17="|","|",ES$22+'INF S2 353-271'!$AY17)</f>
        <v>0.86510416666666667</v>
      </c>
      <c r="ET20" s="87"/>
      <c r="EU20" s="82">
        <f ca="1">IF('INF S2 353-271'!$AZ17="|","|",EU$22+'INF S2 353-271'!$AZ17)</f>
        <v>0.90260690972222224</v>
      </c>
      <c r="EV20" s="83">
        <f ca="1">IF('INF S2 353-271'!$AY17="|","|",EV$22+'INF S2 353-271'!$AY17)</f>
        <v>0.9067708333333333</v>
      </c>
      <c r="EW20" s="87" t="str">
        <f ca="1">IF('INF S2 353-271'!$BA17="|","|",EW$22+'INF S2 353-271'!$BA17)</f>
        <v>|</v>
      </c>
      <c r="EX20" s="82"/>
      <c r="EY20" s="83">
        <f ca="1">IF('INF S2 353-271'!$AY17="|","|",EY$22+'INF S2 353-271'!$AY17)</f>
        <v>0.94843749999999993</v>
      </c>
      <c r="EZ20" s="87"/>
      <c r="FA20" s="83">
        <f ca="1">IF('INF S2 353-271'!$AY17="|","|",FA$22+'INF S2 353-271'!$AY17)</f>
        <v>0.99010416666666667</v>
      </c>
    </row>
    <row r="21" spans="1:157">
      <c r="A21" s="187">
        <f ca="1">'INF S2 353-271'!AH18</f>
        <v>1.7560000000000286</v>
      </c>
      <c r="B21" s="286" t="str">
        <f ca="1">'INF S2 353-271'!AI18</f>
        <v>Poznań Nowowiejskiego</v>
      </c>
      <c r="C21" s="99"/>
      <c r="D21" s="83">
        <f ca="1">IF('INF S2 353-271'!$AQ18="|","|",D$7+'INF S2 353-271'!$AQ18)</f>
        <v>0.22106599537037036</v>
      </c>
      <c r="E21" s="88"/>
      <c r="F21" s="87" t="str">
        <f ca="1">IF('INF S2 353-271'!$AS18="|","|",F$7+'INF S2 353-271'!$AS18)</f>
        <v>|</v>
      </c>
      <c r="G21" s="83">
        <f ca="1">IF('INF S2 353-271'!$AQ18="|","|",G$7+'INF S2 353-271'!$AQ18)</f>
        <v>0.26273266203703705</v>
      </c>
      <c r="H21" s="88" t="str">
        <f ca="1">IF('INF S2 353-271'!$AR18="|","|",H$7+'INF S2 353-271'!$AR18)</f>
        <v>|</v>
      </c>
      <c r="I21" s="83">
        <f ca="1">IF('INF S2 353-271'!$AQ18="|","|",I$7+'INF S2 353-271'!$AQ18)</f>
        <v>0.28356599537037036</v>
      </c>
      <c r="J21" s="87" t="str">
        <f ca="1">IF('INF S2 353-271'!$AS18="|","|",J$7+'INF S2 353-271'!$AS18)</f>
        <v>|</v>
      </c>
      <c r="K21" s="87"/>
      <c r="L21" s="83">
        <f ca="1">IF('INF S2 353-271'!$AQ18="|","|",L$7+'INF S2 353-271'!$AQ18)</f>
        <v>0.30439932870370368</v>
      </c>
      <c r="M21" s="88" t="str">
        <f ca="1">IF('INF S2 353-271'!$AR18="|","|",M$7+'INF S2 353-271'!$AR18)</f>
        <v>|</v>
      </c>
      <c r="N21" s="83">
        <f ca="1">IF('INF S2 353-271'!$AQ18="|","|",N$7+'INF S2 353-271'!$AQ18)</f>
        <v>0.32523266203703705</v>
      </c>
      <c r="O21" s="87" t="str">
        <f ca="1">IF('INF S2 353-271'!$AS18="|","|",O$7+'INF S2 353-271'!$AS18)</f>
        <v>|</v>
      </c>
      <c r="P21" s="87"/>
      <c r="Q21" s="83">
        <f ca="1">IF('INF S2 353-271'!$AQ18="|","|",Q$7+'INF S2 353-271'!$AQ18)</f>
        <v>0.34606599537037036</v>
      </c>
      <c r="R21" s="88" t="str">
        <f ca="1">IF('INF S2 353-271'!$AR18="|","|",R$7+'INF S2 353-271'!$AR18)</f>
        <v>|</v>
      </c>
      <c r="S21" s="83">
        <f ca="1">IF('INF S2 353-271'!$AQ18="|","|",S$7+'INF S2 353-271'!$AQ18)</f>
        <v>0.36689932870370373</v>
      </c>
      <c r="T21" s="87" t="str">
        <f ca="1">IF('INF S2 353-271'!$AS18="|","|",T$7+'INF S2 353-271'!$AS18)</f>
        <v>|</v>
      </c>
      <c r="U21" s="87"/>
      <c r="V21" s="83">
        <f ca="1">IF('INF S2 353-271'!$AQ18="|","|",V$7+'INF S2 353-271'!$AQ18)</f>
        <v>0.38773266203703705</v>
      </c>
      <c r="W21" s="88" t="str">
        <f ca="1">IF('INF S2 353-271'!$AR18="|","|",W$7+'INF S2 353-271'!$AR18)</f>
        <v>|</v>
      </c>
      <c r="X21" s="87" t="str">
        <f ca="1">IF('INF S2 353-271'!$AS18="|","|",X$7+'INF S2 353-271'!$AS18)</f>
        <v>|</v>
      </c>
      <c r="Y21" s="83">
        <f ca="1">IF('INF S2 353-271'!$AQ18="|","|",Y$7+'INF S2 353-271'!$AQ18)</f>
        <v>0.42939932870370373</v>
      </c>
      <c r="Z21" s="88"/>
      <c r="AA21" s="87"/>
      <c r="AB21" s="83">
        <f ca="1">IF('INF S2 353-271'!$AQ18="|","|",AB$7+'INF S2 353-271'!$AQ18)</f>
        <v>0.47106599537037042</v>
      </c>
      <c r="AC21" s="88" t="str">
        <f ca="1">IF('INF S2 353-271'!$AR18="|","|",AC$7+'INF S2 353-271'!$AR18)</f>
        <v>|</v>
      </c>
      <c r="AD21" s="87" t="str">
        <f ca="1">IF('INF S2 353-271'!$AS18="|","|",AD$7+'INF S2 353-271'!$AS18)</f>
        <v>|</v>
      </c>
      <c r="AE21" s="83">
        <f ca="1">IF('INF S2 353-271'!$AQ18="|","|",AE$7+'INF S2 353-271'!$AQ18)</f>
        <v>0.51273266203703705</v>
      </c>
      <c r="AF21" s="88"/>
      <c r="AG21" s="87"/>
      <c r="AH21" s="83">
        <f ca="1">IF('INF S2 353-271'!$AQ18="|","|",AH$7+'INF S2 353-271'!$AQ18)</f>
        <v>0.55439932870370368</v>
      </c>
      <c r="AI21" s="88" t="str">
        <f ca="1">IF('INF S2 353-271'!$AR18="|","|",AI$7+'INF S2 353-271'!$AR18)</f>
        <v>|</v>
      </c>
      <c r="AJ21" s="87" t="str">
        <f ca="1">IF('INF S2 353-271'!$AS18="|","|",AJ$7+'INF S2 353-271'!$AS18)</f>
        <v>|</v>
      </c>
      <c r="AK21" s="83">
        <f ca="1">IF('INF S2 353-271'!$AQ18="|","|",AK$7+'INF S2 353-271'!$AQ18)</f>
        <v>0.59606599537037042</v>
      </c>
      <c r="AL21" s="88"/>
      <c r="AM21" s="87"/>
      <c r="AN21" s="87"/>
      <c r="AO21" s="83">
        <f ca="1">IF('INF S2 353-271'!$AQ18="|","|",AO$7+'INF S2 353-271'!$AQ18)</f>
        <v>0.63773266203703716</v>
      </c>
      <c r="AP21" s="88" t="str">
        <f ca="1">IF('INF S2 353-271'!$AR18="|","|",AP$7+'INF S2 353-271'!$AR18)</f>
        <v>|</v>
      </c>
      <c r="AQ21" s="83">
        <f ca="1">IF('INF S2 353-271'!$AQ18="|","|",AQ$7+'INF S2 353-271'!$AQ18)</f>
        <v>0.65856599537037042</v>
      </c>
      <c r="AR21" s="87" t="str">
        <f ca="1">IF('INF S2 353-271'!$AS18="|","|",AR$7+'INF S2 353-271'!$AS18)</f>
        <v>|</v>
      </c>
      <c r="AS21" s="87"/>
      <c r="AT21" s="83">
        <f ca="1">IF('INF S2 353-271'!$AQ18="|","|",AT$7+'INF S2 353-271'!$AQ18)</f>
        <v>0.67939932870370368</v>
      </c>
      <c r="AU21" s="88" t="str">
        <f ca="1">IF('INF S2 353-271'!$AR18="|","|",AU$7+'INF S2 353-271'!$AR18)</f>
        <v>|</v>
      </c>
      <c r="AV21" s="83">
        <f ca="1">IF('INF S2 353-271'!$AQ18="|","|",AV$7+'INF S2 353-271'!$AQ18)</f>
        <v>0.70023266203703716</v>
      </c>
      <c r="AW21" s="87" t="str">
        <f ca="1">IF('INF S2 353-271'!$AS18="|","|",AW$7+'INF S2 353-271'!$AS18)</f>
        <v>|</v>
      </c>
      <c r="AX21" s="87"/>
      <c r="AY21" s="83">
        <f ca="1">IF('INF S2 353-271'!$AQ18="|","|",AY$7+'INF S2 353-271'!$AQ18)</f>
        <v>0.72106599537037042</v>
      </c>
      <c r="AZ21" s="88" t="str">
        <f ca="1">IF('INF S2 353-271'!$AR18="|","|",AZ$7+'INF S2 353-271'!$AR18)</f>
        <v>|</v>
      </c>
      <c r="BA21" s="83">
        <f ca="1">IF('INF S2 353-271'!$AQ18="|","|",BA$7+'INF S2 353-271'!$AQ18)</f>
        <v>0.74189932870370368</v>
      </c>
      <c r="BB21" s="87" t="str">
        <f ca="1">IF('INF S2 353-271'!$AS18="|","|",BB$7+'INF S2 353-271'!$AS18)</f>
        <v>|</v>
      </c>
      <c r="BC21" s="87"/>
      <c r="BD21" s="83">
        <f ca="1">IF('INF S2 353-271'!$AQ18="|","|",BD$7+'INF S2 353-271'!$AQ18)</f>
        <v>0.76273266203703716</v>
      </c>
      <c r="BE21" s="88"/>
      <c r="BF21" s="83">
        <f ca="1">IF('INF S2 353-271'!$AQ18="|","|",BF$7+'INF S2 353-271'!$AQ18)</f>
        <v>0.78356599537037042</v>
      </c>
      <c r="BG21" s="87"/>
      <c r="BH21" s="87"/>
      <c r="BI21" s="83">
        <f ca="1">IF('INF S2 353-271'!$AQ18="|","|",BI$7+'INF S2 353-271'!$AQ18)</f>
        <v>0.80439932870370368</v>
      </c>
      <c r="BJ21" s="88" t="str">
        <f ca="1">IF('INF S2 353-271'!$AR18="|","|",BJ$7+'INF S2 353-271'!$AR18)</f>
        <v>|</v>
      </c>
      <c r="BK21" s="87" t="str">
        <f ca="1">IF('INF S2 353-271'!$AS18="|","|",BK$7+'INF S2 353-271'!$AS18)</f>
        <v>|</v>
      </c>
      <c r="BL21" s="83">
        <f ca="1">IF('INF S2 353-271'!$AQ18="|","|",BL$7+'INF S2 353-271'!$AQ18)</f>
        <v>0.84606599537037042</v>
      </c>
      <c r="BM21" s="88"/>
      <c r="BN21" s="87"/>
      <c r="BO21" s="83">
        <f ca="1">IF('INF S2 353-271'!$AQ18="|","|",BO$7+'INF S2 353-271'!$AQ18)</f>
        <v>0.88773266203703716</v>
      </c>
      <c r="BP21" s="88" t="str">
        <f ca="1">IF('INF S2 353-271'!$AR18="|","|",BP$7+'INF S2 353-271'!$AR18)</f>
        <v>|</v>
      </c>
      <c r="BQ21" s="87" t="str">
        <f ca="1">IF('INF S2 353-271'!$AS18="|","|",BQ$7+'INF S2 353-271'!$AS18)</f>
        <v>|</v>
      </c>
      <c r="BR21" s="83">
        <f ca="1">IF('INF S2 353-271'!$AQ18="|","|",BR$7+'INF S2 353-271'!$AQ18)</f>
        <v>0.92939932870370368</v>
      </c>
      <c r="BS21" s="88"/>
      <c r="BT21" s="87"/>
      <c r="BU21" s="83">
        <f ca="1">IF('INF S2 353-271'!$AQ18="|","|",BU$7+'INF S2 353-271'!$AQ18)</f>
        <v>0.97106599537037042</v>
      </c>
      <c r="BV21" s="88" t="str">
        <f ca="1">IF('INF S2 353-271'!$AR18="|","|",BV$7+'INF S2 353-271'!$AR18)</f>
        <v>|</v>
      </c>
      <c r="CK21" s="187">
        <v>1.7560000000000286</v>
      </c>
      <c r="CL21" s="286" t="s">
        <v>85</v>
      </c>
      <c r="CM21" s="99"/>
      <c r="CN21" s="83">
        <f ca="1">IF('INF S2 353-271'!$AY18="|","|",CN$22+'INF S2 353-271'!$AY18)</f>
        <v>0.23869212962962966</v>
      </c>
      <c r="CO21" s="83">
        <f ca="1">IF('INF S2 353-271'!$AY18="|","|",CO$22+'INF S2 353-271'!$AY18)</f>
        <v>0.28035879629629629</v>
      </c>
      <c r="CP21" s="83"/>
      <c r="CQ21" s="87" t="str">
        <f ca="1">IF('INF S2 353-271'!$BA18="|","|",CQ$22+'INF S2 353-271'!$BA18)</f>
        <v>|</v>
      </c>
      <c r="CR21" s="83">
        <f ca="1">IF('INF S2 353-271'!$AY18="|","|",CR$22+'INF S2 353-271'!$AY18)</f>
        <v>0.3011921296296296</v>
      </c>
      <c r="CS21" s="82" t="str">
        <f ca="1">IF('INF S2 353-271'!$AZ18="|","|",CS$22+'INF S2 353-271'!$AZ18)</f>
        <v>|</v>
      </c>
      <c r="CT21" s="83">
        <f ca="1">IF('INF S2 353-271'!$AY18="|","|",CT$22+'INF S2 353-271'!$AY18)</f>
        <v>0.32202546296296297</v>
      </c>
      <c r="CU21" s="83"/>
      <c r="CV21" s="87" t="str">
        <f ca="1">IF('INF S2 353-271'!$BA18="|","|",CV$22+'INF S2 353-271'!$BA18)</f>
        <v>|</v>
      </c>
      <c r="CW21" s="83">
        <f ca="1">IF('INF S2 353-271'!$AY18="|","|",CW$22+'INF S2 353-271'!$AY18)</f>
        <v>0.34285879629629629</v>
      </c>
      <c r="CX21" s="82" t="str">
        <f ca="1">IF('INF S2 353-271'!$AZ18="|","|",CX$22+'INF S2 353-271'!$AZ18)</f>
        <v>|</v>
      </c>
      <c r="CY21" s="83">
        <f ca="1">IF('INF S2 353-271'!$AY18="|","|",CY$22+'INF S2 353-271'!$AY18)</f>
        <v>0.3636921296296296</v>
      </c>
      <c r="CZ21" s="83"/>
      <c r="DA21" s="87" t="str">
        <f ca="1">IF('INF S2 353-271'!$BA18="|","|",DA$22+'INF S2 353-271'!$BA18)</f>
        <v>|</v>
      </c>
      <c r="DB21" s="83">
        <f ca="1">IF('INF S2 353-271'!$AY18="|","|",DB$22+'INF S2 353-271'!$AY18)</f>
        <v>0.38452546296296297</v>
      </c>
      <c r="DC21" s="82" t="str">
        <f ca="1">IF('INF S2 353-271'!$AZ18="|","|",DC$22+'INF S2 353-271'!$AZ18)</f>
        <v>|</v>
      </c>
      <c r="DD21" s="83">
        <f ca="1">IF('INF S2 353-271'!$AY18="|","|",DD$22+'INF S2 353-271'!$AY18)</f>
        <v>0.40535879629629629</v>
      </c>
      <c r="DE21" s="87" t="str">
        <f ca="1">IF('INF S2 353-271'!$BA18="|","|",DE$22+'INF S2 353-271'!$BA18)</f>
        <v>|</v>
      </c>
      <c r="DF21" s="82"/>
      <c r="DG21" s="83">
        <f ca="1">IF('INF S2 353-271'!$AY18="|","|",DG$22+'INF S2 353-271'!$AY18)</f>
        <v>0.44702546296296297</v>
      </c>
      <c r="DH21" s="87"/>
      <c r="DI21" s="82" t="str">
        <f ca="1">IF('INF S2 353-271'!$AZ18="|","|",DI$22+'INF S2 353-271'!$AZ18)</f>
        <v>|</v>
      </c>
      <c r="DJ21" s="83">
        <f ca="1">IF('INF S2 353-271'!$AY18="|","|",DJ$22+'INF S2 353-271'!$AY18)</f>
        <v>0.4886921296296296</v>
      </c>
      <c r="DK21" s="87" t="str">
        <f ca="1">IF('INF S2 353-271'!$BA18="|","|",DK$22+'INF S2 353-271'!$BA18)</f>
        <v>|</v>
      </c>
      <c r="DL21" s="82"/>
      <c r="DM21" s="83">
        <f ca="1">IF('INF S2 353-271'!$AY18="|","|",DM$22+'INF S2 353-271'!$AY18)</f>
        <v>0.53035879629629634</v>
      </c>
      <c r="DN21" s="87"/>
      <c r="DO21" s="82" t="str">
        <f ca="1">IF('INF S2 353-271'!$AZ18="|","|",DO$22+'INF S2 353-271'!$AZ18)</f>
        <v>|</v>
      </c>
      <c r="DP21" s="83">
        <f ca="1">IF('INF S2 353-271'!$AY18="|","|",DP$22+'INF S2 353-271'!$AY18)</f>
        <v>0.57202546296296297</v>
      </c>
      <c r="DQ21" s="87" t="str">
        <f ca="1">IF('INF S2 353-271'!$BA18="|","|",DQ$22+'INF S2 353-271'!$BA18)</f>
        <v>|</v>
      </c>
      <c r="DR21" s="82"/>
      <c r="DS21" s="83">
        <f ca="1">IF('INF S2 353-271'!$AY18="|","|",DS$22+'INF S2 353-271'!$AY18)</f>
        <v>0.61369212962962971</v>
      </c>
      <c r="DT21" s="87"/>
      <c r="DU21" s="82" t="str">
        <f ca="1">IF('INF S2 353-271'!$AZ18="|","|",DU$22+'INF S2 353-271'!$AZ18)</f>
        <v>|</v>
      </c>
      <c r="DV21" s="83">
        <f ca="1">IF('INF S2 353-271'!$AY18="|","|",DV$22+'INF S2 353-271'!$AY18)</f>
        <v>0.65535879629629634</v>
      </c>
      <c r="DW21" s="83"/>
      <c r="DX21" s="87" t="str">
        <f ca="1">IF('INF S2 353-271'!$BA18="|","|",DX$22+'INF S2 353-271'!$BA18)</f>
        <v>|</v>
      </c>
      <c r="DY21" s="83">
        <f ca="1">IF('INF S2 353-271'!$AY18="|","|",DY$22+'INF S2 353-271'!$AY18)</f>
        <v>0.67619212962962971</v>
      </c>
      <c r="DZ21" s="82" t="str">
        <f ca="1">IF('INF S2 353-271'!$AZ18="|","|",DZ$22+'INF S2 353-271'!$AZ18)</f>
        <v>|</v>
      </c>
      <c r="EA21" s="83">
        <f ca="1">IF('INF S2 353-271'!$AY18="|","|",EA$22+'INF S2 353-271'!$AY18)</f>
        <v>0.69702546296296297</v>
      </c>
      <c r="EB21" s="83"/>
      <c r="EC21" s="87" t="str">
        <f ca="1">IF('INF S2 353-271'!$BA18="|","|",EC$22+'INF S2 353-271'!$BA18)</f>
        <v>|</v>
      </c>
      <c r="ED21" s="83">
        <f ca="1">IF('INF S2 353-271'!$AY18="|","|",ED$22+'INF S2 353-271'!$AY18)</f>
        <v>0.71785879629629634</v>
      </c>
      <c r="EE21" s="82" t="str">
        <f ca="1">IF('INF S2 353-271'!$AZ18="|","|",EE$22+'INF S2 353-271'!$AZ18)</f>
        <v>|</v>
      </c>
      <c r="EF21" s="83">
        <f ca="1">IF('INF S2 353-271'!$AY18="|","|",EF$22+'INF S2 353-271'!$AY18)</f>
        <v>0.73869212962962971</v>
      </c>
      <c r="EG21" s="83"/>
      <c r="EH21" s="87" t="str">
        <f ca="1">IF('INF S2 353-271'!$BA18="|","|",EH$22+'INF S2 353-271'!$BA18)</f>
        <v>|</v>
      </c>
      <c r="EI21" s="83">
        <f ca="1">IF('INF S2 353-271'!$AY18="|","|",EI$22+'INF S2 353-271'!$AY18)</f>
        <v>0.75952546296296297</v>
      </c>
      <c r="EJ21" s="82" t="str">
        <f ca="1">IF('INF S2 353-271'!$AZ18="|","|",EJ$22+'INF S2 353-271'!$AZ18)</f>
        <v>|</v>
      </c>
      <c r="EK21" s="83">
        <f ca="1">IF('INF S2 353-271'!$AY18="|","|",EK$22+'INF S2 353-271'!$AY18)</f>
        <v>0.78035879629629634</v>
      </c>
      <c r="EL21" s="83"/>
      <c r="EM21" s="87"/>
      <c r="EN21" s="83">
        <f ca="1">IF('INF S2 353-271'!$AY18="|","|",EN$22+'INF S2 353-271'!$AY18)</f>
        <v>0.80119212962962971</v>
      </c>
      <c r="EO21" s="82" t="str">
        <f ca="1">IF('INF S2 353-271'!$AZ18="|","|",EO$22+'INF S2 353-271'!$AZ18)</f>
        <v>|</v>
      </c>
      <c r="EP21" s="83">
        <f ca="1">IF('INF S2 353-271'!$AY18="|","|",EP$22+'INF S2 353-271'!$AY18)</f>
        <v>0.82202546296296297</v>
      </c>
      <c r="EQ21" s="87" t="str">
        <f ca="1">IF('INF S2 353-271'!$BA18="|","|",EQ$22+'INF S2 353-271'!$BA18)</f>
        <v>|</v>
      </c>
      <c r="ER21" s="82"/>
      <c r="ES21" s="83">
        <f ca="1">IF('INF S2 353-271'!$AY18="|","|",ES$22+'INF S2 353-271'!$AY18)</f>
        <v>0.86369212962962971</v>
      </c>
      <c r="ET21" s="87"/>
      <c r="EU21" s="82" t="str">
        <f ca="1">IF('INF S2 353-271'!$AZ18="|","|",EU$22+'INF S2 353-271'!$AZ18)</f>
        <v>|</v>
      </c>
      <c r="EV21" s="83">
        <f ca="1">IF('INF S2 353-271'!$AY18="|","|",EV$22+'INF S2 353-271'!$AY18)</f>
        <v>0.90535879629629634</v>
      </c>
      <c r="EW21" s="87" t="str">
        <f ca="1">IF('INF S2 353-271'!$BA18="|","|",EW$22+'INF S2 353-271'!$BA18)</f>
        <v>|</v>
      </c>
      <c r="EX21" s="82"/>
      <c r="EY21" s="83">
        <f ca="1">IF('INF S2 353-271'!$AY18="|","|",EY$22+'INF S2 353-271'!$AY18)</f>
        <v>0.94702546296296297</v>
      </c>
      <c r="EZ21" s="87"/>
      <c r="FA21" s="83">
        <f ca="1">IF('INF S2 353-271'!$AY18="|","|",FA$22+'INF S2 353-271'!$AY18)</f>
        <v>0.98869212962962971</v>
      </c>
    </row>
    <row r="22" spans="1:157" s="18" customFormat="1">
      <c r="A22" s="282">
        <f ca="1">'INF S2 353-271'!AH19</f>
        <v>0</v>
      </c>
      <c r="B22" s="183" t="str">
        <f ca="1">'INF S2 353-271'!$AI19</f>
        <v>Poznań Główny</v>
      </c>
      <c r="C22" s="100"/>
      <c r="D22" s="167">
        <f ca="1">IF('INF S2 353-271'!$AQ19="|","|",D$7+'INF S2 353-271'!$AQ19)</f>
        <v>0.2227442361111111</v>
      </c>
      <c r="E22" s="347"/>
      <c r="F22" s="168">
        <f ca="1">IF('INF S2 353-271'!$AS19="|","|",F$7+'INF S2 353-271'!$AS19)</f>
        <v>0.24537037037037038</v>
      </c>
      <c r="G22" s="167">
        <f ca="1">IF('INF S2 353-271'!$AQ19="|","|",G$7+'INF S2 353-271'!$AQ19)</f>
        <v>0.26441090277777773</v>
      </c>
      <c r="H22" s="347">
        <f ca="1">IF('INF S2 353-271'!$AR19="|","|",H$7+'INF S2 353-271'!$AR19)</f>
        <v>0.26728009259259261</v>
      </c>
      <c r="I22" s="167">
        <f ca="1">IF('INF S2 353-271'!$AQ19="|","|",I$7+'INF S2 353-271'!$AQ19)</f>
        <v>0.2852442361111111</v>
      </c>
      <c r="J22" s="168">
        <f ca="1">IF('INF S2 353-271'!$AS19="|","|",J$7+'INF S2 353-271'!$AS19)</f>
        <v>0.28703703703703703</v>
      </c>
      <c r="K22" s="168"/>
      <c r="L22" s="167">
        <f ca="1">IF('INF S2 353-271'!$AQ19="|","|",L$7+'INF S2 353-271'!$AQ19)</f>
        <v>0.30607756944444442</v>
      </c>
      <c r="M22" s="347">
        <f ca="1">IF('INF S2 353-271'!$AR19="|","|",M$7+'INF S2 353-271'!$AR19)</f>
        <v>0.3089467592592593</v>
      </c>
      <c r="N22" s="167">
        <f ca="1">IF('INF S2 353-271'!$AQ19="|","|",N$7+'INF S2 353-271'!$AQ19)</f>
        <v>0.32691090277777779</v>
      </c>
      <c r="O22" s="168">
        <f ca="1">IF('INF S2 353-271'!$AS19="|","|",O$7+'INF S2 353-271'!$AS19)</f>
        <v>0.32870370370370372</v>
      </c>
      <c r="P22" s="168"/>
      <c r="Q22" s="167">
        <f ca="1">IF('INF S2 353-271'!$AQ19="|","|",Q$7+'INF S2 353-271'!$AQ19)</f>
        <v>0.3477442361111111</v>
      </c>
      <c r="R22" s="347">
        <f ca="1">IF('INF S2 353-271'!$AR19="|","|",R$7+'INF S2 353-271'!$AR19)</f>
        <v>0.35061342592592593</v>
      </c>
      <c r="S22" s="167">
        <f ca="1">IF('INF S2 353-271'!$AQ19="|","|",S$7+'INF S2 353-271'!$AQ19)</f>
        <v>0.36857756944444447</v>
      </c>
      <c r="T22" s="168">
        <f ca="1">IF('INF S2 353-271'!$AS19="|","|",T$7+'INF S2 353-271'!$AS19)</f>
        <v>0.37037037037037041</v>
      </c>
      <c r="U22" s="168"/>
      <c r="V22" s="167">
        <f ca="1">IF('INF S2 353-271'!$AQ19="|","|",V$7+'INF S2 353-271'!$AQ19)</f>
        <v>0.38941090277777779</v>
      </c>
      <c r="W22" s="347">
        <f ca="1">IF('INF S2 353-271'!$AR19="|","|",W$7+'INF S2 353-271'!$AR19)</f>
        <v>0.39228009259259261</v>
      </c>
      <c r="X22" s="168">
        <f ca="1">IF('INF S2 353-271'!$AS19="|","|",X$7+'INF S2 353-271'!$AS19)</f>
        <v>0.41203703703703703</v>
      </c>
      <c r="Y22" s="167">
        <f ca="1">IF('INF S2 353-271'!$AQ19="|","|",Y$7+'INF S2 353-271'!$AQ19)</f>
        <v>0.43107756944444447</v>
      </c>
      <c r="Z22" s="347"/>
      <c r="AA22" s="168"/>
      <c r="AB22" s="167">
        <f ca="1">IF('INF S2 353-271'!$AQ19="|","|",AB$7+'INF S2 353-271'!$AQ19)</f>
        <v>0.47274423611111116</v>
      </c>
      <c r="AC22" s="347">
        <f ca="1">IF('INF S2 353-271'!$AR19="|","|",AC$7+'INF S2 353-271'!$AR19)</f>
        <v>0.47561342592592593</v>
      </c>
      <c r="AD22" s="168">
        <f ca="1">IF('INF S2 353-271'!$AS19="|","|",AD$7+'INF S2 353-271'!$AS19)</f>
        <v>0.49537037037037041</v>
      </c>
      <c r="AE22" s="167">
        <f ca="1">IF('INF S2 353-271'!$AQ19="|","|",AE$7+'INF S2 353-271'!$AQ19)</f>
        <v>0.51441090277777779</v>
      </c>
      <c r="AF22" s="347"/>
      <c r="AG22" s="168"/>
      <c r="AH22" s="167">
        <f ca="1">IF('INF S2 353-271'!$AQ19="|","|",AH$7+'INF S2 353-271'!$AQ19)</f>
        <v>0.55607756944444442</v>
      </c>
      <c r="AI22" s="347">
        <f ca="1">IF('INF S2 353-271'!$AR19="|","|",AI$7+'INF S2 353-271'!$AR19)</f>
        <v>0.55894675925925918</v>
      </c>
      <c r="AJ22" s="168">
        <f ca="1">IF('INF S2 353-271'!$AS19="|","|",AJ$7+'INF S2 353-271'!$AS19)</f>
        <v>0.57870370370370372</v>
      </c>
      <c r="AK22" s="167">
        <f ca="1">IF('INF S2 353-271'!$AQ19="|","|",AK$7+'INF S2 353-271'!$AQ19)</f>
        <v>0.59774423611111105</v>
      </c>
      <c r="AL22" s="347"/>
      <c r="AM22" s="168"/>
      <c r="AN22" s="168"/>
      <c r="AO22" s="167">
        <f ca="1">IF('INF S2 353-271'!$AQ19="|","|",AO$7+'INF S2 353-271'!$AQ19)</f>
        <v>0.63941090277777779</v>
      </c>
      <c r="AP22" s="347">
        <f ca="1">IF('INF S2 353-271'!$AR19="|","|",AP$7+'INF S2 353-271'!$AR19)</f>
        <v>0.64228009259259267</v>
      </c>
      <c r="AQ22" s="167">
        <f ca="1">IF('INF S2 353-271'!$AQ19="|","|",AQ$7+'INF S2 353-271'!$AQ19)</f>
        <v>0.66024423611111105</v>
      </c>
      <c r="AR22" s="168">
        <f ca="1">IF('INF S2 353-271'!$AS19="|","|",AR$7+'INF S2 353-271'!$AS19)</f>
        <v>0.66203703703703709</v>
      </c>
      <c r="AS22" s="168"/>
      <c r="AT22" s="167">
        <f ca="1">IF('INF S2 353-271'!$AQ19="|","|",AT$7+'INF S2 353-271'!$AQ19)</f>
        <v>0.68107756944444442</v>
      </c>
      <c r="AU22" s="347">
        <f ca="1">IF('INF S2 353-271'!$AR19="|","|",AU$7+'INF S2 353-271'!$AR19)</f>
        <v>0.68394675925925918</v>
      </c>
      <c r="AV22" s="167">
        <f ca="1">IF('INF S2 353-271'!$AQ19="|","|",AV$7+'INF S2 353-271'!$AQ19)</f>
        <v>0.70191090277777779</v>
      </c>
      <c r="AW22" s="168">
        <f ca="1">IF('INF S2 353-271'!$AS19="|","|",AW$7+'INF S2 353-271'!$AS19)</f>
        <v>0.70370370370370372</v>
      </c>
      <c r="AX22" s="168"/>
      <c r="AY22" s="167">
        <f ca="1">IF('INF S2 353-271'!$AQ19="|","|",AY$7+'INF S2 353-271'!$AQ19)</f>
        <v>0.72274423611111105</v>
      </c>
      <c r="AZ22" s="347">
        <f ca="1">IF('INF S2 353-271'!$AR19="|","|",AZ$7+'INF S2 353-271'!$AR19)</f>
        <v>0.72561342592592593</v>
      </c>
      <c r="BA22" s="167">
        <f ca="1">IF('INF S2 353-271'!$AQ19="|","|",BA$7+'INF S2 353-271'!$AQ19)</f>
        <v>0.74357756944444442</v>
      </c>
      <c r="BB22" s="168">
        <f ca="1">IF('INF S2 353-271'!$AS19="|","|",BB$7+'INF S2 353-271'!$AS19)</f>
        <v>0.74537037037037035</v>
      </c>
      <c r="BC22" s="168"/>
      <c r="BD22" s="167">
        <f ca="1">IF('INF S2 353-271'!$AQ19="|","|",BD$7+'INF S2 353-271'!$AQ19)</f>
        <v>0.76441090277777779</v>
      </c>
      <c r="BE22" s="347"/>
      <c r="BF22" s="167">
        <f ca="1">IF('INF S2 353-271'!$AQ19="|","|",BF$7+'INF S2 353-271'!$AQ19)</f>
        <v>0.78524423611111105</v>
      </c>
      <c r="BG22" s="168"/>
      <c r="BH22" s="168"/>
      <c r="BI22" s="167">
        <f ca="1">IF('INF S2 353-271'!$AQ19="|","|",BI$7+'INF S2 353-271'!$AQ19)</f>
        <v>0.80607756944444442</v>
      </c>
      <c r="BJ22" s="347">
        <f ca="1">IF('INF S2 353-271'!$AR19="|","|",BJ$7+'INF S2 353-271'!$AR19)</f>
        <v>0.80894675925925918</v>
      </c>
      <c r="BK22" s="168">
        <f ca="1">IF('INF S2 353-271'!$AS19="|","|",BK$7+'INF S2 353-271'!$AS19)</f>
        <v>0.82870370370370372</v>
      </c>
      <c r="BL22" s="167">
        <f ca="1">IF('INF S2 353-271'!$AQ19="|","|",BL$7+'INF S2 353-271'!$AQ19)</f>
        <v>0.84774423611111105</v>
      </c>
      <c r="BM22" s="347"/>
      <c r="BN22" s="168"/>
      <c r="BO22" s="167">
        <f ca="1">IF('INF S2 353-271'!$AQ19="|","|",BO$7+'INF S2 353-271'!$AQ19)</f>
        <v>0.88941090277777779</v>
      </c>
      <c r="BP22" s="347">
        <f ca="1">IF('INF S2 353-271'!$AR19="|","|",BP$7+'INF S2 353-271'!$AR19)</f>
        <v>0.89228009259259267</v>
      </c>
      <c r="BQ22" s="168">
        <f ca="1">IF('INF S2 353-271'!$AS19="|","|",BQ$7+'INF S2 353-271'!$AS19)</f>
        <v>0.91203703703703709</v>
      </c>
      <c r="BR22" s="167">
        <f ca="1">IF('INF S2 353-271'!$AQ19="|","|",BR$7+'INF S2 353-271'!$AQ19)</f>
        <v>0.93107756944444442</v>
      </c>
      <c r="BS22" s="347"/>
      <c r="BT22" s="168"/>
      <c r="BU22" s="167">
        <f ca="1">IF('INF S2 353-271'!$AQ19="|","|",BU$7+'INF S2 353-271'!$AQ19)</f>
        <v>0.97274423611111105</v>
      </c>
      <c r="BV22" s="347">
        <f ca="1">IF('INF S2 353-271'!$AR19="|","|",BV$7+'INF S2 353-271'!$AR19)</f>
        <v>0.97561342592592593</v>
      </c>
      <c r="CK22" s="282">
        <v>0</v>
      </c>
      <c r="CL22" s="183" t="str">
        <f ca="1">'INF S2 353-271'!$AI19</f>
        <v>Poznań Główny</v>
      </c>
      <c r="CM22" s="100"/>
      <c r="CN22" s="167">
        <v>0.23680555555555557</v>
      </c>
      <c r="CO22" s="167">
        <v>0.27847222222222223</v>
      </c>
      <c r="CP22" s="167"/>
      <c r="CQ22" s="168">
        <v>0.29652777777777778</v>
      </c>
      <c r="CR22" s="167">
        <v>0.29930555555555555</v>
      </c>
      <c r="CS22" s="101">
        <v>0.31666666666666665</v>
      </c>
      <c r="CT22" s="167">
        <v>0.32013888888888892</v>
      </c>
      <c r="CU22" s="167"/>
      <c r="CV22" s="168">
        <v>0.33819444444444446</v>
      </c>
      <c r="CW22" s="167">
        <v>0.34097222222222223</v>
      </c>
      <c r="CX22" s="101">
        <v>0.35833333333333334</v>
      </c>
      <c r="CY22" s="167">
        <v>0.36180555555555555</v>
      </c>
      <c r="CZ22" s="167"/>
      <c r="DA22" s="168">
        <v>0.37986111111111115</v>
      </c>
      <c r="DB22" s="167">
        <v>0.38263888888888892</v>
      </c>
      <c r="DC22" s="101">
        <v>0.39999999999999997</v>
      </c>
      <c r="DD22" s="167">
        <v>0.40347222222222223</v>
      </c>
      <c r="DE22" s="168">
        <v>0.42152777777777778</v>
      </c>
      <c r="DF22" s="101"/>
      <c r="DG22" s="167">
        <v>0.44513888888888892</v>
      </c>
      <c r="DH22" s="168"/>
      <c r="DI22" s="101">
        <v>0.48333333333333334</v>
      </c>
      <c r="DJ22" s="167">
        <v>0.48680555555555555</v>
      </c>
      <c r="DK22" s="168">
        <v>0.50486111111111109</v>
      </c>
      <c r="DL22" s="101"/>
      <c r="DM22" s="167">
        <v>0.52847222222222223</v>
      </c>
      <c r="DN22" s="168"/>
      <c r="DO22" s="101">
        <v>0.56666666666666665</v>
      </c>
      <c r="DP22" s="167">
        <v>0.57013888888888886</v>
      </c>
      <c r="DQ22" s="168">
        <v>0.58819444444444446</v>
      </c>
      <c r="DR22" s="101"/>
      <c r="DS22" s="167">
        <v>0.6118055555555556</v>
      </c>
      <c r="DT22" s="168"/>
      <c r="DU22" s="101">
        <v>0.65</v>
      </c>
      <c r="DV22" s="167">
        <v>0.65347222222222223</v>
      </c>
      <c r="DW22" s="167"/>
      <c r="DX22" s="168">
        <v>0.67152777777777783</v>
      </c>
      <c r="DY22" s="167">
        <v>0.6743055555555556</v>
      </c>
      <c r="DZ22" s="101">
        <v>0.69166666666666676</v>
      </c>
      <c r="EA22" s="167">
        <v>0.69513888888888886</v>
      </c>
      <c r="EB22" s="167"/>
      <c r="EC22" s="168">
        <v>0.71319444444444446</v>
      </c>
      <c r="ED22" s="167">
        <v>0.71597222222222223</v>
      </c>
      <c r="EE22" s="101">
        <v>0.73333333333333339</v>
      </c>
      <c r="EF22" s="167">
        <v>0.7368055555555556</v>
      </c>
      <c r="EG22" s="167"/>
      <c r="EH22" s="168">
        <v>0.75486111111111109</v>
      </c>
      <c r="EI22" s="167">
        <v>0.75763888888888886</v>
      </c>
      <c r="EJ22" s="101">
        <v>0.77500000000000002</v>
      </c>
      <c r="EK22" s="167">
        <v>0.77847222222222223</v>
      </c>
      <c r="EL22" s="167"/>
      <c r="EM22" s="168"/>
      <c r="EN22" s="167">
        <v>0.7993055555555556</v>
      </c>
      <c r="EO22" s="101">
        <v>0.81666666666666676</v>
      </c>
      <c r="EP22" s="167">
        <v>0.82013888888888886</v>
      </c>
      <c r="EQ22" s="168">
        <v>0.83819444444444446</v>
      </c>
      <c r="ER22" s="101"/>
      <c r="ES22" s="167">
        <v>0.8618055555555556</v>
      </c>
      <c r="ET22" s="168"/>
      <c r="EU22" s="101">
        <v>0.9</v>
      </c>
      <c r="EV22" s="167">
        <v>0.90347222222222223</v>
      </c>
      <c r="EW22" s="168">
        <v>0.92152777777777783</v>
      </c>
      <c r="EX22" s="101"/>
      <c r="EY22" s="167">
        <v>0.94513888888888886</v>
      </c>
      <c r="EZ22" s="168"/>
      <c r="FA22" s="167">
        <v>0.9868055555555556</v>
      </c>
    </row>
    <row r="23" spans="1:157" s="18" customFormat="1">
      <c r="A23" s="283">
        <f ca="1">'INF S2 353-271'!K16</f>
        <v>0</v>
      </c>
      <c r="B23" s="262" t="str">
        <f ca="1">'INF S2 353-271'!$AI19</f>
        <v>Poznań Główny</v>
      </c>
      <c r="C23" s="281"/>
      <c r="D23" s="84">
        <v>0.22638888888888889</v>
      </c>
      <c r="E23" s="170">
        <v>0.2388888888888889</v>
      </c>
      <c r="F23" s="169">
        <v>0.25208333333333333</v>
      </c>
      <c r="G23" s="84">
        <v>0.26805555555555555</v>
      </c>
      <c r="H23" s="170">
        <v>0.28055555555555556</v>
      </c>
      <c r="I23" s="84"/>
      <c r="J23" s="169">
        <v>0.29375000000000001</v>
      </c>
      <c r="K23" s="84">
        <v>0.29583333333333334</v>
      </c>
      <c r="L23" s="84">
        <v>0.30972222222222223</v>
      </c>
      <c r="M23" s="170">
        <v>0.32222222222222224</v>
      </c>
      <c r="N23" s="84"/>
      <c r="O23" s="169">
        <v>0.3354166666666667</v>
      </c>
      <c r="P23" s="84">
        <v>0.33749999999999997</v>
      </c>
      <c r="Q23" s="84">
        <v>0.35138888888888892</v>
      </c>
      <c r="R23" s="170">
        <v>0.36388888888888887</v>
      </c>
      <c r="S23" s="84"/>
      <c r="T23" s="169">
        <v>0.37708333333333338</v>
      </c>
      <c r="U23" s="84">
        <v>0.37916666666666665</v>
      </c>
      <c r="V23" s="84">
        <v>0.39305555555555555</v>
      </c>
      <c r="W23" s="170">
        <v>0.4055555555555555</v>
      </c>
      <c r="X23" s="169">
        <v>0.41875000000000001</v>
      </c>
      <c r="Y23" s="84">
        <v>0.43472222222222223</v>
      </c>
      <c r="Z23" s="170">
        <v>0.44722222222222219</v>
      </c>
      <c r="AA23" s="169">
        <v>0.4604166666666667</v>
      </c>
      <c r="AB23" s="84">
        <v>0.47638888888888892</v>
      </c>
      <c r="AC23" s="170">
        <v>0.48888888888888887</v>
      </c>
      <c r="AD23" s="169">
        <v>0.50208333333333333</v>
      </c>
      <c r="AE23" s="84">
        <v>0.5180555555555556</v>
      </c>
      <c r="AF23" s="170">
        <v>0.53055555555555556</v>
      </c>
      <c r="AG23" s="169">
        <v>0.54375000000000007</v>
      </c>
      <c r="AH23" s="84">
        <v>0.55972222222222223</v>
      </c>
      <c r="AI23" s="170">
        <v>0.57222222222222219</v>
      </c>
      <c r="AJ23" s="169">
        <v>0.5854166666666667</v>
      </c>
      <c r="AK23" s="84">
        <v>0.60138888888888886</v>
      </c>
      <c r="AL23" s="170">
        <v>0.61388888888888882</v>
      </c>
      <c r="AM23" s="169">
        <v>0.62708333333333333</v>
      </c>
      <c r="AN23" s="84">
        <v>0.62916666666666665</v>
      </c>
      <c r="AO23" s="84">
        <v>0.6430555555555556</v>
      </c>
      <c r="AP23" s="170">
        <v>0.65555555555555556</v>
      </c>
      <c r="AQ23" s="84"/>
      <c r="AR23" s="169">
        <v>0.66875000000000007</v>
      </c>
      <c r="AS23" s="84">
        <v>0.67083333333333339</v>
      </c>
      <c r="AT23" s="84">
        <v>0.68472222222222223</v>
      </c>
      <c r="AU23" s="170">
        <v>0.6972222222222223</v>
      </c>
      <c r="AV23" s="84"/>
      <c r="AW23" s="169">
        <v>0.7104166666666667</v>
      </c>
      <c r="AX23" s="84">
        <v>0.71250000000000002</v>
      </c>
      <c r="AY23" s="84">
        <v>0.72638888888888886</v>
      </c>
      <c r="AZ23" s="170">
        <v>0.73888888888888893</v>
      </c>
      <c r="BA23" s="84"/>
      <c r="BB23" s="169">
        <v>0.75208333333333333</v>
      </c>
      <c r="BC23" s="84">
        <v>0.75416666666666676</v>
      </c>
      <c r="BD23" s="84">
        <v>0.7680555555555556</v>
      </c>
      <c r="BE23" s="170">
        <v>0.78055555555555556</v>
      </c>
      <c r="BF23" s="84"/>
      <c r="BG23" s="169">
        <v>0.79375000000000007</v>
      </c>
      <c r="BH23" s="84">
        <v>0.79583333333333339</v>
      </c>
      <c r="BI23" s="84">
        <v>0.80972222222222223</v>
      </c>
      <c r="BJ23" s="170">
        <v>0.8222222222222223</v>
      </c>
      <c r="BK23" s="169">
        <v>0.8354166666666667</v>
      </c>
      <c r="BL23" s="84">
        <v>0.85138888888888886</v>
      </c>
      <c r="BM23" s="170">
        <v>0.86388888888888893</v>
      </c>
      <c r="BN23" s="169">
        <v>0.87708333333333333</v>
      </c>
      <c r="BO23" s="84">
        <v>0.8930555555555556</v>
      </c>
      <c r="BP23" s="170">
        <v>0.90555555555555556</v>
      </c>
      <c r="BQ23" s="169">
        <v>0.91875000000000007</v>
      </c>
      <c r="BR23" s="84">
        <v>0.93472222222222223</v>
      </c>
      <c r="BS23" s="170">
        <v>0.9472222222222223</v>
      </c>
      <c r="BT23" s="169">
        <v>0.9604166666666667</v>
      </c>
      <c r="BU23" s="84">
        <v>0.97638888888888886</v>
      </c>
      <c r="BV23" s="170"/>
      <c r="CK23" s="283">
        <v>0</v>
      </c>
      <c r="CL23" s="262" t="str">
        <f ca="1">'INF S2 353-271'!$AI19</f>
        <v>Poznań Główny</v>
      </c>
      <c r="CM23" s="152"/>
      <c r="CN23" s="83">
        <f ca="1">IF('INF S2 353-271'!$AY19="|","|",CN$38+'INF S2 353-271'!$AY19)</f>
        <v>0.23244692479135334</v>
      </c>
      <c r="CO23" s="83">
        <f ca="1">IF('INF S2 353-271'!$AY19="|","|",CO$38+'INF S2 353-271'!$AY19)</f>
        <v>0.27411359145802</v>
      </c>
      <c r="CP23" s="83">
        <f ca="1">IF('INF S2 353-271'!$AY19="|","|",CP$38+'INF S2 353-271'!$AY19)</f>
        <v>0.28800248034690895</v>
      </c>
      <c r="CQ23" s="87">
        <f ca="1">IF('INF S2 353-271'!$BA19="|","|",CQ$38+'INF S2 353-271'!$BA19)</f>
        <v>0.28994212962962962</v>
      </c>
      <c r="CR23" s="169"/>
      <c r="CS23" s="88">
        <f ca="1">IF('INF S2 353-271'!$AZ19="|","|",CS$38+'INF S2 353-271'!$AZ19)</f>
        <v>0.30286628472222221</v>
      </c>
      <c r="CT23" s="83">
        <f ca="1">IF('INF S2 353-271'!$AY19="|","|",CT$38+'INF S2 353-271'!$AY19)</f>
        <v>0.31578025812468669</v>
      </c>
      <c r="CU23" s="83">
        <f ca="1">IF('INF S2 353-271'!$AY19="|","|",CU$38+'INF S2 353-271'!$AY19)</f>
        <v>0.32966914701357564</v>
      </c>
      <c r="CV23" s="87">
        <f ca="1">IF('INF S2 353-271'!$BA19="|","|",CV$38+'INF S2 353-271'!$BA19)</f>
        <v>0.3316087962962963</v>
      </c>
      <c r="CW23" s="169"/>
      <c r="CX23" s="88">
        <f ca="1">IF('INF S2 353-271'!$AZ19="|","|",CX$38+'INF S2 353-271'!$AZ19)</f>
        <v>0.3445329513888889</v>
      </c>
      <c r="CY23" s="83">
        <f ca="1">IF('INF S2 353-271'!$AY19="|","|",CY$38+'INF S2 353-271'!$AY19)</f>
        <v>0.35744692479135337</v>
      </c>
      <c r="CZ23" s="83">
        <f ca="1">IF('INF S2 353-271'!$AY19="|","|",CZ$38+'INF S2 353-271'!$AY19)</f>
        <v>0.37133581368024227</v>
      </c>
      <c r="DA23" s="87">
        <f ca="1">IF('INF S2 353-271'!$BA19="|","|",DA$38+'INF S2 353-271'!$BA19)</f>
        <v>0.37327546296296293</v>
      </c>
      <c r="DB23" s="169"/>
      <c r="DC23" s="88">
        <f ca="1">IF('INF S2 353-271'!$AZ19="|","|",DC$38+'INF S2 353-271'!$AZ19)</f>
        <v>0.38619961805555558</v>
      </c>
      <c r="DD23" s="83">
        <f ca="1">IF('INF S2 353-271'!$AY19="|","|",DD$38+'INF S2 353-271'!$AY19)</f>
        <v>0.39911359145802006</v>
      </c>
      <c r="DE23" s="87">
        <f ca="1">IF('INF S2 353-271'!$BA19="|","|",DE$38+'INF S2 353-271'!$BA19)</f>
        <v>0.41494212962962962</v>
      </c>
      <c r="DF23" s="88">
        <f ca="1">IF('INF S2 353-271'!$AZ19="|","|",DF$38+'INF S2 353-271'!$AZ19)</f>
        <v>0.42786628472222221</v>
      </c>
      <c r="DG23" s="83">
        <f ca="1">IF('INF S2 353-271'!$AY19="|","|",DG$38+'INF S2 353-271'!$AY19)</f>
        <v>0.44078025812468669</v>
      </c>
      <c r="DH23" s="87">
        <f ca="1">IF('INF S2 353-271'!$BA19="|","|",DH$38+'INF S2 353-271'!$BA19)</f>
        <v>0.45660879629629625</v>
      </c>
      <c r="DI23" s="88">
        <f ca="1">IF('INF S2 353-271'!$AZ19="|","|",DI$38+'INF S2 353-271'!$AZ19)</f>
        <v>0.4695329513888889</v>
      </c>
      <c r="DJ23" s="83">
        <f ca="1">IF('INF S2 353-271'!$AY19="|","|",DJ$38+'INF S2 353-271'!$AY19)</f>
        <v>0.48244692479135337</v>
      </c>
      <c r="DK23" s="87">
        <f ca="1">IF('INF S2 353-271'!$BA19="|","|",DK$38+'INF S2 353-271'!$BA19)</f>
        <v>0.49827546296296293</v>
      </c>
      <c r="DL23" s="88">
        <f ca="1">IF('INF S2 353-271'!$AZ19="|","|",DL$38+'INF S2 353-271'!$AZ19)</f>
        <v>0.51119961805555558</v>
      </c>
      <c r="DM23" s="83">
        <f ca="1">IF('INF S2 353-271'!$AY19="|","|",DM$38+'INF S2 353-271'!$AY19)</f>
        <v>0.52411359145802006</v>
      </c>
      <c r="DN23" s="87">
        <f ca="1">IF('INF S2 353-271'!$BA19="|","|",DN$38+'INF S2 353-271'!$BA19)</f>
        <v>0.53994212962962962</v>
      </c>
      <c r="DO23" s="88">
        <f ca="1">IF('INF S2 353-271'!$AZ19="|","|",DO$38+'INF S2 353-271'!$AZ19)</f>
        <v>0.55286628472222221</v>
      </c>
      <c r="DP23" s="83">
        <f ca="1">IF('INF S2 353-271'!$AY19="|","|",DP$38+'INF S2 353-271'!$AY19)</f>
        <v>0.56578025812468669</v>
      </c>
      <c r="DQ23" s="87">
        <f ca="1">IF('INF S2 353-271'!$BA19="|","|",DQ$38+'INF S2 353-271'!$BA19)</f>
        <v>0.58160879629629636</v>
      </c>
      <c r="DR23" s="88">
        <f ca="1">IF('INF S2 353-271'!$AZ19="|","|",DR$38+'INF S2 353-271'!$AZ19)</f>
        <v>0.59453295138888884</v>
      </c>
      <c r="DS23" s="83">
        <f ca="1">IF('INF S2 353-271'!$AY19="|","|",DS$38+'INF S2 353-271'!$AY19)</f>
        <v>0.60744692479135332</v>
      </c>
      <c r="DT23" s="87">
        <f ca="1">IF('INF S2 353-271'!$BA19="|","|",DT$38+'INF S2 353-271'!$BA19)</f>
        <v>0.62327546296296299</v>
      </c>
      <c r="DU23" s="88">
        <f ca="1">IF('INF S2 353-271'!$AZ19="|","|",DU$38+'INF S2 353-271'!$AZ19)</f>
        <v>0.63619961805555547</v>
      </c>
      <c r="DV23" s="83">
        <f ca="1">IF('INF S2 353-271'!$AY19="|","|",DV$38+'INF S2 353-271'!$AY19)</f>
        <v>0.64911359145801995</v>
      </c>
      <c r="DW23" s="83">
        <f ca="1">IF('INF S2 353-271'!$AY19="|","|",DW$38+'INF S2 353-271'!$AY19)</f>
        <v>0.6630024803469089</v>
      </c>
      <c r="DX23" s="87">
        <f ca="1">IF('INF S2 353-271'!$BA19="|","|",DX$38+'INF S2 353-271'!$BA19)</f>
        <v>0.66494212962962962</v>
      </c>
      <c r="DY23" s="169"/>
      <c r="DZ23" s="88">
        <f ca="1">IF('INF S2 353-271'!$AZ19="|","|",DZ$38+'INF S2 353-271'!$AZ19)</f>
        <v>0.67786628472222221</v>
      </c>
      <c r="EA23" s="83">
        <f ca="1">IF('INF S2 353-271'!$AY19="|","|",EA$38+'INF S2 353-271'!$AY19)</f>
        <v>0.69078025812468669</v>
      </c>
      <c r="EB23" s="83">
        <f ca="1">IF('INF S2 353-271'!$AY19="|","|",EB$38+'INF S2 353-271'!$AY19)</f>
        <v>0.70466914701357553</v>
      </c>
      <c r="EC23" s="87">
        <f ca="1">IF('INF S2 353-271'!$BA19="|","|",EC$38+'INF S2 353-271'!$BA19)</f>
        <v>0.70660879629629636</v>
      </c>
      <c r="ED23" s="169"/>
      <c r="EE23" s="88">
        <f ca="1">IF('INF S2 353-271'!$AZ19="|","|",EE$38+'INF S2 353-271'!$AZ19)</f>
        <v>0.71953295138888884</v>
      </c>
      <c r="EF23" s="83">
        <f ca="1">IF('INF S2 353-271'!$AY19="|","|",EF$38+'INF S2 353-271'!$AY19)</f>
        <v>0.73244692479135332</v>
      </c>
      <c r="EG23" s="83">
        <f ca="1">IF('INF S2 353-271'!$AY19="|","|",EG$38+'INF S2 353-271'!$AY19)</f>
        <v>0.74633581368024215</v>
      </c>
      <c r="EH23" s="87">
        <f ca="1">IF('INF S2 353-271'!$BA19="|","|",EH$38+'INF S2 353-271'!$BA19)</f>
        <v>0.74827546296296299</v>
      </c>
      <c r="EI23" s="169"/>
      <c r="EJ23" s="88">
        <f ca="1">IF('INF S2 353-271'!$AZ19="|","|",EJ$38+'INF S2 353-271'!$AZ19)</f>
        <v>0.76119961805555547</v>
      </c>
      <c r="EK23" s="83">
        <f ca="1">IF('INF S2 353-271'!$AY19="|","|",EK$38+'INF S2 353-271'!$AY19)</f>
        <v>0.77411359145801995</v>
      </c>
      <c r="EL23" s="83">
        <f ca="1">IF('INF S2 353-271'!$AY19="|","|",EL$38+'INF S2 353-271'!$AY19)</f>
        <v>0.78800248034690878</v>
      </c>
      <c r="EM23" s="87">
        <f ca="1">IF('INF S2 353-271'!$BA19="|","|",EM$38+'INF S2 353-271'!$BA19)</f>
        <v>0.78994212962962962</v>
      </c>
      <c r="EN23" s="169"/>
      <c r="EO23" s="88">
        <f ca="1">IF('INF S2 353-271'!$AZ19="|","|",EO$38+'INF S2 353-271'!$AZ19)</f>
        <v>0.80286628472222221</v>
      </c>
      <c r="EP23" s="83">
        <f ca="1">IF('INF S2 353-271'!$AY19="|","|",EP$38+'INF S2 353-271'!$AY19)</f>
        <v>0.81578025812468669</v>
      </c>
      <c r="EQ23" s="87">
        <f ca="1">IF('INF S2 353-271'!$BA19="|","|",EQ$38+'INF S2 353-271'!$BA19)</f>
        <v>0.83160879629629636</v>
      </c>
      <c r="ER23" s="88">
        <f ca="1">IF('INF S2 353-271'!$AZ19="|","|",ER$38+'INF S2 353-271'!$AZ19)</f>
        <v>0.84453295138888884</v>
      </c>
      <c r="ES23" s="83">
        <f ca="1">IF('INF S2 353-271'!$AY19="|","|",ES$38+'INF S2 353-271'!$AY19)</f>
        <v>0.85744692479135332</v>
      </c>
      <c r="ET23" s="87">
        <f ca="1">IF('INF S2 353-271'!$BA19="|","|",ET$38+'INF S2 353-271'!$BA19)</f>
        <v>0.87327546296296299</v>
      </c>
      <c r="EU23" s="88">
        <f ca="1">IF('INF S2 353-271'!$AZ19="|","|",EU$38+'INF S2 353-271'!$AZ19)</f>
        <v>0.88619961805555547</v>
      </c>
      <c r="EV23" s="83">
        <f ca="1">IF('INF S2 353-271'!$AY19="|","|",EV$38+'INF S2 353-271'!$AY19)</f>
        <v>0.89911359145801995</v>
      </c>
      <c r="EW23" s="87">
        <f ca="1">IF('INF S2 353-271'!$BA19="|","|",EW$38+'INF S2 353-271'!$BA19)</f>
        <v>0.91494212962962962</v>
      </c>
      <c r="EX23" s="88">
        <f ca="1">IF('INF S2 353-271'!$AZ19="|","|",EX$38+'INF S2 353-271'!$AZ19)</f>
        <v>0.92786628472222221</v>
      </c>
      <c r="EY23" s="83">
        <f ca="1">IF('INF S2 353-271'!$AY19="|","|",EY$38+'INF S2 353-271'!$AY19)</f>
        <v>0.94078025812468669</v>
      </c>
      <c r="EZ23" s="87">
        <f ca="1">IF('INF S2 353-271'!$BA19="|","|",EZ$38+'INF S2 353-271'!$BA19)</f>
        <v>0.95660879629629636</v>
      </c>
      <c r="FA23" s="83">
        <f ca="1">IF('INF S2 353-271'!$AY19="|","|",FA$38+'INF S2 353-271'!$AY19)</f>
        <v>0.98244692479135332</v>
      </c>
    </row>
    <row r="24" spans="1:157">
      <c r="A24" s="284">
        <f ca="1">'INF S2 353-271'!K17</f>
        <v>3.7819999999999823</v>
      </c>
      <c r="B24" s="156" t="str">
        <f ca="1">'INF S2 353-271'!AI20</f>
        <v>Poznań Dębiec</v>
      </c>
      <c r="C24" s="275"/>
      <c r="D24" s="83">
        <f ca="1">IF('INF S2 353-271'!$AQ20="|","|",D$23+'INF S2 353-271'!$AQ20)</f>
        <v>0.22965277777777779</v>
      </c>
      <c r="E24" s="88">
        <f ca="1">IF('INF S2 353-271'!$AR20="|","|",E$23+'INF S2 353-271'!$AR20)</f>
        <v>0.24197916666666669</v>
      </c>
      <c r="F24" s="87" t="str">
        <f ca="1">IF('INF S2 353-271'!$AS20="|","|",F$23+'INF S2 353-271'!$AS20)</f>
        <v>|</v>
      </c>
      <c r="G24" s="83">
        <f ca="1">IF('INF S2 353-271'!$AQ20="|","|",G$23+'INF S2 353-271'!$AQ20)</f>
        <v>0.27131944444444445</v>
      </c>
      <c r="H24" s="88">
        <f ca="1">IF('INF S2 353-271'!$AR20="|","|",H$23+'INF S2 353-271'!$AR20)</f>
        <v>0.28364583333333332</v>
      </c>
      <c r="I24" s="83"/>
      <c r="J24" s="87" t="str">
        <f ca="1">IF('INF S2 353-271'!$AS20="|","|",J$23+'INF S2 353-271'!$AS20)</f>
        <v>|</v>
      </c>
      <c r="K24" s="83">
        <f ca="1">IF('INF S2 353-271'!$AQ20="|","|",K$23+'INF S2 353-271'!$AQ20)</f>
        <v>0.29909722222222224</v>
      </c>
      <c r="L24" s="83">
        <f ca="1">IF('INF S2 353-271'!$AQ20="|","|",L$23+'INF S2 353-271'!$AQ20)</f>
        <v>0.31298611111111113</v>
      </c>
      <c r="M24" s="88">
        <f ca="1">IF('INF S2 353-271'!$AR20="|","|",M$23+'INF S2 353-271'!$AR20)</f>
        <v>0.3253125</v>
      </c>
      <c r="N24" s="83"/>
      <c r="O24" s="87" t="str">
        <f ca="1">IF('INF S2 353-271'!$AS20="|","|",O$23+'INF S2 353-271'!$AS20)</f>
        <v>|</v>
      </c>
      <c r="P24" s="83">
        <f ca="1">IF('INF S2 353-271'!$AQ20="|","|",P$23+'INF S2 353-271'!$AQ20)</f>
        <v>0.34076388888888887</v>
      </c>
      <c r="Q24" s="83">
        <f ca="1">IF('INF S2 353-271'!$AQ20="|","|",Q$23+'INF S2 353-271'!$AQ20)</f>
        <v>0.35465277777777782</v>
      </c>
      <c r="R24" s="88">
        <f ca="1">IF('INF S2 353-271'!$AR20="|","|",R$23+'INF S2 353-271'!$AR20)</f>
        <v>0.36697916666666663</v>
      </c>
      <c r="S24" s="83"/>
      <c r="T24" s="87" t="str">
        <f ca="1">IF('INF S2 353-271'!$AS20="|","|",T$23+'INF S2 353-271'!$AS20)</f>
        <v>|</v>
      </c>
      <c r="U24" s="83">
        <f ca="1">IF('INF S2 353-271'!$AQ20="|","|",U$23+'INF S2 353-271'!$AQ20)</f>
        <v>0.38243055555555555</v>
      </c>
      <c r="V24" s="83">
        <f ca="1">IF('INF S2 353-271'!$AQ20="|","|",V$23+'INF S2 353-271'!$AQ20)</f>
        <v>0.39631944444444445</v>
      </c>
      <c r="W24" s="88">
        <f ca="1">IF('INF S2 353-271'!$AR20="|","|",W$23+'INF S2 353-271'!$AR20)</f>
        <v>0.40864583333333326</v>
      </c>
      <c r="X24" s="87" t="str">
        <f ca="1">IF('INF S2 353-271'!$AS20="|","|",X$23+'INF S2 353-271'!$AS20)</f>
        <v>|</v>
      </c>
      <c r="Y24" s="83">
        <f ca="1">IF('INF S2 353-271'!$AQ20="|","|",Y$23+'INF S2 353-271'!$AQ20)</f>
        <v>0.43798611111111113</v>
      </c>
      <c r="Z24" s="88">
        <f ca="1">IF('INF S2 353-271'!$AR20="|","|",Z$23+'INF S2 353-271'!$AR20)</f>
        <v>0.45031249999999995</v>
      </c>
      <c r="AA24" s="87" t="str">
        <f ca="1">IF('INF S2 353-271'!$AS20="|","|",AA$23+'INF S2 353-271'!$AS20)</f>
        <v>|</v>
      </c>
      <c r="AB24" s="83">
        <f ca="1">IF('INF S2 353-271'!$AQ20="|","|",AB$23+'INF S2 353-271'!$AQ20)</f>
        <v>0.47965277777777782</v>
      </c>
      <c r="AC24" s="88">
        <f ca="1">IF('INF S2 353-271'!$AR20="|","|",AC$23+'INF S2 353-271'!$AR20)</f>
        <v>0.49197916666666663</v>
      </c>
      <c r="AD24" s="87" t="str">
        <f ca="1">IF('INF S2 353-271'!$AS20="|","|",AD$23+'INF S2 353-271'!$AS20)</f>
        <v>|</v>
      </c>
      <c r="AE24" s="83">
        <f ca="1">IF('INF S2 353-271'!$AQ20="|","|",AE$23+'INF S2 353-271'!$AQ20)</f>
        <v>0.52131944444444445</v>
      </c>
      <c r="AF24" s="88">
        <f ca="1">IF('INF S2 353-271'!$AR20="|","|",AF$23+'INF S2 353-271'!$AR20)</f>
        <v>0.53364583333333337</v>
      </c>
      <c r="AG24" s="87" t="str">
        <f ca="1">IF('INF S2 353-271'!$AS20="|","|",AG$23+'INF S2 353-271'!$AS20)</f>
        <v>|</v>
      </c>
      <c r="AH24" s="83">
        <f ca="1">IF('INF S2 353-271'!$AQ20="|","|",AH$23+'INF S2 353-271'!$AQ20)</f>
        <v>0.56298611111111108</v>
      </c>
      <c r="AI24" s="88">
        <f ca="1">IF('INF S2 353-271'!$AR20="|","|",AI$23+'INF S2 353-271'!$AR20)</f>
        <v>0.5753125</v>
      </c>
      <c r="AJ24" s="87" t="str">
        <f ca="1">IF('INF S2 353-271'!$AS20="|","|",AJ$23+'INF S2 353-271'!$AS20)</f>
        <v>|</v>
      </c>
      <c r="AK24" s="83">
        <f ca="1">IF('INF S2 353-271'!$AQ20="|","|",AK$23+'INF S2 353-271'!$AQ20)</f>
        <v>0.60465277777777771</v>
      </c>
      <c r="AL24" s="88">
        <f ca="1">IF('INF S2 353-271'!$AR20="|","|",AL$23+'INF S2 353-271'!$AR20)</f>
        <v>0.61697916666666663</v>
      </c>
      <c r="AM24" s="87" t="str">
        <f ca="1">IF('INF S2 353-271'!$AS20="|","|",AM$23+'INF S2 353-271'!$AS20)</f>
        <v>|</v>
      </c>
      <c r="AN24" s="83">
        <f ca="1">IF('INF S2 353-271'!$AQ20="|","|",AN$23+'INF S2 353-271'!$AQ20)</f>
        <v>0.6324305555555555</v>
      </c>
      <c r="AO24" s="83">
        <f ca="1">IF('INF S2 353-271'!$AQ20="|","|",AO$23+'INF S2 353-271'!$AQ20)</f>
        <v>0.64631944444444445</v>
      </c>
      <c r="AP24" s="88">
        <f ca="1">IF('INF S2 353-271'!$AR20="|","|",AP$23+'INF S2 353-271'!$AR20)</f>
        <v>0.65864583333333337</v>
      </c>
      <c r="AQ24" s="83"/>
      <c r="AR24" s="87" t="str">
        <f ca="1">IF('INF S2 353-271'!$AS20="|","|",AR$23+'INF S2 353-271'!$AS20)</f>
        <v>|</v>
      </c>
      <c r="AS24" s="83">
        <f ca="1">IF('INF S2 353-271'!$AQ20="|","|",AS$23+'INF S2 353-271'!$AQ20)</f>
        <v>0.67409722222222224</v>
      </c>
      <c r="AT24" s="83">
        <f ca="1">IF('INF S2 353-271'!$AQ20="|","|",AT$23+'INF S2 353-271'!$AQ20)</f>
        <v>0.68798611111111108</v>
      </c>
      <c r="AU24" s="88">
        <f ca="1">IF('INF S2 353-271'!$AR20="|","|",AU$23+'INF S2 353-271'!$AR20)</f>
        <v>0.70031250000000012</v>
      </c>
      <c r="AV24" s="83"/>
      <c r="AW24" s="87" t="str">
        <f ca="1">IF('INF S2 353-271'!$AS20="|","|",AW$23+'INF S2 353-271'!$AS20)</f>
        <v>|</v>
      </c>
      <c r="AX24" s="83">
        <f ca="1">IF('INF S2 353-271'!$AQ20="|","|",AX$23+'INF S2 353-271'!$AQ20)</f>
        <v>0.71576388888888887</v>
      </c>
      <c r="AY24" s="83">
        <f ca="1">IF('INF S2 353-271'!$AQ20="|","|",AY$23+'INF S2 353-271'!$AQ20)</f>
        <v>0.72965277777777771</v>
      </c>
      <c r="AZ24" s="88">
        <f ca="1">IF('INF S2 353-271'!$AR20="|","|",AZ$23+'INF S2 353-271'!$AR20)</f>
        <v>0.74197916666666675</v>
      </c>
      <c r="BA24" s="83"/>
      <c r="BB24" s="87" t="str">
        <f ca="1">IF('INF S2 353-271'!$AS20="|","|",BB$23+'INF S2 353-271'!$AS20)</f>
        <v>|</v>
      </c>
      <c r="BC24" s="83">
        <f ca="1">IF('INF S2 353-271'!$AQ20="|","|",BC$23+'INF S2 353-271'!$AQ20)</f>
        <v>0.75743055555555561</v>
      </c>
      <c r="BD24" s="83">
        <f ca="1">IF('INF S2 353-271'!$AQ20="|","|",BD$23+'INF S2 353-271'!$AQ20)</f>
        <v>0.77131944444444445</v>
      </c>
      <c r="BE24" s="88">
        <f ca="1">IF('INF S2 353-271'!$AR20="|","|",BE$23+'INF S2 353-271'!$AR20)</f>
        <v>0.78364583333333337</v>
      </c>
      <c r="BF24" s="83"/>
      <c r="BG24" s="87" t="str">
        <f ca="1">IF('INF S2 353-271'!$AS20="|","|",BG$23+'INF S2 353-271'!$AS20)</f>
        <v>|</v>
      </c>
      <c r="BH24" s="83">
        <f ca="1">IF('INF S2 353-271'!$AQ20="|","|",BH$23+'INF S2 353-271'!$AQ20)</f>
        <v>0.79909722222222224</v>
      </c>
      <c r="BI24" s="83">
        <f ca="1">IF('INF S2 353-271'!$AQ20="|","|",BI$23+'INF S2 353-271'!$AQ20)</f>
        <v>0.81298611111111108</v>
      </c>
      <c r="BJ24" s="88">
        <f ca="1">IF('INF S2 353-271'!$AR20="|","|",BJ$23+'INF S2 353-271'!$AR20)</f>
        <v>0.82531250000000012</v>
      </c>
      <c r="BK24" s="87" t="str">
        <f ca="1">IF('INF S2 353-271'!$AS20="|","|",BK$23+'INF S2 353-271'!$AS20)</f>
        <v>|</v>
      </c>
      <c r="BL24" s="83">
        <f ca="1">IF('INF S2 353-271'!$AQ20="|","|",BL$23+'INF S2 353-271'!$AQ20)</f>
        <v>0.85465277777777771</v>
      </c>
      <c r="BM24" s="88">
        <f ca="1">IF('INF S2 353-271'!$AR20="|","|",BM$23+'INF S2 353-271'!$AR20)</f>
        <v>0.86697916666666675</v>
      </c>
      <c r="BN24" s="87" t="str">
        <f ca="1">IF('INF S2 353-271'!$AS20="|","|",BN$23+'INF S2 353-271'!$AS20)</f>
        <v>|</v>
      </c>
      <c r="BO24" s="83">
        <f ca="1">IF('INF S2 353-271'!$AQ20="|","|",BO$23+'INF S2 353-271'!$AQ20)</f>
        <v>0.89631944444444445</v>
      </c>
      <c r="BP24" s="88">
        <f ca="1">IF('INF S2 353-271'!$AR20="|","|",BP$23+'INF S2 353-271'!$AR20)</f>
        <v>0.90864583333333337</v>
      </c>
      <c r="BQ24" s="87" t="str">
        <f ca="1">IF('INF S2 353-271'!$AS20="|","|",BQ$23+'INF S2 353-271'!$AS20)</f>
        <v>|</v>
      </c>
      <c r="BR24" s="83">
        <f ca="1">IF('INF S2 353-271'!$AQ20="|","|",BR$23+'INF S2 353-271'!$AQ20)</f>
        <v>0.93798611111111108</v>
      </c>
      <c r="BS24" s="88">
        <f ca="1">IF('INF S2 353-271'!$AR20="|","|",BS$23+'INF S2 353-271'!$AR20)</f>
        <v>0.95031250000000012</v>
      </c>
      <c r="BT24" s="87" t="str">
        <f ca="1">IF('INF S2 353-271'!$AS20="|","|",BT$23+'INF S2 353-271'!$AS20)</f>
        <v>|</v>
      </c>
      <c r="BU24" s="83">
        <f ca="1">IF('INF S2 353-271'!$AQ20="|","|",BU$23+'INF S2 353-271'!$AQ20)</f>
        <v>0.97965277777777771</v>
      </c>
      <c r="BV24" s="88"/>
      <c r="CK24" s="284">
        <v>3.7819999999999823</v>
      </c>
      <c r="CL24" s="156" t="s">
        <v>111</v>
      </c>
      <c r="CM24" s="89"/>
      <c r="CN24" s="83">
        <f ca="1">IF('INF S2 353-271'!$AY20="|","|",CN$38+'INF S2 353-271'!$AY20)</f>
        <v>0.22953025812468669</v>
      </c>
      <c r="CO24" s="83">
        <f ca="1">IF('INF S2 353-271'!$AY20="|","|",CO$38+'INF S2 353-271'!$AY20)</f>
        <v>0.27119692479135332</v>
      </c>
      <c r="CP24" s="83">
        <f ca="1">IF('INF S2 353-271'!$AY20="|","|",CP$38+'INF S2 353-271'!$AY20)</f>
        <v>0.28508581368024227</v>
      </c>
      <c r="CQ24" s="87" t="str">
        <f ca="1">IF('INF S2 353-271'!$BA20="|","|",CQ$38+'INF S2 353-271'!$BA20)</f>
        <v>|</v>
      </c>
      <c r="CR24" s="87"/>
      <c r="CS24" s="88">
        <f ca="1">IF('INF S2 353-271'!$AZ20="|","|",CS$38+'INF S2 353-271'!$AZ20)</f>
        <v>0.30012322916666667</v>
      </c>
      <c r="CT24" s="83">
        <f ca="1">IF('INF S2 353-271'!$AY20="|","|",CT$38+'INF S2 353-271'!$AY20)</f>
        <v>0.31286359145802001</v>
      </c>
      <c r="CU24" s="83">
        <f ca="1">IF('INF S2 353-271'!$AY20="|","|",CU$38+'INF S2 353-271'!$AY20)</f>
        <v>0.32675248034690896</v>
      </c>
      <c r="CV24" s="87" t="str">
        <f ca="1">IF('INF S2 353-271'!$BA20="|","|",CV$38+'INF S2 353-271'!$BA20)</f>
        <v>|</v>
      </c>
      <c r="CW24" s="87"/>
      <c r="CX24" s="88">
        <f ca="1">IF('INF S2 353-271'!$AZ20="|","|",CX$38+'INF S2 353-271'!$AZ20)</f>
        <v>0.34178989583333336</v>
      </c>
      <c r="CY24" s="83">
        <f ca="1">IF('INF S2 353-271'!$AY20="|","|",CY$38+'INF S2 353-271'!$AY20)</f>
        <v>0.35453025812468669</v>
      </c>
      <c r="CZ24" s="83">
        <f ca="1">IF('INF S2 353-271'!$AY20="|","|",CZ$38+'INF S2 353-271'!$AY20)</f>
        <v>0.36841914701357559</v>
      </c>
      <c r="DA24" s="87" t="str">
        <f ca="1">IF('INF S2 353-271'!$BA20="|","|",DA$38+'INF S2 353-271'!$BA20)</f>
        <v>|</v>
      </c>
      <c r="DB24" s="87"/>
      <c r="DC24" s="88">
        <f ca="1">IF('INF S2 353-271'!$AZ20="|","|",DC$38+'INF S2 353-271'!$AZ20)</f>
        <v>0.38345656250000004</v>
      </c>
      <c r="DD24" s="83">
        <f ca="1">IF('INF S2 353-271'!$AY20="|","|",DD$38+'INF S2 353-271'!$AY20)</f>
        <v>0.39619692479135338</v>
      </c>
      <c r="DE24" s="87" t="str">
        <f ca="1">IF('INF S2 353-271'!$BA20="|","|",DE$38+'INF S2 353-271'!$BA20)</f>
        <v>|</v>
      </c>
      <c r="DF24" s="88">
        <f ca="1">IF('INF S2 353-271'!$AZ20="|","|",DF$38+'INF S2 353-271'!$AZ20)</f>
        <v>0.42512322916666667</v>
      </c>
      <c r="DG24" s="83">
        <f ca="1">IF('INF S2 353-271'!$AY20="|","|",DG$38+'INF S2 353-271'!$AY20)</f>
        <v>0.43786359145802001</v>
      </c>
      <c r="DH24" s="87" t="str">
        <f ca="1">IF('INF S2 353-271'!$BA20="|","|",DH$38+'INF S2 353-271'!$BA20)</f>
        <v>|</v>
      </c>
      <c r="DI24" s="88">
        <f ca="1">IF('INF S2 353-271'!$AZ20="|","|",DI$38+'INF S2 353-271'!$AZ20)</f>
        <v>0.46678989583333336</v>
      </c>
      <c r="DJ24" s="83">
        <f ca="1">IF('INF S2 353-271'!$AY20="|","|",DJ$38+'INF S2 353-271'!$AY20)</f>
        <v>0.47953025812468669</v>
      </c>
      <c r="DK24" s="87" t="str">
        <f ca="1">IF('INF S2 353-271'!$BA20="|","|",DK$38+'INF S2 353-271'!$BA20)</f>
        <v>|</v>
      </c>
      <c r="DL24" s="88">
        <f ca="1">IF('INF S2 353-271'!$AZ20="|","|",DL$38+'INF S2 353-271'!$AZ20)</f>
        <v>0.50845656250000004</v>
      </c>
      <c r="DM24" s="83">
        <f ca="1">IF('INF S2 353-271'!$AY20="|","|",DM$38+'INF S2 353-271'!$AY20)</f>
        <v>0.52119692479135338</v>
      </c>
      <c r="DN24" s="87" t="str">
        <f ca="1">IF('INF S2 353-271'!$BA20="|","|",DN$38+'INF S2 353-271'!$BA20)</f>
        <v>|</v>
      </c>
      <c r="DO24" s="88">
        <f ca="1">IF('INF S2 353-271'!$AZ20="|","|",DO$38+'INF S2 353-271'!$AZ20)</f>
        <v>0.55012322916666667</v>
      </c>
      <c r="DP24" s="83">
        <f ca="1">IF('INF S2 353-271'!$AY20="|","|",DP$38+'INF S2 353-271'!$AY20)</f>
        <v>0.56286359145802001</v>
      </c>
      <c r="DQ24" s="87" t="str">
        <f ca="1">IF('INF S2 353-271'!$BA20="|","|",DQ$38+'INF S2 353-271'!$BA20)</f>
        <v>|</v>
      </c>
      <c r="DR24" s="88">
        <f ca="1">IF('INF S2 353-271'!$AZ20="|","|",DR$38+'INF S2 353-271'!$AZ20)</f>
        <v>0.5917898958333333</v>
      </c>
      <c r="DS24" s="83">
        <f ca="1">IF('INF S2 353-271'!$AY20="|","|",DS$38+'INF S2 353-271'!$AY20)</f>
        <v>0.60453025812468664</v>
      </c>
      <c r="DT24" s="87" t="str">
        <f ca="1">IF('INF S2 353-271'!$BA20="|","|",DT$38+'INF S2 353-271'!$BA20)</f>
        <v>|</v>
      </c>
      <c r="DU24" s="88">
        <f ca="1">IF('INF S2 353-271'!$AZ20="|","|",DU$38+'INF S2 353-271'!$AZ20)</f>
        <v>0.63345656249999993</v>
      </c>
      <c r="DV24" s="83">
        <f ca="1">IF('INF S2 353-271'!$AY20="|","|",DV$38+'INF S2 353-271'!$AY20)</f>
        <v>0.64619692479135327</v>
      </c>
      <c r="DW24" s="83">
        <f ca="1">IF('INF S2 353-271'!$AY20="|","|",DW$38+'INF S2 353-271'!$AY20)</f>
        <v>0.66008581368024222</v>
      </c>
      <c r="DX24" s="87" t="str">
        <f ca="1">IF('INF S2 353-271'!$BA20="|","|",DX$38+'INF S2 353-271'!$BA20)</f>
        <v>|</v>
      </c>
      <c r="DY24" s="87"/>
      <c r="DZ24" s="88">
        <f ca="1">IF('INF S2 353-271'!$AZ20="|","|",DZ$38+'INF S2 353-271'!$AZ20)</f>
        <v>0.67512322916666667</v>
      </c>
      <c r="EA24" s="83">
        <f ca="1">IF('INF S2 353-271'!$AY20="|","|",EA$38+'INF S2 353-271'!$AY20)</f>
        <v>0.68786359145802001</v>
      </c>
      <c r="EB24" s="83">
        <f ca="1">IF('INF S2 353-271'!$AY20="|","|",EB$38+'INF S2 353-271'!$AY20)</f>
        <v>0.70175248034690885</v>
      </c>
      <c r="EC24" s="87" t="str">
        <f ca="1">IF('INF S2 353-271'!$BA20="|","|",EC$38+'INF S2 353-271'!$BA20)</f>
        <v>|</v>
      </c>
      <c r="ED24" s="87"/>
      <c r="EE24" s="88">
        <f ca="1">IF('INF S2 353-271'!$AZ20="|","|",EE$38+'INF S2 353-271'!$AZ20)</f>
        <v>0.7167898958333333</v>
      </c>
      <c r="EF24" s="83">
        <f ca="1">IF('INF S2 353-271'!$AY20="|","|",EF$38+'INF S2 353-271'!$AY20)</f>
        <v>0.72953025812468664</v>
      </c>
      <c r="EG24" s="83">
        <f ca="1">IF('INF S2 353-271'!$AY20="|","|",EG$38+'INF S2 353-271'!$AY20)</f>
        <v>0.74341914701357548</v>
      </c>
      <c r="EH24" s="87" t="str">
        <f ca="1">IF('INF S2 353-271'!$BA20="|","|",EH$38+'INF S2 353-271'!$BA20)</f>
        <v>|</v>
      </c>
      <c r="EI24" s="87"/>
      <c r="EJ24" s="88">
        <f ca="1">IF('INF S2 353-271'!$AZ20="|","|",EJ$38+'INF S2 353-271'!$AZ20)</f>
        <v>0.75845656249999993</v>
      </c>
      <c r="EK24" s="83">
        <f ca="1">IF('INF S2 353-271'!$AY20="|","|",EK$38+'INF S2 353-271'!$AY20)</f>
        <v>0.77119692479135327</v>
      </c>
      <c r="EL24" s="83">
        <f ca="1">IF('INF S2 353-271'!$AY20="|","|",EL$38+'INF S2 353-271'!$AY20)</f>
        <v>0.78508581368024211</v>
      </c>
      <c r="EM24" s="87" t="str">
        <f ca="1">IF('INF S2 353-271'!$BA20="|","|",EM$38+'INF S2 353-271'!$BA20)</f>
        <v>|</v>
      </c>
      <c r="EN24" s="87"/>
      <c r="EO24" s="88">
        <f ca="1">IF('INF S2 353-271'!$AZ20="|","|",EO$38+'INF S2 353-271'!$AZ20)</f>
        <v>0.80012322916666667</v>
      </c>
      <c r="EP24" s="83">
        <f ca="1">IF('INF S2 353-271'!$AY20="|","|",EP$38+'INF S2 353-271'!$AY20)</f>
        <v>0.81286359145802001</v>
      </c>
      <c r="EQ24" s="87" t="str">
        <f ca="1">IF('INF S2 353-271'!$BA20="|","|",EQ$38+'INF S2 353-271'!$BA20)</f>
        <v>|</v>
      </c>
      <c r="ER24" s="88">
        <f ca="1">IF('INF S2 353-271'!$AZ20="|","|",ER$38+'INF S2 353-271'!$AZ20)</f>
        <v>0.8417898958333333</v>
      </c>
      <c r="ES24" s="83">
        <f ca="1">IF('INF S2 353-271'!$AY20="|","|",ES$38+'INF S2 353-271'!$AY20)</f>
        <v>0.85453025812468664</v>
      </c>
      <c r="ET24" s="87" t="str">
        <f ca="1">IF('INF S2 353-271'!$BA20="|","|",ET$38+'INF S2 353-271'!$BA20)</f>
        <v>|</v>
      </c>
      <c r="EU24" s="88">
        <f ca="1">IF('INF S2 353-271'!$AZ20="|","|",EU$38+'INF S2 353-271'!$AZ20)</f>
        <v>0.88345656249999993</v>
      </c>
      <c r="EV24" s="83">
        <f ca="1">IF('INF S2 353-271'!$AY20="|","|",EV$38+'INF S2 353-271'!$AY20)</f>
        <v>0.89619692479135327</v>
      </c>
      <c r="EW24" s="87" t="str">
        <f ca="1">IF('INF S2 353-271'!$BA20="|","|",EW$38+'INF S2 353-271'!$BA20)</f>
        <v>|</v>
      </c>
      <c r="EX24" s="88">
        <f ca="1">IF('INF S2 353-271'!$AZ20="|","|",EX$38+'INF S2 353-271'!$AZ20)</f>
        <v>0.92512322916666667</v>
      </c>
      <c r="EY24" s="83">
        <f ca="1">IF('INF S2 353-271'!$AY20="|","|",EY$38+'INF S2 353-271'!$AY20)</f>
        <v>0.93786359145802001</v>
      </c>
      <c r="EZ24" s="87" t="str">
        <f ca="1">IF('INF S2 353-271'!$BA20="|","|",EZ$38+'INF S2 353-271'!$BA20)</f>
        <v>|</v>
      </c>
      <c r="FA24" s="83">
        <f ca="1">IF('INF S2 353-271'!$AY20="|","|",FA$38+'INF S2 353-271'!$AY20)</f>
        <v>0.97953025812468664</v>
      </c>
    </row>
    <row r="25" spans="1:157">
      <c r="A25" s="284">
        <f ca="1">'INF S2 353-271'!K18</f>
        <v>6.6069999999999993</v>
      </c>
      <c r="B25" s="153" t="str">
        <f ca="1">'INF S2 353-271'!L18</f>
        <v>Luboń</v>
      </c>
      <c r="C25" s="275"/>
      <c r="D25" s="83">
        <f ca="1">IF('INF S2 353-271'!$AQ21="|","|",D$23+'INF S2 353-271'!$AQ21)</f>
        <v>0.23168981481481482</v>
      </c>
      <c r="E25" s="88" t="str">
        <f ca="1">IF('INF S2 353-271'!$AR21="|","|",E$23+'INF S2 353-271'!$AR21)</f>
        <v>|</v>
      </c>
      <c r="F25" s="87" t="str">
        <f ca="1">IF('INF S2 353-271'!$AS21="|","|",F$23+'INF S2 353-271'!$AS21)</f>
        <v>|</v>
      </c>
      <c r="G25" s="83">
        <f ca="1">IF('INF S2 353-271'!$AQ21="|","|",G$23+'INF S2 353-271'!$AQ21)</f>
        <v>0.27335648148148145</v>
      </c>
      <c r="H25" s="88" t="str">
        <f ca="1">IF('INF S2 353-271'!$AR21="|","|",H$23+'INF S2 353-271'!$AR21)</f>
        <v>|</v>
      </c>
      <c r="I25" s="83"/>
      <c r="J25" s="87" t="str">
        <f ca="1">IF('INF S2 353-271'!$AS21="|","|",J$23+'INF S2 353-271'!$AS21)</f>
        <v>|</v>
      </c>
      <c r="K25" s="83">
        <f ca="1">IF('INF S2 353-271'!$AQ21="|","|",K$23+'INF S2 353-271'!$AQ21)</f>
        <v>0.30113425925925924</v>
      </c>
      <c r="L25" s="83">
        <f ca="1">IF('INF S2 353-271'!$AQ21="|","|",L$23+'INF S2 353-271'!$AQ21)</f>
        <v>0.31502314814814814</v>
      </c>
      <c r="M25" s="88" t="str">
        <f ca="1">IF('INF S2 353-271'!$AR21="|","|",M$23+'INF S2 353-271'!$AR21)</f>
        <v>|</v>
      </c>
      <c r="N25" s="83"/>
      <c r="O25" s="87" t="str">
        <f ca="1">IF('INF S2 353-271'!$AS21="|","|",O$23+'INF S2 353-271'!$AS21)</f>
        <v>|</v>
      </c>
      <c r="P25" s="83">
        <f ca="1">IF('INF S2 353-271'!$AQ21="|","|",P$23+'INF S2 353-271'!$AQ21)</f>
        <v>0.34280092592592587</v>
      </c>
      <c r="Q25" s="83">
        <f ca="1">IF('INF S2 353-271'!$AQ21="|","|",Q$23+'INF S2 353-271'!$AQ21)</f>
        <v>0.35668981481481482</v>
      </c>
      <c r="R25" s="88" t="str">
        <f ca="1">IF('INF S2 353-271'!$AR21="|","|",R$23+'INF S2 353-271'!$AR21)</f>
        <v>|</v>
      </c>
      <c r="S25" s="83"/>
      <c r="T25" s="87" t="str">
        <f ca="1">IF('INF S2 353-271'!$AS21="|","|",T$23+'INF S2 353-271'!$AS21)</f>
        <v>|</v>
      </c>
      <c r="U25" s="83">
        <f ca="1">IF('INF S2 353-271'!$AQ21="|","|",U$23+'INF S2 353-271'!$AQ21)</f>
        <v>0.38446759259259256</v>
      </c>
      <c r="V25" s="83">
        <f ca="1">IF('INF S2 353-271'!$AQ21="|","|",V$23+'INF S2 353-271'!$AQ21)</f>
        <v>0.39835648148148145</v>
      </c>
      <c r="W25" s="88" t="str">
        <f ca="1">IF('INF S2 353-271'!$AR21="|","|",W$23+'INF S2 353-271'!$AR21)</f>
        <v>|</v>
      </c>
      <c r="X25" s="87" t="str">
        <f ca="1">IF('INF S2 353-271'!$AS21="|","|",X$23+'INF S2 353-271'!$AS21)</f>
        <v>|</v>
      </c>
      <c r="Y25" s="83">
        <f ca="1">IF('INF S2 353-271'!$AQ21="|","|",Y$23+'INF S2 353-271'!$AQ21)</f>
        <v>0.44002314814814814</v>
      </c>
      <c r="Z25" s="88" t="str">
        <f ca="1">IF('INF S2 353-271'!$AR21="|","|",Z$23+'INF S2 353-271'!$AR21)</f>
        <v>|</v>
      </c>
      <c r="AA25" s="87" t="str">
        <f ca="1">IF('INF S2 353-271'!$AS21="|","|",AA$23+'INF S2 353-271'!$AS21)</f>
        <v>|</v>
      </c>
      <c r="AB25" s="83">
        <f ca="1">IF('INF S2 353-271'!$AQ21="|","|",AB$23+'INF S2 353-271'!$AQ21)</f>
        <v>0.48168981481481482</v>
      </c>
      <c r="AC25" s="88" t="str">
        <f ca="1">IF('INF S2 353-271'!$AR21="|","|",AC$23+'INF S2 353-271'!$AR21)</f>
        <v>|</v>
      </c>
      <c r="AD25" s="87" t="str">
        <f ca="1">IF('INF S2 353-271'!$AS21="|","|",AD$23+'INF S2 353-271'!$AS21)</f>
        <v>|</v>
      </c>
      <c r="AE25" s="83">
        <f ca="1">IF('INF S2 353-271'!$AQ21="|","|",AE$23+'INF S2 353-271'!$AQ21)</f>
        <v>0.52335648148148151</v>
      </c>
      <c r="AF25" s="88" t="str">
        <f ca="1">IF('INF S2 353-271'!$AR21="|","|",AF$23+'INF S2 353-271'!$AR21)</f>
        <v>|</v>
      </c>
      <c r="AG25" s="87" t="str">
        <f ca="1">IF('INF S2 353-271'!$AS21="|","|",AG$23+'INF S2 353-271'!$AS21)</f>
        <v>|</v>
      </c>
      <c r="AH25" s="83">
        <f ca="1">IF('INF S2 353-271'!$AQ21="|","|",AH$23+'INF S2 353-271'!$AQ21)</f>
        <v>0.56502314814814814</v>
      </c>
      <c r="AI25" s="88" t="str">
        <f ca="1">IF('INF S2 353-271'!$AR21="|","|",AI$23+'INF S2 353-271'!$AR21)</f>
        <v>|</v>
      </c>
      <c r="AJ25" s="87" t="str">
        <f ca="1">IF('INF S2 353-271'!$AS21="|","|",AJ$23+'INF S2 353-271'!$AS21)</f>
        <v>|</v>
      </c>
      <c r="AK25" s="83">
        <f ca="1">IF('INF S2 353-271'!$AQ21="|","|",AK$23+'INF S2 353-271'!$AQ21)</f>
        <v>0.60668981481481477</v>
      </c>
      <c r="AL25" s="88" t="str">
        <f ca="1">IF('INF S2 353-271'!$AR21="|","|",AL$23+'INF S2 353-271'!$AR21)</f>
        <v>|</v>
      </c>
      <c r="AM25" s="87" t="str">
        <f ca="1">IF('INF S2 353-271'!$AS21="|","|",AM$23+'INF S2 353-271'!$AS21)</f>
        <v>|</v>
      </c>
      <c r="AN25" s="83">
        <f ca="1">IF('INF S2 353-271'!$AQ21="|","|",AN$23+'INF S2 353-271'!$AQ21)</f>
        <v>0.63446759259259256</v>
      </c>
      <c r="AO25" s="83">
        <f ca="1">IF('INF S2 353-271'!$AQ21="|","|",AO$23+'INF S2 353-271'!$AQ21)</f>
        <v>0.64835648148148151</v>
      </c>
      <c r="AP25" s="88" t="str">
        <f ca="1">IF('INF S2 353-271'!$AR21="|","|",AP$23+'INF S2 353-271'!$AR21)</f>
        <v>|</v>
      </c>
      <c r="AQ25" s="83"/>
      <c r="AR25" s="87" t="str">
        <f ca="1">IF('INF S2 353-271'!$AS21="|","|",AR$23+'INF S2 353-271'!$AS21)</f>
        <v>|</v>
      </c>
      <c r="AS25" s="83">
        <f ca="1">IF('INF S2 353-271'!$AQ21="|","|",AS$23+'INF S2 353-271'!$AQ21)</f>
        <v>0.6761342592592593</v>
      </c>
      <c r="AT25" s="83">
        <f ca="1">IF('INF S2 353-271'!$AQ21="|","|",AT$23+'INF S2 353-271'!$AQ21)</f>
        <v>0.69002314814814814</v>
      </c>
      <c r="AU25" s="88" t="str">
        <f ca="1">IF('INF S2 353-271'!$AR21="|","|",AU$23+'INF S2 353-271'!$AR21)</f>
        <v>|</v>
      </c>
      <c r="AV25" s="83"/>
      <c r="AW25" s="87" t="str">
        <f ca="1">IF('INF S2 353-271'!$AS21="|","|",AW$23+'INF S2 353-271'!$AS21)</f>
        <v>|</v>
      </c>
      <c r="AX25" s="83">
        <f ca="1">IF('INF S2 353-271'!$AQ21="|","|",AX$23+'INF S2 353-271'!$AQ21)</f>
        <v>0.71780092592592593</v>
      </c>
      <c r="AY25" s="83">
        <f ca="1">IF('INF S2 353-271'!$AQ21="|","|",AY$23+'INF S2 353-271'!$AQ21)</f>
        <v>0.73168981481481477</v>
      </c>
      <c r="AZ25" s="88" t="str">
        <f ca="1">IF('INF S2 353-271'!$AR21="|","|",AZ$23+'INF S2 353-271'!$AR21)</f>
        <v>|</v>
      </c>
      <c r="BA25" s="83"/>
      <c r="BB25" s="87" t="str">
        <f ca="1">IF('INF S2 353-271'!$AS21="|","|",BB$23+'INF S2 353-271'!$AS21)</f>
        <v>|</v>
      </c>
      <c r="BC25" s="83">
        <f ca="1">IF('INF S2 353-271'!$AQ21="|","|",BC$23+'INF S2 353-271'!$AQ21)</f>
        <v>0.75946759259259267</v>
      </c>
      <c r="BD25" s="83">
        <f ca="1">IF('INF S2 353-271'!$AQ21="|","|",BD$23+'INF S2 353-271'!$AQ21)</f>
        <v>0.77335648148148151</v>
      </c>
      <c r="BE25" s="88" t="str">
        <f ca="1">IF('INF S2 353-271'!$AR21="|","|",BE$23+'INF S2 353-271'!$AR21)</f>
        <v>|</v>
      </c>
      <c r="BF25" s="83"/>
      <c r="BG25" s="87" t="str">
        <f ca="1">IF('INF S2 353-271'!$AS21="|","|",BG$23+'INF S2 353-271'!$AS21)</f>
        <v>|</v>
      </c>
      <c r="BH25" s="83">
        <f ca="1">IF('INF S2 353-271'!$AQ21="|","|",BH$23+'INF S2 353-271'!$AQ21)</f>
        <v>0.8011342592592593</v>
      </c>
      <c r="BI25" s="83">
        <f ca="1">IF('INF S2 353-271'!$AQ21="|","|",BI$23+'INF S2 353-271'!$AQ21)</f>
        <v>0.81502314814814814</v>
      </c>
      <c r="BJ25" s="88" t="str">
        <f ca="1">IF('INF S2 353-271'!$AR21="|","|",BJ$23+'INF S2 353-271'!$AR21)</f>
        <v>|</v>
      </c>
      <c r="BK25" s="87" t="str">
        <f ca="1">IF('INF S2 353-271'!$AS21="|","|",BK$23+'INF S2 353-271'!$AS21)</f>
        <v>|</v>
      </c>
      <c r="BL25" s="83">
        <f ca="1">IF('INF S2 353-271'!$AQ21="|","|",BL$23+'INF S2 353-271'!$AQ21)</f>
        <v>0.85668981481481477</v>
      </c>
      <c r="BM25" s="88" t="str">
        <f ca="1">IF('INF S2 353-271'!$AR21="|","|",BM$23+'INF S2 353-271'!$AR21)</f>
        <v>|</v>
      </c>
      <c r="BN25" s="87" t="str">
        <f ca="1">IF('INF S2 353-271'!$AS21="|","|",BN$23+'INF S2 353-271'!$AS21)</f>
        <v>|</v>
      </c>
      <c r="BO25" s="83">
        <f ca="1">IF('INF S2 353-271'!$AQ21="|","|",BO$23+'INF S2 353-271'!$AQ21)</f>
        <v>0.89835648148148151</v>
      </c>
      <c r="BP25" s="88" t="str">
        <f ca="1">IF('INF S2 353-271'!$AR21="|","|",BP$23+'INF S2 353-271'!$AR21)</f>
        <v>|</v>
      </c>
      <c r="BQ25" s="87" t="str">
        <f ca="1">IF('INF S2 353-271'!$AS21="|","|",BQ$23+'INF S2 353-271'!$AS21)</f>
        <v>|</v>
      </c>
      <c r="BR25" s="83">
        <f ca="1">IF('INF S2 353-271'!$AQ21="|","|",BR$23+'INF S2 353-271'!$AQ21)</f>
        <v>0.94002314814814814</v>
      </c>
      <c r="BS25" s="88" t="str">
        <f ca="1">IF('INF S2 353-271'!$AR21="|","|",BS$23+'INF S2 353-271'!$AR21)</f>
        <v>|</v>
      </c>
      <c r="BT25" s="87" t="str">
        <f ca="1">IF('INF S2 353-271'!$AS21="|","|",BT$23+'INF S2 353-271'!$AS21)</f>
        <v>|</v>
      </c>
      <c r="BU25" s="83">
        <f ca="1">IF('INF S2 353-271'!$AQ21="|","|",BU$23+'INF S2 353-271'!$AQ21)</f>
        <v>0.98168981481481477</v>
      </c>
      <c r="BV25" s="88"/>
      <c r="CK25" s="284">
        <v>6.6069999999999993</v>
      </c>
      <c r="CL25" s="153" t="s">
        <v>112</v>
      </c>
      <c r="CM25" s="89"/>
      <c r="CN25" s="83">
        <f ca="1">IF('INF S2 353-271'!$AY21="|","|",CN$38+'INF S2 353-271'!$AY21)</f>
        <v>0.22749322108764963</v>
      </c>
      <c r="CO25" s="83">
        <f ca="1">IF('INF S2 353-271'!$AY21="|","|",CO$38+'INF S2 353-271'!$AY21)</f>
        <v>0.26915988775431632</v>
      </c>
      <c r="CP25" s="83">
        <f ca="1">IF('INF S2 353-271'!$AY21="|","|",CP$38+'INF S2 353-271'!$AY21)</f>
        <v>0.28304877664320521</v>
      </c>
      <c r="CQ25" s="87" t="str">
        <f ca="1">IF('INF S2 353-271'!$BA21="|","|",CQ$38+'INF S2 353-271'!$BA21)</f>
        <v>|</v>
      </c>
      <c r="CR25" s="87"/>
      <c r="CS25" s="88" t="str">
        <f ca="1">IF('INF S2 353-271'!$AZ21="|","|",CS$38+'INF S2 353-271'!$AZ21)</f>
        <v>|</v>
      </c>
      <c r="CT25" s="83">
        <f ca="1">IF('INF S2 353-271'!$AY21="|","|",CT$38+'INF S2 353-271'!$AY21)</f>
        <v>0.31082655442098295</v>
      </c>
      <c r="CU25" s="83">
        <f ca="1">IF('INF S2 353-271'!$AY21="|","|",CU$38+'INF S2 353-271'!$AY21)</f>
        <v>0.3247154433098719</v>
      </c>
      <c r="CV25" s="87" t="str">
        <f ca="1">IF('INF S2 353-271'!$BA21="|","|",CV$38+'INF S2 353-271'!$BA21)</f>
        <v>|</v>
      </c>
      <c r="CW25" s="87"/>
      <c r="CX25" s="88" t="str">
        <f ca="1">IF('INF S2 353-271'!$AZ21="|","|",CX$38+'INF S2 353-271'!$AZ21)</f>
        <v>|</v>
      </c>
      <c r="CY25" s="83">
        <f ca="1">IF('INF S2 353-271'!$AY21="|","|",CY$38+'INF S2 353-271'!$AY21)</f>
        <v>0.35249322108764963</v>
      </c>
      <c r="CZ25" s="83">
        <f ca="1">IF('INF S2 353-271'!$AY21="|","|",CZ$38+'INF S2 353-271'!$AY21)</f>
        <v>0.36638210997653853</v>
      </c>
      <c r="DA25" s="87" t="str">
        <f ca="1">IF('INF S2 353-271'!$BA21="|","|",DA$38+'INF S2 353-271'!$BA21)</f>
        <v>|</v>
      </c>
      <c r="DB25" s="87"/>
      <c r="DC25" s="88" t="str">
        <f ca="1">IF('INF S2 353-271'!$AZ21="|","|",DC$38+'INF S2 353-271'!$AZ21)</f>
        <v>|</v>
      </c>
      <c r="DD25" s="83">
        <f ca="1">IF('INF S2 353-271'!$AY21="|","|",DD$38+'INF S2 353-271'!$AY21)</f>
        <v>0.39415988775431632</v>
      </c>
      <c r="DE25" s="87" t="str">
        <f ca="1">IF('INF S2 353-271'!$BA21="|","|",DE$38+'INF S2 353-271'!$BA21)</f>
        <v>|</v>
      </c>
      <c r="DF25" s="88" t="str">
        <f ca="1">IF('INF S2 353-271'!$AZ21="|","|",DF$38+'INF S2 353-271'!$AZ21)</f>
        <v>|</v>
      </c>
      <c r="DG25" s="83">
        <f ca="1">IF('INF S2 353-271'!$AY21="|","|",DG$38+'INF S2 353-271'!$AY21)</f>
        <v>0.43582655442098295</v>
      </c>
      <c r="DH25" s="87" t="str">
        <f ca="1">IF('INF S2 353-271'!$BA21="|","|",DH$38+'INF S2 353-271'!$BA21)</f>
        <v>|</v>
      </c>
      <c r="DI25" s="88" t="str">
        <f ca="1">IF('INF S2 353-271'!$AZ21="|","|",DI$38+'INF S2 353-271'!$AZ21)</f>
        <v>|</v>
      </c>
      <c r="DJ25" s="83">
        <f ca="1">IF('INF S2 353-271'!$AY21="|","|",DJ$38+'INF S2 353-271'!$AY21)</f>
        <v>0.47749322108764963</v>
      </c>
      <c r="DK25" s="87" t="str">
        <f ca="1">IF('INF S2 353-271'!$BA21="|","|",DK$38+'INF S2 353-271'!$BA21)</f>
        <v>|</v>
      </c>
      <c r="DL25" s="88" t="str">
        <f ca="1">IF('INF S2 353-271'!$AZ21="|","|",DL$38+'INF S2 353-271'!$AZ21)</f>
        <v>|</v>
      </c>
      <c r="DM25" s="83">
        <f ca="1">IF('INF S2 353-271'!$AY21="|","|",DM$38+'INF S2 353-271'!$AY21)</f>
        <v>0.51915988775431632</v>
      </c>
      <c r="DN25" s="87" t="str">
        <f ca="1">IF('INF S2 353-271'!$BA21="|","|",DN$38+'INF S2 353-271'!$BA21)</f>
        <v>|</v>
      </c>
      <c r="DO25" s="88" t="str">
        <f ca="1">IF('INF S2 353-271'!$AZ21="|","|",DO$38+'INF S2 353-271'!$AZ21)</f>
        <v>|</v>
      </c>
      <c r="DP25" s="83">
        <f ca="1">IF('INF S2 353-271'!$AY21="|","|",DP$38+'INF S2 353-271'!$AY21)</f>
        <v>0.56082655442098306</v>
      </c>
      <c r="DQ25" s="87" t="str">
        <f ca="1">IF('INF S2 353-271'!$BA21="|","|",DQ$38+'INF S2 353-271'!$BA21)</f>
        <v>|</v>
      </c>
      <c r="DR25" s="88" t="str">
        <f ca="1">IF('INF S2 353-271'!$AZ21="|","|",DR$38+'INF S2 353-271'!$AZ21)</f>
        <v>|</v>
      </c>
      <c r="DS25" s="83">
        <f ca="1">IF('INF S2 353-271'!$AY21="|","|",DS$38+'INF S2 353-271'!$AY21)</f>
        <v>0.60249322108764969</v>
      </c>
      <c r="DT25" s="87" t="str">
        <f ca="1">IF('INF S2 353-271'!$BA21="|","|",DT$38+'INF S2 353-271'!$BA21)</f>
        <v>|</v>
      </c>
      <c r="DU25" s="88" t="str">
        <f ca="1">IF('INF S2 353-271'!$AZ21="|","|",DU$38+'INF S2 353-271'!$AZ21)</f>
        <v>|</v>
      </c>
      <c r="DV25" s="83">
        <f ca="1">IF('INF S2 353-271'!$AY21="|","|",DV$38+'INF S2 353-271'!$AY21)</f>
        <v>0.64415988775431632</v>
      </c>
      <c r="DW25" s="83">
        <f ca="1">IF('INF S2 353-271'!$AY21="|","|",DW$38+'INF S2 353-271'!$AY21)</f>
        <v>0.65804877664320527</v>
      </c>
      <c r="DX25" s="87" t="str">
        <f ca="1">IF('INF S2 353-271'!$BA21="|","|",DX$38+'INF S2 353-271'!$BA21)</f>
        <v>|</v>
      </c>
      <c r="DY25" s="87"/>
      <c r="DZ25" s="88" t="str">
        <f ca="1">IF('INF S2 353-271'!$AZ21="|","|",DZ$38+'INF S2 353-271'!$AZ21)</f>
        <v>|</v>
      </c>
      <c r="EA25" s="83">
        <f ca="1">IF('INF S2 353-271'!$AY21="|","|",EA$38+'INF S2 353-271'!$AY21)</f>
        <v>0.68582655442098306</v>
      </c>
      <c r="EB25" s="83">
        <f ca="1">IF('INF S2 353-271'!$AY21="|","|",EB$38+'INF S2 353-271'!$AY21)</f>
        <v>0.6997154433098719</v>
      </c>
      <c r="EC25" s="87" t="str">
        <f ca="1">IF('INF S2 353-271'!$BA21="|","|",EC$38+'INF S2 353-271'!$BA21)</f>
        <v>|</v>
      </c>
      <c r="ED25" s="87"/>
      <c r="EE25" s="88" t="str">
        <f ca="1">IF('INF S2 353-271'!$AZ21="|","|",EE$38+'INF S2 353-271'!$AZ21)</f>
        <v>|</v>
      </c>
      <c r="EF25" s="83">
        <f ca="1">IF('INF S2 353-271'!$AY21="|","|",EF$38+'INF S2 353-271'!$AY21)</f>
        <v>0.72749322108764969</v>
      </c>
      <c r="EG25" s="83">
        <f ca="1">IF('INF S2 353-271'!$AY21="|","|",EG$38+'INF S2 353-271'!$AY21)</f>
        <v>0.74138210997653853</v>
      </c>
      <c r="EH25" s="87" t="str">
        <f ca="1">IF('INF S2 353-271'!$BA21="|","|",EH$38+'INF S2 353-271'!$BA21)</f>
        <v>|</v>
      </c>
      <c r="EI25" s="87"/>
      <c r="EJ25" s="88" t="str">
        <f ca="1">IF('INF S2 353-271'!$AZ21="|","|",EJ$38+'INF S2 353-271'!$AZ21)</f>
        <v>|</v>
      </c>
      <c r="EK25" s="83">
        <f ca="1">IF('INF S2 353-271'!$AY21="|","|",EK$38+'INF S2 353-271'!$AY21)</f>
        <v>0.76915988775431632</v>
      </c>
      <c r="EL25" s="83">
        <f ca="1">IF('INF S2 353-271'!$AY21="|","|",EL$38+'INF S2 353-271'!$AY21)</f>
        <v>0.78304877664320516</v>
      </c>
      <c r="EM25" s="87" t="str">
        <f ca="1">IF('INF S2 353-271'!$BA21="|","|",EM$38+'INF S2 353-271'!$BA21)</f>
        <v>|</v>
      </c>
      <c r="EN25" s="87"/>
      <c r="EO25" s="88" t="str">
        <f ca="1">IF('INF S2 353-271'!$AZ21="|","|",EO$38+'INF S2 353-271'!$AZ21)</f>
        <v>|</v>
      </c>
      <c r="EP25" s="83">
        <f ca="1">IF('INF S2 353-271'!$AY21="|","|",EP$38+'INF S2 353-271'!$AY21)</f>
        <v>0.81082655442098306</v>
      </c>
      <c r="EQ25" s="87" t="str">
        <f ca="1">IF('INF S2 353-271'!$BA21="|","|",EQ$38+'INF S2 353-271'!$BA21)</f>
        <v>|</v>
      </c>
      <c r="ER25" s="88" t="str">
        <f ca="1">IF('INF S2 353-271'!$AZ21="|","|",ER$38+'INF S2 353-271'!$AZ21)</f>
        <v>|</v>
      </c>
      <c r="ES25" s="83">
        <f ca="1">IF('INF S2 353-271'!$AY21="|","|",ES$38+'INF S2 353-271'!$AY21)</f>
        <v>0.85249322108764969</v>
      </c>
      <c r="ET25" s="87" t="str">
        <f ca="1">IF('INF S2 353-271'!$BA21="|","|",ET$38+'INF S2 353-271'!$BA21)</f>
        <v>|</v>
      </c>
      <c r="EU25" s="88" t="str">
        <f ca="1">IF('INF S2 353-271'!$AZ21="|","|",EU$38+'INF S2 353-271'!$AZ21)</f>
        <v>|</v>
      </c>
      <c r="EV25" s="83">
        <f ca="1">IF('INF S2 353-271'!$AY21="|","|",EV$38+'INF S2 353-271'!$AY21)</f>
        <v>0.89415988775431632</v>
      </c>
      <c r="EW25" s="87" t="str">
        <f ca="1">IF('INF S2 353-271'!$BA21="|","|",EW$38+'INF S2 353-271'!$BA21)</f>
        <v>|</v>
      </c>
      <c r="EX25" s="88" t="str">
        <f ca="1">IF('INF S2 353-271'!$AZ21="|","|",EX$38+'INF S2 353-271'!$AZ21)</f>
        <v>|</v>
      </c>
      <c r="EY25" s="83">
        <f ca="1">IF('INF S2 353-271'!$AY21="|","|",EY$38+'INF S2 353-271'!$AY21)</f>
        <v>0.93582655442098306</v>
      </c>
      <c r="EZ25" s="87" t="str">
        <f ca="1">IF('INF S2 353-271'!$BA21="|","|",EZ$38+'INF S2 353-271'!$BA21)</f>
        <v>|</v>
      </c>
      <c r="FA25" s="83">
        <f ca="1">IF('INF S2 353-271'!$AY21="|","|",FA$38+'INF S2 353-271'!$AY21)</f>
        <v>0.97749322108764969</v>
      </c>
    </row>
    <row r="26" spans="1:157">
      <c r="A26" s="284">
        <f ca="1">'INF S2 353-271'!K19</f>
        <v>12.284999999999997</v>
      </c>
      <c r="B26" s="154" t="str">
        <f ca="1">'INF S2 353-271'!L19</f>
        <v>Puszczykowo</v>
      </c>
      <c r="C26" s="275"/>
      <c r="D26" s="83">
        <f ca="1">IF('INF S2 353-271'!$AQ22="|","|",D$23+'INF S2 353-271'!$AQ22)</f>
        <v>0.2348444682884408</v>
      </c>
      <c r="E26" s="88" t="str">
        <f ca="1">IF('INF S2 353-271'!$AR22="|","|",E$23+'INF S2 353-271'!$AR22)</f>
        <v>|</v>
      </c>
      <c r="F26" s="87" t="str">
        <f ca="1">IF('INF S2 353-271'!$AS22="|","|",F$23+'INF S2 353-271'!$AS22)</f>
        <v>|</v>
      </c>
      <c r="G26" s="83">
        <f ca="1">IF('INF S2 353-271'!$AQ22="|","|",G$23+'INF S2 353-271'!$AQ22)</f>
        <v>0.27651113495510748</v>
      </c>
      <c r="H26" s="88" t="str">
        <f ca="1">IF('INF S2 353-271'!$AR22="|","|",H$23+'INF S2 353-271'!$AR22)</f>
        <v>|</v>
      </c>
      <c r="I26" s="83"/>
      <c r="J26" s="87" t="str">
        <f ca="1">IF('INF S2 353-271'!$AS22="|","|",J$23+'INF S2 353-271'!$AS22)</f>
        <v>|</v>
      </c>
      <c r="K26" s="83">
        <f ca="1">IF('INF S2 353-271'!$AQ22="|","|",K$23+'INF S2 353-271'!$AQ22)</f>
        <v>0.30428891273288527</v>
      </c>
      <c r="L26" s="83">
        <f ca="1">IF('INF S2 353-271'!$AQ22="|","|",L$23+'INF S2 353-271'!$AQ22)</f>
        <v>0.31817780162177417</v>
      </c>
      <c r="M26" s="88" t="str">
        <f ca="1">IF('INF S2 353-271'!$AR22="|","|",M$23+'INF S2 353-271'!$AR22)</f>
        <v>|</v>
      </c>
      <c r="N26" s="83"/>
      <c r="O26" s="87" t="str">
        <f ca="1">IF('INF S2 353-271'!$AS22="|","|",O$23+'INF S2 353-271'!$AS22)</f>
        <v>|</v>
      </c>
      <c r="P26" s="83">
        <f ca="1">IF('INF S2 353-271'!$AQ22="|","|",P$23+'INF S2 353-271'!$AQ22)</f>
        <v>0.3459555793995519</v>
      </c>
      <c r="Q26" s="83">
        <f ca="1">IF('INF S2 353-271'!$AQ22="|","|",Q$23+'INF S2 353-271'!$AQ22)</f>
        <v>0.35984446828844086</v>
      </c>
      <c r="R26" s="88" t="str">
        <f ca="1">IF('INF S2 353-271'!$AR22="|","|",R$23+'INF S2 353-271'!$AR22)</f>
        <v>|</v>
      </c>
      <c r="S26" s="83"/>
      <c r="T26" s="87" t="str">
        <f ca="1">IF('INF S2 353-271'!$AS22="|","|",T$23+'INF S2 353-271'!$AS22)</f>
        <v>|</v>
      </c>
      <c r="U26" s="83">
        <f ca="1">IF('INF S2 353-271'!$AQ22="|","|",U$23+'INF S2 353-271'!$AQ22)</f>
        <v>0.38762224606621859</v>
      </c>
      <c r="V26" s="83">
        <f ca="1">IF('INF S2 353-271'!$AQ22="|","|",V$23+'INF S2 353-271'!$AQ22)</f>
        <v>0.40151113495510748</v>
      </c>
      <c r="W26" s="88" t="str">
        <f ca="1">IF('INF S2 353-271'!$AR22="|","|",W$23+'INF S2 353-271'!$AR22)</f>
        <v>|</v>
      </c>
      <c r="X26" s="87" t="str">
        <f ca="1">IF('INF S2 353-271'!$AS22="|","|",X$23+'INF S2 353-271'!$AS22)</f>
        <v>|</v>
      </c>
      <c r="Y26" s="83">
        <f ca="1">IF('INF S2 353-271'!$AQ22="|","|",Y$23+'INF S2 353-271'!$AQ22)</f>
        <v>0.44317780162177417</v>
      </c>
      <c r="Z26" s="88" t="str">
        <f ca="1">IF('INF S2 353-271'!$AR22="|","|",Z$23+'INF S2 353-271'!$AR22)</f>
        <v>|</v>
      </c>
      <c r="AA26" s="87" t="str">
        <f ca="1">IF('INF S2 353-271'!$AS22="|","|",AA$23+'INF S2 353-271'!$AS22)</f>
        <v>|</v>
      </c>
      <c r="AB26" s="83">
        <f ca="1">IF('INF S2 353-271'!$AQ22="|","|",AB$23+'INF S2 353-271'!$AQ22)</f>
        <v>0.48484446828844086</v>
      </c>
      <c r="AC26" s="88" t="str">
        <f ca="1">IF('INF S2 353-271'!$AR22="|","|",AC$23+'INF S2 353-271'!$AR22)</f>
        <v>|</v>
      </c>
      <c r="AD26" s="87" t="str">
        <f ca="1">IF('INF S2 353-271'!$AS22="|","|",AD$23+'INF S2 353-271'!$AS22)</f>
        <v>|</v>
      </c>
      <c r="AE26" s="83">
        <f ca="1">IF('INF S2 353-271'!$AQ22="|","|",AE$23+'INF S2 353-271'!$AQ22)</f>
        <v>0.52651113495510748</v>
      </c>
      <c r="AF26" s="88" t="str">
        <f ca="1">IF('INF S2 353-271'!$AR22="|","|",AF$23+'INF S2 353-271'!$AR22)</f>
        <v>|</v>
      </c>
      <c r="AG26" s="87" t="str">
        <f ca="1">IF('INF S2 353-271'!$AS22="|","|",AG$23+'INF S2 353-271'!$AS22)</f>
        <v>|</v>
      </c>
      <c r="AH26" s="83">
        <f ca="1">IF('INF S2 353-271'!$AQ22="|","|",AH$23+'INF S2 353-271'!$AQ22)</f>
        <v>0.56817780162177411</v>
      </c>
      <c r="AI26" s="88" t="str">
        <f ca="1">IF('INF S2 353-271'!$AR22="|","|",AI$23+'INF S2 353-271'!$AR22)</f>
        <v>|</v>
      </c>
      <c r="AJ26" s="87" t="str">
        <f ca="1">IF('INF S2 353-271'!$AS22="|","|",AJ$23+'INF S2 353-271'!$AS22)</f>
        <v>|</v>
      </c>
      <c r="AK26" s="83">
        <f ca="1">IF('INF S2 353-271'!$AQ22="|","|",AK$23+'INF S2 353-271'!$AQ22)</f>
        <v>0.60984446828844074</v>
      </c>
      <c r="AL26" s="88" t="str">
        <f ca="1">IF('INF S2 353-271'!$AR22="|","|",AL$23+'INF S2 353-271'!$AR22)</f>
        <v>|</v>
      </c>
      <c r="AM26" s="87" t="str">
        <f ca="1">IF('INF S2 353-271'!$AS22="|","|",AM$23+'INF S2 353-271'!$AS22)</f>
        <v>|</v>
      </c>
      <c r="AN26" s="83">
        <f ca="1">IF('INF S2 353-271'!$AQ22="|","|",AN$23+'INF S2 353-271'!$AQ22)</f>
        <v>0.63762224606621853</v>
      </c>
      <c r="AO26" s="83">
        <f ca="1">IF('INF S2 353-271'!$AQ22="|","|",AO$23+'INF S2 353-271'!$AQ22)</f>
        <v>0.65151113495510748</v>
      </c>
      <c r="AP26" s="88" t="str">
        <f ca="1">IF('INF S2 353-271'!$AR22="|","|",AP$23+'INF S2 353-271'!$AR22)</f>
        <v>|</v>
      </c>
      <c r="AQ26" s="83"/>
      <c r="AR26" s="87" t="str">
        <f ca="1">IF('INF S2 353-271'!$AS22="|","|",AR$23+'INF S2 353-271'!$AS22)</f>
        <v>|</v>
      </c>
      <c r="AS26" s="83">
        <f ca="1">IF('INF S2 353-271'!$AQ22="|","|",AS$23+'INF S2 353-271'!$AQ22)</f>
        <v>0.67928891273288527</v>
      </c>
      <c r="AT26" s="83">
        <f ca="1">IF('INF S2 353-271'!$AQ22="|","|",AT$23+'INF S2 353-271'!$AQ22)</f>
        <v>0.69317780162177411</v>
      </c>
      <c r="AU26" s="88" t="str">
        <f ca="1">IF('INF S2 353-271'!$AR22="|","|",AU$23+'INF S2 353-271'!$AR22)</f>
        <v>|</v>
      </c>
      <c r="AV26" s="83"/>
      <c r="AW26" s="87" t="str">
        <f ca="1">IF('INF S2 353-271'!$AS22="|","|",AW$23+'INF S2 353-271'!$AS22)</f>
        <v>|</v>
      </c>
      <c r="AX26" s="83">
        <f ca="1">IF('INF S2 353-271'!$AQ22="|","|",AX$23+'INF S2 353-271'!$AQ22)</f>
        <v>0.7209555793995519</v>
      </c>
      <c r="AY26" s="83">
        <f ca="1">IF('INF S2 353-271'!$AQ22="|","|",AY$23+'INF S2 353-271'!$AQ22)</f>
        <v>0.73484446828844074</v>
      </c>
      <c r="AZ26" s="88" t="str">
        <f ca="1">IF('INF S2 353-271'!$AR22="|","|",AZ$23+'INF S2 353-271'!$AR22)</f>
        <v>|</v>
      </c>
      <c r="BA26" s="83"/>
      <c r="BB26" s="87" t="str">
        <f ca="1">IF('INF S2 353-271'!$AS22="|","|",BB$23+'INF S2 353-271'!$AS22)</f>
        <v>|</v>
      </c>
      <c r="BC26" s="83">
        <f ca="1">IF('INF S2 353-271'!$AQ22="|","|",BC$23+'INF S2 353-271'!$AQ22)</f>
        <v>0.76262224606621865</v>
      </c>
      <c r="BD26" s="83">
        <f ca="1">IF('INF S2 353-271'!$AQ22="|","|",BD$23+'INF S2 353-271'!$AQ22)</f>
        <v>0.77651113495510748</v>
      </c>
      <c r="BE26" s="88" t="str">
        <f ca="1">IF('INF S2 353-271'!$AR22="|","|",BE$23+'INF S2 353-271'!$AR22)</f>
        <v>|</v>
      </c>
      <c r="BF26" s="83"/>
      <c r="BG26" s="87" t="str">
        <f ca="1">IF('INF S2 353-271'!$AS22="|","|",BG$23+'INF S2 353-271'!$AS22)</f>
        <v>|</v>
      </c>
      <c r="BH26" s="83">
        <f ca="1">IF('INF S2 353-271'!$AQ22="|","|",BH$23+'INF S2 353-271'!$AQ22)</f>
        <v>0.80428891273288527</v>
      </c>
      <c r="BI26" s="83">
        <f ca="1">IF('INF S2 353-271'!$AQ22="|","|",BI$23+'INF S2 353-271'!$AQ22)</f>
        <v>0.81817780162177411</v>
      </c>
      <c r="BJ26" s="88" t="str">
        <f ca="1">IF('INF S2 353-271'!$AR22="|","|",BJ$23+'INF S2 353-271'!$AR22)</f>
        <v>|</v>
      </c>
      <c r="BK26" s="87" t="str">
        <f ca="1">IF('INF S2 353-271'!$AS22="|","|",BK$23+'INF S2 353-271'!$AS22)</f>
        <v>|</v>
      </c>
      <c r="BL26" s="83">
        <f ca="1">IF('INF S2 353-271'!$AQ22="|","|",BL$23+'INF S2 353-271'!$AQ22)</f>
        <v>0.85984446828844074</v>
      </c>
      <c r="BM26" s="88" t="str">
        <f ca="1">IF('INF S2 353-271'!$AR22="|","|",BM$23+'INF S2 353-271'!$AR22)</f>
        <v>|</v>
      </c>
      <c r="BN26" s="87" t="str">
        <f ca="1">IF('INF S2 353-271'!$AS22="|","|",BN$23+'INF S2 353-271'!$AS22)</f>
        <v>|</v>
      </c>
      <c r="BO26" s="83">
        <f ca="1">IF('INF S2 353-271'!$AQ22="|","|",BO$23+'INF S2 353-271'!$AQ22)</f>
        <v>0.90151113495510748</v>
      </c>
      <c r="BP26" s="88" t="str">
        <f ca="1">IF('INF S2 353-271'!$AR22="|","|",BP$23+'INF S2 353-271'!$AR22)</f>
        <v>|</v>
      </c>
      <c r="BQ26" s="87" t="str">
        <f ca="1">IF('INF S2 353-271'!$AS22="|","|",BQ$23+'INF S2 353-271'!$AS22)</f>
        <v>|</v>
      </c>
      <c r="BR26" s="83">
        <f ca="1">IF('INF S2 353-271'!$AQ22="|","|",BR$23+'INF S2 353-271'!$AQ22)</f>
        <v>0.94317780162177411</v>
      </c>
      <c r="BS26" s="88" t="str">
        <f ca="1">IF('INF S2 353-271'!$AR22="|","|",BS$23+'INF S2 353-271'!$AR22)</f>
        <v>|</v>
      </c>
      <c r="BT26" s="87" t="str">
        <f ca="1">IF('INF S2 353-271'!$AS22="|","|",BT$23+'INF S2 353-271'!$AS22)</f>
        <v>|</v>
      </c>
      <c r="BU26" s="83">
        <f ca="1">IF('INF S2 353-271'!$AQ22="|","|",BU$23+'INF S2 353-271'!$AQ22)</f>
        <v>0.98484446828844074</v>
      </c>
      <c r="BV26" s="88"/>
      <c r="CK26" s="284">
        <v>12.284999999999997</v>
      </c>
      <c r="CL26" s="154" t="s">
        <v>113</v>
      </c>
      <c r="CM26" s="89"/>
      <c r="CN26" s="83">
        <f ca="1">IF('INF S2 353-271'!$AY22="|","|",CN$38+'INF S2 353-271'!$AY22)</f>
        <v>0.22433856761402365</v>
      </c>
      <c r="CO26" s="83">
        <f ca="1">IF('INF S2 353-271'!$AY22="|","|",CO$38+'INF S2 353-271'!$AY22)</f>
        <v>0.26600523428069034</v>
      </c>
      <c r="CP26" s="83">
        <f ca="1">IF('INF S2 353-271'!$AY22="|","|",CP$38+'INF S2 353-271'!$AY22)</f>
        <v>0.27989412316957923</v>
      </c>
      <c r="CQ26" s="87" t="str">
        <f ca="1">IF('INF S2 353-271'!$BA22="|","|",CQ$38+'INF S2 353-271'!$BA22)</f>
        <v>|</v>
      </c>
      <c r="CR26" s="87"/>
      <c r="CS26" s="88" t="str">
        <f ca="1">IF('INF S2 353-271'!$AZ22="|","|",CS$38+'INF S2 353-271'!$AZ22)</f>
        <v>|</v>
      </c>
      <c r="CT26" s="83">
        <f ca="1">IF('INF S2 353-271'!$AY22="|","|",CT$38+'INF S2 353-271'!$AY22)</f>
        <v>0.30767190094735697</v>
      </c>
      <c r="CU26" s="83">
        <f ca="1">IF('INF S2 353-271'!$AY22="|","|",CU$38+'INF S2 353-271'!$AY22)</f>
        <v>0.32156078983624592</v>
      </c>
      <c r="CV26" s="87" t="str">
        <f ca="1">IF('INF S2 353-271'!$BA22="|","|",CV$38+'INF S2 353-271'!$BA22)</f>
        <v>|</v>
      </c>
      <c r="CW26" s="87"/>
      <c r="CX26" s="88" t="str">
        <f ca="1">IF('INF S2 353-271'!$AZ22="|","|",CX$38+'INF S2 353-271'!$AZ22)</f>
        <v>|</v>
      </c>
      <c r="CY26" s="83">
        <f ca="1">IF('INF S2 353-271'!$AY22="|","|",CY$38+'INF S2 353-271'!$AY22)</f>
        <v>0.34933856761402365</v>
      </c>
      <c r="CZ26" s="83">
        <f ca="1">IF('INF S2 353-271'!$AY22="|","|",CZ$38+'INF S2 353-271'!$AY22)</f>
        <v>0.36322745650291255</v>
      </c>
      <c r="DA26" s="87" t="str">
        <f ca="1">IF('INF S2 353-271'!$BA22="|","|",DA$38+'INF S2 353-271'!$BA22)</f>
        <v>|</v>
      </c>
      <c r="DB26" s="87"/>
      <c r="DC26" s="88" t="str">
        <f ca="1">IF('INF S2 353-271'!$AZ22="|","|",DC$38+'INF S2 353-271'!$AZ22)</f>
        <v>|</v>
      </c>
      <c r="DD26" s="83">
        <f ca="1">IF('INF S2 353-271'!$AY22="|","|",DD$38+'INF S2 353-271'!$AY22)</f>
        <v>0.39100523428069034</v>
      </c>
      <c r="DE26" s="87" t="str">
        <f ca="1">IF('INF S2 353-271'!$BA22="|","|",DE$38+'INF S2 353-271'!$BA22)</f>
        <v>|</v>
      </c>
      <c r="DF26" s="88" t="str">
        <f ca="1">IF('INF S2 353-271'!$AZ22="|","|",DF$38+'INF S2 353-271'!$AZ22)</f>
        <v>|</v>
      </c>
      <c r="DG26" s="83">
        <f ca="1">IF('INF S2 353-271'!$AY22="|","|",DG$38+'INF S2 353-271'!$AY22)</f>
        <v>0.43267190094735697</v>
      </c>
      <c r="DH26" s="87" t="str">
        <f ca="1">IF('INF S2 353-271'!$BA22="|","|",DH$38+'INF S2 353-271'!$BA22)</f>
        <v>|</v>
      </c>
      <c r="DI26" s="88" t="str">
        <f ca="1">IF('INF S2 353-271'!$AZ22="|","|",DI$38+'INF S2 353-271'!$AZ22)</f>
        <v>|</v>
      </c>
      <c r="DJ26" s="83">
        <f ca="1">IF('INF S2 353-271'!$AY22="|","|",DJ$38+'INF S2 353-271'!$AY22)</f>
        <v>0.47433856761402365</v>
      </c>
      <c r="DK26" s="87" t="str">
        <f ca="1">IF('INF S2 353-271'!$BA22="|","|",DK$38+'INF S2 353-271'!$BA22)</f>
        <v>|</v>
      </c>
      <c r="DL26" s="88" t="str">
        <f ca="1">IF('INF S2 353-271'!$AZ22="|","|",DL$38+'INF S2 353-271'!$AZ22)</f>
        <v>|</v>
      </c>
      <c r="DM26" s="83">
        <f ca="1">IF('INF S2 353-271'!$AY22="|","|",DM$38+'INF S2 353-271'!$AY22)</f>
        <v>0.51600523428069034</v>
      </c>
      <c r="DN26" s="87" t="str">
        <f ca="1">IF('INF S2 353-271'!$BA22="|","|",DN$38+'INF S2 353-271'!$BA22)</f>
        <v>|</v>
      </c>
      <c r="DO26" s="88" t="str">
        <f ca="1">IF('INF S2 353-271'!$AZ22="|","|",DO$38+'INF S2 353-271'!$AZ22)</f>
        <v>|</v>
      </c>
      <c r="DP26" s="83">
        <f ca="1">IF('INF S2 353-271'!$AY22="|","|",DP$38+'INF S2 353-271'!$AY22)</f>
        <v>0.55767190094735697</v>
      </c>
      <c r="DQ26" s="87" t="str">
        <f ca="1">IF('INF S2 353-271'!$BA22="|","|",DQ$38+'INF S2 353-271'!$BA22)</f>
        <v>|</v>
      </c>
      <c r="DR26" s="88" t="str">
        <f ca="1">IF('INF S2 353-271'!$AZ22="|","|",DR$38+'INF S2 353-271'!$AZ22)</f>
        <v>|</v>
      </c>
      <c r="DS26" s="83">
        <f ca="1">IF('INF S2 353-271'!$AY22="|","|",DS$38+'INF S2 353-271'!$AY22)</f>
        <v>0.59933856761402371</v>
      </c>
      <c r="DT26" s="87" t="str">
        <f ca="1">IF('INF S2 353-271'!$BA22="|","|",DT$38+'INF S2 353-271'!$BA22)</f>
        <v>|</v>
      </c>
      <c r="DU26" s="88" t="str">
        <f ca="1">IF('INF S2 353-271'!$AZ22="|","|",DU$38+'INF S2 353-271'!$AZ22)</f>
        <v>|</v>
      </c>
      <c r="DV26" s="83">
        <f ca="1">IF('INF S2 353-271'!$AY22="|","|",DV$38+'INF S2 353-271'!$AY22)</f>
        <v>0.64100523428069023</v>
      </c>
      <c r="DW26" s="83">
        <f ca="1">IF('INF S2 353-271'!$AY22="|","|",DW$38+'INF S2 353-271'!$AY22)</f>
        <v>0.65489412316957929</v>
      </c>
      <c r="DX26" s="87" t="str">
        <f ca="1">IF('INF S2 353-271'!$BA22="|","|",DX$38+'INF S2 353-271'!$BA22)</f>
        <v>|</v>
      </c>
      <c r="DY26" s="87"/>
      <c r="DZ26" s="88" t="str">
        <f ca="1">IF('INF S2 353-271'!$AZ22="|","|",DZ$38+'INF S2 353-271'!$AZ22)</f>
        <v>|</v>
      </c>
      <c r="EA26" s="83">
        <f ca="1">IF('INF S2 353-271'!$AY22="|","|",EA$38+'INF S2 353-271'!$AY22)</f>
        <v>0.68267190094735697</v>
      </c>
      <c r="EB26" s="83">
        <f ca="1">IF('INF S2 353-271'!$AY22="|","|",EB$38+'INF S2 353-271'!$AY22)</f>
        <v>0.69656078983624581</v>
      </c>
      <c r="EC26" s="87" t="str">
        <f ca="1">IF('INF S2 353-271'!$BA22="|","|",EC$38+'INF S2 353-271'!$BA22)</f>
        <v>|</v>
      </c>
      <c r="ED26" s="87"/>
      <c r="EE26" s="88" t="str">
        <f ca="1">IF('INF S2 353-271'!$AZ22="|","|",EE$38+'INF S2 353-271'!$AZ22)</f>
        <v>|</v>
      </c>
      <c r="EF26" s="83">
        <f ca="1">IF('INF S2 353-271'!$AY22="|","|",EF$38+'INF S2 353-271'!$AY22)</f>
        <v>0.72433856761402371</v>
      </c>
      <c r="EG26" s="83">
        <f ca="1">IF('INF S2 353-271'!$AY22="|","|",EG$38+'INF S2 353-271'!$AY22)</f>
        <v>0.73822745650291255</v>
      </c>
      <c r="EH26" s="87" t="str">
        <f ca="1">IF('INF S2 353-271'!$BA22="|","|",EH$38+'INF S2 353-271'!$BA22)</f>
        <v>|</v>
      </c>
      <c r="EI26" s="87"/>
      <c r="EJ26" s="88" t="str">
        <f ca="1">IF('INF S2 353-271'!$AZ22="|","|",EJ$38+'INF S2 353-271'!$AZ22)</f>
        <v>|</v>
      </c>
      <c r="EK26" s="83">
        <f ca="1">IF('INF S2 353-271'!$AY22="|","|",EK$38+'INF S2 353-271'!$AY22)</f>
        <v>0.76600523428069023</v>
      </c>
      <c r="EL26" s="83">
        <f ca="1">IF('INF S2 353-271'!$AY22="|","|",EL$38+'INF S2 353-271'!$AY22)</f>
        <v>0.77989412316957907</v>
      </c>
      <c r="EM26" s="87" t="str">
        <f ca="1">IF('INF S2 353-271'!$BA22="|","|",EM$38+'INF S2 353-271'!$BA22)</f>
        <v>|</v>
      </c>
      <c r="EN26" s="87"/>
      <c r="EO26" s="88" t="str">
        <f ca="1">IF('INF S2 353-271'!$AZ22="|","|",EO$38+'INF S2 353-271'!$AZ22)</f>
        <v>|</v>
      </c>
      <c r="EP26" s="83">
        <f ca="1">IF('INF S2 353-271'!$AY22="|","|",EP$38+'INF S2 353-271'!$AY22)</f>
        <v>0.80767190094735697</v>
      </c>
      <c r="EQ26" s="87" t="str">
        <f ca="1">IF('INF S2 353-271'!$BA22="|","|",EQ$38+'INF S2 353-271'!$BA22)</f>
        <v>|</v>
      </c>
      <c r="ER26" s="88" t="str">
        <f ca="1">IF('INF S2 353-271'!$AZ22="|","|",ER$38+'INF S2 353-271'!$AZ22)</f>
        <v>|</v>
      </c>
      <c r="ES26" s="83">
        <f ca="1">IF('INF S2 353-271'!$AY22="|","|",ES$38+'INF S2 353-271'!$AY22)</f>
        <v>0.84933856761402371</v>
      </c>
      <c r="ET26" s="87" t="str">
        <f ca="1">IF('INF S2 353-271'!$BA22="|","|",ET$38+'INF S2 353-271'!$BA22)</f>
        <v>|</v>
      </c>
      <c r="EU26" s="88" t="str">
        <f ca="1">IF('INF S2 353-271'!$AZ22="|","|",EU$38+'INF S2 353-271'!$AZ22)</f>
        <v>|</v>
      </c>
      <c r="EV26" s="83">
        <f ca="1">IF('INF S2 353-271'!$AY22="|","|",EV$38+'INF S2 353-271'!$AY22)</f>
        <v>0.89100523428069023</v>
      </c>
      <c r="EW26" s="87" t="str">
        <f ca="1">IF('INF S2 353-271'!$BA22="|","|",EW$38+'INF S2 353-271'!$BA22)</f>
        <v>|</v>
      </c>
      <c r="EX26" s="88" t="str">
        <f ca="1">IF('INF S2 353-271'!$AZ22="|","|",EX$38+'INF S2 353-271'!$AZ22)</f>
        <v>|</v>
      </c>
      <c r="EY26" s="83">
        <f ca="1">IF('INF S2 353-271'!$AY22="|","|",EY$38+'INF S2 353-271'!$AY22)</f>
        <v>0.93267190094735697</v>
      </c>
      <c r="EZ26" s="87" t="str">
        <f ca="1">IF('INF S2 353-271'!$BA22="|","|",EZ$38+'INF S2 353-271'!$BA22)</f>
        <v>|</v>
      </c>
      <c r="FA26" s="83">
        <f ca="1">IF('INF S2 353-271'!$AY22="|","|",FA$38+'INF S2 353-271'!$AY22)</f>
        <v>0.97433856761402371</v>
      </c>
    </row>
    <row r="27" spans="1:157">
      <c r="A27" s="284">
        <f ca="1">'INF S2 353-271'!K20</f>
        <v>14.900000000000006</v>
      </c>
      <c r="B27" s="156" t="str">
        <f ca="1">'INF S2 353-271'!L20</f>
        <v>Puszczykówko</v>
      </c>
      <c r="C27" s="275"/>
      <c r="D27" s="83">
        <f ca="1">IF('INF S2 353-271'!$AQ23="|","|",D$23+'INF S2 353-271'!$AQ23)</f>
        <v>0.23691520349283601</v>
      </c>
      <c r="E27" s="88">
        <f ca="1">IF('INF S2 353-271'!$AR23="|","|",E$23+'INF S2 353-271'!$AR23)</f>
        <v>0.24659722222222225</v>
      </c>
      <c r="F27" s="87" t="str">
        <f ca="1">IF('INF S2 353-271'!$AS23="|","|",F$23+'INF S2 353-271'!$AS23)</f>
        <v>|</v>
      </c>
      <c r="G27" s="83">
        <f ca="1">IF('INF S2 353-271'!$AQ23="|","|",G$23+'INF S2 353-271'!$AQ23)</f>
        <v>0.2785818701595027</v>
      </c>
      <c r="H27" s="88">
        <f ca="1">IF('INF S2 353-271'!$AR23="|","|",H$23+'INF S2 353-271'!$AR23)</f>
        <v>0.28826388888888888</v>
      </c>
      <c r="I27" s="83"/>
      <c r="J27" s="87" t="str">
        <f ca="1">IF('INF S2 353-271'!$AS23="|","|",J$23+'INF S2 353-271'!$AS23)</f>
        <v>|</v>
      </c>
      <c r="K27" s="83">
        <f ca="1">IF('INF S2 353-271'!$AQ23="|","|",K$23+'INF S2 353-271'!$AQ23)</f>
        <v>0.30635964793728049</v>
      </c>
      <c r="L27" s="83">
        <f ca="1">IF('INF S2 353-271'!$AQ23="|","|",L$23+'INF S2 353-271'!$AQ23)</f>
        <v>0.32024853682616938</v>
      </c>
      <c r="M27" s="88">
        <f ca="1">IF('INF S2 353-271'!$AR23="|","|",M$23+'INF S2 353-271'!$AR23)</f>
        <v>0.32993055555555556</v>
      </c>
      <c r="N27" s="83"/>
      <c r="O27" s="87" t="str">
        <f ca="1">IF('INF S2 353-271'!$AS23="|","|",O$23+'INF S2 353-271'!$AS23)</f>
        <v>|</v>
      </c>
      <c r="P27" s="83">
        <f ca="1">IF('INF S2 353-271'!$AQ23="|","|",P$23+'INF S2 353-271'!$AQ23)</f>
        <v>0.34802631460394712</v>
      </c>
      <c r="Q27" s="83">
        <f ca="1">IF('INF S2 353-271'!$AQ23="|","|",Q$23+'INF S2 353-271'!$AQ23)</f>
        <v>0.36191520349283607</v>
      </c>
      <c r="R27" s="88">
        <f ca="1">IF('INF S2 353-271'!$AR23="|","|",R$23+'INF S2 353-271'!$AR23)</f>
        <v>0.37159722222222219</v>
      </c>
      <c r="S27" s="83"/>
      <c r="T27" s="87" t="str">
        <f ca="1">IF('INF S2 353-271'!$AS23="|","|",T$23+'INF S2 353-271'!$AS23)</f>
        <v>|</v>
      </c>
      <c r="U27" s="83">
        <f ca="1">IF('INF S2 353-271'!$AQ23="|","|",U$23+'INF S2 353-271'!$AQ23)</f>
        <v>0.3896929812706138</v>
      </c>
      <c r="V27" s="83">
        <f ca="1">IF('INF S2 353-271'!$AQ23="|","|",V$23+'INF S2 353-271'!$AQ23)</f>
        <v>0.4035818701595027</v>
      </c>
      <c r="W27" s="88">
        <f ca="1">IF('INF S2 353-271'!$AR23="|","|",W$23+'INF S2 353-271'!$AR23)</f>
        <v>0.41326388888888882</v>
      </c>
      <c r="X27" s="87" t="str">
        <f ca="1">IF('INF S2 353-271'!$AS23="|","|",X$23+'INF S2 353-271'!$AS23)</f>
        <v>|</v>
      </c>
      <c r="Y27" s="83">
        <f ca="1">IF('INF S2 353-271'!$AQ23="|","|",Y$23+'INF S2 353-271'!$AQ23)</f>
        <v>0.44524853682616938</v>
      </c>
      <c r="Z27" s="88">
        <f ca="1">IF('INF S2 353-271'!$AR23="|","|",Z$23+'INF S2 353-271'!$AR23)</f>
        <v>0.4549305555555555</v>
      </c>
      <c r="AA27" s="87" t="str">
        <f ca="1">IF('INF S2 353-271'!$AS23="|","|",AA$23+'INF S2 353-271'!$AS23)</f>
        <v>|</v>
      </c>
      <c r="AB27" s="83">
        <f ca="1">IF('INF S2 353-271'!$AQ23="|","|",AB$23+'INF S2 353-271'!$AQ23)</f>
        <v>0.48691520349283607</v>
      </c>
      <c r="AC27" s="88">
        <f ca="1">IF('INF S2 353-271'!$AR23="|","|",AC$23+'INF S2 353-271'!$AR23)</f>
        <v>0.49659722222222219</v>
      </c>
      <c r="AD27" s="87" t="str">
        <f ca="1">IF('INF S2 353-271'!$AS23="|","|",AD$23+'INF S2 353-271'!$AS23)</f>
        <v>|</v>
      </c>
      <c r="AE27" s="83">
        <f ca="1">IF('INF S2 353-271'!$AQ23="|","|",AE$23+'INF S2 353-271'!$AQ23)</f>
        <v>0.52858187015950275</v>
      </c>
      <c r="AF27" s="88">
        <f ca="1">IF('INF S2 353-271'!$AR23="|","|",AF$23+'INF S2 353-271'!$AR23)</f>
        <v>0.53826388888888888</v>
      </c>
      <c r="AG27" s="87" t="str">
        <f ca="1">IF('INF S2 353-271'!$AS23="|","|",AG$23+'INF S2 353-271'!$AS23)</f>
        <v>|</v>
      </c>
      <c r="AH27" s="83">
        <f ca="1">IF('INF S2 353-271'!$AQ23="|","|",AH$23+'INF S2 353-271'!$AQ23)</f>
        <v>0.57024853682616938</v>
      </c>
      <c r="AI27" s="88">
        <f ca="1">IF('INF S2 353-271'!$AR23="|","|",AI$23+'INF S2 353-271'!$AR23)</f>
        <v>0.5799305555555555</v>
      </c>
      <c r="AJ27" s="87" t="str">
        <f ca="1">IF('INF S2 353-271'!$AS23="|","|",AJ$23+'INF S2 353-271'!$AS23)</f>
        <v>|</v>
      </c>
      <c r="AK27" s="83">
        <f ca="1">IF('INF S2 353-271'!$AQ23="|","|",AK$23+'INF S2 353-271'!$AQ23)</f>
        <v>0.61191520349283601</v>
      </c>
      <c r="AL27" s="88">
        <f ca="1">IF('INF S2 353-271'!$AR23="|","|",AL$23+'INF S2 353-271'!$AR23)</f>
        <v>0.62159722222222213</v>
      </c>
      <c r="AM27" s="87" t="str">
        <f ca="1">IF('INF S2 353-271'!$AS23="|","|",AM$23+'INF S2 353-271'!$AS23)</f>
        <v>|</v>
      </c>
      <c r="AN27" s="83">
        <f ca="1">IF('INF S2 353-271'!$AQ23="|","|",AN$23+'INF S2 353-271'!$AQ23)</f>
        <v>0.6396929812706138</v>
      </c>
      <c r="AO27" s="83">
        <f ca="1">IF('INF S2 353-271'!$AQ23="|","|",AO$23+'INF S2 353-271'!$AQ23)</f>
        <v>0.65358187015950275</v>
      </c>
      <c r="AP27" s="88">
        <f ca="1">IF('INF S2 353-271'!$AR23="|","|",AP$23+'INF S2 353-271'!$AR23)</f>
        <v>0.66326388888888888</v>
      </c>
      <c r="AQ27" s="83"/>
      <c r="AR27" s="87" t="str">
        <f ca="1">IF('INF S2 353-271'!$AS23="|","|",AR$23+'INF S2 353-271'!$AS23)</f>
        <v>|</v>
      </c>
      <c r="AS27" s="83">
        <f ca="1">IF('INF S2 353-271'!$AQ23="|","|",AS$23+'INF S2 353-271'!$AQ23)</f>
        <v>0.68135964793728054</v>
      </c>
      <c r="AT27" s="83">
        <f ca="1">IF('INF S2 353-271'!$AQ23="|","|",AT$23+'INF S2 353-271'!$AQ23)</f>
        <v>0.69524853682616938</v>
      </c>
      <c r="AU27" s="88">
        <f ca="1">IF('INF S2 353-271'!$AR23="|","|",AU$23+'INF S2 353-271'!$AR23)</f>
        <v>0.70493055555555562</v>
      </c>
      <c r="AV27" s="83"/>
      <c r="AW27" s="87" t="str">
        <f ca="1">IF('INF S2 353-271'!$AS23="|","|",AW$23+'INF S2 353-271'!$AS23)</f>
        <v>|</v>
      </c>
      <c r="AX27" s="83">
        <f ca="1">IF('INF S2 353-271'!$AQ23="|","|",AX$23+'INF S2 353-271'!$AQ23)</f>
        <v>0.72302631460394717</v>
      </c>
      <c r="AY27" s="83">
        <f ca="1">IF('INF S2 353-271'!$AQ23="|","|",AY$23+'INF S2 353-271'!$AQ23)</f>
        <v>0.73691520349283601</v>
      </c>
      <c r="AZ27" s="88">
        <f ca="1">IF('INF S2 353-271'!$AR23="|","|",AZ$23+'INF S2 353-271'!$AR23)</f>
        <v>0.74659722222222225</v>
      </c>
      <c r="BA27" s="83"/>
      <c r="BB27" s="87" t="str">
        <f ca="1">IF('INF S2 353-271'!$AS23="|","|",BB$23+'INF S2 353-271'!$AS23)</f>
        <v>|</v>
      </c>
      <c r="BC27" s="83">
        <f ca="1">IF('INF S2 353-271'!$AQ23="|","|",BC$23+'INF S2 353-271'!$AQ23)</f>
        <v>0.76469298127061391</v>
      </c>
      <c r="BD27" s="83">
        <f ca="1">IF('INF S2 353-271'!$AQ23="|","|",BD$23+'INF S2 353-271'!$AQ23)</f>
        <v>0.77858187015950275</v>
      </c>
      <c r="BE27" s="88">
        <f ca="1">IF('INF S2 353-271'!$AR23="|","|",BE$23+'INF S2 353-271'!$AR23)</f>
        <v>0.78826388888888888</v>
      </c>
      <c r="BF27" s="83"/>
      <c r="BG27" s="87" t="str">
        <f ca="1">IF('INF S2 353-271'!$AS23="|","|",BG$23+'INF S2 353-271'!$AS23)</f>
        <v>|</v>
      </c>
      <c r="BH27" s="83">
        <f ca="1">IF('INF S2 353-271'!$AQ23="|","|",BH$23+'INF S2 353-271'!$AQ23)</f>
        <v>0.80635964793728054</v>
      </c>
      <c r="BI27" s="83">
        <f ca="1">IF('INF S2 353-271'!$AQ23="|","|",BI$23+'INF S2 353-271'!$AQ23)</f>
        <v>0.82024853682616938</v>
      </c>
      <c r="BJ27" s="88">
        <f ca="1">IF('INF S2 353-271'!$AR23="|","|",BJ$23+'INF S2 353-271'!$AR23)</f>
        <v>0.82993055555555562</v>
      </c>
      <c r="BK27" s="87" t="str">
        <f ca="1">IF('INF S2 353-271'!$AS23="|","|",BK$23+'INF S2 353-271'!$AS23)</f>
        <v>|</v>
      </c>
      <c r="BL27" s="83">
        <f ca="1">IF('INF S2 353-271'!$AQ23="|","|",BL$23+'INF S2 353-271'!$AQ23)</f>
        <v>0.86191520349283601</v>
      </c>
      <c r="BM27" s="88">
        <f ca="1">IF('INF S2 353-271'!$AR23="|","|",BM$23+'INF S2 353-271'!$AR23)</f>
        <v>0.87159722222222225</v>
      </c>
      <c r="BN27" s="87" t="str">
        <f ca="1">IF('INF S2 353-271'!$AS23="|","|",BN$23+'INF S2 353-271'!$AS23)</f>
        <v>|</v>
      </c>
      <c r="BO27" s="83">
        <f ca="1">IF('INF S2 353-271'!$AQ23="|","|",BO$23+'INF S2 353-271'!$AQ23)</f>
        <v>0.90358187015950275</v>
      </c>
      <c r="BP27" s="88">
        <f ca="1">IF('INF S2 353-271'!$AR23="|","|",BP$23+'INF S2 353-271'!$AR23)</f>
        <v>0.91326388888888888</v>
      </c>
      <c r="BQ27" s="87" t="str">
        <f ca="1">IF('INF S2 353-271'!$AS23="|","|",BQ$23+'INF S2 353-271'!$AS23)</f>
        <v>|</v>
      </c>
      <c r="BR27" s="83">
        <f ca="1">IF('INF S2 353-271'!$AQ23="|","|",BR$23+'INF S2 353-271'!$AQ23)</f>
        <v>0.94524853682616938</v>
      </c>
      <c r="BS27" s="88">
        <f ca="1">IF('INF S2 353-271'!$AR23="|","|",BS$23+'INF S2 353-271'!$AR23)</f>
        <v>0.95493055555555562</v>
      </c>
      <c r="BT27" s="87" t="str">
        <f ca="1">IF('INF S2 353-271'!$AS23="|","|",BT$23+'INF S2 353-271'!$AS23)</f>
        <v>|</v>
      </c>
      <c r="BU27" s="83">
        <f ca="1">IF('INF S2 353-271'!$AQ23="|","|",BU$23+'INF S2 353-271'!$AQ23)</f>
        <v>0.98691520349283601</v>
      </c>
      <c r="BV27" s="88"/>
      <c r="CK27" s="284">
        <v>14.900000000000006</v>
      </c>
      <c r="CL27" s="156" t="s">
        <v>114</v>
      </c>
      <c r="CM27" s="89"/>
      <c r="CN27" s="83">
        <f ca="1">IF('INF S2 353-271'!$AY23="|","|",CN$38+'INF S2 353-271'!$AY23)</f>
        <v>0.22226783240962844</v>
      </c>
      <c r="CO27" s="83">
        <f ca="1">IF('INF S2 353-271'!$AY23="|","|",CO$38+'INF S2 353-271'!$AY23)</f>
        <v>0.26393449907629507</v>
      </c>
      <c r="CP27" s="83">
        <f ca="1">IF('INF S2 353-271'!$AY23="|","|",CP$38+'INF S2 353-271'!$AY23)</f>
        <v>0.27782338796518402</v>
      </c>
      <c r="CQ27" s="87" t="str">
        <f ca="1">IF('INF S2 353-271'!$BA23="|","|",CQ$38+'INF S2 353-271'!$BA23)</f>
        <v>|</v>
      </c>
      <c r="CR27" s="87"/>
      <c r="CS27" s="88">
        <f ca="1">IF('INF S2 353-271'!$AZ23="|","|",CS$38+'INF S2 353-271'!$AZ23)</f>
        <v>0.29550517361111112</v>
      </c>
      <c r="CT27" s="83">
        <f ca="1">IF('INF S2 353-271'!$AY23="|","|",CT$38+'INF S2 353-271'!$AY23)</f>
        <v>0.30560116574296176</v>
      </c>
      <c r="CU27" s="83">
        <f ca="1">IF('INF S2 353-271'!$AY23="|","|",CU$38+'INF S2 353-271'!$AY23)</f>
        <v>0.31949005463185071</v>
      </c>
      <c r="CV27" s="87" t="str">
        <f ca="1">IF('INF S2 353-271'!$BA23="|","|",CV$38+'INF S2 353-271'!$BA23)</f>
        <v>|</v>
      </c>
      <c r="CW27" s="87"/>
      <c r="CX27" s="88">
        <f ca="1">IF('INF S2 353-271'!$AZ23="|","|",CX$38+'INF S2 353-271'!$AZ23)</f>
        <v>0.3371718402777778</v>
      </c>
      <c r="CY27" s="83">
        <f ca="1">IF('INF S2 353-271'!$AY23="|","|",CY$38+'INF S2 353-271'!$AY23)</f>
        <v>0.34726783240962844</v>
      </c>
      <c r="CZ27" s="83">
        <f ca="1">IF('INF S2 353-271'!$AY23="|","|",CZ$38+'INF S2 353-271'!$AY23)</f>
        <v>0.36115672129851734</v>
      </c>
      <c r="DA27" s="87" t="str">
        <f ca="1">IF('INF S2 353-271'!$BA23="|","|",DA$38+'INF S2 353-271'!$BA23)</f>
        <v>|</v>
      </c>
      <c r="DB27" s="87"/>
      <c r="DC27" s="88">
        <f ca="1">IF('INF S2 353-271'!$AZ23="|","|",DC$38+'INF S2 353-271'!$AZ23)</f>
        <v>0.37883850694444449</v>
      </c>
      <c r="DD27" s="83">
        <f ca="1">IF('INF S2 353-271'!$AY23="|","|",DD$38+'INF S2 353-271'!$AY23)</f>
        <v>0.38893449907629513</v>
      </c>
      <c r="DE27" s="87" t="str">
        <f ca="1">IF('INF S2 353-271'!$BA23="|","|",DE$38+'INF S2 353-271'!$BA23)</f>
        <v>|</v>
      </c>
      <c r="DF27" s="88">
        <f ca="1">IF('INF S2 353-271'!$AZ23="|","|",DF$38+'INF S2 353-271'!$AZ23)</f>
        <v>0.42050517361111112</v>
      </c>
      <c r="DG27" s="83">
        <f ca="1">IF('INF S2 353-271'!$AY23="|","|",DG$38+'INF S2 353-271'!$AY23)</f>
        <v>0.43060116574296176</v>
      </c>
      <c r="DH27" s="87" t="str">
        <f ca="1">IF('INF S2 353-271'!$BA23="|","|",DH$38+'INF S2 353-271'!$BA23)</f>
        <v>|</v>
      </c>
      <c r="DI27" s="88">
        <f ca="1">IF('INF S2 353-271'!$AZ23="|","|",DI$38+'INF S2 353-271'!$AZ23)</f>
        <v>0.4621718402777778</v>
      </c>
      <c r="DJ27" s="83">
        <f ca="1">IF('INF S2 353-271'!$AY23="|","|",DJ$38+'INF S2 353-271'!$AY23)</f>
        <v>0.47226783240962844</v>
      </c>
      <c r="DK27" s="87" t="str">
        <f ca="1">IF('INF S2 353-271'!$BA23="|","|",DK$38+'INF S2 353-271'!$BA23)</f>
        <v>|</v>
      </c>
      <c r="DL27" s="88">
        <f ca="1">IF('INF S2 353-271'!$AZ23="|","|",DL$38+'INF S2 353-271'!$AZ23)</f>
        <v>0.50383850694444443</v>
      </c>
      <c r="DM27" s="83">
        <f ca="1">IF('INF S2 353-271'!$AY23="|","|",DM$38+'INF S2 353-271'!$AY23)</f>
        <v>0.51393449907629507</v>
      </c>
      <c r="DN27" s="87" t="str">
        <f ca="1">IF('INF S2 353-271'!$BA23="|","|",DN$38+'INF S2 353-271'!$BA23)</f>
        <v>|</v>
      </c>
      <c r="DO27" s="88">
        <f ca="1">IF('INF S2 353-271'!$AZ23="|","|",DO$38+'INF S2 353-271'!$AZ23)</f>
        <v>0.54550517361111117</v>
      </c>
      <c r="DP27" s="83">
        <f ca="1">IF('INF S2 353-271'!$AY23="|","|",DP$38+'INF S2 353-271'!$AY23)</f>
        <v>0.55560116574296181</v>
      </c>
      <c r="DQ27" s="87" t="str">
        <f ca="1">IF('INF S2 353-271'!$BA23="|","|",DQ$38+'INF S2 353-271'!$BA23)</f>
        <v>|</v>
      </c>
      <c r="DR27" s="88">
        <f ca="1">IF('INF S2 353-271'!$AZ23="|","|",DR$38+'INF S2 353-271'!$AZ23)</f>
        <v>0.5871718402777778</v>
      </c>
      <c r="DS27" s="83">
        <f ca="1">IF('INF S2 353-271'!$AY23="|","|",DS$38+'INF S2 353-271'!$AY23)</f>
        <v>0.59726783240962844</v>
      </c>
      <c r="DT27" s="87" t="str">
        <f ca="1">IF('INF S2 353-271'!$BA23="|","|",DT$38+'INF S2 353-271'!$BA23)</f>
        <v>|</v>
      </c>
      <c r="DU27" s="88">
        <f ca="1">IF('INF S2 353-271'!$AZ23="|","|",DU$38+'INF S2 353-271'!$AZ23)</f>
        <v>0.62883850694444443</v>
      </c>
      <c r="DV27" s="83">
        <f ca="1">IF('INF S2 353-271'!$AY23="|","|",DV$38+'INF S2 353-271'!$AY23)</f>
        <v>0.63893449907629507</v>
      </c>
      <c r="DW27" s="83">
        <f ca="1">IF('INF S2 353-271'!$AY23="|","|",DW$38+'INF S2 353-271'!$AY23)</f>
        <v>0.65282338796518402</v>
      </c>
      <c r="DX27" s="87" t="str">
        <f ca="1">IF('INF S2 353-271'!$BA23="|","|",DX$38+'INF S2 353-271'!$BA23)</f>
        <v>|</v>
      </c>
      <c r="DY27" s="87"/>
      <c r="DZ27" s="88">
        <f ca="1">IF('INF S2 353-271'!$AZ23="|","|",DZ$38+'INF S2 353-271'!$AZ23)</f>
        <v>0.67050517361111117</v>
      </c>
      <c r="EA27" s="83">
        <f ca="1">IF('INF S2 353-271'!$AY23="|","|",EA$38+'INF S2 353-271'!$AY23)</f>
        <v>0.68060116574296181</v>
      </c>
      <c r="EB27" s="83">
        <f ca="1">IF('INF S2 353-271'!$AY23="|","|",EB$38+'INF S2 353-271'!$AY23)</f>
        <v>0.69449005463185065</v>
      </c>
      <c r="EC27" s="87" t="str">
        <f ca="1">IF('INF S2 353-271'!$BA23="|","|",EC$38+'INF S2 353-271'!$BA23)</f>
        <v>|</v>
      </c>
      <c r="ED27" s="87"/>
      <c r="EE27" s="88">
        <f ca="1">IF('INF S2 353-271'!$AZ23="|","|",EE$38+'INF S2 353-271'!$AZ23)</f>
        <v>0.7121718402777778</v>
      </c>
      <c r="EF27" s="83">
        <f ca="1">IF('INF S2 353-271'!$AY23="|","|",EF$38+'INF S2 353-271'!$AY23)</f>
        <v>0.72226783240962844</v>
      </c>
      <c r="EG27" s="83">
        <f ca="1">IF('INF S2 353-271'!$AY23="|","|",EG$38+'INF S2 353-271'!$AY23)</f>
        <v>0.73615672129851728</v>
      </c>
      <c r="EH27" s="87" t="str">
        <f ca="1">IF('INF S2 353-271'!$BA23="|","|",EH$38+'INF S2 353-271'!$BA23)</f>
        <v>|</v>
      </c>
      <c r="EI27" s="87"/>
      <c r="EJ27" s="88">
        <f ca="1">IF('INF S2 353-271'!$AZ23="|","|",EJ$38+'INF S2 353-271'!$AZ23)</f>
        <v>0.75383850694444443</v>
      </c>
      <c r="EK27" s="83">
        <f ca="1">IF('INF S2 353-271'!$AY23="|","|",EK$38+'INF S2 353-271'!$AY23)</f>
        <v>0.76393449907629507</v>
      </c>
      <c r="EL27" s="83">
        <f ca="1">IF('INF S2 353-271'!$AY23="|","|",EL$38+'INF S2 353-271'!$AY23)</f>
        <v>0.77782338796518391</v>
      </c>
      <c r="EM27" s="87" t="str">
        <f ca="1">IF('INF S2 353-271'!$BA23="|","|",EM$38+'INF S2 353-271'!$BA23)</f>
        <v>|</v>
      </c>
      <c r="EN27" s="87"/>
      <c r="EO27" s="88">
        <f ca="1">IF('INF S2 353-271'!$AZ23="|","|",EO$38+'INF S2 353-271'!$AZ23)</f>
        <v>0.79550517361111117</v>
      </c>
      <c r="EP27" s="83">
        <f ca="1">IF('INF S2 353-271'!$AY23="|","|",EP$38+'INF S2 353-271'!$AY23)</f>
        <v>0.80560116574296181</v>
      </c>
      <c r="EQ27" s="87" t="str">
        <f ca="1">IF('INF S2 353-271'!$BA23="|","|",EQ$38+'INF S2 353-271'!$BA23)</f>
        <v>|</v>
      </c>
      <c r="ER27" s="88">
        <f ca="1">IF('INF S2 353-271'!$AZ23="|","|",ER$38+'INF S2 353-271'!$AZ23)</f>
        <v>0.8371718402777778</v>
      </c>
      <c r="ES27" s="83">
        <f ca="1">IF('INF S2 353-271'!$AY23="|","|",ES$38+'INF S2 353-271'!$AY23)</f>
        <v>0.84726783240962844</v>
      </c>
      <c r="ET27" s="87" t="str">
        <f ca="1">IF('INF S2 353-271'!$BA23="|","|",ET$38+'INF S2 353-271'!$BA23)</f>
        <v>|</v>
      </c>
      <c r="EU27" s="88">
        <f ca="1">IF('INF S2 353-271'!$AZ23="|","|",EU$38+'INF S2 353-271'!$AZ23)</f>
        <v>0.87883850694444443</v>
      </c>
      <c r="EV27" s="83">
        <f ca="1">IF('INF S2 353-271'!$AY23="|","|",EV$38+'INF S2 353-271'!$AY23)</f>
        <v>0.88893449907629507</v>
      </c>
      <c r="EW27" s="87" t="str">
        <f ca="1">IF('INF S2 353-271'!$BA23="|","|",EW$38+'INF S2 353-271'!$BA23)</f>
        <v>|</v>
      </c>
      <c r="EX27" s="88">
        <f ca="1">IF('INF S2 353-271'!$AZ23="|","|",EX$38+'INF S2 353-271'!$AZ23)</f>
        <v>0.92050517361111117</v>
      </c>
      <c r="EY27" s="83">
        <f ca="1">IF('INF S2 353-271'!$AY23="|","|",EY$38+'INF S2 353-271'!$AY23)</f>
        <v>0.93060116574296181</v>
      </c>
      <c r="EZ27" s="87" t="str">
        <f ca="1">IF('INF S2 353-271'!$BA23="|","|",EZ$38+'INF S2 353-271'!$BA23)</f>
        <v>|</v>
      </c>
      <c r="FA27" s="83">
        <f ca="1">IF('INF S2 353-271'!$AY23="|","|",FA$38+'INF S2 353-271'!$AY23)</f>
        <v>0.97226783240962844</v>
      </c>
    </row>
    <row r="28" spans="1:157">
      <c r="A28" s="284">
        <f ca="1">'INF S2 353-271'!K21</f>
        <v>18.448999999999984</v>
      </c>
      <c r="B28" s="155" t="str">
        <f ca="1">'INF S2 353-271'!L21</f>
        <v>Mosina</v>
      </c>
      <c r="C28" s="275"/>
      <c r="D28" s="83">
        <f ca="1">IF('INF S2 353-271'!$AQ24="|","|",D$23+'INF S2 353-271'!$AQ24)</f>
        <v>0.23929123140124753</v>
      </c>
      <c r="E28" s="88">
        <f ca="1">IF('INF S2 353-271'!$AR24="|","|",E$23+'INF S2 353-271'!$AR24)</f>
        <v>0.24897739583333334</v>
      </c>
      <c r="F28" s="87" t="str">
        <f ca="1">IF('INF S2 353-271'!$AS24="|","|",F$23+'INF S2 353-271'!$AS24)</f>
        <v>|</v>
      </c>
      <c r="G28" s="83">
        <f ca="1">IF('INF S2 353-271'!$AQ24="|","|",G$23+'INF S2 353-271'!$AQ24)</f>
        <v>0.28095789806791416</v>
      </c>
      <c r="H28" s="88">
        <f ca="1">IF('INF S2 353-271'!$AR24="|","|",H$23+'INF S2 353-271'!$AR24)</f>
        <v>0.29064406250000002</v>
      </c>
      <c r="I28" s="83"/>
      <c r="J28" s="87" t="str">
        <f ca="1">IF('INF S2 353-271'!$AS24="|","|",J$23+'INF S2 353-271'!$AS24)</f>
        <v>|</v>
      </c>
      <c r="K28" s="83">
        <f ca="1">IF('INF S2 353-271'!$AQ24="|","|",K$23+'INF S2 353-271'!$AQ24)</f>
        <v>0.30873567584569195</v>
      </c>
      <c r="L28" s="83">
        <f ca="1">IF('INF S2 353-271'!$AQ24="|","|",L$23+'INF S2 353-271'!$AQ24)</f>
        <v>0.32262456473458084</v>
      </c>
      <c r="M28" s="88">
        <f ca="1">IF('INF S2 353-271'!$AR24="|","|",M$23+'INF S2 353-271'!$AR24)</f>
        <v>0.33231072916666671</v>
      </c>
      <c r="N28" s="83"/>
      <c r="O28" s="87" t="str">
        <f ca="1">IF('INF S2 353-271'!$AS24="|","|",O$23+'INF S2 353-271'!$AS24)</f>
        <v>|</v>
      </c>
      <c r="P28" s="83">
        <f ca="1">IF('INF S2 353-271'!$AQ24="|","|",P$23+'INF S2 353-271'!$AQ24)</f>
        <v>0.35040234251235858</v>
      </c>
      <c r="Q28" s="83">
        <f ca="1">IF('INF S2 353-271'!$AQ24="|","|",Q$23+'INF S2 353-271'!$AQ24)</f>
        <v>0.36429123140124753</v>
      </c>
      <c r="R28" s="88">
        <f ca="1">IF('INF S2 353-271'!$AR24="|","|",R$23+'INF S2 353-271'!$AR24)</f>
        <v>0.37397739583333334</v>
      </c>
      <c r="S28" s="83"/>
      <c r="T28" s="87" t="str">
        <f ca="1">IF('INF S2 353-271'!$AS24="|","|",T$23+'INF S2 353-271'!$AS24)</f>
        <v>|</v>
      </c>
      <c r="U28" s="83">
        <f ca="1">IF('INF S2 353-271'!$AQ24="|","|",U$23+'INF S2 353-271'!$AQ24)</f>
        <v>0.39206900917902526</v>
      </c>
      <c r="V28" s="83">
        <f ca="1">IF('INF S2 353-271'!$AQ24="|","|",V$23+'INF S2 353-271'!$AQ24)</f>
        <v>0.40595789806791416</v>
      </c>
      <c r="W28" s="88">
        <f ca="1">IF('INF S2 353-271'!$AR24="|","|",W$23+'INF S2 353-271'!$AR24)</f>
        <v>0.41564406249999997</v>
      </c>
      <c r="X28" s="87" t="str">
        <f ca="1">IF('INF S2 353-271'!$AS24="|","|",X$23+'INF S2 353-271'!$AS24)</f>
        <v>|</v>
      </c>
      <c r="Y28" s="83">
        <f ca="1">IF('INF S2 353-271'!$AQ24="|","|",Y$23+'INF S2 353-271'!$AQ24)</f>
        <v>0.44762456473458084</v>
      </c>
      <c r="Z28" s="88">
        <f ca="1">IF('INF S2 353-271'!$AR24="|","|",Z$23+'INF S2 353-271'!$AR24)</f>
        <v>0.45731072916666665</v>
      </c>
      <c r="AA28" s="87" t="str">
        <f ca="1">IF('INF S2 353-271'!$AS24="|","|",AA$23+'INF S2 353-271'!$AS24)</f>
        <v>|</v>
      </c>
      <c r="AB28" s="83">
        <f ca="1">IF('INF S2 353-271'!$AQ24="|","|",AB$23+'INF S2 353-271'!$AQ24)</f>
        <v>0.48929123140124753</v>
      </c>
      <c r="AC28" s="88">
        <f ca="1">IF('INF S2 353-271'!$AR24="|","|",AC$23+'INF S2 353-271'!$AR24)</f>
        <v>0.49897739583333334</v>
      </c>
      <c r="AD28" s="87" t="str">
        <f ca="1">IF('INF S2 353-271'!$AS24="|","|",AD$23+'INF S2 353-271'!$AS24)</f>
        <v>|</v>
      </c>
      <c r="AE28" s="83">
        <f ca="1">IF('INF S2 353-271'!$AQ24="|","|",AE$23+'INF S2 353-271'!$AQ24)</f>
        <v>0.53095789806791427</v>
      </c>
      <c r="AF28" s="88">
        <f ca="1">IF('INF S2 353-271'!$AR24="|","|",AF$23+'INF S2 353-271'!$AR24)</f>
        <v>0.54064406249999997</v>
      </c>
      <c r="AG28" s="87" t="str">
        <f ca="1">IF('INF S2 353-271'!$AS24="|","|",AG$23+'INF S2 353-271'!$AS24)</f>
        <v>|</v>
      </c>
      <c r="AH28" s="83">
        <f ca="1">IF('INF S2 353-271'!$AQ24="|","|",AH$23+'INF S2 353-271'!$AQ24)</f>
        <v>0.5726245647345809</v>
      </c>
      <c r="AI28" s="88">
        <f ca="1">IF('INF S2 353-271'!$AR24="|","|",AI$23+'INF S2 353-271'!$AR24)</f>
        <v>0.5823107291666666</v>
      </c>
      <c r="AJ28" s="87" t="str">
        <f ca="1">IF('INF S2 353-271'!$AS24="|","|",AJ$23+'INF S2 353-271'!$AS24)</f>
        <v>|</v>
      </c>
      <c r="AK28" s="83">
        <f ca="1">IF('INF S2 353-271'!$AQ24="|","|",AK$23+'INF S2 353-271'!$AQ24)</f>
        <v>0.61429123140124753</v>
      </c>
      <c r="AL28" s="88">
        <f ca="1">IF('INF S2 353-271'!$AR24="|","|",AL$23+'INF S2 353-271'!$AR24)</f>
        <v>0.62397739583333323</v>
      </c>
      <c r="AM28" s="87" t="str">
        <f ca="1">IF('INF S2 353-271'!$AS24="|","|",AM$23+'INF S2 353-271'!$AS24)</f>
        <v>|</v>
      </c>
      <c r="AN28" s="83">
        <f ca="1">IF('INF S2 353-271'!$AQ24="|","|",AN$23+'INF S2 353-271'!$AQ24)</f>
        <v>0.64206900917902532</v>
      </c>
      <c r="AO28" s="83">
        <f ca="1">IF('INF S2 353-271'!$AQ24="|","|",AO$23+'INF S2 353-271'!$AQ24)</f>
        <v>0.65595789806791427</v>
      </c>
      <c r="AP28" s="88">
        <f ca="1">IF('INF S2 353-271'!$AR24="|","|",AP$23+'INF S2 353-271'!$AR24)</f>
        <v>0.66564406249999997</v>
      </c>
      <c r="AQ28" s="83"/>
      <c r="AR28" s="87" t="str">
        <f ca="1">IF('INF S2 353-271'!$AS24="|","|",AR$23+'INF S2 353-271'!$AS24)</f>
        <v>|</v>
      </c>
      <c r="AS28" s="83">
        <f ca="1">IF('INF S2 353-271'!$AQ24="|","|",AS$23+'INF S2 353-271'!$AQ24)</f>
        <v>0.68373567584569206</v>
      </c>
      <c r="AT28" s="83">
        <f ca="1">IF('INF S2 353-271'!$AQ24="|","|",AT$23+'INF S2 353-271'!$AQ24)</f>
        <v>0.6976245647345809</v>
      </c>
      <c r="AU28" s="88">
        <f ca="1">IF('INF S2 353-271'!$AR24="|","|",AU$23+'INF S2 353-271'!$AR24)</f>
        <v>0.70731072916666671</v>
      </c>
      <c r="AV28" s="83"/>
      <c r="AW28" s="87" t="str">
        <f ca="1">IF('INF S2 353-271'!$AS24="|","|",AW$23+'INF S2 353-271'!$AS24)</f>
        <v>|</v>
      </c>
      <c r="AX28" s="83">
        <f ca="1">IF('INF S2 353-271'!$AQ24="|","|",AX$23+'INF S2 353-271'!$AQ24)</f>
        <v>0.72540234251235869</v>
      </c>
      <c r="AY28" s="83">
        <f ca="1">IF('INF S2 353-271'!$AQ24="|","|",AY$23+'INF S2 353-271'!$AQ24)</f>
        <v>0.73929123140124753</v>
      </c>
      <c r="AZ28" s="88">
        <f ca="1">IF('INF S2 353-271'!$AR24="|","|",AZ$23+'INF S2 353-271'!$AR24)</f>
        <v>0.74897739583333334</v>
      </c>
      <c r="BA28" s="83"/>
      <c r="BB28" s="87" t="str">
        <f ca="1">IF('INF S2 353-271'!$AS24="|","|",BB$23+'INF S2 353-271'!$AS24)</f>
        <v>|</v>
      </c>
      <c r="BC28" s="83">
        <f ca="1">IF('INF S2 353-271'!$AQ24="|","|",BC$23+'INF S2 353-271'!$AQ24)</f>
        <v>0.76706900917902543</v>
      </c>
      <c r="BD28" s="83">
        <f ca="1">IF('INF S2 353-271'!$AQ24="|","|",BD$23+'INF S2 353-271'!$AQ24)</f>
        <v>0.78095789806791427</v>
      </c>
      <c r="BE28" s="88">
        <f ca="1">IF('INF S2 353-271'!$AR24="|","|",BE$23+'INF S2 353-271'!$AR24)</f>
        <v>0.79064406249999997</v>
      </c>
      <c r="BF28" s="83"/>
      <c r="BG28" s="87" t="str">
        <f ca="1">IF('INF S2 353-271'!$AS24="|","|",BG$23+'INF S2 353-271'!$AS24)</f>
        <v>|</v>
      </c>
      <c r="BH28" s="83">
        <f ca="1">IF('INF S2 353-271'!$AQ24="|","|",BH$23+'INF S2 353-271'!$AQ24)</f>
        <v>0.80873567584569206</v>
      </c>
      <c r="BI28" s="83">
        <f ca="1">IF('INF S2 353-271'!$AQ24="|","|",BI$23+'INF S2 353-271'!$AQ24)</f>
        <v>0.8226245647345809</v>
      </c>
      <c r="BJ28" s="88">
        <f ca="1">IF('INF S2 353-271'!$AR24="|","|",BJ$23+'INF S2 353-271'!$AR24)</f>
        <v>0.83231072916666671</v>
      </c>
      <c r="BK28" s="87" t="str">
        <f ca="1">IF('INF S2 353-271'!$AS24="|","|",BK$23+'INF S2 353-271'!$AS24)</f>
        <v>|</v>
      </c>
      <c r="BL28" s="83">
        <f ca="1">IF('INF S2 353-271'!$AQ24="|","|",BL$23+'INF S2 353-271'!$AQ24)</f>
        <v>0.86429123140124753</v>
      </c>
      <c r="BM28" s="88">
        <f ca="1">IF('INF S2 353-271'!$AR24="|","|",BM$23+'INF S2 353-271'!$AR24)</f>
        <v>0.87397739583333334</v>
      </c>
      <c r="BN28" s="87" t="str">
        <f ca="1">IF('INF S2 353-271'!$AS24="|","|",BN$23+'INF S2 353-271'!$AS24)</f>
        <v>|</v>
      </c>
      <c r="BO28" s="83">
        <f ca="1">IF('INF S2 353-271'!$AQ24="|","|",BO$23+'INF S2 353-271'!$AQ24)</f>
        <v>0.90595789806791427</v>
      </c>
      <c r="BP28" s="88">
        <f ca="1">IF('INF S2 353-271'!$AR24="|","|",BP$23+'INF S2 353-271'!$AR24)</f>
        <v>0.91564406249999997</v>
      </c>
      <c r="BQ28" s="87" t="str">
        <f ca="1">IF('INF S2 353-271'!$AS24="|","|",BQ$23+'INF S2 353-271'!$AS24)</f>
        <v>|</v>
      </c>
      <c r="BR28" s="83">
        <f ca="1">IF('INF S2 353-271'!$AQ24="|","|",BR$23+'INF S2 353-271'!$AQ24)</f>
        <v>0.9476245647345809</v>
      </c>
      <c r="BS28" s="88">
        <f ca="1">IF('INF S2 353-271'!$AR24="|","|",BS$23+'INF S2 353-271'!$AR24)</f>
        <v>0.95731072916666671</v>
      </c>
      <c r="BT28" s="87" t="str">
        <f ca="1">IF('INF S2 353-271'!$AS24="|","|",BT$23+'INF S2 353-271'!$AS24)</f>
        <v>|</v>
      </c>
      <c r="BU28" s="83">
        <f ca="1">IF('INF S2 353-271'!$AQ24="|","|",BU$23+'INF S2 353-271'!$AQ24)</f>
        <v>0.98929123140124753</v>
      </c>
      <c r="BV28" s="88"/>
      <c r="CK28" s="284">
        <v>18.448999999999984</v>
      </c>
      <c r="CL28" s="155" t="s">
        <v>115</v>
      </c>
      <c r="CM28" s="89"/>
      <c r="CN28" s="83">
        <f ca="1">IF('INF S2 353-271'!$AY24="|","|",CN$38+'INF S2 353-271'!$AY24)</f>
        <v>0.21989180450121695</v>
      </c>
      <c r="CO28" s="83">
        <f ca="1">IF('INF S2 353-271'!$AY24="|","|",CO$38+'INF S2 353-271'!$AY24)</f>
        <v>0.26155847116788361</v>
      </c>
      <c r="CP28" s="83">
        <f ca="1">IF('INF S2 353-271'!$AY24="|","|",CP$38+'INF S2 353-271'!$AY24)</f>
        <v>0.27544736005677251</v>
      </c>
      <c r="CQ28" s="87" t="str">
        <f ca="1">IF('INF S2 353-271'!$BA24="|","|",CQ$38+'INF S2 353-271'!$BA24)</f>
        <v>|</v>
      </c>
      <c r="CR28" s="87"/>
      <c r="CS28" s="88">
        <f ca="1">IF('INF S2 353-271'!$AZ24="|","|",CS$38+'INF S2 353-271'!$AZ24)</f>
        <v>0.29312499999999997</v>
      </c>
      <c r="CT28" s="83">
        <f ca="1">IF('INF S2 353-271'!$AY24="|","|",CT$38+'INF S2 353-271'!$AY24)</f>
        <v>0.30322513783455024</v>
      </c>
      <c r="CU28" s="83">
        <f ca="1">IF('INF S2 353-271'!$AY24="|","|",CU$38+'INF S2 353-271'!$AY24)</f>
        <v>0.31711402672343919</v>
      </c>
      <c r="CV28" s="87" t="str">
        <f ca="1">IF('INF S2 353-271'!$BA24="|","|",CV$38+'INF S2 353-271'!$BA24)</f>
        <v>|</v>
      </c>
      <c r="CW28" s="87"/>
      <c r="CX28" s="88">
        <f ca="1">IF('INF S2 353-271'!$AZ24="|","|",CX$38+'INF S2 353-271'!$AZ24)</f>
        <v>0.33479166666666665</v>
      </c>
      <c r="CY28" s="83">
        <f ca="1">IF('INF S2 353-271'!$AY24="|","|",CY$38+'INF S2 353-271'!$AY24)</f>
        <v>0.34489180450121693</v>
      </c>
      <c r="CZ28" s="83">
        <f ca="1">IF('INF S2 353-271'!$AY24="|","|",CZ$38+'INF S2 353-271'!$AY24)</f>
        <v>0.35878069339010582</v>
      </c>
      <c r="DA28" s="87" t="str">
        <f ca="1">IF('INF S2 353-271'!$BA24="|","|",DA$38+'INF S2 353-271'!$BA24)</f>
        <v>|</v>
      </c>
      <c r="DB28" s="87"/>
      <c r="DC28" s="88">
        <f ca="1">IF('INF S2 353-271'!$AZ24="|","|",DC$38+'INF S2 353-271'!$AZ24)</f>
        <v>0.37645833333333334</v>
      </c>
      <c r="DD28" s="83">
        <f ca="1">IF('INF S2 353-271'!$AY24="|","|",DD$38+'INF S2 353-271'!$AY24)</f>
        <v>0.38655847116788361</v>
      </c>
      <c r="DE28" s="87" t="str">
        <f ca="1">IF('INF S2 353-271'!$BA24="|","|",DE$38+'INF S2 353-271'!$BA24)</f>
        <v>|</v>
      </c>
      <c r="DF28" s="88">
        <f ca="1">IF('INF S2 353-271'!$AZ24="|","|",DF$38+'INF S2 353-271'!$AZ24)</f>
        <v>0.41812499999999997</v>
      </c>
      <c r="DG28" s="83">
        <f ca="1">IF('INF S2 353-271'!$AY24="|","|",DG$38+'INF S2 353-271'!$AY24)</f>
        <v>0.42822513783455024</v>
      </c>
      <c r="DH28" s="87" t="str">
        <f ca="1">IF('INF S2 353-271'!$BA24="|","|",DH$38+'INF S2 353-271'!$BA24)</f>
        <v>|</v>
      </c>
      <c r="DI28" s="88">
        <f ca="1">IF('INF S2 353-271'!$AZ24="|","|",DI$38+'INF S2 353-271'!$AZ24)</f>
        <v>0.45979166666666665</v>
      </c>
      <c r="DJ28" s="83">
        <f ca="1">IF('INF S2 353-271'!$AY24="|","|",DJ$38+'INF S2 353-271'!$AY24)</f>
        <v>0.46989180450121693</v>
      </c>
      <c r="DK28" s="87" t="str">
        <f ca="1">IF('INF S2 353-271'!$BA24="|","|",DK$38+'INF S2 353-271'!$BA24)</f>
        <v>|</v>
      </c>
      <c r="DL28" s="88">
        <f ca="1">IF('INF S2 353-271'!$AZ24="|","|",DL$38+'INF S2 353-271'!$AZ24)</f>
        <v>0.50145833333333334</v>
      </c>
      <c r="DM28" s="83">
        <f ca="1">IF('INF S2 353-271'!$AY24="|","|",DM$38+'INF S2 353-271'!$AY24)</f>
        <v>0.51155847116788367</v>
      </c>
      <c r="DN28" s="87" t="str">
        <f ca="1">IF('INF S2 353-271'!$BA24="|","|",DN$38+'INF S2 353-271'!$BA24)</f>
        <v>|</v>
      </c>
      <c r="DO28" s="88">
        <f ca="1">IF('INF S2 353-271'!$AZ24="|","|",DO$38+'INF S2 353-271'!$AZ24)</f>
        <v>0.54312500000000008</v>
      </c>
      <c r="DP28" s="83">
        <f ca="1">IF('INF S2 353-271'!$AY24="|","|",DP$38+'INF S2 353-271'!$AY24)</f>
        <v>0.5532251378345503</v>
      </c>
      <c r="DQ28" s="87" t="str">
        <f ca="1">IF('INF S2 353-271'!$BA24="|","|",DQ$38+'INF S2 353-271'!$BA24)</f>
        <v>|</v>
      </c>
      <c r="DR28" s="88">
        <f ca="1">IF('INF S2 353-271'!$AZ24="|","|",DR$38+'INF S2 353-271'!$AZ24)</f>
        <v>0.58479166666666671</v>
      </c>
      <c r="DS28" s="83">
        <f ca="1">IF('INF S2 353-271'!$AY24="|","|",DS$38+'INF S2 353-271'!$AY24)</f>
        <v>0.59489180450121693</v>
      </c>
      <c r="DT28" s="87" t="str">
        <f ca="1">IF('INF S2 353-271'!$BA24="|","|",DT$38+'INF S2 353-271'!$BA24)</f>
        <v>|</v>
      </c>
      <c r="DU28" s="88">
        <f ca="1">IF('INF S2 353-271'!$AZ24="|","|",DU$38+'INF S2 353-271'!$AZ24)</f>
        <v>0.62645833333333334</v>
      </c>
      <c r="DV28" s="83">
        <f ca="1">IF('INF S2 353-271'!$AY24="|","|",DV$38+'INF S2 353-271'!$AY24)</f>
        <v>0.63655847116788355</v>
      </c>
      <c r="DW28" s="83">
        <f ca="1">IF('INF S2 353-271'!$AY24="|","|",DW$38+'INF S2 353-271'!$AY24)</f>
        <v>0.65044736005677251</v>
      </c>
      <c r="DX28" s="87" t="str">
        <f ca="1">IF('INF S2 353-271'!$BA24="|","|",DX$38+'INF S2 353-271'!$BA24)</f>
        <v>|</v>
      </c>
      <c r="DY28" s="87"/>
      <c r="DZ28" s="88">
        <f ca="1">IF('INF S2 353-271'!$AZ24="|","|",DZ$38+'INF S2 353-271'!$AZ24)</f>
        <v>0.66812500000000008</v>
      </c>
      <c r="EA28" s="83">
        <f ca="1">IF('INF S2 353-271'!$AY24="|","|",EA$38+'INF S2 353-271'!$AY24)</f>
        <v>0.6782251378345503</v>
      </c>
      <c r="EB28" s="83">
        <f ca="1">IF('INF S2 353-271'!$AY24="|","|",EB$38+'INF S2 353-271'!$AY24)</f>
        <v>0.69211402672343914</v>
      </c>
      <c r="EC28" s="87" t="str">
        <f ca="1">IF('INF S2 353-271'!$BA24="|","|",EC$38+'INF S2 353-271'!$BA24)</f>
        <v>|</v>
      </c>
      <c r="ED28" s="87"/>
      <c r="EE28" s="88">
        <f ca="1">IF('INF S2 353-271'!$AZ24="|","|",EE$38+'INF S2 353-271'!$AZ24)</f>
        <v>0.70979166666666671</v>
      </c>
      <c r="EF28" s="83">
        <f ca="1">IF('INF S2 353-271'!$AY24="|","|",EF$38+'INF S2 353-271'!$AY24)</f>
        <v>0.71989180450121693</v>
      </c>
      <c r="EG28" s="83">
        <f ca="1">IF('INF S2 353-271'!$AY24="|","|",EG$38+'INF S2 353-271'!$AY24)</f>
        <v>0.73378069339010576</v>
      </c>
      <c r="EH28" s="87" t="str">
        <f ca="1">IF('INF S2 353-271'!$BA24="|","|",EH$38+'INF S2 353-271'!$BA24)</f>
        <v>|</v>
      </c>
      <c r="EI28" s="87"/>
      <c r="EJ28" s="88">
        <f ca="1">IF('INF S2 353-271'!$AZ24="|","|",EJ$38+'INF S2 353-271'!$AZ24)</f>
        <v>0.75145833333333334</v>
      </c>
      <c r="EK28" s="83">
        <f ca="1">IF('INF S2 353-271'!$AY24="|","|",EK$38+'INF S2 353-271'!$AY24)</f>
        <v>0.76155847116788355</v>
      </c>
      <c r="EL28" s="83">
        <f ca="1">IF('INF S2 353-271'!$AY24="|","|",EL$38+'INF S2 353-271'!$AY24)</f>
        <v>0.77544736005677239</v>
      </c>
      <c r="EM28" s="87" t="str">
        <f ca="1">IF('INF S2 353-271'!$BA24="|","|",EM$38+'INF S2 353-271'!$BA24)</f>
        <v>|</v>
      </c>
      <c r="EN28" s="87"/>
      <c r="EO28" s="88">
        <f ca="1">IF('INF S2 353-271'!$AZ24="|","|",EO$38+'INF S2 353-271'!$AZ24)</f>
        <v>0.79312500000000008</v>
      </c>
      <c r="EP28" s="83">
        <f ca="1">IF('INF S2 353-271'!$AY24="|","|",EP$38+'INF S2 353-271'!$AY24)</f>
        <v>0.8032251378345503</v>
      </c>
      <c r="EQ28" s="87" t="str">
        <f ca="1">IF('INF S2 353-271'!$BA24="|","|",EQ$38+'INF S2 353-271'!$BA24)</f>
        <v>|</v>
      </c>
      <c r="ER28" s="88">
        <f ca="1">IF('INF S2 353-271'!$AZ24="|","|",ER$38+'INF S2 353-271'!$AZ24)</f>
        <v>0.83479166666666671</v>
      </c>
      <c r="ES28" s="83">
        <f ca="1">IF('INF S2 353-271'!$AY24="|","|",ES$38+'INF S2 353-271'!$AY24)</f>
        <v>0.84489180450121693</v>
      </c>
      <c r="ET28" s="87" t="str">
        <f ca="1">IF('INF S2 353-271'!$BA24="|","|",ET$38+'INF S2 353-271'!$BA24)</f>
        <v>|</v>
      </c>
      <c r="EU28" s="88">
        <f ca="1">IF('INF S2 353-271'!$AZ24="|","|",EU$38+'INF S2 353-271'!$AZ24)</f>
        <v>0.87645833333333334</v>
      </c>
      <c r="EV28" s="83">
        <f ca="1">IF('INF S2 353-271'!$AY24="|","|",EV$38+'INF S2 353-271'!$AY24)</f>
        <v>0.88655847116788355</v>
      </c>
      <c r="EW28" s="87" t="str">
        <f ca="1">IF('INF S2 353-271'!$BA24="|","|",EW$38+'INF S2 353-271'!$BA24)</f>
        <v>|</v>
      </c>
      <c r="EX28" s="88">
        <f ca="1">IF('INF S2 353-271'!$AZ24="|","|",EX$38+'INF S2 353-271'!$AZ24)</f>
        <v>0.91812500000000008</v>
      </c>
      <c r="EY28" s="83">
        <f ca="1">IF('INF S2 353-271'!$AY24="|","|",EY$38+'INF S2 353-271'!$AY24)</f>
        <v>0.9282251378345503</v>
      </c>
      <c r="EZ28" s="87" t="str">
        <f ca="1">IF('INF S2 353-271'!$BA24="|","|",EZ$38+'INF S2 353-271'!$BA24)</f>
        <v>|</v>
      </c>
      <c r="FA28" s="83">
        <f ca="1">IF('INF S2 353-271'!$AY24="|","|",FA$38+'INF S2 353-271'!$AY24)</f>
        <v>0.96989180450121693</v>
      </c>
    </row>
    <row r="29" spans="1:157">
      <c r="A29" s="284">
        <f ca="1">'INF S2 353-271'!K22</f>
        <v>22.389999999999986</v>
      </c>
      <c r="B29" s="154" t="str">
        <f ca="1">'INF S2 353-271'!L22</f>
        <v>Drużyna Poznańska</v>
      </c>
      <c r="C29" s="275"/>
      <c r="D29" s="83">
        <f ca="1">IF('INF S2 353-271'!$AQ25="|","|",D$23+'INF S2 353-271'!$AQ25)</f>
        <v>0.24183108519538632</v>
      </c>
      <c r="E29" s="88" t="str">
        <f ca="1">IF('INF S2 353-271'!$AR25="|","|",E$23+'INF S2 353-271'!$AR25)</f>
        <v>|</v>
      </c>
      <c r="F29" s="87" t="str">
        <f ca="1">IF('INF S2 353-271'!$AS25="|","|",F$23+'INF S2 353-271'!$AS25)</f>
        <v>|</v>
      </c>
      <c r="G29" s="83">
        <f ca="1">IF('INF S2 353-271'!$AQ25="|","|",G$23+'INF S2 353-271'!$AQ25)</f>
        <v>0.283497751862053</v>
      </c>
      <c r="H29" s="88" t="str">
        <f ca="1">IF('INF S2 353-271'!$AR25="|","|",H$23+'INF S2 353-271'!$AR25)</f>
        <v>|</v>
      </c>
      <c r="I29" s="83"/>
      <c r="J29" s="87" t="str">
        <f ca="1">IF('INF S2 353-271'!$AS25="|","|",J$23+'INF S2 353-271'!$AS25)</f>
        <v>|</v>
      </c>
      <c r="K29" s="83">
        <f ca="1">IF('INF S2 353-271'!$AQ25="|","|",K$23+'INF S2 353-271'!$AQ25)</f>
        <v>0.31127552963983079</v>
      </c>
      <c r="L29" s="83">
        <f ca="1">IF('INF S2 353-271'!$AQ25="|","|",L$23+'INF S2 353-271'!$AQ25)</f>
        <v>0.32516441852871969</v>
      </c>
      <c r="M29" s="88" t="str">
        <f ca="1">IF('INF S2 353-271'!$AR25="|","|",M$23+'INF S2 353-271'!$AR25)</f>
        <v>|</v>
      </c>
      <c r="N29" s="83"/>
      <c r="O29" s="87" t="str">
        <f ca="1">IF('INF S2 353-271'!$AS25="|","|",O$23+'INF S2 353-271'!$AS25)</f>
        <v>|</v>
      </c>
      <c r="P29" s="83">
        <f ca="1">IF('INF S2 353-271'!$AQ25="|","|",P$23+'INF S2 353-271'!$AQ25)</f>
        <v>0.35294219630649742</v>
      </c>
      <c r="Q29" s="83">
        <f ca="1">IF('INF S2 353-271'!$AQ25="|","|",Q$23+'INF S2 353-271'!$AQ25)</f>
        <v>0.36683108519538637</v>
      </c>
      <c r="R29" s="88" t="str">
        <f ca="1">IF('INF S2 353-271'!$AR25="|","|",R$23+'INF S2 353-271'!$AR25)</f>
        <v>|</v>
      </c>
      <c r="S29" s="83"/>
      <c r="T29" s="87" t="str">
        <f ca="1">IF('INF S2 353-271'!$AS25="|","|",T$23+'INF S2 353-271'!$AS25)</f>
        <v>|</v>
      </c>
      <c r="U29" s="83">
        <f ca="1">IF('INF S2 353-271'!$AQ25="|","|",U$23+'INF S2 353-271'!$AQ25)</f>
        <v>0.39460886297316411</v>
      </c>
      <c r="V29" s="83">
        <f ca="1">IF('INF S2 353-271'!$AQ25="|","|",V$23+'INF S2 353-271'!$AQ25)</f>
        <v>0.408497751862053</v>
      </c>
      <c r="W29" s="88" t="str">
        <f ca="1">IF('INF S2 353-271'!$AR25="|","|",W$23+'INF S2 353-271'!$AR25)</f>
        <v>|</v>
      </c>
      <c r="X29" s="87" t="str">
        <f ca="1">IF('INF S2 353-271'!$AS25="|","|",X$23+'INF S2 353-271'!$AS25)</f>
        <v>|</v>
      </c>
      <c r="Y29" s="83">
        <f ca="1">IF('INF S2 353-271'!$AQ25="|","|",Y$23+'INF S2 353-271'!$AQ25)</f>
        <v>0.45016441852871969</v>
      </c>
      <c r="Z29" s="88" t="str">
        <f ca="1">IF('INF S2 353-271'!$AR25="|","|",Z$23+'INF S2 353-271'!$AR25)</f>
        <v>|</v>
      </c>
      <c r="AA29" s="87" t="str">
        <f ca="1">IF('INF S2 353-271'!$AS25="|","|",AA$23+'INF S2 353-271'!$AS25)</f>
        <v>|</v>
      </c>
      <c r="AB29" s="83">
        <f ca="1">IF('INF S2 353-271'!$AQ25="|","|",AB$23+'INF S2 353-271'!$AQ25)</f>
        <v>0.49183108519538637</v>
      </c>
      <c r="AC29" s="88" t="str">
        <f ca="1">IF('INF S2 353-271'!$AR25="|","|",AC$23+'INF S2 353-271'!$AR25)</f>
        <v>|</v>
      </c>
      <c r="AD29" s="87" t="str">
        <f ca="1">IF('INF S2 353-271'!$AS25="|","|",AD$23+'INF S2 353-271'!$AS25)</f>
        <v>|</v>
      </c>
      <c r="AE29" s="83">
        <f ca="1">IF('INF S2 353-271'!$AQ25="|","|",AE$23+'INF S2 353-271'!$AQ25)</f>
        <v>0.53349775186205306</v>
      </c>
      <c r="AF29" s="88" t="str">
        <f ca="1">IF('INF S2 353-271'!$AR25="|","|",AF$23+'INF S2 353-271'!$AR25)</f>
        <v>|</v>
      </c>
      <c r="AG29" s="87" t="str">
        <f ca="1">IF('INF S2 353-271'!$AS25="|","|",AG$23+'INF S2 353-271'!$AS25)</f>
        <v>|</v>
      </c>
      <c r="AH29" s="83">
        <f ca="1">IF('INF S2 353-271'!$AQ25="|","|",AH$23+'INF S2 353-271'!$AQ25)</f>
        <v>0.57516441852871969</v>
      </c>
      <c r="AI29" s="88" t="str">
        <f ca="1">IF('INF S2 353-271'!$AR25="|","|",AI$23+'INF S2 353-271'!$AR25)</f>
        <v>|</v>
      </c>
      <c r="AJ29" s="87" t="str">
        <f ca="1">IF('INF S2 353-271'!$AS25="|","|",AJ$23+'INF S2 353-271'!$AS25)</f>
        <v>|</v>
      </c>
      <c r="AK29" s="83">
        <f ca="1">IF('INF S2 353-271'!$AQ25="|","|",AK$23+'INF S2 353-271'!$AQ25)</f>
        <v>0.61683108519538632</v>
      </c>
      <c r="AL29" s="88" t="str">
        <f ca="1">IF('INF S2 353-271'!$AR25="|","|",AL$23+'INF S2 353-271'!$AR25)</f>
        <v>|</v>
      </c>
      <c r="AM29" s="87" t="str">
        <f ca="1">IF('INF S2 353-271'!$AS25="|","|",AM$23+'INF S2 353-271'!$AS25)</f>
        <v>|</v>
      </c>
      <c r="AN29" s="83">
        <f ca="1">IF('INF S2 353-271'!$AQ25="|","|",AN$23+'INF S2 353-271'!$AQ25)</f>
        <v>0.64460886297316411</v>
      </c>
      <c r="AO29" s="83">
        <f ca="1">IF('INF S2 353-271'!$AQ25="|","|",AO$23+'INF S2 353-271'!$AQ25)</f>
        <v>0.65849775186205306</v>
      </c>
      <c r="AP29" s="88" t="str">
        <f ca="1">IF('INF S2 353-271'!$AR25="|","|",AP$23+'INF S2 353-271'!$AR25)</f>
        <v>|</v>
      </c>
      <c r="AQ29" s="83"/>
      <c r="AR29" s="87" t="str">
        <f ca="1">IF('INF S2 353-271'!$AS25="|","|",AR$23+'INF S2 353-271'!$AS25)</f>
        <v>|</v>
      </c>
      <c r="AS29" s="83">
        <f ca="1">IF('INF S2 353-271'!$AQ25="|","|",AS$23+'INF S2 353-271'!$AQ25)</f>
        <v>0.68627552963983085</v>
      </c>
      <c r="AT29" s="83">
        <f ca="1">IF('INF S2 353-271'!$AQ25="|","|",AT$23+'INF S2 353-271'!$AQ25)</f>
        <v>0.70016441852871969</v>
      </c>
      <c r="AU29" s="88" t="str">
        <f ca="1">IF('INF S2 353-271'!$AR25="|","|",AU$23+'INF S2 353-271'!$AR25)</f>
        <v>|</v>
      </c>
      <c r="AV29" s="83"/>
      <c r="AW29" s="87" t="str">
        <f ca="1">IF('INF S2 353-271'!$AS25="|","|",AW$23+'INF S2 353-271'!$AS25)</f>
        <v>|</v>
      </c>
      <c r="AX29" s="83">
        <f ca="1">IF('INF S2 353-271'!$AQ25="|","|",AX$23+'INF S2 353-271'!$AQ25)</f>
        <v>0.72794219630649748</v>
      </c>
      <c r="AY29" s="83">
        <f ca="1">IF('INF S2 353-271'!$AQ25="|","|",AY$23+'INF S2 353-271'!$AQ25)</f>
        <v>0.74183108519538632</v>
      </c>
      <c r="AZ29" s="88" t="str">
        <f ca="1">IF('INF S2 353-271'!$AR25="|","|",AZ$23+'INF S2 353-271'!$AR25)</f>
        <v>|</v>
      </c>
      <c r="BA29" s="83"/>
      <c r="BB29" s="87" t="str">
        <f ca="1">IF('INF S2 353-271'!$AS25="|","|",BB$23+'INF S2 353-271'!$AS25)</f>
        <v>|</v>
      </c>
      <c r="BC29" s="83">
        <f ca="1">IF('INF S2 353-271'!$AQ25="|","|",BC$23+'INF S2 353-271'!$AQ25)</f>
        <v>0.76960886297316422</v>
      </c>
      <c r="BD29" s="83">
        <f ca="1">IF('INF S2 353-271'!$AQ25="|","|",BD$23+'INF S2 353-271'!$AQ25)</f>
        <v>0.78349775186205306</v>
      </c>
      <c r="BE29" s="88" t="str">
        <f ca="1">IF('INF S2 353-271'!$AR25="|","|",BE$23+'INF S2 353-271'!$AR25)</f>
        <v>|</v>
      </c>
      <c r="BF29" s="83"/>
      <c r="BG29" s="87" t="str">
        <f ca="1">IF('INF S2 353-271'!$AS25="|","|",BG$23+'INF S2 353-271'!$AS25)</f>
        <v>|</v>
      </c>
      <c r="BH29" s="83">
        <f ca="1">IF('INF S2 353-271'!$AQ25="|","|",BH$23+'INF S2 353-271'!$AQ25)</f>
        <v>0.81127552963983085</v>
      </c>
      <c r="BI29" s="83">
        <f ca="1">IF('INF S2 353-271'!$AQ25="|","|",BI$23+'INF S2 353-271'!$AQ25)</f>
        <v>0.82516441852871969</v>
      </c>
      <c r="BJ29" s="88" t="str">
        <f ca="1">IF('INF S2 353-271'!$AR25="|","|",BJ$23+'INF S2 353-271'!$AR25)</f>
        <v>|</v>
      </c>
      <c r="BK29" s="87" t="str">
        <f ca="1">IF('INF S2 353-271'!$AS25="|","|",BK$23+'INF S2 353-271'!$AS25)</f>
        <v>|</v>
      </c>
      <c r="BL29" s="83">
        <f ca="1">IF('INF S2 353-271'!$AQ25="|","|",BL$23+'INF S2 353-271'!$AQ25)</f>
        <v>0.86683108519538632</v>
      </c>
      <c r="BM29" s="88" t="str">
        <f ca="1">IF('INF S2 353-271'!$AR25="|","|",BM$23+'INF S2 353-271'!$AR25)</f>
        <v>|</v>
      </c>
      <c r="BN29" s="87" t="str">
        <f ca="1">IF('INF S2 353-271'!$AS25="|","|",BN$23+'INF S2 353-271'!$AS25)</f>
        <v>|</v>
      </c>
      <c r="BO29" s="83">
        <f ca="1">IF('INF S2 353-271'!$AQ25="|","|",BO$23+'INF S2 353-271'!$AQ25)</f>
        <v>0.90849775186205306</v>
      </c>
      <c r="BP29" s="88" t="str">
        <f ca="1">IF('INF S2 353-271'!$AR25="|","|",BP$23+'INF S2 353-271'!$AR25)</f>
        <v>|</v>
      </c>
      <c r="BQ29" s="87" t="str">
        <f ca="1">IF('INF S2 353-271'!$AS25="|","|",BQ$23+'INF S2 353-271'!$AS25)</f>
        <v>|</v>
      </c>
      <c r="BR29" s="83">
        <f ca="1">IF('INF S2 353-271'!$AQ25="|","|",BR$23+'INF S2 353-271'!$AQ25)</f>
        <v>0.95016441852871969</v>
      </c>
      <c r="BS29" s="88" t="str">
        <f ca="1">IF('INF S2 353-271'!$AR25="|","|",BS$23+'INF S2 353-271'!$AR25)</f>
        <v>|</v>
      </c>
      <c r="BT29" s="87" t="str">
        <f ca="1">IF('INF S2 353-271'!$AS25="|","|",BT$23+'INF S2 353-271'!$AS25)</f>
        <v>|</v>
      </c>
      <c r="BU29" s="83">
        <f ca="1">IF('INF S2 353-271'!$AQ25="|","|",BU$23+'INF S2 353-271'!$AQ25)</f>
        <v>0.99183108519538632</v>
      </c>
      <c r="BV29" s="88"/>
      <c r="CK29" s="284">
        <v>22.389999999999986</v>
      </c>
      <c r="CL29" s="154" t="s">
        <v>116</v>
      </c>
      <c r="CM29" s="89"/>
      <c r="CN29" s="83">
        <f ca="1">IF('INF S2 353-271'!$AY25="|","|",CN$38+'INF S2 353-271'!$AY25)</f>
        <v>0.21735195070707813</v>
      </c>
      <c r="CO29" s="83">
        <f ca="1">IF('INF S2 353-271'!$AY25="|","|",CO$38+'INF S2 353-271'!$AY25)</f>
        <v>0.25901861737374482</v>
      </c>
      <c r="CP29" s="83">
        <f ca="1">IF('INF S2 353-271'!$AY25="|","|",CP$38+'INF S2 353-271'!$AY25)</f>
        <v>0.27290750626263371</v>
      </c>
      <c r="CQ29" s="87" t="str">
        <f ca="1">IF('INF S2 353-271'!$BA25="|","|",CQ$38+'INF S2 353-271'!$BA25)</f>
        <v>|</v>
      </c>
      <c r="CR29" s="87"/>
      <c r="CS29" s="88" t="str">
        <f ca="1">IF('INF S2 353-271'!$AZ25="|","|",CS$38+'INF S2 353-271'!$AZ25)</f>
        <v>|</v>
      </c>
      <c r="CT29" s="83">
        <f ca="1">IF('INF S2 353-271'!$AY25="|","|",CT$38+'INF S2 353-271'!$AY25)</f>
        <v>0.30068528404041145</v>
      </c>
      <c r="CU29" s="83">
        <f ca="1">IF('INF S2 353-271'!$AY25="|","|",CU$38+'INF S2 353-271'!$AY25)</f>
        <v>0.3145741729293004</v>
      </c>
      <c r="CV29" s="87" t="str">
        <f ca="1">IF('INF S2 353-271'!$BA25="|","|",CV$38+'INF S2 353-271'!$BA25)</f>
        <v>|</v>
      </c>
      <c r="CW29" s="87"/>
      <c r="CX29" s="88" t="str">
        <f ca="1">IF('INF S2 353-271'!$AZ25="|","|",CX$38+'INF S2 353-271'!$AZ25)</f>
        <v>|</v>
      </c>
      <c r="CY29" s="83">
        <f ca="1">IF('INF S2 353-271'!$AY25="|","|",CY$38+'INF S2 353-271'!$AY25)</f>
        <v>0.34235195070707813</v>
      </c>
      <c r="CZ29" s="83">
        <f ca="1">IF('INF S2 353-271'!$AY25="|","|",CZ$38+'INF S2 353-271'!$AY25)</f>
        <v>0.35624083959596703</v>
      </c>
      <c r="DA29" s="87" t="str">
        <f ca="1">IF('INF S2 353-271'!$BA25="|","|",DA$38+'INF S2 353-271'!$BA25)</f>
        <v>|</v>
      </c>
      <c r="DB29" s="87"/>
      <c r="DC29" s="88" t="str">
        <f ca="1">IF('INF S2 353-271'!$AZ25="|","|",DC$38+'INF S2 353-271'!$AZ25)</f>
        <v>|</v>
      </c>
      <c r="DD29" s="83">
        <f ca="1">IF('INF S2 353-271'!$AY25="|","|",DD$38+'INF S2 353-271'!$AY25)</f>
        <v>0.38401861737374482</v>
      </c>
      <c r="DE29" s="87" t="str">
        <f ca="1">IF('INF S2 353-271'!$BA25="|","|",DE$38+'INF S2 353-271'!$BA25)</f>
        <v>|</v>
      </c>
      <c r="DF29" s="88" t="str">
        <f ca="1">IF('INF S2 353-271'!$AZ25="|","|",DF$38+'INF S2 353-271'!$AZ25)</f>
        <v>|</v>
      </c>
      <c r="DG29" s="83">
        <f ca="1">IF('INF S2 353-271'!$AY25="|","|",DG$38+'INF S2 353-271'!$AY25)</f>
        <v>0.42568528404041145</v>
      </c>
      <c r="DH29" s="87" t="str">
        <f ca="1">IF('INF S2 353-271'!$BA25="|","|",DH$38+'INF S2 353-271'!$BA25)</f>
        <v>|</v>
      </c>
      <c r="DI29" s="88" t="str">
        <f ca="1">IF('INF S2 353-271'!$AZ25="|","|",DI$38+'INF S2 353-271'!$AZ25)</f>
        <v>|</v>
      </c>
      <c r="DJ29" s="83">
        <f ca="1">IF('INF S2 353-271'!$AY25="|","|",DJ$38+'INF S2 353-271'!$AY25)</f>
        <v>0.46735195070707813</v>
      </c>
      <c r="DK29" s="87" t="str">
        <f ca="1">IF('INF S2 353-271'!$BA25="|","|",DK$38+'INF S2 353-271'!$BA25)</f>
        <v>|</v>
      </c>
      <c r="DL29" s="88" t="str">
        <f ca="1">IF('INF S2 353-271'!$AZ25="|","|",DL$38+'INF S2 353-271'!$AZ25)</f>
        <v>|</v>
      </c>
      <c r="DM29" s="83">
        <f ca="1">IF('INF S2 353-271'!$AY25="|","|",DM$38+'INF S2 353-271'!$AY25)</f>
        <v>0.50901861737374487</v>
      </c>
      <c r="DN29" s="87" t="str">
        <f ca="1">IF('INF S2 353-271'!$BA25="|","|",DN$38+'INF S2 353-271'!$BA25)</f>
        <v>|</v>
      </c>
      <c r="DO29" s="88" t="str">
        <f ca="1">IF('INF S2 353-271'!$AZ25="|","|",DO$38+'INF S2 353-271'!$AZ25)</f>
        <v>|</v>
      </c>
      <c r="DP29" s="83">
        <f ca="1">IF('INF S2 353-271'!$AY25="|","|",DP$38+'INF S2 353-271'!$AY25)</f>
        <v>0.5506852840404115</v>
      </c>
      <c r="DQ29" s="87" t="str">
        <f ca="1">IF('INF S2 353-271'!$BA25="|","|",DQ$38+'INF S2 353-271'!$BA25)</f>
        <v>|</v>
      </c>
      <c r="DR29" s="88" t="str">
        <f ca="1">IF('INF S2 353-271'!$AZ25="|","|",DR$38+'INF S2 353-271'!$AZ25)</f>
        <v>|</v>
      </c>
      <c r="DS29" s="83">
        <f ca="1">IF('INF S2 353-271'!$AY25="|","|",DS$38+'INF S2 353-271'!$AY25)</f>
        <v>0.59235195070707813</v>
      </c>
      <c r="DT29" s="87" t="str">
        <f ca="1">IF('INF S2 353-271'!$BA25="|","|",DT$38+'INF S2 353-271'!$BA25)</f>
        <v>|</v>
      </c>
      <c r="DU29" s="88" t="str">
        <f ca="1">IF('INF S2 353-271'!$AZ25="|","|",DU$38+'INF S2 353-271'!$AZ25)</f>
        <v>|</v>
      </c>
      <c r="DV29" s="83">
        <f ca="1">IF('INF S2 353-271'!$AY25="|","|",DV$38+'INF S2 353-271'!$AY25)</f>
        <v>0.63401861737374476</v>
      </c>
      <c r="DW29" s="83">
        <f ca="1">IF('INF S2 353-271'!$AY25="|","|",DW$38+'INF S2 353-271'!$AY25)</f>
        <v>0.64790750626263371</v>
      </c>
      <c r="DX29" s="87" t="str">
        <f ca="1">IF('INF S2 353-271'!$BA25="|","|",DX$38+'INF S2 353-271'!$BA25)</f>
        <v>|</v>
      </c>
      <c r="DY29" s="87"/>
      <c r="DZ29" s="88" t="str">
        <f ca="1">IF('INF S2 353-271'!$AZ25="|","|",DZ$38+'INF S2 353-271'!$AZ25)</f>
        <v>|</v>
      </c>
      <c r="EA29" s="83">
        <f ca="1">IF('INF S2 353-271'!$AY25="|","|",EA$38+'INF S2 353-271'!$AY25)</f>
        <v>0.6756852840404115</v>
      </c>
      <c r="EB29" s="83">
        <f ca="1">IF('INF S2 353-271'!$AY25="|","|",EB$38+'INF S2 353-271'!$AY25)</f>
        <v>0.68957417292930034</v>
      </c>
      <c r="EC29" s="87" t="str">
        <f ca="1">IF('INF S2 353-271'!$BA25="|","|",EC$38+'INF S2 353-271'!$BA25)</f>
        <v>|</v>
      </c>
      <c r="ED29" s="87"/>
      <c r="EE29" s="88" t="str">
        <f ca="1">IF('INF S2 353-271'!$AZ25="|","|",EE$38+'INF S2 353-271'!$AZ25)</f>
        <v>|</v>
      </c>
      <c r="EF29" s="83">
        <f ca="1">IF('INF S2 353-271'!$AY25="|","|",EF$38+'INF S2 353-271'!$AY25)</f>
        <v>0.71735195070707813</v>
      </c>
      <c r="EG29" s="83">
        <f ca="1">IF('INF S2 353-271'!$AY25="|","|",EG$38+'INF S2 353-271'!$AY25)</f>
        <v>0.73124083959596697</v>
      </c>
      <c r="EH29" s="87" t="str">
        <f ca="1">IF('INF S2 353-271'!$BA25="|","|",EH$38+'INF S2 353-271'!$BA25)</f>
        <v>|</v>
      </c>
      <c r="EI29" s="87"/>
      <c r="EJ29" s="88" t="str">
        <f ca="1">IF('INF S2 353-271'!$AZ25="|","|",EJ$38+'INF S2 353-271'!$AZ25)</f>
        <v>|</v>
      </c>
      <c r="EK29" s="83">
        <f ca="1">IF('INF S2 353-271'!$AY25="|","|",EK$38+'INF S2 353-271'!$AY25)</f>
        <v>0.75901861737374476</v>
      </c>
      <c r="EL29" s="83">
        <f ca="1">IF('INF S2 353-271'!$AY25="|","|",EL$38+'INF S2 353-271'!$AY25)</f>
        <v>0.7729075062626336</v>
      </c>
      <c r="EM29" s="87" t="str">
        <f ca="1">IF('INF S2 353-271'!$BA25="|","|",EM$38+'INF S2 353-271'!$BA25)</f>
        <v>|</v>
      </c>
      <c r="EN29" s="87"/>
      <c r="EO29" s="88" t="str">
        <f ca="1">IF('INF S2 353-271'!$AZ25="|","|",EO$38+'INF S2 353-271'!$AZ25)</f>
        <v>|</v>
      </c>
      <c r="EP29" s="83">
        <f ca="1">IF('INF S2 353-271'!$AY25="|","|",EP$38+'INF S2 353-271'!$AY25)</f>
        <v>0.8006852840404115</v>
      </c>
      <c r="EQ29" s="87" t="str">
        <f ca="1">IF('INF S2 353-271'!$BA25="|","|",EQ$38+'INF S2 353-271'!$BA25)</f>
        <v>|</v>
      </c>
      <c r="ER29" s="88" t="str">
        <f ca="1">IF('INF S2 353-271'!$AZ25="|","|",ER$38+'INF S2 353-271'!$AZ25)</f>
        <v>|</v>
      </c>
      <c r="ES29" s="83">
        <f ca="1">IF('INF S2 353-271'!$AY25="|","|",ES$38+'INF S2 353-271'!$AY25)</f>
        <v>0.84235195070707813</v>
      </c>
      <c r="ET29" s="87" t="str">
        <f ca="1">IF('INF S2 353-271'!$BA25="|","|",ET$38+'INF S2 353-271'!$BA25)</f>
        <v>|</v>
      </c>
      <c r="EU29" s="88" t="str">
        <f ca="1">IF('INF S2 353-271'!$AZ25="|","|",EU$38+'INF S2 353-271'!$AZ25)</f>
        <v>|</v>
      </c>
      <c r="EV29" s="83">
        <f ca="1">IF('INF S2 353-271'!$AY25="|","|",EV$38+'INF S2 353-271'!$AY25)</f>
        <v>0.88401861737374476</v>
      </c>
      <c r="EW29" s="87" t="str">
        <f ca="1">IF('INF S2 353-271'!$BA25="|","|",EW$38+'INF S2 353-271'!$BA25)</f>
        <v>|</v>
      </c>
      <c r="EX29" s="88" t="str">
        <f ca="1">IF('INF S2 353-271'!$AZ25="|","|",EX$38+'INF S2 353-271'!$AZ25)</f>
        <v>|</v>
      </c>
      <c r="EY29" s="83">
        <f ca="1">IF('INF S2 353-271'!$AY25="|","|",EY$38+'INF S2 353-271'!$AY25)</f>
        <v>0.9256852840404115</v>
      </c>
      <c r="EZ29" s="87" t="str">
        <f ca="1">IF('INF S2 353-271'!$BA25="|","|",EZ$38+'INF S2 353-271'!$BA25)</f>
        <v>|</v>
      </c>
      <c r="FA29" s="83">
        <f ca="1">IF('INF S2 353-271'!$AY25="|","|",FA$38+'INF S2 353-271'!$AY25)</f>
        <v>0.96735195070707813</v>
      </c>
    </row>
    <row r="30" spans="1:157">
      <c r="A30" s="284">
        <f ca="1">'INF S2 353-271'!K23</f>
        <v>25.772999999999996</v>
      </c>
      <c r="B30" s="154" t="str">
        <f ca="1">'INF S2 353-271'!L23</f>
        <v>Iłowiec</v>
      </c>
      <c r="C30" s="275"/>
      <c r="D30" s="83">
        <f ca="1">IF('INF S2 353-271'!$AQ26="|","|",D$23+'INF S2 353-271'!$AQ26)</f>
        <v>0.24417207681003794</v>
      </c>
      <c r="E30" s="88" t="str">
        <f ca="1">IF('INF S2 353-271'!$AR26="|","|",E$23+'INF S2 353-271'!$AR26)</f>
        <v>|</v>
      </c>
      <c r="F30" s="87" t="str">
        <f ca="1">IF('INF S2 353-271'!$AS26="|","|",F$23+'INF S2 353-271'!$AS26)</f>
        <v>|</v>
      </c>
      <c r="G30" s="83">
        <f ca="1">IF('INF S2 353-271'!$AQ26="|","|",G$23+'INF S2 353-271'!$AQ26)</f>
        <v>0.28583874347670457</v>
      </c>
      <c r="H30" s="88" t="str">
        <f ca="1">IF('INF S2 353-271'!$AR26="|","|",H$23+'INF S2 353-271'!$AR26)</f>
        <v>|</v>
      </c>
      <c r="I30" s="83"/>
      <c r="J30" s="87" t="str">
        <f ca="1">IF('INF S2 353-271'!$AS26="|","|",J$23+'INF S2 353-271'!$AS26)</f>
        <v>|</v>
      </c>
      <c r="K30" s="83">
        <f ca="1">IF('INF S2 353-271'!$AQ26="|","|",K$23+'INF S2 353-271'!$AQ26)</f>
        <v>0.31361652125448236</v>
      </c>
      <c r="L30" s="83">
        <f ca="1">IF('INF S2 353-271'!$AQ26="|","|",L$23+'INF S2 353-271'!$AQ26)</f>
        <v>0.32750541014337126</v>
      </c>
      <c r="M30" s="88" t="str">
        <f ca="1">IF('INF S2 353-271'!$AR26="|","|",M$23+'INF S2 353-271'!$AR26)</f>
        <v>|</v>
      </c>
      <c r="N30" s="83"/>
      <c r="O30" s="87" t="str">
        <f ca="1">IF('INF S2 353-271'!$AS26="|","|",O$23+'INF S2 353-271'!$AS26)</f>
        <v>|</v>
      </c>
      <c r="P30" s="83">
        <f ca="1">IF('INF S2 353-271'!$AQ26="|","|",P$23+'INF S2 353-271'!$AQ26)</f>
        <v>0.35528318792114899</v>
      </c>
      <c r="Q30" s="83">
        <f ca="1">IF('INF S2 353-271'!$AQ26="|","|",Q$23+'INF S2 353-271'!$AQ26)</f>
        <v>0.36917207681003794</v>
      </c>
      <c r="R30" s="88" t="str">
        <f ca="1">IF('INF S2 353-271'!$AR26="|","|",R$23+'INF S2 353-271'!$AR26)</f>
        <v>|</v>
      </c>
      <c r="S30" s="83"/>
      <c r="T30" s="87" t="str">
        <f ca="1">IF('INF S2 353-271'!$AS26="|","|",T$23+'INF S2 353-271'!$AS26)</f>
        <v>|</v>
      </c>
      <c r="U30" s="83">
        <f ca="1">IF('INF S2 353-271'!$AQ26="|","|",U$23+'INF S2 353-271'!$AQ26)</f>
        <v>0.39694985458781568</v>
      </c>
      <c r="V30" s="83">
        <f ca="1">IF('INF S2 353-271'!$AQ26="|","|",V$23+'INF S2 353-271'!$AQ26)</f>
        <v>0.41083874347670457</v>
      </c>
      <c r="W30" s="88" t="str">
        <f ca="1">IF('INF S2 353-271'!$AR26="|","|",W$23+'INF S2 353-271'!$AR26)</f>
        <v>|</v>
      </c>
      <c r="X30" s="87" t="str">
        <f ca="1">IF('INF S2 353-271'!$AS26="|","|",X$23+'INF S2 353-271'!$AS26)</f>
        <v>|</v>
      </c>
      <c r="Y30" s="83">
        <f ca="1">IF('INF S2 353-271'!$AQ26="|","|",Y$23+'INF S2 353-271'!$AQ26)</f>
        <v>0.45250541014337126</v>
      </c>
      <c r="Z30" s="88" t="str">
        <f ca="1">IF('INF S2 353-271'!$AR26="|","|",Z$23+'INF S2 353-271'!$AR26)</f>
        <v>|</v>
      </c>
      <c r="AA30" s="87" t="str">
        <f ca="1">IF('INF S2 353-271'!$AS26="|","|",AA$23+'INF S2 353-271'!$AS26)</f>
        <v>|</v>
      </c>
      <c r="AB30" s="83">
        <f ca="1">IF('INF S2 353-271'!$AQ26="|","|",AB$23+'INF S2 353-271'!$AQ26)</f>
        <v>0.49417207681003794</v>
      </c>
      <c r="AC30" s="88" t="str">
        <f ca="1">IF('INF S2 353-271'!$AR26="|","|",AC$23+'INF S2 353-271'!$AR26)</f>
        <v>|</v>
      </c>
      <c r="AD30" s="87" t="str">
        <f ca="1">IF('INF S2 353-271'!$AS26="|","|",AD$23+'INF S2 353-271'!$AS26)</f>
        <v>|</v>
      </c>
      <c r="AE30" s="83">
        <f ca="1">IF('INF S2 353-271'!$AQ26="|","|",AE$23+'INF S2 353-271'!$AQ26)</f>
        <v>0.53583874347670468</v>
      </c>
      <c r="AF30" s="88" t="str">
        <f ca="1">IF('INF S2 353-271'!$AR26="|","|",AF$23+'INF S2 353-271'!$AR26)</f>
        <v>|</v>
      </c>
      <c r="AG30" s="87" t="str">
        <f ca="1">IF('INF S2 353-271'!$AS26="|","|",AG$23+'INF S2 353-271'!$AS26)</f>
        <v>|</v>
      </c>
      <c r="AH30" s="83">
        <f ca="1">IF('INF S2 353-271'!$AQ26="|","|",AH$23+'INF S2 353-271'!$AQ26)</f>
        <v>0.57750541014337131</v>
      </c>
      <c r="AI30" s="88" t="str">
        <f ca="1">IF('INF S2 353-271'!$AR26="|","|",AI$23+'INF S2 353-271'!$AR26)</f>
        <v>|</v>
      </c>
      <c r="AJ30" s="87" t="str">
        <f ca="1">IF('INF S2 353-271'!$AS26="|","|",AJ$23+'INF S2 353-271'!$AS26)</f>
        <v>|</v>
      </c>
      <c r="AK30" s="83">
        <f ca="1">IF('INF S2 353-271'!$AQ26="|","|",AK$23+'INF S2 353-271'!$AQ26)</f>
        <v>0.61917207681003794</v>
      </c>
      <c r="AL30" s="88" t="str">
        <f ca="1">IF('INF S2 353-271'!$AR26="|","|",AL$23+'INF S2 353-271'!$AR26)</f>
        <v>|</v>
      </c>
      <c r="AM30" s="87" t="str">
        <f ca="1">IF('INF S2 353-271'!$AS26="|","|",AM$23+'INF S2 353-271'!$AS26)</f>
        <v>|</v>
      </c>
      <c r="AN30" s="83">
        <f ca="1">IF('INF S2 353-271'!$AQ26="|","|",AN$23+'INF S2 353-271'!$AQ26)</f>
        <v>0.64694985458781573</v>
      </c>
      <c r="AO30" s="83">
        <f ca="1">IF('INF S2 353-271'!$AQ26="|","|",AO$23+'INF S2 353-271'!$AQ26)</f>
        <v>0.66083874347670468</v>
      </c>
      <c r="AP30" s="88" t="str">
        <f ca="1">IF('INF S2 353-271'!$AR26="|","|",AP$23+'INF S2 353-271'!$AR26)</f>
        <v>|</v>
      </c>
      <c r="AQ30" s="83"/>
      <c r="AR30" s="87" t="str">
        <f ca="1">IF('INF S2 353-271'!$AS26="|","|",AR$23+'INF S2 353-271'!$AS26)</f>
        <v>|</v>
      </c>
      <c r="AS30" s="83">
        <f ca="1">IF('INF S2 353-271'!$AQ26="|","|",AS$23+'INF S2 353-271'!$AQ26)</f>
        <v>0.68861652125448247</v>
      </c>
      <c r="AT30" s="83">
        <f ca="1">IF('INF S2 353-271'!$AQ26="|","|",AT$23+'INF S2 353-271'!$AQ26)</f>
        <v>0.70250541014337131</v>
      </c>
      <c r="AU30" s="88" t="str">
        <f ca="1">IF('INF S2 353-271'!$AR26="|","|",AU$23+'INF S2 353-271'!$AR26)</f>
        <v>|</v>
      </c>
      <c r="AV30" s="83"/>
      <c r="AW30" s="87" t="str">
        <f ca="1">IF('INF S2 353-271'!$AS26="|","|",AW$23+'INF S2 353-271'!$AS26)</f>
        <v>|</v>
      </c>
      <c r="AX30" s="83">
        <f ca="1">IF('INF S2 353-271'!$AQ26="|","|",AX$23+'INF S2 353-271'!$AQ26)</f>
        <v>0.7302831879211491</v>
      </c>
      <c r="AY30" s="83">
        <f ca="1">IF('INF S2 353-271'!$AQ26="|","|",AY$23+'INF S2 353-271'!$AQ26)</f>
        <v>0.74417207681003794</v>
      </c>
      <c r="AZ30" s="88" t="str">
        <f ca="1">IF('INF S2 353-271'!$AR26="|","|",AZ$23+'INF S2 353-271'!$AR26)</f>
        <v>|</v>
      </c>
      <c r="BA30" s="83"/>
      <c r="BB30" s="87" t="str">
        <f ca="1">IF('INF S2 353-271'!$AS26="|","|",BB$23+'INF S2 353-271'!$AS26)</f>
        <v>|</v>
      </c>
      <c r="BC30" s="83">
        <f ca="1">IF('INF S2 353-271'!$AQ26="|","|",BC$23+'INF S2 353-271'!$AQ26)</f>
        <v>0.77194985458781584</v>
      </c>
      <c r="BD30" s="83">
        <f ca="1">IF('INF S2 353-271'!$AQ26="|","|",BD$23+'INF S2 353-271'!$AQ26)</f>
        <v>0.78583874347670468</v>
      </c>
      <c r="BE30" s="88" t="str">
        <f ca="1">IF('INF S2 353-271'!$AR26="|","|",BE$23+'INF S2 353-271'!$AR26)</f>
        <v>|</v>
      </c>
      <c r="BF30" s="83"/>
      <c r="BG30" s="87" t="str">
        <f ca="1">IF('INF S2 353-271'!$AS26="|","|",BG$23+'INF S2 353-271'!$AS26)</f>
        <v>|</v>
      </c>
      <c r="BH30" s="83">
        <f ca="1">IF('INF S2 353-271'!$AQ26="|","|",BH$23+'INF S2 353-271'!$AQ26)</f>
        <v>0.81361652125448247</v>
      </c>
      <c r="BI30" s="83">
        <f ca="1">IF('INF S2 353-271'!$AQ26="|","|",BI$23+'INF S2 353-271'!$AQ26)</f>
        <v>0.82750541014337131</v>
      </c>
      <c r="BJ30" s="88" t="str">
        <f ca="1">IF('INF S2 353-271'!$AR26="|","|",BJ$23+'INF S2 353-271'!$AR26)</f>
        <v>|</v>
      </c>
      <c r="BK30" s="87" t="str">
        <f ca="1">IF('INF S2 353-271'!$AS26="|","|",BK$23+'INF S2 353-271'!$AS26)</f>
        <v>|</v>
      </c>
      <c r="BL30" s="83">
        <f ca="1">IF('INF S2 353-271'!$AQ26="|","|",BL$23+'INF S2 353-271'!$AQ26)</f>
        <v>0.86917207681003794</v>
      </c>
      <c r="BM30" s="88" t="str">
        <f ca="1">IF('INF S2 353-271'!$AR26="|","|",BM$23+'INF S2 353-271'!$AR26)</f>
        <v>|</v>
      </c>
      <c r="BN30" s="87" t="str">
        <f ca="1">IF('INF S2 353-271'!$AS26="|","|",BN$23+'INF S2 353-271'!$AS26)</f>
        <v>|</v>
      </c>
      <c r="BO30" s="83">
        <f ca="1">IF('INF S2 353-271'!$AQ26="|","|",BO$23+'INF S2 353-271'!$AQ26)</f>
        <v>0.91083874347670468</v>
      </c>
      <c r="BP30" s="88" t="str">
        <f ca="1">IF('INF S2 353-271'!$AR26="|","|",BP$23+'INF S2 353-271'!$AR26)</f>
        <v>|</v>
      </c>
      <c r="BQ30" s="87" t="str">
        <f ca="1">IF('INF S2 353-271'!$AS26="|","|",BQ$23+'INF S2 353-271'!$AS26)</f>
        <v>|</v>
      </c>
      <c r="BR30" s="83">
        <f ca="1">IF('INF S2 353-271'!$AQ26="|","|",BR$23+'INF S2 353-271'!$AQ26)</f>
        <v>0.95250541014337131</v>
      </c>
      <c r="BS30" s="88" t="str">
        <f ca="1">IF('INF S2 353-271'!$AR26="|","|",BS$23+'INF S2 353-271'!$AR26)</f>
        <v>|</v>
      </c>
      <c r="BT30" s="87" t="str">
        <f ca="1">IF('INF S2 353-271'!$AS26="|","|",BT$23+'INF S2 353-271'!$AS26)</f>
        <v>|</v>
      </c>
      <c r="BU30" s="83">
        <f ca="1">IF('INF S2 353-271'!$AQ26="|","|",BU$23+'INF S2 353-271'!$AQ26)</f>
        <v>0.99417207681003794</v>
      </c>
      <c r="BV30" s="88"/>
      <c r="CK30" s="284">
        <v>25.772999999999996</v>
      </c>
      <c r="CL30" s="154" t="s">
        <v>117</v>
      </c>
      <c r="CM30" s="89"/>
      <c r="CN30" s="83">
        <f ca="1">IF('INF S2 353-271'!$AY26="|","|",CN$38+'INF S2 353-271'!$AY26)</f>
        <v>0.21501095909242654</v>
      </c>
      <c r="CO30" s="83">
        <f ca="1">IF('INF S2 353-271'!$AY26="|","|",CO$38+'INF S2 353-271'!$AY26)</f>
        <v>0.2566776257590932</v>
      </c>
      <c r="CP30" s="83">
        <f ca="1">IF('INF S2 353-271'!$AY26="|","|",CP$38+'INF S2 353-271'!$AY26)</f>
        <v>0.27056651464798209</v>
      </c>
      <c r="CQ30" s="87" t="str">
        <f ca="1">IF('INF S2 353-271'!$BA26="|","|",CQ$38+'INF S2 353-271'!$BA26)</f>
        <v>|</v>
      </c>
      <c r="CR30" s="87"/>
      <c r="CS30" s="88" t="str">
        <f ca="1">IF('INF S2 353-271'!$AZ26="|","|",CS$38+'INF S2 353-271'!$AZ26)</f>
        <v>|</v>
      </c>
      <c r="CT30" s="83">
        <f ca="1">IF('INF S2 353-271'!$AY26="|","|",CT$38+'INF S2 353-271'!$AY26)</f>
        <v>0.29834429242575983</v>
      </c>
      <c r="CU30" s="83">
        <f ca="1">IF('INF S2 353-271'!$AY26="|","|",CU$38+'INF S2 353-271'!$AY26)</f>
        <v>0.31223318131464878</v>
      </c>
      <c r="CV30" s="87" t="str">
        <f ca="1">IF('INF S2 353-271'!$BA26="|","|",CV$38+'INF S2 353-271'!$BA26)</f>
        <v>|</v>
      </c>
      <c r="CW30" s="87"/>
      <c r="CX30" s="88" t="str">
        <f ca="1">IF('INF S2 353-271'!$AZ26="|","|",CX$38+'INF S2 353-271'!$AZ26)</f>
        <v>|</v>
      </c>
      <c r="CY30" s="83">
        <f ca="1">IF('INF S2 353-271'!$AY26="|","|",CY$38+'INF S2 353-271'!$AY26)</f>
        <v>0.34001095909242651</v>
      </c>
      <c r="CZ30" s="83">
        <f ca="1">IF('INF S2 353-271'!$AY26="|","|",CZ$38+'INF S2 353-271'!$AY26)</f>
        <v>0.35389984798131541</v>
      </c>
      <c r="DA30" s="87" t="str">
        <f ca="1">IF('INF S2 353-271'!$BA26="|","|",DA$38+'INF S2 353-271'!$BA26)</f>
        <v>|</v>
      </c>
      <c r="DB30" s="87"/>
      <c r="DC30" s="88" t="str">
        <f ca="1">IF('INF S2 353-271'!$AZ26="|","|",DC$38+'INF S2 353-271'!$AZ26)</f>
        <v>|</v>
      </c>
      <c r="DD30" s="83">
        <f ca="1">IF('INF S2 353-271'!$AY26="|","|",DD$38+'INF S2 353-271'!$AY26)</f>
        <v>0.3816776257590932</v>
      </c>
      <c r="DE30" s="87" t="str">
        <f ca="1">IF('INF S2 353-271'!$BA26="|","|",DE$38+'INF S2 353-271'!$BA26)</f>
        <v>|</v>
      </c>
      <c r="DF30" s="88" t="str">
        <f ca="1">IF('INF S2 353-271'!$AZ26="|","|",DF$38+'INF S2 353-271'!$AZ26)</f>
        <v>|</v>
      </c>
      <c r="DG30" s="83">
        <f ca="1">IF('INF S2 353-271'!$AY26="|","|",DG$38+'INF S2 353-271'!$AY26)</f>
        <v>0.42334429242575983</v>
      </c>
      <c r="DH30" s="87" t="str">
        <f ca="1">IF('INF S2 353-271'!$BA26="|","|",DH$38+'INF S2 353-271'!$BA26)</f>
        <v>|</v>
      </c>
      <c r="DI30" s="88" t="str">
        <f ca="1">IF('INF S2 353-271'!$AZ26="|","|",DI$38+'INF S2 353-271'!$AZ26)</f>
        <v>|</v>
      </c>
      <c r="DJ30" s="83">
        <f ca="1">IF('INF S2 353-271'!$AY26="|","|",DJ$38+'INF S2 353-271'!$AY26)</f>
        <v>0.46501095909242651</v>
      </c>
      <c r="DK30" s="87" t="str">
        <f ca="1">IF('INF S2 353-271'!$BA26="|","|",DK$38+'INF S2 353-271'!$BA26)</f>
        <v>|</v>
      </c>
      <c r="DL30" s="88" t="str">
        <f ca="1">IF('INF S2 353-271'!$AZ26="|","|",DL$38+'INF S2 353-271'!$AZ26)</f>
        <v>|</v>
      </c>
      <c r="DM30" s="83">
        <f ca="1">IF('INF S2 353-271'!$AY26="|","|",DM$38+'INF S2 353-271'!$AY26)</f>
        <v>0.50667762575909325</v>
      </c>
      <c r="DN30" s="87" t="str">
        <f ca="1">IF('INF S2 353-271'!$BA26="|","|",DN$38+'INF S2 353-271'!$BA26)</f>
        <v>|</v>
      </c>
      <c r="DO30" s="88" t="str">
        <f ca="1">IF('INF S2 353-271'!$AZ26="|","|",DO$38+'INF S2 353-271'!$AZ26)</f>
        <v>|</v>
      </c>
      <c r="DP30" s="83">
        <f ca="1">IF('INF S2 353-271'!$AY26="|","|",DP$38+'INF S2 353-271'!$AY26)</f>
        <v>0.54834429242575988</v>
      </c>
      <c r="DQ30" s="87" t="str">
        <f ca="1">IF('INF S2 353-271'!$BA26="|","|",DQ$38+'INF S2 353-271'!$BA26)</f>
        <v>|</v>
      </c>
      <c r="DR30" s="88" t="str">
        <f ca="1">IF('INF S2 353-271'!$AZ26="|","|",DR$38+'INF S2 353-271'!$AZ26)</f>
        <v>|</v>
      </c>
      <c r="DS30" s="83">
        <f ca="1">IF('INF S2 353-271'!$AY26="|","|",DS$38+'INF S2 353-271'!$AY26)</f>
        <v>0.59001095909242651</v>
      </c>
      <c r="DT30" s="87" t="str">
        <f ca="1">IF('INF S2 353-271'!$BA26="|","|",DT$38+'INF S2 353-271'!$BA26)</f>
        <v>|</v>
      </c>
      <c r="DU30" s="88" t="str">
        <f ca="1">IF('INF S2 353-271'!$AZ26="|","|",DU$38+'INF S2 353-271'!$AZ26)</f>
        <v>|</v>
      </c>
      <c r="DV30" s="83">
        <f ca="1">IF('INF S2 353-271'!$AY26="|","|",DV$38+'INF S2 353-271'!$AY26)</f>
        <v>0.63167762575909314</v>
      </c>
      <c r="DW30" s="83">
        <f ca="1">IF('INF S2 353-271'!$AY26="|","|",DW$38+'INF S2 353-271'!$AY26)</f>
        <v>0.64556651464798209</v>
      </c>
      <c r="DX30" s="87" t="str">
        <f ca="1">IF('INF S2 353-271'!$BA26="|","|",DX$38+'INF S2 353-271'!$BA26)</f>
        <v>|</v>
      </c>
      <c r="DY30" s="87"/>
      <c r="DZ30" s="88" t="str">
        <f ca="1">IF('INF S2 353-271'!$AZ26="|","|",DZ$38+'INF S2 353-271'!$AZ26)</f>
        <v>|</v>
      </c>
      <c r="EA30" s="83">
        <f ca="1">IF('INF S2 353-271'!$AY26="|","|",EA$38+'INF S2 353-271'!$AY26)</f>
        <v>0.67334429242575988</v>
      </c>
      <c r="EB30" s="83">
        <f ca="1">IF('INF S2 353-271'!$AY26="|","|",EB$38+'INF S2 353-271'!$AY26)</f>
        <v>0.68723318131464872</v>
      </c>
      <c r="EC30" s="87" t="str">
        <f ca="1">IF('INF S2 353-271'!$BA26="|","|",EC$38+'INF S2 353-271'!$BA26)</f>
        <v>|</v>
      </c>
      <c r="ED30" s="87"/>
      <c r="EE30" s="88" t="str">
        <f ca="1">IF('INF S2 353-271'!$AZ26="|","|",EE$38+'INF S2 353-271'!$AZ26)</f>
        <v>|</v>
      </c>
      <c r="EF30" s="83">
        <f ca="1">IF('INF S2 353-271'!$AY26="|","|",EF$38+'INF S2 353-271'!$AY26)</f>
        <v>0.71501095909242651</v>
      </c>
      <c r="EG30" s="83">
        <f ca="1">IF('INF S2 353-271'!$AY26="|","|",EG$38+'INF S2 353-271'!$AY26)</f>
        <v>0.72889984798131535</v>
      </c>
      <c r="EH30" s="87" t="str">
        <f ca="1">IF('INF S2 353-271'!$BA26="|","|",EH$38+'INF S2 353-271'!$BA26)</f>
        <v>|</v>
      </c>
      <c r="EI30" s="87"/>
      <c r="EJ30" s="88" t="str">
        <f ca="1">IF('INF S2 353-271'!$AZ26="|","|",EJ$38+'INF S2 353-271'!$AZ26)</f>
        <v>|</v>
      </c>
      <c r="EK30" s="83">
        <f ca="1">IF('INF S2 353-271'!$AY26="|","|",EK$38+'INF S2 353-271'!$AY26)</f>
        <v>0.75667762575909314</v>
      </c>
      <c r="EL30" s="83">
        <f ca="1">IF('INF S2 353-271'!$AY26="|","|",EL$38+'INF S2 353-271'!$AY26)</f>
        <v>0.77056651464798198</v>
      </c>
      <c r="EM30" s="87" t="str">
        <f ca="1">IF('INF S2 353-271'!$BA26="|","|",EM$38+'INF S2 353-271'!$BA26)</f>
        <v>|</v>
      </c>
      <c r="EN30" s="87"/>
      <c r="EO30" s="88" t="str">
        <f ca="1">IF('INF S2 353-271'!$AZ26="|","|",EO$38+'INF S2 353-271'!$AZ26)</f>
        <v>|</v>
      </c>
      <c r="EP30" s="83">
        <f ca="1">IF('INF S2 353-271'!$AY26="|","|",EP$38+'INF S2 353-271'!$AY26)</f>
        <v>0.79834429242575988</v>
      </c>
      <c r="EQ30" s="87" t="str">
        <f ca="1">IF('INF S2 353-271'!$BA26="|","|",EQ$38+'INF S2 353-271'!$BA26)</f>
        <v>|</v>
      </c>
      <c r="ER30" s="88" t="str">
        <f ca="1">IF('INF S2 353-271'!$AZ26="|","|",ER$38+'INF S2 353-271'!$AZ26)</f>
        <v>|</v>
      </c>
      <c r="ES30" s="83">
        <f ca="1">IF('INF S2 353-271'!$AY26="|","|",ES$38+'INF S2 353-271'!$AY26)</f>
        <v>0.84001095909242651</v>
      </c>
      <c r="ET30" s="87" t="str">
        <f ca="1">IF('INF S2 353-271'!$BA26="|","|",ET$38+'INF S2 353-271'!$BA26)</f>
        <v>|</v>
      </c>
      <c r="EU30" s="88" t="str">
        <f ca="1">IF('INF S2 353-271'!$AZ26="|","|",EU$38+'INF S2 353-271'!$AZ26)</f>
        <v>|</v>
      </c>
      <c r="EV30" s="83">
        <f ca="1">IF('INF S2 353-271'!$AY26="|","|",EV$38+'INF S2 353-271'!$AY26)</f>
        <v>0.88167762575909314</v>
      </c>
      <c r="EW30" s="87" t="str">
        <f ca="1">IF('INF S2 353-271'!$BA26="|","|",EW$38+'INF S2 353-271'!$BA26)</f>
        <v>|</v>
      </c>
      <c r="EX30" s="88" t="str">
        <f ca="1">IF('INF S2 353-271'!$AZ26="|","|",EX$38+'INF S2 353-271'!$AZ26)</f>
        <v>|</v>
      </c>
      <c r="EY30" s="83">
        <f ca="1">IF('INF S2 353-271'!$AY26="|","|",EY$38+'INF S2 353-271'!$AY26)</f>
        <v>0.92334429242575988</v>
      </c>
      <c r="EZ30" s="87" t="str">
        <f ca="1">IF('INF S2 353-271'!$BA26="|","|",EZ$38+'INF S2 353-271'!$BA26)</f>
        <v>|</v>
      </c>
      <c r="FA30" s="83">
        <f ca="1">IF('INF S2 353-271'!$AY26="|","|",FA$38+'INF S2 353-271'!$AY26)</f>
        <v>0.96501095909242651</v>
      </c>
    </row>
    <row r="31" spans="1:157">
      <c r="A31" s="284">
        <f ca="1">'INF S2 353-271'!K24</f>
        <v>31.593999999999994</v>
      </c>
      <c r="B31" s="155" t="str">
        <f ca="1">'INF S2 353-271'!L24</f>
        <v>Czempiń</v>
      </c>
      <c r="C31" s="275"/>
      <c r="D31" s="83">
        <f ca="1">IF('INF S2 353-271'!$AQ27="|","|",D$23+'INF S2 353-271'!$AQ27)</f>
        <v>0.24737977248451862</v>
      </c>
      <c r="E31" s="88">
        <f ca="1">IF('INF S2 353-271'!$AR27="|","|",E$23+'INF S2 353-271'!$AR27)</f>
        <v>0.2542783217592593</v>
      </c>
      <c r="F31" s="87" t="str">
        <f ca="1">IF('INF S2 353-271'!$AS27="|","|",F$23+'INF S2 353-271'!$AS27)</f>
        <v>|</v>
      </c>
      <c r="G31" s="83">
        <f ca="1">IF('INF S2 353-271'!$AQ27="|","|",G$23+'INF S2 353-271'!$AQ27)</f>
        <v>0.28904643915118527</v>
      </c>
      <c r="H31" s="88">
        <f ca="1">IF('INF S2 353-271'!$AR27="|","|",H$23+'INF S2 353-271'!$AR27)</f>
        <v>0.29594498842592593</v>
      </c>
      <c r="I31" s="83"/>
      <c r="J31" s="87" t="str">
        <f ca="1">IF('INF S2 353-271'!$AS27="|","|",J$23+'INF S2 353-271'!$AS27)</f>
        <v>|</v>
      </c>
      <c r="K31" s="83">
        <f ca="1">IF('INF S2 353-271'!$AQ27="|","|",K$23+'INF S2 353-271'!$AQ27)</f>
        <v>0.31682421692896306</v>
      </c>
      <c r="L31" s="83">
        <f ca="1">IF('INF S2 353-271'!$AQ27="|","|",L$23+'INF S2 353-271'!$AQ27)</f>
        <v>0.33071310581785196</v>
      </c>
      <c r="M31" s="88">
        <f ca="1">IF('INF S2 353-271'!$AR27="|","|",M$23+'INF S2 353-271'!$AR27)</f>
        <v>0.33761165509259261</v>
      </c>
      <c r="N31" s="83"/>
      <c r="O31" s="87" t="str">
        <f ca="1">IF('INF S2 353-271'!$AS27="|","|",O$23+'INF S2 353-271'!$AS27)</f>
        <v>|</v>
      </c>
      <c r="P31" s="83">
        <f ca="1">IF('INF S2 353-271'!$AQ27="|","|",P$23+'INF S2 353-271'!$AQ27)</f>
        <v>0.35849088359562969</v>
      </c>
      <c r="Q31" s="83">
        <f ca="1">IF('INF S2 353-271'!$AQ27="|","|",Q$23+'INF S2 353-271'!$AQ27)</f>
        <v>0.37237977248451865</v>
      </c>
      <c r="R31" s="88">
        <f ca="1">IF('INF S2 353-271'!$AR27="|","|",R$23+'INF S2 353-271'!$AR27)</f>
        <v>0.37927832175925924</v>
      </c>
      <c r="S31" s="83"/>
      <c r="T31" s="87" t="str">
        <f ca="1">IF('INF S2 353-271'!$AS27="|","|",T$23+'INF S2 353-271'!$AS27)</f>
        <v>|</v>
      </c>
      <c r="U31" s="83">
        <f ca="1">IF('INF S2 353-271'!$AQ27="|","|",U$23+'INF S2 353-271'!$AQ27)</f>
        <v>0.40015755026229638</v>
      </c>
      <c r="V31" s="83">
        <f ca="1">IF('INF S2 353-271'!$AQ27="|","|",V$23+'INF S2 353-271'!$AQ27)</f>
        <v>0.41404643915118527</v>
      </c>
      <c r="W31" s="88">
        <f ca="1">IF('INF S2 353-271'!$AR27="|","|",W$23+'INF S2 353-271'!$AR27)</f>
        <v>0.42094498842592587</v>
      </c>
      <c r="X31" s="87" t="str">
        <f ca="1">IF('INF S2 353-271'!$AS27="|","|",X$23+'INF S2 353-271'!$AS27)</f>
        <v>|</v>
      </c>
      <c r="Y31" s="83">
        <f ca="1">IF('INF S2 353-271'!$AQ27="|","|",Y$23+'INF S2 353-271'!$AQ27)</f>
        <v>0.45571310581785196</v>
      </c>
      <c r="Z31" s="88">
        <f ca="1">IF('INF S2 353-271'!$AR27="|","|",Z$23+'INF S2 353-271'!$AR27)</f>
        <v>0.46261165509259256</v>
      </c>
      <c r="AA31" s="87" t="str">
        <f ca="1">IF('INF S2 353-271'!$AS27="|","|",AA$23+'INF S2 353-271'!$AS27)</f>
        <v>|</v>
      </c>
      <c r="AB31" s="83">
        <f ca="1">IF('INF S2 353-271'!$AQ27="|","|",AB$23+'INF S2 353-271'!$AQ27)</f>
        <v>0.49737977248451865</v>
      </c>
      <c r="AC31" s="88">
        <f ca="1">IF('INF S2 353-271'!$AR27="|","|",AC$23+'INF S2 353-271'!$AR27)</f>
        <v>0.50427832175925924</v>
      </c>
      <c r="AD31" s="87" t="str">
        <f ca="1">IF('INF S2 353-271'!$AS27="|","|",AD$23+'INF S2 353-271'!$AS27)</f>
        <v>|</v>
      </c>
      <c r="AE31" s="83">
        <f ca="1">IF('INF S2 353-271'!$AQ27="|","|",AE$23+'INF S2 353-271'!$AQ27)</f>
        <v>0.53904643915118533</v>
      </c>
      <c r="AF31" s="88">
        <f ca="1">IF('INF S2 353-271'!$AR27="|","|",AF$23+'INF S2 353-271'!$AR27)</f>
        <v>0.54594498842592598</v>
      </c>
      <c r="AG31" s="87" t="str">
        <f ca="1">IF('INF S2 353-271'!$AS27="|","|",AG$23+'INF S2 353-271'!$AS27)</f>
        <v>|</v>
      </c>
      <c r="AH31" s="83">
        <f ca="1">IF('INF S2 353-271'!$AQ27="|","|",AH$23+'INF S2 353-271'!$AQ27)</f>
        <v>0.58071310581785196</v>
      </c>
      <c r="AI31" s="88">
        <f ca="1">IF('INF S2 353-271'!$AR27="|","|",AI$23+'INF S2 353-271'!$AR27)</f>
        <v>0.58761165509259261</v>
      </c>
      <c r="AJ31" s="87" t="str">
        <f ca="1">IF('INF S2 353-271'!$AS27="|","|",AJ$23+'INF S2 353-271'!$AS27)</f>
        <v>|</v>
      </c>
      <c r="AK31" s="83">
        <f ca="1">IF('INF S2 353-271'!$AQ27="|","|",AK$23+'INF S2 353-271'!$AQ27)</f>
        <v>0.62237977248451859</v>
      </c>
      <c r="AL31" s="88">
        <f ca="1">IF('INF S2 353-271'!$AR27="|","|",AL$23+'INF S2 353-271'!$AR27)</f>
        <v>0.62927832175925924</v>
      </c>
      <c r="AM31" s="87" t="str">
        <f ca="1">IF('INF S2 353-271'!$AS27="|","|",AM$23+'INF S2 353-271'!$AS27)</f>
        <v>|</v>
      </c>
      <c r="AN31" s="83">
        <f ca="1">IF('INF S2 353-271'!$AQ27="|","|",AN$23+'INF S2 353-271'!$AQ27)</f>
        <v>0.65015755026229638</v>
      </c>
      <c r="AO31" s="83">
        <f ca="1">IF('INF S2 353-271'!$AQ27="|","|",AO$23+'INF S2 353-271'!$AQ27)</f>
        <v>0.66404643915118533</v>
      </c>
      <c r="AP31" s="88">
        <f ca="1">IF('INF S2 353-271'!$AR27="|","|",AP$23+'INF S2 353-271'!$AR27)</f>
        <v>0.67094498842592598</v>
      </c>
      <c r="AQ31" s="83"/>
      <c r="AR31" s="87" t="str">
        <f ca="1">IF('INF S2 353-271'!$AS27="|","|",AR$23+'INF S2 353-271'!$AS27)</f>
        <v>|</v>
      </c>
      <c r="AS31" s="83">
        <f ca="1">IF('INF S2 353-271'!$AQ27="|","|",AS$23+'INF S2 353-271'!$AQ27)</f>
        <v>0.69182421692896312</v>
      </c>
      <c r="AT31" s="83">
        <f ca="1">IF('INF S2 353-271'!$AQ27="|","|",AT$23+'INF S2 353-271'!$AQ27)</f>
        <v>0.70571310581785196</v>
      </c>
      <c r="AU31" s="88">
        <f ca="1">IF('INF S2 353-271'!$AR27="|","|",AU$23+'INF S2 353-271'!$AR27)</f>
        <v>0.71261165509259272</v>
      </c>
      <c r="AV31" s="83"/>
      <c r="AW31" s="87" t="str">
        <f ca="1">IF('INF S2 353-271'!$AS27="|","|",AW$23+'INF S2 353-271'!$AS27)</f>
        <v>|</v>
      </c>
      <c r="AX31" s="83">
        <f ca="1">IF('INF S2 353-271'!$AQ27="|","|",AX$23+'INF S2 353-271'!$AQ27)</f>
        <v>0.73349088359562975</v>
      </c>
      <c r="AY31" s="83">
        <f ca="1">IF('INF S2 353-271'!$AQ27="|","|",AY$23+'INF S2 353-271'!$AQ27)</f>
        <v>0.74737977248451859</v>
      </c>
      <c r="AZ31" s="88">
        <f ca="1">IF('INF S2 353-271'!$AR27="|","|",AZ$23+'INF S2 353-271'!$AR27)</f>
        <v>0.75427832175925935</v>
      </c>
      <c r="BA31" s="83"/>
      <c r="BB31" s="87" t="str">
        <f ca="1">IF('INF S2 353-271'!$AS27="|","|",BB$23+'INF S2 353-271'!$AS27)</f>
        <v>|</v>
      </c>
      <c r="BC31" s="83">
        <f ca="1">IF('INF S2 353-271'!$AQ27="|","|",BC$23+'INF S2 353-271'!$AQ27)</f>
        <v>0.77515755026229649</v>
      </c>
      <c r="BD31" s="83">
        <f ca="1">IF('INF S2 353-271'!$AQ27="|","|",BD$23+'INF S2 353-271'!$AQ27)</f>
        <v>0.78904643915118533</v>
      </c>
      <c r="BE31" s="88">
        <f ca="1">IF('INF S2 353-271'!$AR27="|","|",BE$23+'INF S2 353-271'!$AR27)</f>
        <v>0.79594498842592598</v>
      </c>
      <c r="BF31" s="83"/>
      <c r="BG31" s="87" t="str">
        <f ca="1">IF('INF S2 353-271'!$AS27="|","|",BG$23+'INF S2 353-271'!$AS27)</f>
        <v>|</v>
      </c>
      <c r="BH31" s="83">
        <f ca="1">IF('INF S2 353-271'!$AQ27="|","|",BH$23+'INF S2 353-271'!$AQ27)</f>
        <v>0.81682421692896312</v>
      </c>
      <c r="BI31" s="83">
        <f ca="1">IF('INF S2 353-271'!$AQ27="|","|",BI$23+'INF S2 353-271'!$AQ27)</f>
        <v>0.83071310581785196</v>
      </c>
      <c r="BJ31" s="88">
        <f ca="1">IF('INF S2 353-271'!$AR27="|","|",BJ$23+'INF S2 353-271'!$AR27)</f>
        <v>0.83761165509259272</v>
      </c>
      <c r="BK31" s="87" t="str">
        <f ca="1">IF('INF S2 353-271'!$AS27="|","|",BK$23+'INF S2 353-271'!$AS27)</f>
        <v>|</v>
      </c>
      <c r="BL31" s="83">
        <f ca="1">IF('INF S2 353-271'!$AQ27="|","|",BL$23+'INF S2 353-271'!$AQ27)</f>
        <v>0.87237977248451859</v>
      </c>
      <c r="BM31" s="88">
        <f ca="1">IF('INF S2 353-271'!$AR27="|","|",BM$23+'INF S2 353-271'!$AR27)</f>
        <v>0.87927832175925935</v>
      </c>
      <c r="BN31" s="87" t="str">
        <f ca="1">IF('INF S2 353-271'!$AS27="|","|",BN$23+'INF S2 353-271'!$AS27)</f>
        <v>|</v>
      </c>
      <c r="BO31" s="83">
        <f ca="1">IF('INF S2 353-271'!$AQ27="|","|",BO$23+'INF S2 353-271'!$AQ27)</f>
        <v>0.91404643915118533</v>
      </c>
      <c r="BP31" s="88">
        <f ca="1">IF('INF S2 353-271'!$AR27="|","|",BP$23+'INF S2 353-271'!$AR27)</f>
        <v>0.92094498842592598</v>
      </c>
      <c r="BQ31" s="87" t="str">
        <f ca="1">IF('INF S2 353-271'!$AS27="|","|",BQ$23+'INF S2 353-271'!$AS27)</f>
        <v>|</v>
      </c>
      <c r="BR31" s="83">
        <f ca="1">IF('INF S2 353-271'!$AQ27="|","|",BR$23+'INF S2 353-271'!$AQ27)</f>
        <v>0.95571310581785196</v>
      </c>
      <c r="BS31" s="88">
        <f ca="1">IF('INF S2 353-271'!$AR27="|","|",BS$23+'INF S2 353-271'!$AR27)</f>
        <v>0.96261165509259272</v>
      </c>
      <c r="BT31" s="87" t="str">
        <f ca="1">IF('INF S2 353-271'!$AS27="|","|",BT$23+'INF S2 353-271'!$AS27)</f>
        <v>|</v>
      </c>
      <c r="BU31" s="83">
        <f ca="1">IF('INF S2 353-271'!$AQ27="|","|",BU$23+'INF S2 353-271'!$AQ27)</f>
        <v>0.99737977248451859</v>
      </c>
      <c r="BV31" s="88"/>
      <c r="CK31" s="284">
        <v>31.593999999999994</v>
      </c>
      <c r="CL31" s="155" t="s">
        <v>118</v>
      </c>
      <c r="CM31" s="89"/>
      <c r="CN31" s="83">
        <f ca="1">IF('INF S2 353-271'!$AY27="|","|",CN$38+'INF S2 353-271'!$AY27)</f>
        <v>0.21180326341794586</v>
      </c>
      <c r="CO31" s="83">
        <f ca="1">IF('INF S2 353-271'!$AY27="|","|",CO$38+'INF S2 353-271'!$AY27)</f>
        <v>0.25346993008461249</v>
      </c>
      <c r="CP31" s="83">
        <f ca="1">IF('INF S2 353-271'!$AY27="|","|",CP$38+'INF S2 353-271'!$AY27)</f>
        <v>0.26735881897350144</v>
      </c>
      <c r="CQ31" s="87" t="str">
        <f ca="1">IF('INF S2 353-271'!$BA27="|","|",CQ$38+'INF S2 353-271'!$BA27)</f>
        <v>|</v>
      </c>
      <c r="CR31" s="87"/>
      <c r="CS31" s="88">
        <f ca="1">IF('INF S2 353-271'!$AZ27="|","|",CS$38+'INF S2 353-271'!$AZ27)</f>
        <v>0.28782407407407407</v>
      </c>
      <c r="CT31" s="83">
        <f ca="1">IF('INF S2 353-271'!$AY27="|","|",CT$38+'INF S2 353-271'!$AY27)</f>
        <v>0.29513659675127918</v>
      </c>
      <c r="CU31" s="83">
        <f ca="1">IF('INF S2 353-271'!$AY27="|","|",CU$38+'INF S2 353-271'!$AY27)</f>
        <v>0.30902548564016813</v>
      </c>
      <c r="CV31" s="87" t="str">
        <f ca="1">IF('INF S2 353-271'!$BA27="|","|",CV$38+'INF S2 353-271'!$BA27)</f>
        <v>|</v>
      </c>
      <c r="CW31" s="87"/>
      <c r="CX31" s="88">
        <f ca="1">IF('INF S2 353-271'!$AZ27="|","|",CX$38+'INF S2 353-271'!$AZ27)</f>
        <v>0.32949074074074075</v>
      </c>
      <c r="CY31" s="83">
        <f ca="1">IF('INF S2 353-271'!$AY27="|","|",CY$38+'INF S2 353-271'!$AY27)</f>
        <v>0.33680326341794586</v>
      </c>
      <c r="CZ31" s="83">
        <f ca="1">IF('INF S2 353-271'!$AY27="|","|",CZ$38+'INF S2 353-271'!$AY27)</f>
        <v>0.35069215230683476</v>
      </c>
      <c r="DA31" s="87" t="str">
        <f ca="1">IF('INF S2 353-271'!$BA27="|","|",DA$38+'INF S2 353-271'!$BA27)</f>
        <v>|</v>
      </c>
      <c r="DB31" s="87"/>
      <c r="DC31" s="88">
        <f ca="1">IF('INF S2 353-271'!$AZ27="|","|",DC$38+'INF S2 353-271'!$AZ27)</f>
        <v>0.37115740740740744</v>
      </c>
      <c r="DD31" s="83">
        <f ca="1">IF('INF S2 353-271'!$AY27="|","|",DD$38+'INF S2 353-271'!$AY27)</f>
        <v>0.37846993008461255</v>
      </c>
      <c r="DE31" s="87" t="str">
        <f ca="1">IF('INF S2 353-271'!$BA27="|","|",DE$38+'INF S2 353-271'!$BA27)</f>
        <v>|</v>
      </c>
      <c r="DF31" s="88">
        <f ca="1">IF('INF S2 353-271'!$AZ27="|","|",DF$38+'INF S2 353-271'!$AZ27)</f>
        <v>0.41282407407407407</v>
      </c>
      <c r="DG31" s="83">
        <f ca="1">IF('INF S2 353-271'!$AY27="|","|",DG$38+'INF S2 353-271'!$AY27)</f>
        <v>0.42013659675127918</v>
      </c>
      <c r="DH31" s="87" t="str">
        <f ca="1">IF('INF S2 353-271'!$BA27="|","|",DH$38+'INF S2 353-271'!$BA27)</f>
        <v>|</v>
      </c>
      <c r="DI31" s="88">
        <f ca="1">IF('INF S2 353-271'!$AZ27="|","|",DI$38+'INF S2 353-271'!$AZ27)</f>
        <v>0.45449074074074075</v>
      </c>
      <c r="DJ31" s="83">
        <f ca="1">IF('INF S2 353-271'!$AY27="|","|",DJ$38+'INF S2 353-271'!$AY27)</f>
        <v>0.46180326341794586</v>
      </c>
      <c r="DK31" s="87" t="str">
        <f ca="1">IF('INF S2 353-271'!$BA27="|","|",DK$38+'INF S2 353-271'!$BA27)</f>
        <v>|</v>
      </c>
      <c r="DL31" s="88">
        <f ca="1">IF('INF S2 353-271'!$AZ27="|","|",DL$38+'INF S2 353-271'!$AZ27)</f>
        <v>0.49615740740740744</v>
      </c>
      <c r="DM31" s="83">
        <f ca="1">IF('INF S2 353-271'!$AY27="|","|",DM$38+'INF S2 353-271'!$AY27)</f>
        <v>0.50346993008461249</v>
      </c>
      <c r="DN31" s="87" t="str">
        <f ca="1">IF('INF S2 353-271'!$BA27="|","|",DN$38+'INF S2 353-271'!$BA27)</f>
        <v>|</v>
      </c>
      <c r="DO31" s="88">
        <f ca="1">IF('INF S2 353-271'!$AZ27="|","|",DO$38+'INF S2 353-271'!$AZ27)</f>
        <v>0.53782407407407407</v>
      </c>
      <c r="DP31" s="83">
        <f ca="1">IF('INF S2 353-271'!$AY27="|","|",DP$38+'INF S2 353-271'!$AY27)</f>
        <v>0.54513659675127923</v>
      </c>
      <c r="DQ31" s="87" t="str">
        <f ca="1">IF('INF S2 353-271'!$BA27="|","|",DQ$38+'INF S2 353-271'!$BA27)</f>
        <v>|</v>
      </c>
      <c r="DR31" s="88">
        <f ca="1">IF('INF S2 353-271'!$AZ27="|","|",DR$38+'INF S2 353-271'!$AZ27)</f>
        <v>0.5794907407407407</v>
      </c>
      <c r="DS31" s="83">
        <f ca="1">IF('INF S2 353-271'!$AY27="|","|",DS$38+'INF S2 353-271'!$AY27)</f>
        <v>0.58680326341794586</v>
      </c>
      <c r="DT31" s="87" t="str">
        <f ca="1">IF('INF S2 353-271'!$BA27="|","|",DT$38+'INF S2 353-271'!$BA27)</f>
        <v>|</v>
      </c>
      <c r="DU31" s="88">
        <f ca="1">IF('INF S2 353-271'!$AZ27="|","|",DU$38+'INF S2 353-271'!$AZ27)</f>
        <v>0.62115740740740732</v>
      </c>
      <c r="DV31" s="83">
        <f ca="1">IF('INF S2 353-271'!$AY27="|","|",DV$38+'INF S2 353-271'!$AY27)</f>
        <v>0.62846993008461249</v>
      </c>
      <c r="DW31" s="83">
        <f ca="1">IF('INF S2 353-271'!$AY27="|","|",DW$38+'INF S2 353-271'!$AY27)</f>
        <v>0.64235881897350144</v>
      </c>
      <c r="DX31" s="87" t="str">
        <f ca="1">IF('INF S2 353-271'!$BA27="|","|",DX$38+'INF S2 353-271'!$BA27)</f>
        <v>|</v>
      </c>
      <c r="DY31" s="87"/>
      <c r="DZ31" s="88">
        <f ca="1">IF('INF S2 353-271'!$AZ27="|","|",DZ$38+'INF S2 353-271'!$AZ27)</f>
        <v>0.66282407407407407</v>
      </c>
      <c r="EA31" s="83">
        <f ca="1">IF('INF S2 353-271'!$AY27="|","|",EA$38+'INF S2 353-271'!$AY27)</f>
        <v>0.67013659675127923</v>
      </c>
      <c r="EB31" s="83">
        <f ca="1">IF('INF S2 353-271'!$AY27="|","|",EB$38+'INF S2 353-271'!$AY27)</f>
        <v>0.68402548564016807</v>
      </c>
      <c r="EC31" s="87" t="str">
        <f ca="1">IF('INF S2 353-271'!$BA27="|","|",EC$38+'INF S2 353-271'!$BA27)</f>
        <v>|</v>
      </c>
      <c r="ED31" s="87"/>
      <c r="EE31" s="88">
        <f ca="1">IF('INF S2 353-271'!$AZ27="|","|",EE$38+'INF S2 353-271'!$AZ27)</f>
        <v>0.7044907407407407</v>
      </c>
      <c r="EF31" s="83">
        <f ca="1">IF('INF S2 353-271'!$AY27="|","|",EF$38+'INF S2 353-271'!$AY27)</f>
        <v>0.71180326341794586</v>
      </c>
      <c r="EG31" s="83">
        <f ca="1">IF('INF S2 353-271'!$AY27="|","|",EG$38+'INF S2 353-271'!$AY27)</f>
        <v>0.7256921523068347</v>
      </c>
      <c r="EH31" s="87" t="str">
        <f ca="1">IF('INF S2 353-271'!$BA27="|","|",EH$38+'INF S2 353-271'!$BA27)</f>
        <v>|</v>
      </c>
      <c r="EI31" s="87"/>
      <c r="EJ31" s="88">
        <f ca="1">IF('INF S2 353-271'!$AZ27="|","|",EJ$38+'INF S2 353-271'!$AZ27)</f>
        <v>0.74615740740740732</v>
      </c>
      <c r="EK31" s="83">
        <f ca="1">IF('INF S2 353-271'!$AY27="|","|",EK$38+'INF S2 353-271'!$AY27)</f>
        <v>0.75346993008461249</v>
      </c>
      <c r="EL31" s="83">
        <f ca="1">IF('INF S2 353-271'!$AY27="|","|",EL$38+'INF S2 353-271'!$AY27)</f>
        <v>0.76735881897350133</v>
      </c>
      <c r="EM31" s="87" t="str">
        <f ca="1">IF('INF S2 353-271'!$BA27="|","|",EM$38+'INF S2 353-271'!$BA27)</f>
        <v>|</v>
      </c>
      <c r="EN31" s="87"/>
      <c r="EO31" s="88">
        <f ca="1">IF('INF S2 353-271'!$AZ27="|","|",EO$38+'INF S2 353-271'!$AZ27)</f>
        <v>0.78782407407407407</v>
      </c>
      <c r="EP31" s="83">
        <f ca="1">IF('INF S2 353-271'!$AY27="|","|",EP$38+'INF S2 353-271'!$AY27)</f>
        <v>0.79513659675127923</v>
      </c>
      <c r="EQ31" s="87" t="str">
        <f ca="1">IF('INF S2 353-271'!$BA27="|","|",EQ$38+'INF S2 353-271'!$BA27)</f>
        <v>|</v>
      </c>
      <c r="ER31" s="88">
        <f ca="1">IF('INF S2 353-271'!$AZ27="|","|",ER$38+'INF S2 353-271'!$AZ27)</f>
        <v>0.8294907407407407</v>
      </c>
      <c r="ES31" s="83">
        <f ca="1">IF('INF S2 353-271'!$AY27="|","|",ES$38+'INF S2 353-271'!$AY27)</f>
        <v>0.83680326341794586</v>
      </c>
      <c r="ET31" s="87" t="str">
        <f ca="1">IF('INF S2 353-271'!$BA27="|","|",ET$38+'INF S2 353-271'!$BA27)</f>
        <v>|</v>
      </c>
      <c r="EU31" s="88">
        <f ca="1">IF('INF S2 353-271'!$AZ27="|","|",EU$38+'INF S2 353-271'!$AZ27)</f>
        <v>0.87115740740740732</v>
      </c>
      <c r="EV31" s="83">
        <f ca="1">IF('INF S2 353-271'!$AY27="|","|",EV$38+'INF S2 353-271'!$AY27)</f>
        <v>0.87846993008461249</v>
      </c>
      <c r="EW31" s="87" t="str">
        <f ca="1">IF('INF S2 353-271'!$BA27="|","|",EW$38+'INF S2 353-271'!$BA27)</f>
        <v>|</v>
      </c>
      <c r="EX31" s="88">
        <f ca="1">IF('INF S2 353-271'!$AZ27="|","|",EX$38+'INF S2 353-271'!$AZ27)</f>
        <v>0.91282407407407407</v>
      </c>
      <c r="EY31" s="83">
        <f ca="1">IF('INF S2 353-271'!$AY27="|","|",EY$38+'INF S2 353-271'!$AY27)</f>
        <v>0.92013659675127923</v>
      </c>
      <c r="EZ31" s="87" t="str">
        <f ca="1">IF('INF S2 353-271'!$BA27="|","|",EZ$38+'INF S2 353-271'!$BA27)</f>
        <v>|</v>
      </c>
      <c r="FA31" s="83">
        <f ca="1">IF('INF S2 353-271'!$AY27="|","|",FA$38+'INF S2 353-271'!$AY27)</f>
        <v>0.96180326341794586</v>
      </c>
    </row>
    <row r="32" spans="1:157">
      <c r="A32" s="284">
        <f ca="1">'INF S2 353-271'!K25</f>
        <v>36.155000000000001</v>
      </c>
      <c r="B32" s="154" t="str">
        <f ca="1">'INF S2 353-271'!L25</f>
        <v>Oborzyska Stare</v>
      </c>
      <c r="C32" s="275"/>
      <c r="D32" s="83">
        <f ca="1">IF('INF S2 353-271'!$AQ28="|","|",D$23+'INF S2 353-271'!$AQ28)</f>
        <v>0.25013987200515314</v>
      </c>
      <c r="E32" s="88" t="str">
        <f ca="1">IF('INF S2 353-271'!$AR28="|","|",E$23+'INF S2 353-271'!$AR28)</f>
        <v>|</v>
      </c>
      <c r="F32" s="87" t="str">
        <f ca="1">IF('INF S2 353-271'!$AS28="|","|",F$23+'INF S2 353-271'!$AS28)</f>
        <v>|</v>
      </c>
      <c r="G32" s="83">
        <f ca="1">IF('INF S2 353-271'!$AQ28="|","|",G$23+'INF S2 353-271'!$AQ28)</f>
        <v>0.29180653867181977</v>
      </c>
      <c r="H32" s="88" t="str">
        <f ca="1">IF('INF S2 353-271'!$AR28="|","|",H$23+'INF S2 353-271'!$AR28)</f>
        <v>|</v>
      </c>
      <c r="I32" s="83"/>
      <c r="J32" s="87" t="str">
        <f ca="1">IF('INF S2 353-271'!$AS28="|","|",J$23+'INF S2 353-271'!$AS28)</f>
        <v>|</v>
      </c>
      <c r="K32" s="83">
        <f ca="1">IF('INF S2 353-271'!$AQ28="|","|",K$23+'INF S2 353-271'!$AQ28)</f>
        <v>0.31958431644959756</v>
      </c>
      <c r="L32" s="83">
        <f ca="1">IF('INF S2 353-271'!$AQ28="|","|",L$23+'INF S2 353-271'!$AQ28)</f>
        <v>0.33347320533848646</v>
      </c>
      <c r="M32" s="88" t="str">
        <f ca="1">IF('INF S2 353-271'!$AR28="|","|",M$23+'INF S2 353-271'!$AR28)</f>
        <v>|</v>
      </c>
      <c r="N32" s="83"/>
      <c r="O32" s="87" t="str">
        <f ca="1">IF('INF S2 353-271'!$AS28="|","|",O$23+'INF S2 353-271'!$AS28)</f>
        <v>|</v>
      </c>
      <c r="P32" s="83">
        <f ca="1">IF('INF S2 353-271'!$AQ28="|","|",P$23+'INF S2 353-271'!$AQ28)</f>
        <v>0.36125098311626419</v>
      </c>
      <c r="Q32" s="83">
        <f ca="1">IF('INF S2 353-271'!$AQ28="|","|",Q$23+'INF S2 353-271'!$AQ28)</f>
        <v>0.37513987200515314</v>
      </c>
      <c r="R32" s="88" t="str">
        <f ca="1">IF('INF S2 353-271'!$AR28="|","|",R$23+'INF S2 353-271'!$AR28)</f>
        <v>|</v>
      </c>
      <c r="S32" s="83"/>
      <c r="T32" s="87" t="str">
        <f ca="1">IF('INF S2 353-271'!$AS28="|","|",T$23+'INF S2 353-271'!$AS28)</f>
        <v>|</v>
      </c>
      <c r="U32" s="83">
        <f ca="1">IF('INF S2 353-271'!$AQ28="|","|",U$23+'INF S2 353-271'!$AQ28)</f>
        <v>0.40291764978293088</v>
      </c>
      <c r="V32" s="83">
        <f ca="1">IF('INF S2 353-271'!$AQ28="|","|",V$23+'INF S2 353-271'!$AQ28)</f>
        <v>0.41680653867181977</v>
      </c>
      <c r="W32" s="88" t="str">
        <f ca="1">IF('INF S2 353-271'!$AR28="|","|",W$23+'INF S2 353-271'!$AR28)</f>
        <v>|</v>
      </c>
      <c r="X32" s="87" t="str">
        <f ca="1">IF('INF S2 353-271'!$AS28="|","|",X$23+'INF S2 353-271'!$AS28)</f>
        <v>|</v>
      </c>
      <c r="Y32" s="83">
        <f ca="1">IF('INF S2 353-271'!$AQ28="|","|",Y$23+'INF S2 353-271'!$AQ28)</f>
        <v>0.45847320533848646</v>
      </c>
      <c r="Z32" s="88" t="str">
        <f ca="1">IF('INF S2 353-271'!$AR28="|","|",Z$23+'INF S2 353-271'!$AR28)</f>
        <v>|</v>
      </c>
      <c r="AA32" s="87" t="str">
        <f ca="1">IF('INF S2 353-271'!$AS28="|","|",AA$23+'INF S2 353-271'!$AS28)</f>
        <v>|</v>
      </c>
      <c r="AB32" s="83">
        <f ca="1">IF('INF S2 353-271'!$AQ28="|","|",AB$23+'INF S2 353-271'!$AQ28)</f>
        <v>0.5001398720051532</v>
      </c>
      <c r="AC32" s="88" t="str">
        <f ca="1">IF('INF S2 353-271'!$AR28="|","|",AC$23+'INF S2 353-271'!$AR28)</f>
        <v>|</v>
      </c>
      <c r="AD32" s="87" t="str">
        <f ca="1">IF('INF S2 353-271'!$AS28="|","|",AD$23+'INF S2 353-271'!$AS28)</f>
        <v>|</v>
      </c>
      <c r="AE32" s="83">
        <f ca="1">IF('INF S2 353-271'!$AQ28="|","|",AE$23+'INF S2 353-271'!$AQ28)</f>
        <v>0.54180653867181983</v>
      </c>
      <c r="AF32" s="88" t="str">
        <f ca="1">IF('INF S2 353-271'!$AR28="|","|",AF$23+'INF S2 353-271'!$AR28)</f>
        <v>|</v>
      </c>
      <c r="AG32" s="87" t="str">
        <f ca="1">IF('INF S2 353-271'!$AS28="|","|",AG$23+'INF S2 353-271'!$AS28)</f>
        <v>|</v>
      </c>
      <c r="AH32" s="83">
        <f ca="1">IF('INF S2 353-271'!$AQ28="|","|",AH$23+'INF S2 353-271'!$AQ28)</f>
        <v>0.58347320533848646</v>
      </c>
      <c r="AI32" s="88" t="str">
        <f ca="1">IF('INF S2 353-271'!$AR28="|","|",AI$23+'INF S2 353-271'!$AR28)</f>
        <v>|</v>
      </c>
      <c r="AJ32" s="87" t="str">
        <f ca="1">IF('INF S2 353-271'!$AS28="|","|",AJ$23+'INF S2 353-271'!$AS28)</f>
        <v>|</v>
      </c>
      <c r="AK32" s="83">
        <f ca="1">IF('INF S2 353-271'!$AQ28="|","|",AK$23+'INF S2 353-271'!$AQ28)</f>
        <v>0.62513987200515309</v>
      </c>
      <c r="AL32" s="88" t="str">
        <f ca="1">IF('INF S2 353-271'!$AR28="|","|",AL$23+'INF S2 353-271'!$AR28)</f>
        <v>|</v>
      </c>
      <c r="AM32" s="87" t="str">
        <f ca="1">IF('INF S2 353-271'!$AS28="|","|",AM$23+'INF S2 353-271'!$AS28)</f>
        <v>|</v>
      </c>
      <c r="AN32" s="83">
        <f ca="1">IF('INF S2 353-271'!$AQ28="|","|",AN$23+'INF S2 353-271'!$AQ28)</f>
        <v>0.65291764978293088</v>
      </c>
      <c r="AO32" s="83">
        <f ca="1">IF('INF S2 353-271'!$AQ28="|","|",AO$23+'INF S2 353-271'!$AQ28)</f>
        <v>0.66680653867181983</v>
      </c>
      <c r="AP32" s="88" t="str">
        <f ca="1">IF('INF S2 353-271'!$AR28="|","|",AP$23+'INF S2 353-271'!$AR28)</f>
        <v>|</v>
      </c>
      <c r="AQ32" s="83"/>
      <c r="AR32" s="87" t="str">
        <f ca="1">IF('INF S2 353-271'!$AS28="|","|",AR$23+'INF S2 353-271'!$AS28)</f>
        <v>|</v>
      </c>
      <c r="AS32" s="83">
        <f ca="1">IF('INF S2 353-271'!$AQ28="|","|",AS$23+'INF S2 353-271'!$AQ28)</f>
        <v>0.69458431644959762</v>
      </c>
      <c r="AT32" s="83">
        <f ca="1">IF('INF S2 353-271'!$AQ28="|","|",AT$23+'INF S2 353-271'!$AQ28)</f>
        <v>0.70847320533848646</v>
      </c>
      <c r="AU32" s="88" t="str">
        <f ca="1">IF('INF S2 353-271'!$AR28="|","|",AU$23+'INF S2 353-271'!$AR28)</f>
        <v>|</v>
      </c>
      <c r="AV32" s="83"/>
      <c r="AW32" s="87" t="str">
        <f ca="1">IF('INF S2 353-271'!$AS28="|","|",AW$23+'INF S2 353-271'!$AS28)</f>
        <v>|</v>
      </c>
      <c r="AX32" s="83">
        <f ca="1">IF('INF S2 353-271'!$AQ28="|","|",AX$23+'INF S2 353-271'!$AQ28)</f>
        <v>0.73625098311626425</v>
      </c>
      <c r="AY32" s="83">
        <f ca="1">IF('INF S2 353-271'!$AQ28="|","|",AY$23+'INF S2 353-271'!$AQ28)</f>
        <v>0.75013987200515309</v>
      </c>
      <c r="AZ32" s="88" t="str">
        <f ca="1">IF('INF S2 353-271'!$AR28="|","|",AZ$23+'INF S2 353-271'!$AR28)</f>
        <v>|</v>
      </c>
      <c r="BA32" s="83"/>
      <c r="BB32" s="87" t="str">
        <f ca="1">IF('INF S2 353-271'!$AS28="|","|",BB$23+'INF S2 353-271'!$AS28)</f>
        <v>|</v>
      </c>
      <c r="BC32" s="83">
        <f ca="1">IF('INF S2 353-271'!$AQ28="|","|",BC$23+'INF S2 353-271'!$AQ28)</f>
        <v>0.77791764978293099</v>
      </c>
      <c r="BD32" s="83">
        <f ca="1">IF('INF S2 353-271'!$AQ28="|","|",BD$23+'INF S2 353-271'!$AQ28)</f>
        <v>0.79180653867181983</v>
      </c>
      <c r="BE32" s="88" t="str">
        <f ca="1">IF('INF S2 353-271'!$AR28="|","|",BE$23+'INF S2 353-271'!$AR28)</f>
        <v>|</v>
      </c>
      <c r="BF32" s="83"/>
      <c r="BG32" s="87" t="str">
        <f ca="1">IF('INF S2 353-271'!$AS28="|","|",BG$23+'INF S2 353-271'!$AS28)</f>
        <v>|</v>
      </c>
      <c r="BH32" s="83">
        <f ca="1">IF('INF S2 353-271'!$AQ28="|","|",BH$23+'INF S2 353-271'!$AQ28)</f>
        <v>0.81958431644959762</v>
      </c>
      <c r="BI32" s="83">
        <f ca="1">IF('INF S2 353-271'!$AQ28="|","|",BI$23+'INF S2 353-271'!$AQ28)</f>
        <v>0.83347320533848646</v>
      </c>
      <c r="BJ32" s="88" t="str">
        <f ca="1">IF('INF S2 353-271'!$AR28="|","|",BJ$23+'INF S2 353-271'!$AR28)</f>
        <v>|</v>
      </c>
      <c r="BK32" s="87" t="str">
        <f ca="1">IF('INF S2 353-271'!$AS28="|","|",BK$23+'INF S2 353-271'!$AS28)</f>
        <v>|</v>
      </c>
      <c r="BL32" s="83">
        <f ca="1">IF('INF S2 353-271'!$AQ28="|","|",BL$23+'INF S2 353-271'!$AQ28)</f>
        <v>0.87513987200515309</v>
      </c>
      <c r="BM32" s="88" t="str">
        <f ca="1">IF('INF S2 353-271'!$AR28="|","|",BM$23+'INF S2 353-271'!$AR28)</f>
        <v>|</v>
      </c>
      <c r="BN32" s="87" t="str">
        <f ca="1">IF('INF S2 353-271'!$AS28="|","|",BN$23+'INF S2 353-271'!$AS28)</f>
        <v>|</v>
      </c>
      <c r="BO32" s="83">
        <f ca="1">IF('INF S2 353-271'!$AQ28="|","|",BO$23+'INF S2 353-271'!$AQ28)</f>
        <v>0.91680653867181983</v>
      </c>
      <c r="BP32" s="88" t="str">
        <f ca="1">IF('INF S2 353-271'!$AR28="|","|",BP$23+'INF S2 353-271'!$AR28)</f>
        <v>|</v>
      </c>
      <c r="BQ32" s="87" t="str">
        <f ca="1">IF('INF S2 353-271'!$AS28="|","|",BQ$23+'INF S2 353-271'!$AS28)</f>
        <v>|</v>
      </c>
      <c r="BR32" s="83">
        <f ca="1">IF('INF S2 353-271'!$AQ28="|","|",BR$23+'INF S2 353-271'!$AQ28)</f>
        <v>0.95847320533848646</v>
      </c>
      <c r="BS32" s="88" t="str">
        <f ca="1">IF('INF S2 353-271'!$AR28="|","|",BS$23+'INF S2 353-271'!$AR28)</f>
        <v>|</v>
      </c>
      <c r="BT32" s="87" t="str">
        <f ca="1">IF('INF S2 353-271'!$AS28="|","|",BT$23+'INF S2 353-271'!$AS28)</f>
        <v>|</v>
      </c>
      <c r="BU32" s="83">
        <f ca="1">IF('INF S2 353-271'!$AQ28="|","|",BU$23+'INF S2 353-271'!$AQ28)</f>
        <v>1.0001398720051531</v>
      </c>
      <c r="BV32" s="88"/>
      <c r="CK32" s="284">
        <v>36.155000000000001</v>
      </c>
      <c r="CL32" s="154" t="s">
        <v>119</v>
      </c>
      <c r="CM32" s="89"/>
      <c r="CN32" s="83">
        <f ca="1">IF('INF S2 353-271'!$AY28="|","|",CN$38+'INF S2 353-271'!$AY28)</f>
        <v>0.20904316389731134</v>
      </c>
      <c r="CO32" s="83">
        <f ca="1">IF('INF S2 353-271'!$AY28="|","|",CO$38+'INF S2 353-271'!$AY28)</f>
        <v>0.250709830563978</v>
      </c>
      <c r="CP32" s="83">
        <f ca="1">IF('INF S2 353-271'!$AY28="|","|",CP$38+'INF S2 353-271'!$AY28)</f>
        <v>0.26459871945286689</v>
      </c>
      <c r="CQ32" s="87" t="str">
        <f ca="1">IF('INF S2 353-271'!$BA28="|","|",CQ$38+'INF S2 353-271'!$BA28)</f>
        <v>|</v>
      </c>
      <c r="CR32" s="87"/>
      <c r="CS32" s="88" t="str">
        <f ca="1">IF('INF S2 353-271'!$AZ28="|","|",CS$38+'INF S2 353-271'!$AZ28)</f>
        <v>|</v>
      </c>
      <c r="CT32" s="83">
        <f ca="1">IF('INF S2 353-271'!$AY28="|","|",CT$38+'INF S2 353-271'!$AY28)</f>
        <v>0.29237649723064463</v>
      </c>
      <c r="CU32" s="83">
        <f ca="1">IF('INF S2 353-271'!$AY28="|","|",CU$38+'INF S2 353-271'!$AY28)</f>
        <v>0.30626538611953358</v>
      </c>
      <c r="CV32" s="87" t="str">
        <f ca="1">IF('INF S2 353-271'!$BA28="|","|",CV$38+'INF S2 353-271'!$BA28)</f>
        <v>|</v>
      </c>
      <c r="CW32" s="87"/>
      <c r="CX32" s="88" t="str">
        <f ca="1">IF('INF S2 353-271'!$AZ28="|","|",CX$38+'INF S2 353-271'!$AZ28)</f>
        <v>|</v>
      </c>
      <c r="CY32" s="83">
        <f ca="1">IF('INF S2 353-271'!$AY28="|","|",CY$38+'INF S2 353-271'!$AY28)</f>
        <v>0.33404316389731131</v>
      </c>
      <c r="CZ32" s="83">
        <f ca="1">IF('INF S2 353-271'!$AY28="|","|",CZ$38+'INF S2 353-271'!$AY28)</f>
        <v>0.34793205278620021</v>
      </c>
      <c r="DA32" s="87" t="str">
        <f ca="1">IF('INF S2 353-271'!$BA28="|","|",DA$38+'INF S2 353-271'!$BA28)</f>
        <v>|</v>
      </c>
      <c r="DB32" s="87"/>
      <c r="DC32" s="88" t="str">
        <f ca="1">IF('INF S2 353-271'!$AZ28="|","|",DC$38+'INF S2 353-271'!$AZ28)</f>
        <v>|</v>
      </c>
      <c r="DD32" s="83">
        <f ca="1">IF('INF S2 353-271'!$AY28="|","|",DD$38+'INF S2 353-271'!$AY28)</f>
        <v>0.375709830563978</v>
      </c>
      <c r="DE32" s="87" t="str">
        <f ca="1">IF('INF S2 353-271'!$BA28="|","|",DE$38+'INF S2 353-271'!$BA28)</f>
        <v>|</v>
      </c>
      <c r="DF32" s="88" t="str">
        <f ca="1">IF('INF S2 353-271'!$AZ28="|","|",DF$38+'INF S2 353-271'!$AZ28)</f>
        <v>|</v>
      </c>
      <c r="DG32" s="83">
        <f ca="1">IF('INF S2 353-271'!$AY28="|","|",DG$38+'INF S2 353-271'!$AY28)</f>
        <v>0.41737649723064463</v>
      </c>
      <c r="DH32" s="87" t="str">
        <f ca="1">IF('INF S2 353-271'!$BA28="|","|",DH$38+'INF S2 353-271'!$BA28)</f>
        <v>|</v>
      </c>
      <c r="DI32" s="88" t="str">
        <f ca="1">IF('INF S2 353-271'!$AZ28="|","|",DI$38+'INF S2 353-271'!$AZ28)</f>
        <v>|</v>
      </c>
      <c r="DJ32" s="83">
        <f ca="1">IF('INF S2 353-271'!$AY28="|","|",DJ$38+'INF S2 353-271'!$AY28)</f>
        <v>0.45904316389731131</v>
      </c>
      <c r="DK32" s="87" t="str">
        <f ca="1">IF('INF S2 353-271'!$BA28="|","|",DK$38+'INF S2 353-271'!$BA28)</f>
        <v>|</v>
      </c>
      <c r="DL32" s="88" t="str">
        <f ca="1">IF('INF S2 353-271'!$AZ28="|","|",DL$38+'INF S2 353-271'!$AZ28)</f>
        <v>|</v>
      </c>
      <c r="DM32" s="83">
        <f ca="1">IF('INF S2 353-271'!$AY28="|","|",DM$38+'INF S2 353-271'!$AY28)</f>
        <v>0.500709830563978</v>
      </c>
      <c r="DN32" s="87" t="str">
        <f ca="1">IF('INF S2 353-271'!$BA28="|","|",DN$38+'INF S2 353-271'!$BA28)</f>
        <v>|</v>
      </c>
      <c r="DO32" s="88" t="str">
        <f ca="1">IF('INF S2 353-271'!$AZ28="|","|",DO$38+'INF S2 353-271'!$AZ28)</f>
        <v>|</v>
      </c>
      <c r="DP32" s="83">
        <f ca="1">IF('INF S2 353-271'!$AY28="|","|",DP$38+'INF S2 353-271'!$AY28)</f>
        <v>0.54237649723064474</v>
      </c>
      <c r="DQ32" s="87" t="str">
        <f ca="1">IF('INF S2 353-271'!$BA28="|","|",DQ$38+'INF S2 353-271'!$BA28)</f>
        <v>|</v>
      </c>
      <c r="DR32" s="88" t="str">
        <f ca="1">IF('INF S2 353-271'!$AZ28="|","|",DR$38+'INF S2 353-271'!$AZ28)</f>
        <v>|</v>
      </c>
      <c r="DS32" s="83">
        <f ca="1">IF('INF S2 353-271'!$AY28="|","|",DS$38+'INF S2 353-271'!$AY28)</f>
        <v>0.58404316389731137</v>
      </c>
      <c r="DT32" s="87" t="str">
        <f ca="1">IF('INF S2 353-271'!$BA28="|","|",DT$38+'INF S2 353-271'!$BA28)</f>
        <v>|</v>
      </c>
      <c r="DU32" s="88" t="str">
        <f ca="1">IF('INF S2 353-271'!$AZ28="|","|",DU$38+'INF S2 353-271'!$AZ28)</f>
        <v>|</v>
      </c>
      <c r="DV32" s="83">
        <f ca="1">IF('INF S2 353-271'!$AY28="|","|",DV$38+'INF S2 353-271'!$AY28)</f>
        <v>0.625709830563978</v>
      </c>
      <c r="DW32" s="83">
        <f ca="1">IF('INF S2 353-271'!$AY28="|","|",DW$38+'INF S2 353-271'!$AY28)</f>
        <v>0.63959871945286695</v>
      </c>
      <c r="DX32" s="87" t="str">
        <f ca="1">IF('INF S2 353-271'!$BA28="|","|",DX$38+'INF S2 353-271'!$BA28)</f>
        <v>|</v>
      </c>
      <c r="DY32" s="87"/>
      <c r="DZ32" s="88" t="str">
        <f ca="1">IF('INF S2 353-271'!$AZ28="|","|",DZ$38+'INF S2 353-271'!$AZ28)</f>
        <v>|</v>
      </c>
      <c r="EA32" s="83">
        <f ca="1">IF('INF S2 353-271'!$AY28="|","|",EA$38+'INF S2 353-271'!$AY28)</f>
        <v>0.66737649723064474</v>
      </c>
      <c r="EB32" s="83">
        <f ca="1">IF('INF S2 353-271'!$AY28="|","|",EB$38+'INF S2 353-271'!$AY28)</f>
        <v>0.68126538611953358</v>
      </c>
      <c r="EC32" s="87" t="str">
        <f ca="1">IF('INF S2 353-271'!$BA28="|","|",EC$38+'INF S2 353-271'!$BA28)</f>
        <v>|</v>
      </c>
      <c r="ED32" s="87"/>
      <c r="EE32" s="88" t="str">
        <f ca="1">IF('INF S2 353-271'!$AZ28="|","|",EE$38+'INF S2 353-271'!$AZ28)</f>
        <v>|</v>
      </c>
      <c r="EF32" s="83">
        <f ca="1">IF('INF S2 353-271'!$AY28="|","|",EF$38+'INF S2 353-271'!$AY28)</f>
        <v>0.70904316389731137</v>
      </c>
      <c r="EG32" s="83">
        <f ca="1">IF('INF S2 353-271'!$AY28="|","|",EG$38+'INF S2 353-271'!$AY28)</f>
        <v>0.72293205278620021</v>
      </c>
      <c r="EH32" s="87" t="str">
        <f ca="1">IF('INF S2 353-271'!$BA28="|","|",EH$38+'INF S2 353-271'!$BA28)</f>
        <v>|</v>
      </c>
      <c r="EI32" s="87"/>
      <c r="EJ32" s="88" t="str">
        <f ca="1">IF('INF S2 353-271'!$AZ28="|","|",EJ$38+'INF S2 353-271'!$AZ28)</f>
        <v>|</v>
      </c>
      <c r="EK32" s="83">
        <f ca="1">IF('INF S2 353-271'!$AY28="|","|",EK$38+'INF S2 353-271'!$AY28)</f>
        <v>0.750709830563978</v>
      </c>
      <c r="EL32" s="83">
        <f ca="1">IF('INF S2 353-271'!$AY28="|","|",EL$38+'INF S2 353-271'!$AY28)</f>
        <v>0.76459871945286684</v>
      </c>
      <c r="EM32" s="87" t="str">
        <f ca="1">IF('INF S2 353-271'!$BA28="|","|",EM$38+'INF S2 353-271'!$BA28)</f>
        <v>|</v>
      </c>
      <c r="EN32" s="87"/>
      <c r="EO32" s="88" t="str">
        <f ca="1">IF('INF S2 353-271'!$AZ28="|","|",EO$38+'INF S2 353-271'!$AZ28)</f>
        <v>|</v>
      </c>
      <c r="EP32" s="83">
        <f ca="1">IF('INF S2 353-271'!$AY28="|","|",EP$38+'INF S2 353-271'!$AY28)</f>
        <v>0.79237649723064474</v>
      </c>
      <c r="EQ32" s="87" t="str">
        <f ca="1">IF('INF S2 353-271'!$BA28="|","|",EQ$38+'INF S2 353-271'!$BA28)</f>
        <v>|</v>
      </c>
      <c r="ER32" s="88" t="str">
        <f ca="1">IF('INF S2 353-271'!$AZ28="|","|",ER$38+'INF S2 353-271'!$AZ28)</f>
        <v>|</v>
      </c>
      <c r="ES32" s="83">
        <f ca="1">IF('INF S2 353-271'!$AY28="|","|",ES$38+'INF S2 353-271'!$AY28)</f>
        <v>0.83404316389731137</v>
      </c>
      <c r="ET32" s="87" t="str">
        <f ca="1">IF('INF S2 353-271'!$BA28="|","|",ET$38+'INF S2 353-271'!$BA28)</f>
        <v>|</v>
      </c>
      <c r="EU32" s="88" t="str">
        <f ca="1">IF('INF S2 353-271'!$AZ28="|","|",EU$38+'INF S2 353-271'!$AZ28)</f>
        <v>|</v>
      </c>
      <c r="EV32" s="83">
        <f ca="1">IF('INF S2 353-271'!$AY28="|","|",EV$38+'INF S2 353-271'!$AY28)</f>
        <v>0.875709830563978</v>
      </c>
      <c r="EW32" s="87" t="str">
        <f ca="1">IF('INF S2 353-271'!$BA28="|","|",EW$38+'INF S2 353-271'!$BA28)</f>
        <v>|</v>
      </c>
      <c r="EX32" s="88" t="str">
        <f ca="1">IF('INF S2 353-271'!$AZ28="|","|",EX$38+'INF S2 353-271'!$AZ28)</f>
        <v>|</v>
      </c>
      <c r="EY32" s="83">
        <f ca="1">IF('INF S2 353-271'!$AY28="|","|",EY$38+'INF S2 353-271'!$AY28)</f>
        <v>0.91737649723064474</v>
      </c>
      <c r="EZ32" s="87" t="str">
        <f ca="1">IF('INF S2 353-271'!$BA28="|","|",EZ$38+'INF S2 353-271'!$BA28)</f>
        <v>|</v>
      </c>
      <c r="FA32" s="83">
        <f ca="1">IF('INF S2 353-271'!$AY28="|","|",FA$38+'INF S2 353-271'!$AY28)</f>
        <v>0.95904316389731137</v>
      </c>
    </row>
    <row r="33" spans="1:186">
      <c r="A33" s="284">
        <f ca="1">'INF S2 353-271'!K26</f>
        <v>41.832999999999998</v>
      </c>
      <c r="B33" s="262" t="str">
        <f ca="1">'INF S2 353-271'!L26</f>
        <v>Kościan</v>
      </c>
      <c r="C33" s="275"/>
      <c r="D33" s="83">
        <f ca="1">IF('INF S2 353-271'!$AQ29="|","|",D$23+'INF S2 353-271'!$AQ29)</f>
        <v>0.25364495282920646</v>
      </c>
      <c r="E33" s="88">
        <f ca="1">IF('INF S2 353-271'!$AR29="|","|",E$23+'INF S2 353-271'!$AR29)</f>
        <v>0.25977600694444447</v>
      </c>
      <c r="F33" s="87">
        <f ca="1">IF('INF S2 353-271'!$AS29="|","|",F$23+'INF S2 353-271'!$AS29)</f>
        <v>0.26699074074074075</v>
      </c>
      <c r="G33" s="83">
        <f ca="1">IF('INF S2 353-271'!$AQ29="|","|",G$23+'INF S2 353-271'!$AQ29)</f>
        <v>0.29531161949587315</v>
      </c>
      <c r="H33" s="88">
        <f ca="1">IF('INF S2 353-271'!$AR29="|","|",H$23+'INF S2 353-271'!$AR29)</f>
        <v>0.3014426736111111</v>
      </c>
      <c r="I33" s="83"/>
      <c r="J33" s="87">
        <f ca="1">IF('INF S2 353-271'!$AS29="|","|",J$23+'INF S2 353-271'!$AS29)</f>
        <v>0.30865740740740744</v>
      </c>
      <c r="K33" s="83">
        <f ca="1">IF('INF S2 353-271'!$AQ29="|","|",K$23+'INF S2 353-271'!$AQ29)</f>
        <v>0.32308939727365094</v>
      </c>
      <c r="L33" s="83">
        <f ca="1">IF('INF S2 353-271'!$AQ29="|","|",L$23+'INF S2 353-271'!$AQ29)</f>
        <v>0.33697828616253983</v>
      </c>
      <c r="M33" s="88">
        <f ca="1">IF('INF S2 353-271'!$AR29="|","|",M$23+'INF S2 353-271'!$AR29)</f>
        <v>0.34310934027777779</v>
      </c>
      <c r="N33" s="83"/>
      <c r="O33" s="87">
        <f ca="1">IF('INF S2 353-271'!$AS29="|","|",O$23+'INF S2 353-271'!$AS29)</f>
        <v>0.35032407407407412</v>
      </c>
      <c r="P33" s="83">
        <f ca="1">IF('INF S2 353-271'!$AQ29="|","|",P$23+'INF S2 353-271'!$AQ29)</f>
        <v>0.36475606394031757</v>
      </c>
      <c r="Q33" s="83">
        <f ca="1">IF('INF S2 353-271'!$AQ29="|","|",Q$23+'INF S2 353-271'!$AQ29)</f>
        <v>0.37864495282920652</v>
      </c>
      <c r="R33" s="88">
        <f ca="1">IF('INF S2 353-271'!$AR29="|","|",R$23+'INF S2 353-271'!$AR29)</f>
        <v>0.38477600694444442</v>
      </c>
      <c r="S33" s="83"/>
      <c r="T33" s="87">
        <f ca="1">IF('INF S2 353-271'!$AS29="|","|",T$23+'INF S2 353-271'!$AS29)</f>
        <v>0.39199074074074081</v>
      </c>
      <c r="U33" s="83">
        <f ca="1">IF('INF S2 353-271'!$AQ29="|","|",U$23+'INF S2 353-271'!$AQ29)</f>
        <v>0.40642273060698425</v>
      </c>
      <c r="V33" s="83">
        <f ca="1">IF('INF S2 353-271'!$AQ29="|","|",V$23+'INF S2 353-271'!$AQ29)</f>
        <v>0.42031161949587315</v>
      </c>
      <c r="W33" s="88">
        <f ca="1">IF('INF S2 353-271'!$AR29="|","|",W$23+'INF S2 353-271'!$AR29)</f>
        <v>0.42644267361111104</v>
      </c>
      <c r="X33" s="87">
        <f ca="1">IF('INF S2 353-271'!$AS29="|","|",X$23+'INF S2 353-271'!$AS29)</f>
        <v>0.43365740740740744</v>
      </c>
      <c r="Y33" s="83">
        <f ca="1">IF('INF S2 353-271'!$AQ29="|","|",Y$23+'INF S2 353-271'!$AQ29)</f>
        <v>0.46197828616253983</v>
      </c>
      <c r="Z33" s="88">
        <f ca="1">IF('INF S2 353-271'!$AR29="|","|",Z$23+'INF S2 353-271'!$AR29)</f>
        <v>0.46810934027777773</v>
      </c>
      <c r="AA33" s="87">
        <f ca="1">IF('INF S2 353-271'!$AS29="|","|",AA$23+'INF S2 353-271'!$AS29)</f>
        <v>0.47532407407407412</v>
      </c>
      <c r="AB33" s="83">
        <f ca="1">IF('INF S2 353-271'!$AQ29="|","|",AB$23+'INF S2 353-271'!$AQ29)</f>
        <v>0.50364495282920652</v>
      </c>
      <c r="AC33" s="88">
        <f ca="1">IF('INF S2 353-271'!$AR29="|","|",AC$23+'INF S2 353-271'!$AR29)</f>
        <v>0.50977600694444447</v>
      </c>
      <c r="AD33" s="87">
        <f ca="1">IF('INF S2 353-271'!$AS29="|","|",AD$23+'INF S2 353-271'!$AS29)</f>
        <v>0.5169907407407407</v>
      </c>
      <c r="AE33" s="83">
        <f ca="1">IF('INF S2 353-271'!$AQ29="|","|",AE$23+'INF S2 353-271'!$AQ29)</f>
        <v>0.54531161949587315</v>
      </c>
      <c r="AF33" s="88">
        <f ca="1">IF('INF S2 353-271'!$AR29="|","|",AF$23+'INF S2 353-271'!$AR29)</f>
        <v>0.5514426736111111</v>
      </c>
      <c r="AG33" s="87">
        <f ca="1">IF('INF S2 353-271'!$AS29="|","|",AG$23+'INF S2 353-271'!$AS29)</f>
        <v>0.55865740740740744</v>
      </c>
      <c r="AH33" s="83">
        <f ca="1">IF('INF S2 353-271'!$AQ29="|","|",AH$23+'INF S2 353-271'!$AQ29)</f>
        <v>0.58697828616253978</v>
      </c>
      <c r="AI33" s="88">
        <f ca="1">IF('INF S2 353-271'!$AR29="|","|",AI$23+'INF S2 353-271'!$AR29)</f>
        <v>0.59310934027777773</v>
      </c>
      <c r="AJ33" s="87">
        <f ca="1">IF('INF S2 353-271'!$AS29="|","|",AJ$23+'INF S2 353-271'!$AS29)</f>
        <v>0.60032407407407407</v>
      </c>
      <c r="AK33" s="83">
        <f ca="1">IF('INF S2 353-271'!$AQ29="|","|",AK$23+'INF S2 353-271'!$AQ29)</f>
        <v>0.6286449528292064</v>
      </c>
      <c r="AL33" s="88">
        <f ca="1">IF('INF S2 353-271'!$AR29="|","|",AL$23+'INF S2 353-271'!$AR29)</f>
        <v>0.63477600694444436</v>
      </c>
      <c r="AM33" s="87">
        <f ca="1">IF('INF S2 353-271'!$AS29="|","|",AM$23+'INF S2 353-271'!$AS29)</f>
        <v>0.6419907407407407</v>
      </c>
      <c r="AN33" s="83">
        <f ca="1">IF('INF S2 353-271'!$AQ29="|","|",AN$23+'INF S2 353-271'!$AQ29)</f>
        <v>0.65642273060698419</v>
      </c>
      <c r="AO33" s="83">
        <f ca="1">IF('INF S2 353-271'!$AQ29="|","|",AO$23+'INF S2 353-271'!$AQ29)</f>
        <v>0.67031161949587315</v>
      </c>
      <c r="AP33" s="88">
        <f ca="1">IF('INF S2 353-271'!$AR29="|","|",AP$23+'INF S2 353-271'!$AR29)</f>
        <v>0.6764426736111111</v>
      </c>
      <c r="AQ33" s="83"/>
      <c r="AR33" s="87">
        <f ca="1">IF('INF S2 353-271'!$AS29="|","|",AR$23+'INF S2 353-271'!$AS29)</f>
        <v>0.68365740740740744</v>
      </c>
      <c r="AS33" s="83">
        <f ca="1">IF('INF S2 353-271'!$AQ29="|","|",AS$23+'INF S2 353-271'!$AQ29)</f>
        <v>0.69808939727365094</v>
      </c>
      <c r="AT33" s="83">
        <f ca="1">IF('INF S2 353-271'!$AQ29="|","|",AT$23+'INF S2 353-271'!$AQ29)</f>
        <v>0.71197828616253978</v>
      </c>
      <c r="AU33" s="88">
        <f ca="1">IF('INF S2 353-271'!$AR29="|","|",AU$23+'INF S2 353-271'!$AR29)</f>
        <v>0.71810934027777784</v>
      </c>
      <c r="AV33" s="83"/>
      <c r="AW33" s="87">
        <f ca="1">IF('INF S2 353-271'!$AS29="|","|",AW$23+'INF S2 353-271'!$AS29)</f>
        <v>0.72532407407407407</v>
      </c>
      <c r="AX33" s="83">
        <f ca="1">IF('INF S2 353-271'!$AQ29="|","|",AX$23+'INF S2 353-271'!$AQ29)</f>
        <v>0.73975606394031757</v>
      </c>
      <c r="AY33" s="83">
        <f ca="1">IF('INF S2 353-271'!$AQ29="|","|",AY$23+'INF S2 353-271'!$AQ29)</f>
        <v>0.7536449528292064</v>
      </c>
      <c r="AZ33" s="88">
        <f ca="1">IF('INF S2 353-271'!$AR29="|","|",AZ$23+'INF S2 353-271'!$AR29)</f>
        <v>0.75977600694444447</v>
      </c>
      <c r="BA33" s="83"/>
      <c r="BB33" s="87">
        <f ca="1">IF('INF S2 353-271'!$AS29="|","|",BB$23+'INF S2 353-271'!$AS29)</f>
        <v>0.7669907407407407</v>
      </c>
      <c r="BC33" s="83">
        <f ca="1">IF('INF S2 353-271'!$AQ29="|","|",BC$23+'INF S2 353-271'!$AQ29)</f>
        <v>0.78142273060698431</v>
      </c>
      <c r="BD33" s="83">
        <f ca="1">IF('INF S2 353-271'!$AQ29="|","|",BD$23+'INF S2 353-271'!$AQ29)</f>
        <v>0.79531161949587315</v>
      </c>
      <c r="BE33" s="88">
        <f ca="1">IF('INF S2 353-271'!$AR29="|","|",BE$23+'INF S2 353-271'!$AR29)</f>
        <v>0.8014426736111111</v>
      </c>
      <c r="BF33" s="83"/>
      <c r="BG33" s="87">
        <f ca="1">IF('INF S2 353-271'!$AS29="|","|",BG$23+'INF S2 353-271'!$AS29)</f>
        <v>0.80865740740740744</v>
      </c>
      <c r="BH33" s="83">
        <f ca="1">IF('INF S2 353-271'!$AQ29="|","|",BH$23+'INF S2 353-271'!$AQ29)</f>
        <v>0.82308939727365094</v>
      </c>
      <c r="BI33" s="83">
        <f ca="1">IF('INF S2 353-271'!$AQ29="|","|",BI$23+'INF S2 353-271'!$AQ29)</f>
        <v>0.83697828616253978</v>
      </c>
      <c r="BJ33" s="88">
        <f ca="1">IF('INF S2 353-271'!$AR29="|","|",BJ$23+'INF S2 353-271'!$AR29)</f>
        <v>0.84310934027777784</v>
      </c>
      <c r="BK33" s="87">
        <f ca="1">IF('INF S2 353-271'!$AS29="|","|",BK$23+'INF S2 353-271'!$AS29)</f>
        <v>0.85032407407407407</v>
      </c>
      <c r="BL33" s="83">
        <f ca="1">IF('INF S2 353-271'!$AQ29="|","|",BL$23+'INF S2 353-271'!$AQ29)</f>
        <v>0.8786449528292064</v>
      </c>
      <c r="BM33" s="88">
        <f ca="1">IF('INF S2 353-271'!$AR29="|","|",BM$23+'INF S2 353-271'!$AR29)</f>
        <v>0.88477600694444447</v>
      </c>
      <c r="BN33" s="87">
        <f ca="1">IF('INF S2 353-271'!$AS29="|","|",BN$23+'INF S2 353-271'!$AS29)</f>
        <v>0.8919907407407407</v>
      </c>
      <c r="BO33" s="83">
        <f ca="1">IF('INF S2 353-271'!$AQ29="|","|",BO$23+'INF S2 353-271'!$AQ29)</f>
        <v>0.92031161949587315</v>
      </c>
      <c r="BP33" s="88">
        <f ca="1">IF('INF S2 353-271'!$AR29="|","|",BP$23+'INF S2 353-271'!$AR29)</f>
        <v>0.9264426736111111</v>
      </c>
      <c r="BQ33" s="87">
        <f ca="1">IF('INF S2 353-271'!$AS29="|","|",BQ$23+'INF S2 353-271'!$AS29)</f>
        <v>0.93365740740740744</v>
      </c>
      <c r="BR33" s="83">
        <f ca="1">IF('INF S2 353-271'!$AQ29="|","|",BR$23+'INF S2 353-271'!$AQ29)</f>
        <v>0.96197828616253978</v>
      </c>
      <c r="BS33" s="88">
        <f ca="1">IF('INF S2 353-271'!$AR29="|","|",BS$23+'INF S2 353-271'!$AR29)</f>
        <v>0.96810934027777784</v>
      </c>
      <c r="BT33" s="87">
        <f ca="1">IF('INF S2 353-271'!$AS29="|","|",BT$23+'INF S2 353-271'!$AS29)</f>
        <v>0.97532407407407407</v>
      </c>
      <c r="BU33" s="83">
        <f ca="1">IF('INF S2 353-271'!$AQ29="|","|",BU$23+'INF S2 353-271'!$AQ29)</f>
        <v>1.0036449528292064</v>
      </c>
      <c r="BV33" s="88"/>
      <c r="CK33" s="284">
        <v>41.832999999999998</v>
      </c>
      <c r="CL33" s="262" t="s">
        <v>120</v>
      </c>
      <c r="CM33" s="89"/>
      <c r="CN33" s="83">
        <f ca="1">IF('INF S2 353-271'!$AY29="|","|",CN$38+'INF S2 353-271'!$AY29)</f>
        <v>0.20588530529548021</v>
      </c>
      <c r="CO33" s="83">
        <f ca="1">IF('INF S2 353-271'!$AY29="|","|",CO$38+'INF S2 353-271'!$AY29)</f>
        <v>0.24755197196214687</v>
      </c>
      <c r="CP33" s="83">
        <f ca="1">IF('INF S2 353-271'!$AY29="|","|",CP$38+'INF S2 353-271'!$AY29)</f>
        <v>0.26144086085103579</v>
      </c>
      <c r="CQ33" s="87">
        <f ca="1">IF('INF S2 353-271'!$BA29="|","|",CQ$38+'INF S2 353-271'!$BA29)</f>
        <v>0.27572916666666669</v>
      </c>
      <c r="CR33" s="87"/>
      <c r="CS33" s="88">
        <f ca="1">IF('INF S2 353-271'!$AZ29="|","|",CS$38+'INF S2 353-271'!$AZ29)</f>
        <v>0.28267361111111111</v>
      </c>
      <c r="CT33" s="83">
        <f ca="1">IF('INF S2 353-271'!$AY29="|","|",CT$38+'INF S2 353-271'!$AY29)</f>
        <v>0.28921863862881353</v>
      </c>
      <c r="CU33" s="83">
        <f ca="1">IF('INF S2 353-271'!$AY29="|","|",CU$38+'INF S2 353-271'!$AY29)</f>
        <v>0.30310752751770248</v>
      </c>
      <c r="CV33" s="87">
        <f ca="1">IF('INF S2 353-271'!$BA29="|","|",CV$38+'INF S2 353-271'!$BA29)</f>
        <v>0.31739583333333332</v>
      </c>
      <c r="CW33" s="87"/>
      <c r="CX33" s="88">
        <f ca="1">IF('INF S2 353-271'!$AZ29="|","|",CX$38+'INF S2 353-271'!$AZ29)</f>
        <v>0.3243402777777778</v>
      </c>
      <c r="CY33" s="83">
        <f ca="1">IF('INF S2 353-271'!$AY29="|","|",CY$38+'INF S2 353-271'!$AY29)</f>
        <v>0.33088530529548021</v>
      </c>
      <c r="CZ33" s="83">
        <f ca="1">IF('INF S2 353-271'!$AY29="|","|",CZ$38+'INF S2 353-271'!$AY29)</f>
        <v>0.34477419418436911</v>
      </c>
      <c r="DA33" s="87">
        <f ca="1">IF('INF S2 353-271'!$BA29="|","|",DA$38+'INF S2 353-271'!$BA29)</f>
        <v>0.35906249999999995</v>
      </c>
      <c r="DB33" s="87"/>
      <c r="DC33" s="88">
        <f ca="1">IF('INF S2 353-271'!$AZ29="|","|",DC$38+'INF S2 353-271'!$AZ29)</f>
        <v>0.36600694444444448</v>
      </c>
      <c r="DD33" s="83">
        <f ca="1">IF('INF S2 353-271'!$AY29="|","|",DD$38+'INF S2 353-271'!$AY29)</f>
        <v>0.3725519719621469</v>
      </c>
      <c r="DE33" s="87">
        <f ca="1">IF('INF S2 353-271'!$BA29="|","|",DE$38+'INF S2 353-271'!$BA29)</f>
        <v>0.40072916666666669</v>
      </c>
      <c r="DF33" s="88">
        <f ca="1">IF('INF S2 353-271'!$AZ29="|","|",DF$38+'INF S2 353-271'!$AZ29)</f>
        <v>0.40767361111111111</v>
      </c>
      <c r="DG33" s="83">
        <f ca="1">IF('INF S2 353-271'!$AY29="|","|",DG$38+'INF S2 353-271'!$AY29)</f>
        <v>0.41421863862881353</v>
      </c>
      <c r="DH33" s="87">
        <f ca="1">IF('INF S2 353-271'!$BA29="|","|",DH$38+'INF S2 353-271'!$BA29)</f>
        <v>0.44239583333333332</v>
      </c>
      <c r="DI33" s="88">
        <f ca="1">IF('INF S2 353-271'!$AZ29="|","|",DI$38+'INF S2 353-271'!$AZ29)</f>
        <v>0.4493402777777778</v>
      </c>
      <c r="DJ33" s="83">
        <f ca="1">IF('INF S2 353-271'!$AY29="|","|",DJ$38+'INF S2 353-271'!$AY29)</f>
        <v>0.45588530529548021</v>
      </c>
      <c r="DK33" s="87">
        <f ca="1">IF('INF S2 353-271'!$BA29="|","|",DK$38+'INF S2 353-271'!$BA29)</f>
        <v>0.48406249999999995</v>
      </c>
      <c r="DL33" s="88">
        <f ca="1">IF('INF S2 353-271'!$AZ29="|","|",DL$38+'INF S2 353-271'!$AZ29)</f>
        <v>0.49100694444444448</v>
      </c>
      <c r="DM33" s="83">
        <f ca="1">IF('INF S2 353-271'!$AY29="|","|",DM$38+'INF S2 353-271'!$AY29)</f>
        <v>0.4975519719621469</v>
      </c>
      <c r="DN33" s="87">
        <f ca="1">IF('INF S2 353-271'!$BA29="|","|",DN$38+'INF S2 353-271'!$BA29)</f>
        <v>0.52572916666666658</v>
      </c>
      <c r="DO33" s="88">
        <f ca="1">IF('INF S2 353-271'!$AZ29="|","|",DO$38+'INF S2 353-271'!$AZ29)</f>
        <v>0.53267361111111111</v>
      </c>
      <c r="DP33" s="83">
        <f ca="1">IF('INF S2 353-271'!$AY29="|","|",DP$38+'INF S2 353-271'!$AY29)</f>
        <v>0.53921863862881358</v>
      </c>
      <c r="DQ33" s="87">
        <f ca="1">IF('INF S2 353-271'!$BA29="|","|",DQ$38+'INF S2 353-271'!$BA29)</f>
        <v>0.56739583333333332</v>
      </c>
      <c r="DR33" s="88">
        <f ca="1">IF('INF S2 353-271'!$AZ29="|","|",DR$38+'INF S2 353-271'!$AZ29)</f>
        <v>0.57434027777777774</v>
      </c>
      <c r="DS33" s="83">
        <f ca="1">IF('INF S2 353-271'!$AY29="|","|",DS$38+'INF S2 353-271'!$AY29)</f>
        <v>0.58088530529548021</v>
      </c>
      <c r="DT33" s="87">
        <f ca="1">IF('INF S2 353-271'!$BA29="|","|",DT$38+'INF S2 353-271'!$BA29)</f>
        <v>0.60906249999999995</v>
      </c>
      <c r="DU33" s="88">
        <f ca="1">IF('INF S2 353-271'!$AZ29="|","|",DU$38+'INF S2 353-271'!$AZ29)</f>
        <v>0.61600694444444437</v>
      </c>
      <c r="DV33" s="83">
        <f ca="1">IF('INF S2 353-271'!$AY29="|","|",DV$38+'INF S2 353-271'!$AY29)</f>
        <v>0.62255197196214684</v>
      </c>
      <c r="DW33" s="83">
        <f ca="1">IF('INF S2 353-271'!$AY29="|","|",DW$38+'INF S2 353-271'!$AY29)</f>
        <v>0.63644086085103579</v>
      </c>
      <c r="DX33" s="87">
        <f ca="1">IF('INF S2 353-271'!$BA29="|","|",DX$38+'INF S2 353-271'!$BA29)</f>
        <v>0.65072916666666658</v>
      </c>
      <c r="DY33" s="87"/>
      <c r="DZ33" s="88">
        <f ca="1">IF('INF S2 353-271'!$AZ29="|","|",DZ$38+'INF S2 353-271'!$AZ29)</f>
        <v>0.65767361111111111</v>
      </c>
      <c r="EA33" s="83">
        <f ca="1">IF('INF S2 353-271'!$AY29="|","|",EA$38+'INF S2 353-271'!$AY29)</f>
        <v>0.66421863862881358</v>
      </c>
      <c r="EB33" s="83">
        <f ca="1">IF('INF S2 353-271'!$AY29="|","|",EB$38+'INF S2 353-271'!$AY29)</f>
        <v>0.67810752751770242</v>
      </c>
      <c r="EC33" s="87">
        <f ca="1">IF('INF S2 353-271'!$BA29="|","|",EC$38+'INF S2 353-271'!$BA29)</f>
        <v>0.69239583333333332</v>
      </c>
      <c r="ED33" s="87"/>
      <c r="EE33" s="88">
        <f ca="1">IF('INF S2 353-271'!$AZ29="|","|",EE$38+'INF S2 353-271'!$AZ29)</f>
        <v>0.69934027777777774</v>
      </c>
      <c r="EF33" s="83">
        <f ca="1">IF('INF S2 353-271'!$AY29="|","|",EF$38+'INF S2 353-271'!$AY29)</f>
        <v>0.70588530529548021</v>
      </c>
      <c r="EG33" s="83">
        <f ca="1">IF('INF S2 353-271'!$AY29="|","|",EG$38+'INF S2 353-271'!$AY29)</f>
        <v>0.71977419418436905</v>
      </c>
      <c r="EH33" s="87">
        <f ca="1">IF('INF S2 353-271'!$BA29="|","|",EH$38+'INF S2 353-271'!$BA29)</f>
        <v>0.73406249999999995</v>
      </c>
      <c r="EI33" s="87"/>
      <c r="EJ33" s="88">
        <f ca="1">IF('INF S2 353-271'!$AZ29="|","|",EJ$38+'INF S2 353-271'!$AZ29)</f>
        <v>0.74100694444444437</v>
      </c>
      <c r="EK33" s="83">
        <f ca="1">IF('INF S2 353-271'!$AY29="|","|",EK$38+'INF S2 353-271'!$AY29)</f>
        <v>0.74755197196214684</v>
      </c>
      <c r="EL33" s="83">
        <f ca="1">IF('INF S2 353-271'!$AY29="|","|",EL$38+'INF S2 353-271'!$AY29)</f>
        <v>0.76144086085103568</v>
      </c>
      <c r="EM33" s="87">
        <f ca="1">IF('INF S2 353-271'!$BA29="|","|",EM$38+'INF S2 353-271'!$BA29)</f>
        <v>0.77572916666666658</v>
      </c>
      <c r="EN33" s="87"/>
      <c r="EO33" s="88">
        <f ca="1">IF('INF S2 353-271'!$AZ29="|","|",EO$38+'INF S2 353-271'!$AZ29)</f>
        <v>0.78267361111111111</v>
      </c>
      <c r="EP33" s="83">
        <f ca="1">IF('INF S2 353-271'!$AY29="|","|",EP$38+'INF S2 353-271'!$AY29)</f>
        <v>0.78921863862881358</v>
      </c>
      <c r="EQ33" s="87">
        <f ca="1">IF('INF S2 353-271'!$BA29="|","|",EQ$38+'INF S2 353-271'!$BA29)</f>
        <v>0.81739583333333332</v>
      </c>
      <c r="ER33" s="88">
        <f ca="1">IF('INF S2 353-271'!$AZ29="|","|",ER$38+'INF S2 353-271'!$AZ29)</f>
        <v>0.82434027777777774</v>
      </c>
      <c r="ES33" s="83">
        <f ca="1">IF('INF S2 353-271'!$AY29="|","|",ES$38+'INF S2 353-271'!$AY29)</f>
        <v>0.83088530529548021</v>
      </c>
      <c r="ET33" s="87">
        <f ca="1">IF('INF S2 353-271'!$BA29="|","|",ET$38+'INF S2 353-271'!$BA29)</f>
        <v>0.85906249999999995</v>
      </c>
      <c r="EU33" s="88">
        <f ca="1">IF('INF S2 353-271'!$AZ29="|","|",EU$38+'INF S2 353-271'!$AZ29)</f>
        <v>0.86600694444444437</v>
      </c>
      <c r="EV33" s="83">
        <f ca="1">IF('INF S2 353-271'!$AY29="|","|",EV$38+'INF S2 353-271'!$AY29)</f>
        <v>0.87255197196214684</v>
      </c>
      <c r="EW33" s="87">
        <f ca="1">IF('INF S2 353-271'!$BA29="|","|",EW$38+'INF S2 353-271'!$BA29)</f>
        <v>0.90072916666666658</v>
      </c>
      <c r="EX33" s="88">
        <f ca="1">IF('INF S2 353-271'!$AZ29="|","|",EX$38+'INF S2 353-271'!$AZ29)</f>
        <v>0.90767361111111111</v>
      </c>
      <c r="EY33" s="83">
        <f ca="1">IF('INF S2 353-271'!$AY29="|","|",EY$38+'INF S2 353-271'!$AY29)</f>
        <v>0.91421863862881358</v>
      </c>
      <c r="EZ33" s="87">
        <f ca="1">IF('INF S2 353-271'!$BA29="|","|",EZ$38+'INF S2 353-271'!$BA29)</f>
        <v>0.94239583333333332</v>
      </c>
      <c r="FA33" s="83">
        <f ca="1">IF('INF S2 353-271'!$AY29="|","|",FA$38+'INF S2 353-271'!$AY29)</f>
        <v>0.95588530529548021</v>
      </c>
    </row>
    <row r="34" spans="1:186">
      <c r="A34" s="284">
        <f ca="1">'INF S2 353-271'!K27</f>
        <v>47.332999999999998</v>
      </c>
      <c r="B34" s="154" t="str">
        <f ca="1">'INF S2 353-271'!L27</f>
        <v>Przysieka Stara</v>
      </c>
      <c r="C34" s="275"/>
      <c r="D34" s="83">
        <f ca="1">IF('INF S2 353-271'!$AQ30="|","|",D$23+'INF S2 353-271'!$AQ30)</f>
        <v>0.25673893856778973</v>
      </c>
      <c r="E34" s="88" t="str">
        <f ca="1">IF('INF S2 353-271'!$AR30="|","|",E$23+'INF S2 353-271'!$AR30)</f>
        <v>|</v>
      </c>
      <c r="F34" s="87" t="str">
        <f ca="1">IF('INF S2 353-271'!$AS30="|","|",F$23+'INF S2 353-271'!$AS30)</f>
        <v>|</v>
      </c>
      <c r="G34" s="83">
        <f ca="1">IF('INF S2 353-271'!$AQ30="|","|",G$23+'INF S2 353-271'!$AQ30)</f>
        <v>0.29840560523445636</v>
      </c>
      <c r="H34" s="88" t="str">
        <f ca="1">IF('INF S2 353-271'!$AR30="|","|",H$23+'INF S2 353-271'!$AR30)</f>
        <v>|</v>
      </c>
      <c r="I34" s="83"/>
      <c r="J34" s="87" t="str">
        <f ca="1">IF('INF S2 353-271'!$AS30="|","|",J$23+'INF S2 353-271'!$AS30)</f>
        <v>|</v>
      </c>
      <c r="K34" s="83">
        <f ca="1">IF('INF S2 353-271'!$AQ30="|","|",K$23+'INF S2 353-271'!$AQ30)</f>
        <v>0.32618338301223415</v>
      </c>
      <c r="L34" s="83">
        <f ca="1">IF('INF S2 353-271'!$AQ30="|","|",L$23+'INF S2 353-271'!$AQ30)</f>
        <v>0.34007227190112305</v>
      </c>
      <c r="M34" s="88" t="str">
        <f ca="1">IF('INF S2 353-271'!$AR30="|","|",M$23+'INF S2 353-271'!$AR30)</f>
        <v>|</v>
      </c>
      <c r="N34" s="83"/>
      <c r="O34" s="87" t="str">
        <f ca="1">IF('INF S2 353-271'!$AS30="|","|",O$23+'INF S2 353-271'!$AS30)</f>
        <v>|</v>
      </c>
      <c r="P34" s="83">
        <f ca="1">IF('INF S2 353-271'!$AQ30="|","|",P$23+'INF S2 353-271'!$AQ30)</f>
        <v>0.36785004967890078</v>
      </c>
      <c r="Q34" s="83">
        <f ca="1">IF('INF S2 353-271'!$AQ30="|","|",Q$23+'INF S2 353-271'!$AQ30)</f>
        <v>0.38173893856778973</v>
      </c>
      <c r="R34" s="88" t="str">
        <f ca="1">IF('INF S2 353-271'!$AR30="|","|",R$23+'INF S2 353-271'!$AR30)</f>
        <v>|</v>
      </c>
      <c r="S34" s="83"/>
      <c r="T34" s="87" t="str">
        <f ca="1">IF('INF S2 353-271'!$AS30="|","|",T$23+'INF S2 353-271'!$AS30)</f>
        <v>|</v>
      </c>
      <c r="U34" s="83">
        <f ca="1">IF('INF S2 353-271'!$AQ30="|","|",U$23+'INF S2 353-271'!$AQ30)</f>
        <v>0.40951671634556747</v>
      </c>
      <c r="V34" s="83">
        <f ca="1">IF('INF S2 353-271'!$AQ30="|","|",V$23+'INF S2 353-271'!$AQ30)</f>
        <v>0.42340560523445636</v>
      </c>
      <c r="W34" s="88" t="str">
        <f ca="1">IF('INF S2 353-271'!$AR30="|","|",W$23+'INF S2 353-271'!$AR30)</f>
        <v>|</v>
      </c>
      <c r="X34" s="87" t="str">
        <f ca="1">IF('INF S2 353-271'!$AS30="|","|",X$23+'INF S2 353-271'!$AS30)</f>
        <v>|</v>
      </c>
      <c r="Y34" s="83">
        <f ca="1">IF('INF S2 353-271'!$AQ30="|","|",Y$23+'INF S2 353-271'!$AQ30)</f>
        <v>0.46507227190112305</v>
      </c>
      <c r="Z34" s="88" t="str">
        <f ca="1">IF('INF S2 353-271'!$AR30="|","|",Z$23+'INF S2 353-271'!$AR30)</f>
        <v>|</v>
      </c>
      <c r="AA34" s="87" t="str">
        <f ca="1">IF('INF S2 353-271'!$AS30="|","|",AA$23+'INF S2 353-271'!$AS30)</f>
        <v>|</v>
      </c>
      <c r="AB34" s="83">
        <f ca="1">IF('INF S2 353-271'!$AQ30="|","|",AB$23+'INF S2 353-271'!$AQ30)</f>
        <v>0.50673893856778973</v>
      </c>
      <c r="AC34" s="88" t="str">
        <f ca="1">IF('INF S2 353-271'!$AR30="|","|",AC$23+'INF S2 353-271'!$AR30)</f>
        <v>|</v>
      </c>
      <c r="AD34" s="87" t="str">
        <f ca="1">IF('INF S2 353-271'!$AS30="|","|",AD$23+'INF S2 353-271'!$AS30)</f>
        <v>|</v>
      </c>
      <c r="AE34" s="83">
        <f ca="1">IF('INF S2 353-271'!$AQ30="|","|",AE$23+'INF S2 353-271'!$AQ30)</f>
        <v>0.54840560523445647</v>
      </c>
      <c r="AF34" s="88" t="str">
        <f ca="1">IF('INF S2 353-271'!$AR30="|","|",AF$23+'INF S2 353-271'!$AR30)</f>
        <v>|</v>
      </c>
      <c r="AG34" s="87" t="str">
        <f ca="1">IF('INF S2 353-271'!$AS30="|","|",AG$23+'INF S2 353-271'!$AS30)</f>
        <v>|</v>
      </c>
      <c r="AH34" s="83">
        <f ca="1">IF('INF S2 353-271'!$AQ30="|","|",AH$23+'INF S2 353-271'!$AQ30)</f>
        <v>0.5900722719011231</v>
      </c>
      <c r="AI34" s="88" t="str">
        <f ca="1">IF('INF S2 353-271'!$AR30="|","|",AI$23+'INF S2 353-271'!$AR30)</f>
        <v>|</v>
      </c>
      <c r="AJ34" s="87" t="str">
        <f ca="1">IF('INF S2 353-271'!$AS30="|","|",AJ$23+'INF S2 353-271'!$AS30)</f>
        <v>|</v>
      </c>
      <c r="AK34" s="83">
        <f ca="1">IF('INF S2 353-271'!$AQ30="|","|",AK$23+'INF S2 353-271'!$AQ30)</f>
        <v>0.63173893856778973</v>
      </c>
      <c r="AL34" s="88" t="str">
        <f ca="1">IF('INF S2 353-271'!$AR30="|","|",AL$23+'INF S2 353-271'!$AR30)</f>
        <v>|</v>
      </c>
      <c r="AM34" s="87" t="str">
        <f ca="1">IF('INF S2 353-271'!$AS30="|","|",AM$23+'INF S2 353-271'!$AS30)</f>
        <v>|</v>
      </c>
      <c r="AN34" s="83">
        <f ca="1">IF('INF S2 353-271'!$AQ30="|","|",AN$23+'INF S2 353-271'!$AQ30)</f>
        <v>0.65951671634556752</v>
      </c>
      <c r="AO34" s="83">
        <f ca="1">IF('INF S2 353-271'!$AQ30="|","|",AO$23+'INF S2 353-271'!$AQ30)</f>
        <v>0.67340560523445647</v>
      </c>
      <c r="AP34" s="88" t="str">
        <f ca="1">IF('INF S2 353-271'!$AR30="|","|",AP$23+'INF S2 353-271'!$AR30)</f>
        <v>|</v>
      </c>
      <c r="AQ34" s="83"/>
      <c r="AR34" s="87" t="str">
        <f ca="1">IF('INF S2 353-271'!$AS30="|","|",AR$23+'INF S2 353-271'!$AS30)</f>
        <v>|</v>
      </c>
      <c r="AS34" s="83">
        <f ca="1">IF('INF S2 353-271'!$AQ30="|","|",AS$23+'INF S2 353-271'!$AQ30)</f>
        <v>0.70118338301223426</v>
      </c>
      <c r="AT34" s="83">
        <f ca="1">IF('INF S2 353-271'!$AQ30="|","|",AT$23+'INF S2 353-271'!$AQ30)</f>
        <v>0.7150722719011231</v>
      </c>
      <c r="AU34" s="88" t="str">
        <f ca="1">IF('INF S2 353-271'!$AR30="|","|",AU$23+'INF S2 353-271'!$AR30)</f>
        <v>|</v>
      </c>
      <c r="AV34" s="83"/>
      <c r="AW34" s="87" t="str">
        <f ca="1">IF('INF S2 353-271'!$AS30="|","|",AW$23+'INF S2 353-271'!$AS30)</f>
        <v>|</v>
      </c>
      <c r="AX34" s="83">
        <f ca="1">IF('INF S2 353-271'!$AQ30="|","|",AX$23+'INF S2 353-271'!$AQ30)</f>
        <v>0.74285004967890089</v>
      </c>
      <c r="AY34" s="83">
        <f ca="1">IF('INF S2 353-271'!$AQ30="|","|",AY$23+'INF S2 353-271'!$AQ30)</f>
        <v>0.75673893856778973</v>
      </c>
      <c r="AZ34" s="88" t="str">
        <f ca="1">IF('INF S2 353-271'!$AR30="|","|",AZ$23+'INF S2 353-271'!$AR30)</f>
        <v>|</v>
      </c>
      <c r="BA34" s="83"/>
      <c r="BB34" s="87" t="str">
        <f ca="1">IF('INF S2 353-271'!$AS30="|","|",BB$23+'INF S2 353-271'!$AS30)</f>
        <v>|</v>
      </c>
      <c r="BC34" s="83">
        <f ca="1">IF('INF S2 353-271'!$AQ30="|","|",BC$23+'INF S2 353-271'!$AQ30)</f>
        <v>0.78451671634556763</v>
      </c>
      <c r="BD34" s="83">
        <f ca="1">IF('INF S2 353-271'!$AQ30="|","|",BD$23+'INF S2 353-271'!$AQ30)</f>
        <v>0.79840560523445647</v>
      </c>
      <c r="BE34" s="88" t="str">
        <f ca="1">IF('INF S2 353-271'!$AR30="|","|",BE$23+'INF S2 353-271'!$AR30)</f>
        <v>|</v>
      </c>
      <c r="BF34" s="83"/>
      <c r="BG34" s="87" t="str">
        <f ca="1">IF('INF S2 353-271'!$AS30="|","|",BG$23+'INF S2 353-271'!$AS30)</f>
        <v>|</v>
      </c>
      <c r="BH34" s="83">
        <f ca="1">IF('INF S2 353-271'!$AQ30="|","|",BH$23+'INF S2 353-271'!$AQ30)</f>
        <v>0.82618338301223426</v>
      </c>
      <c r="BI34" s="83">
        <f ca="1">IF('INF S2 353-271'!$AQ30="|","|",BI$23+'INF S2 353-271'!$AQ30)</f>
        <v>0.8400722719011231</v>
      </c>
      <c r="BJ34" s="88" t="str">
        <f ca="1">IF('INF S2 353-271'!$AR30="|","|",BJ$23+'INF S2 353-271'!$AR30)</f>
        <v>|</v>
      </c>
      <c r="BK34" s="87" t="str">
        <f ca="1">IF('INF S2 353-271'!$AS30="|","|",BK$23+'INF S2 353-271'!$AS30)</f>
        <v>|</v>
      </c>
      <c r="BL34" s="83">
        <f ca="1">IF('INF S2 353-271'!$AQ30="|","|",BL$23+'INF S2 353-271'!$AQ30)</f>
        <v>0.88173893856778973</v>
      </c>
      <c r="BM34" s="88" t="str">
        <f ca="1">IF('INF S2 353-271'!$AR30="|","|",BM$23+'INF S2 353-271'!$AR30)</f>
        <v>|</v>
      </c>
      <c r="BN34" s="87" t="str">
        <f ca="1">IF('INF S2 353-271'!$AS30="|","|",BN$23+'INF S2 353-271'!$AS30)</f>
        <v>|</v>
      </c>
      <c r="BO34" s="83">
        <f ca="1">IF('INF S2 353-271'!$AQ30="|","|",BO$23+'INF S2 353-271'!$AQ30)</f>
        <v>0.92340560523445647</v>
      </c>
      <c r="BP34" s="88" t="str">
        <f ca="1">IF('INF S2 353-271'!$AR30="|","|",BP$23+'INF S2 353-271'!$AR30)</f>
        <v>|</v>
      </c>
      <c r="BQ34" s="87" t="str">
        <f ca="1">IF('INF S2 353-271'!$AS30="|","|",BQ$23+'INF S2 353-271'!$AS30)</f>
        <v>|</v>
      </c>
      <c r="BR34" s="83">
        <f ca="1">IF('INF S2 353-271'!$AQ30="|","|",BR$23+'INF S2 353-271'!$AQ30)</f>
        <v>0.9650722719011231</v>
      </c>
      <c r="BS34" s="88" t="str">
        <f ca="1">IF('INF S2 353-271'!$AR30="|","|",BS$23+'INF S2 353-271'!$AR30)</f>
        <v>|</v>
      </c>
      <c r="BT34" s="87" t="str">
        <f ca="1">IF('INF S2 353-271'!$AS30="|","|",BT$23+'INF S2 353-271'!$AS30)</f>
        <v>|</v>
      </c>
      <c r="BU34" s="83">
        <f ca="1">IF('INF S2 353-271'!$AQ30="|","|",BU$23+'INF S2 353-271'!$AQ30)</f>
        <v>1.0067389385677896</v>
      </c>
      <c r="BV34" s="88"/>
      <c r="CK34" s="284">
        <v>47.332999999999998</v>
      </c>
      <c r="CL34" s="154" t="s">
        <v>121</v>
      </c>
      <c r="CM34" s="89"/>
      <c r="CN34" s="83">
        <f ca="1">IF('INF S2 353-271'!$AY30="|","|",CN$38+'INF S2 353-271'!$AY30)</f>
        <v>0.20244409733467475</v>
      </c>
      <c r="CO34" s="83">
        <f ca="1">IF('INF S2 353-271'!$AY30="|","|",CO$38+'INF S2 353-271'!$AY30)</f>
        <v>0.24411076400134141</v>
      </c>
      <c r="CP34" s="83">
        <f ca="1">IF('INF S2 353-271'!$AY30="|","|",CP$38+'INF S2 353-271'!$AY30)</f>
        <v>0.25799965289023036</v>
      </c>
      <c r="CQ34" s="87" t="str">
        <f ca="1">IF('INF S2 353-271'!$BA30="|","|",CQ$38+'INF S2 353-271'!$BA30)</f>
        <v>|</v>
      </c>
      <c r="CR34" s="87"/>
      <c r="CS34" s="88" t="str">
        <f ca="1">IF('INF S2 353-271'!$AZ30="|","|",CS$38+'INF S2 353-271'!$AZ30)</f>
        <v>|</v>
      </c>
      <c r="CT34" s="83">
        <f ca="1">IF('INF S2 353-271'!$AY30="|","|",CT$38+'INF S2 353-271'!$AY30)</f>
        <v>0.28577743066800809</v>
      </c>
      <c r="CU34" s="83">
        <f ca="1">IF('INF S2 353-271'!$AY30="|","|",CU$38+'INF S2 353-271'!$AY30)</f>
        <v>0.29966631955689704</v>
      </c>
      <c r="CV34" s="87" t="str">
        <f ca="1">IF('INF S2 353-271'!$BA30="|","|",CV$38+'INF S2 353-271'!$BA30)</f>
        <v>|</v>
      </c>
      <c r="CW34" s="87"/>
      <c r="CX34" s="88" t="str">
        <f ca="1">IF('INF S2 353-271'!$AZ30="|","|",CX$38+'INF S2 353-271'!$AZ30)</f>
        <v>|</v>
      </c>
      <c r="CY34" s="83">
        <f ca="1">IF('INF S2 353-271'!$AY30="|","|",CY$38+'INF S2 353-271'!$AY30)</f>
        <v>0.32744409733467478</v>
      </c>
      <c r="CZ34" s="83">
        <f ca="1">IF('INF S2 353-271'!$AY30="|","|",CZ$38+'INF S2 353-271'!$AY30)</f>
        <v>0.34133298622356367</v>
      </c>
      <c r="DA34" s="87" t="str">
        <f ca="1">IF('INF S2 353-271'!$BA30="|","|",DA$38+'INF S2 353-271'!$BA30)</f>
        <v>|</v>
      </c>
      <c r="DB34" s="87"/>
      <c r="DC34" s="88" t="str">
        <f ca="1">IF('INF S2 353-271'!$AZ30="|","|",DC$38+'INF S2 353-271'!$AZ30)</f>
        <v>|</v>
      </c>
      <c r="DD34" s="83">
        <f ca="1">IF('INF S2 353-271'!$AY30="|","|",DD$38+'INF S2 353-271'!$AY30)</f>
        <v>0.36911076400134146</v>
      </c>
      <c r="DE34" s="87" t="str">
        <f ca="1">IF('INF S2 353-271'!$BA30="|","|",DE$38+'INF S2 353-271'!$BA30)</f>
        <v>|</v>
      </c>
      <c r="DF34" s="88" t="str">
        <f ca="1">IF('INF S2 353-271'!$AZ30="|","|",DF$38+'INF S2 353-271'!$AZ30)</f>
        <v>|</v>
      </c>
      <c r="DG34" s="83">
        <f ca="1">IF('INF S2 353-271'!$AY30="|","|",DG$38+'INF S2 353-271'!$AY30)</f>
        <v>0.41077743066800809</v>
      </c>
      <c r="DH34" s="87" t="str">
        <f ca="1">IF('INF S2 353-271'!$BA30="|","|",DH$38+'INF S2 353-271'!$BA30)</f>
        <v>|</v>
      </c>
      <c r="DI34" s="88" t="str">
        <f ca="1">IF('INF S2 353-271'!$AZ30="|","|",DI$38+'INF S2 353-271'!$AZ30)</f>
        <v>|</v>
      </c>
      <c r="DJ34" s="83">
        <f ca="1">IF('INF S2 353-271'!$AY30="|","|",DJ$38+'INF S2 353-271'!$AY30)</f>
        <v>0.45244409733467478</v>
      </c>
      <c r="DK34" s="87" t="str">
        <f ca="1">IF('INF S2 353-271'!$BA30="|","|",DK$38+'INF S2 353-271'!$BA30)</f>
        <v>|</v>
      </c>
      <c r="DL34" s="88" t="str">
        <f ca="1">IF('INF S2 353-271'!$AZ30="|","|",DL$38+'INF S2 353-271'!$AZ30)</f>
        <v>|</v>
      </c>
      <c r="DM34" s="83">
        <f ca="1">IF('INF S2 353-271'!$AY30="|","|",DM$38+'INF S2 353-271'!$AY30)</f>
        <v>0.49411076400134146</v>
      </c>
      <c r="DN34" s="87" t="str">
        <f ca="1">IF('INF S2 353-271'!$BA30="|","|",DN$38+'INF S2 353-271'!$BA30)</f>
        <v>|</v>
      </c>
      <c r="DO34" s="88" t="str">
        <f ca="1">IF('INF S2 353-271'!$AZ30="|","|",DO$38+'INF S2 353-271'!$AZ30)</f>
        <v>|</v>
      </c>
      <c r="DP34" s="83">
        <f ca="1">IF('INF S2 353-271'!$AY30="|","|",DP$38+'INF S2 353-271'!$AY30)</f>
        <v>0.53577743066800809</v>
      </c>
      <c r="DQ34" s="87" t="str">
        <f ca="1">IF('INF S2 353-271'!$BA30="|","|",DQ$38+'INF S2 353-271'!$BA30)</f>
        <v>|</v>
      </c>
      <c r="DR34" s="88" t="str">
        <f ca="1">IF('INF S2 353-271'!$AZ30="|","|",DR$38+'INF S2 353-271'!$AZ30)</f>
        <v>|</v>
      </c>
      <c r="DS34" s="83">
        <f ca="1">IF('INF S2 353-271'!$AY30="|","|",DS$38+'INF S2 353-271'!$AY30)</f>
        <v>0.57744409733467472</v>
      </c>
      <c r="DT34" s="87" t="str">
        <f ca="1">IF('INF S2 353-271'!$BA30="|","|",DT$38+'INF S2 353-271'!$BA30)</f>
        <v>|</v>
      </c>
      <c r="DU34" s="88" t="str">
        <f ca="1">IF('INF S2 353-271'!$AZ30="|","|",DU$38+'INF S2 353-271'!$AZ30)</f>
        <v>|</v>
      </c>
      <c r="DV34" s="83">
        <f ca="1">IF('INF S2 353-271'!$AY30="|","|",DV$38+'INF S2 353-271'!$AY30)</f>
        <v>0.61911076400134135</v>
      </c>
      <c r="DW34" s="83">
        <f ca="1">IF('INF S2 353-271'!$AY30="|","|",DW$38+'INF S2 353-271'!$AY30)</f>
        <v>0.6329996528902303</v>
      </c>
      <c r="DX34" s="87" t="str">
        <f ca="1">IF('INF S2 353-271'!$BA30="|","|",DX$38+'INF S2 353-271'!$BA30)</f>
        <v>|</v>
      </c>
      <c r="DY34" s="87"/>
      <c r="DZ34" s="88" t="str">
        <f ca="1">IF('INF S2 353-271'!$AZ30="|","|",DZ$38+'INF S2 353-271'!$AZ30)</f>
        <v>|</v>
      </c>
      <c r="EA34" s="83">
        <f ca="1">IF('INF S2 353-271'!$AY30="|","|",EA$38+'INF S2 353-271'!$AY30)</f>
        <v>0.66077743066800809</v>
      </c>
      <c r="EB34" s="83">
        <f ca="1">IF('INF S2 353-271'!$AY30="|","|",EB$38+'INF S2 353-271'!$AY30)</f>
        <v>0.67466631955689693</v>
      </c>
      <c r="EC34" s="87" t="str">
        <f ca="1">IF('INF S2 353-271'!$BA30="|","|",EC$38+'INF S2 353-271'!$BA30)</f>
        <v>|</v>
      </c>
      <c r="ED34" s="87"/>
      <c r="EE34" s="88" t="str">
        <f ca="1">IF('INF S2 353-271'!$AZ30="|","|",EE$38+'INF S2 353-271'!$AZ30)</f>
        <v>|</v>
      </c>
      <c r="EF34" s="83">
        <f ca="1">IF('INF S2 353-271'!$AY30="|","|",EF$38+'INF S2 353-271'!$AY30)</f>
        <v>0.70244409733467472</v>
      </c>
      <c r="EG34" s="83">
        <f ca="1">IF('INF S2 353-271'!$AY30="|","|",EG$38+'INF S2 353-271'!$AY30)</f>
        <v>0.71633298622356356</v>
      </c>
      <c r="EH34" s="87" t="str">
        <f ca="1">IF('INF S2 353-271'!$BA30="|","|",EH$38+'INF S2 353-271'!$BA30)</f>
        <v>|</v>
      </c>
      <c r="EI34" s="87"/>
      <c r="EJ34" s="88" t="str">
        <f ca="1">IF('INF S2 353-271'!$AZ30="|","|",EJ$38+'INF S2 353-271'!$AZ30)</f>
        <v>|</v>
      </c>
      <c r="EK34" s="83">
        <f ca="1">IF('INF S2 353-271'!$AY30="|","|",EK$38+'INF S2 353-271'!$AY30)</f>
        <v>0.74411076400134135</v>
      </c>
      <c r="EL34" s="83">
        <f ca="1">IF('INF S2 353-271'!$AY30="|","|",EL$38+'INF S2 353-271'!$AY30)</f>
        <v>0.75799965289023019</v>
      </c>
      <c r="EM34" s="87" t="str">
        <f ca="1">IF('INF S2 353-271'!$BA30="|","|",EM$38+'INF S2 353-271'!$BA30)</f>
        <v>|</v>
      </c>
      <c r="EN34" s="87"/>
      <c r="EO34" s="88" t="str">
        <f ca="1">IF('INF S2 353-271'!$AZ30="|","|",EO$38+'INF S2 353-271'!$AZ30)</f>
        <v>|</v>
      </c>
      <c r="EP34" s="83">
        <f ca="1">IF('INF S2 353-271'!$AY30="|","|",EP$38+'INF S2 353-271'!$AY30)</f>
        <v>0.78577743066800809</v>
      </c>
      <c r="EQ34" s="87" t="str">
        <f ca="1">IF('INF S2 353-271'!$BA30="|","|",EQ$38+'INF S2 353-271'!$BA30)</f>
        <v>|</v>
      </c>
      <c r="ER34" s="88" t="str">
        <f ca="1">IF('INF S2 353-271'!$AZ30="|","|",ER$38+'INF S2 353-271'!$AZ30)</f>
        <v>|</v>
      </c>
      <c r="ES34" s="83">
        <f ca="1">IF('INF S2 353-271'!$AY30="|","|",ES$38+'INF S2 353-271'!$AY30)</f>
        <v>0.82744409733467472</v>
      </c>
      <c r="ET34" s="87" t="str">
        <f ca="1">IF('INF S2 353-271'!$BA30="|","|",ET$38+'INF S2 353-271'!$BA30)</f>
        <v>|</v>
      </c>
      <c r="EU34" s="88" t="str">
        <f ca="1">IF('INF S2 353-271'!$AZ30="|","|",EU$38+'INF S2 353-271'!$AZ30)</f>
        <v>|</v>
      </c>
      <c r="EV34" s="83">
        <f ca="1">IF('INF S2 353-271'!$AY30="|","|",EV$38+'INF S2 353-271'!$AY30)</f>
        <v>0.86911076400134135</v>
      </c>
      <c r="EW34" s="87" t="str">
        <f ca="1">IF('INF S2 353-271'!$BA30="|","|",EW$38+'INF S2 353-271'!$BA30)</f>
        <v>|</v>
      </c>
      <c r="EX34" s="88" t="str">
        <f ca="1">IF('INF S2 353-271'!$AZ30="|","|",EX$38+'INF S2 353-271'!$AZ30)</f>
        <v>|</v>
      </c>
      <c r="EY34" s="83">
        <f ca="1">IF('INF S2 353-271'!$AY30="|","|",EY$38+'INF S2 353-271'!$AY30)</f>
        <v>0.91077743066800809</v>
      </c>
      <c r="EZ34" s="87" t="str">
        <f ca="1">IF('INF S2 353-271'!$BA30="|","|",EZ$38+'INF S2 353-271'!$BA30)</f>
        <v>|</v>
      </c>
      <c r="FA34" s="83">
        <f ca="1">IF('INF S2 353-271'!$AY30="|","|",FA$38+'INF S2 353-271'!$AY30)</f>
        <v>0.95244409733467472</v>
      </c>
    </row>
    <row r="35" spans="1:186">
      <c r="A35" s="284">
        <f ca="1">'INF S2 353-271'!K28</f>
        <v>51.993999999999986</v>
      </c>
      <c r="B35" s="155" t="str">
        <f ca="1">'INF S2 353-271'!L28</f>
        <v>Stare Bojanowo</v>
      </c>
      <c r="C35" s="275"/>
      <c r="D35" s="83">
        <f ca="1">IF('INF S2 353-271'!$AQ31="|","|",D$23+'INF S2 353-271'!$AQ31)</f>
        <v>0.25953456159269772</v>
      </c>
      <c r="E35" s="88">
        <f ca="1">IF('INF S2 353-271'!$AR31="|","|",E$23+'INF S2 353-271'!$AR31)</f>
        <v>0.2648917476851852</v>
      </c>
      <c r="F35" s="87" t="str">
        <f ca="1">IF('INF S2 353-271'!$AS31="|","|",F$23+'INF S2 353-271'!$AS31)</f>
        <v>|</v>
      </c>
      <c r="G35" s="83">
        <f ca="1">IF('INF S2 353-271'!$AQ31="|","|",G$23+'INF S2 353-271'!$AQ31)</f>
        <v>0.30120122825936435</v>
      </c>
      <c r="H35" s="88">
        <f ca="1">IF('INF S2 353-271'!$AR31="|","|",H$23+'INF S2 353-271'!$AR31)</f>
        <v>0.30655841435185183</v>
      </c>
      <c r="I35" s="83"/>
      <c r="J35" s="87" t="str">
        <f ca="1">IF('INF S2 353-271'!$AS31="|","|",J$23+'INF S2 353-271'!$AS31)</f>
        <v>|</v>
      </c>
      <c r="K35" s="83">
        <f ca="1">IF('INF S2 353-271'!$AQ31="|","|",K$23+'INF S2 353-271'!$AQ31)</f>
        <v>0.32897900603714214</v>
      </c>
      <c r="L35" s="83">
        <f ca="1">IF('INF S2 353-271'!$AQ31="|","|",L$23+'INF S2 353-271'!$AQ31)</f>
        <v>0.34286789492603104</v>
      </c>
      <c r="M35" s="88">
        <f ca="1">IF('INF S2 353-271'!$AR31="|","|",M$23+'INF S2 353-271'!$AR31)</f>
        <v>0.34822508101851857</v>
      </c>
      <c r="N35" s="83"/>
      <c r="O35" s="87" t="str">
        <f ca="1">IF('INF S2 353-271'!$AS31="|","|",O$23+'INF S2 353-271'!$AS31)</f>
        <v>|</v>
      </c>
      <c r="P35" s="83">
        <f ca="1">IF('INF S2 353-271'!$AQ31="|","|",P$23+'INF S2 353-271'!$AQ31)</f>
        <v>0.37064567270380877</v>
      </c>
      <c r="Q35" s="83">
        <f ca="1">IF('INF S2 353-271'!$AQ31="|","|",Q$23+'INF S2 353-271'!$AQ31)</f>
        <v>0.38453456159269772</v>
      </c>
      <c r="R35" s="88">
        <f ca="1">IF('INF S2 353-271'!$AR31="|","|",R$23+'INF S2 353-271'!$AR31)</f>
        <v>0.3898917476851852</v>
      </c>
      <c r="S35" s="83"/>
      <c r="T35" s="87" t="str">
        <f ca="1">IF('INF S2 353-271'!$AS31="|","|",T$23+'INF S2 353-271'!$AS31)</f>
        <v>|</v>
      </c>
      <c r="U35" s="83">
        <f ca="1">IF('INF S2 353-271'!$AQ31="|","|",U$23+'INF S2 353-271'!$AQ31)</f>
        <v>0.41231233937047546</v>
      </c>
      <c r="V35" s="83">
        <f ca="1">IF('INF S2 353-271'!$AQ31="|","|",V$23+'INF S2 353-271'!$AQ31)</f>
        <v>0.42620122825936435</v>
      </c>
      <c r="W35" s="88">
        <f ca="1">IF('INF S2 353-271'!$AR31="|","|",W$23+'INF S2 353-271'!$AR31)</f>
        <v>0.43155841435185183</v>
      </c>
      <c r="X35" s="87" t="str">
        <f ca="1">IF('INF S2 353-271'!$AS31="|","|",X$23+'INF S2 353-271'!$AS31)</f>
        <v>|</v>
      </c>
      <c r="Y35" s="83">
        <f ca="1">IF('INF S2 353-271'!$AQ31="|","|",Y$23+'INF S2 353-271'!$AQ31)</f>
        <v>0.46786789492603104</v>
      </c>
      <c r="Z35" s="88">
        <f ca="1">IF('INF S2 353-271'!$AR31="|","|",Z$23+'INF S2 353-271'!$AR31)</f>
        <v>0.47322508101851846</v>
      </c>
      <c r="AA35" s="87" t="str">
        <f ca="1">IF('INF S2 353-271'!$AS31="|","|",AA$23+'INF S2 353-271'!$AS31)</f>
        <v>|</v>
      </c>
      <c r="AB35" s="83">
        <f ca="1">IF('INF S2 353-271'!$AQ31="|","|",AB$23+'INF S2 353-271'!$AQ31)</f>
        <v>0.50953456159269772</v>
      </c>
      <c r="AC35" s="88">
        <f ca="1">IF('INF S2 353-271'!$AR31="|","|",AC$23+'INF S2 353-271'!$AR31)</f>
        <v>0.5148917476851852</v>
      </c>
      <c r="AD35" s="87" t="str">
        <f ca="1">IF('INF S2 353-271'!$AS31="|","|",AD$23+'INF S2 353-271'!$AS31)</f>
        <v>|</v>
      </c>
      <c r="AE35" s="83">
        <f ca="1">IF('INF S2 353-271'!$AQ31="|","|",AE$23+'INF S2 353-271'!$AQ31)</f>
        <v>0.55120122825936446</v>
      </c>
      <c r="AF35" s="88">
        <f ca="1">IF('INF S2 353-271'!$AR31="|","|",AF$23+'INF S2 353-271'!$AR31)</f>
        <v>0.55655841435185183</v>
      </c>
      <c r="AG35" s="87" t="str">
        <f ca="1">IF('INF S2 353-271'!$AS31="|","|",AG$23+'INF S2 353-271'!$AS31)</f>
        <v>|</v>
      </c>
      <c r="AH35" s="83">
        <f ca="1">IF('INF S2 353-271'!$AQ31="|","|",AH$23+'INF S2 353-271'!$AQ31)</f>
        <v>0.59286789492603109</v>
      </c>
      <c r="AI35" s="88">
        <f ca="1">IF('INF S2 353-271'!$AR31="|","|",AI$23+'INF S2 353-271'!$AR31)</f>
        <v>0.59822508101851846</v>
      </c>
      <c r="AJ35" s="87" t="str">
        <f ca="1">IF('INF S2 353-271'!$AS31="|","|",AJ$23+'INF S2 353-271'!$AS31)</f>
        <v>|</v>
      </c>
      <c r="AK35" s="83">
        <f ca="1">IF('INF S2 353-271'!$AQ31="|","|",AK$23+'INF S2 353-271'!$AQ31)</f>
        <v>0.63453456159269772</v>
      </c>
      <c r="AL35" s="88">
        <f ca="1">IF('INF S2 353-271'!$AR31="|","|",AL$23+'INF S2 353-271'!$AR31)</f>
        <v>0.63989174768518509</v>
      </c>
      <c r="AM35" s="87" t="str">
        <f ca="1">IF('INF S2 353-271'!$AS31="|","|",AM$23+'INF S2 353-271'!$AS31)</f>
        <v>|</v>
      </c>
      <c r="AN35" s="83">
        <f ca="1">IF('INF S2 353-271'!$AQ31="|","|",AN$23+'INF S2 353-271'!$AQ31)</f>
        <v>0.66231233937047551</v>
      </c>
      <c r="AO35" s="83">
        <f ca="1">IF('INF S2 353-271'!$AQ31="|","|",AO$23+'INF S2 353-271'!$AQ31)</f>
        <v>0.67620122825936446</v>
      </c>
      <c r="AP35" s="88">
        <f ca="1">IF('INF S2 353-271'!$AR31="|","|",AP$23+'INF S2 353-271'!$AR31)</f>
        <v>0.68155841435185183</v>
      </c>
      <c r="AQ35" s="83"/>
      <c r="AR35" s="87" t="str">
        <f ca="1">IF('INF S2 353-271'!$AS31="|","|",AR$23+'INF S2 353-271'!$AS31)</f>
        <v>|</v>
      </c>
      <c r="AS35" s="83">
        <f ca="1">IF('INF S2 353-271'!$AQ31="|","|",AS$23+'INF S2 353-271'!$AQ31)</f>
        <v>0.70397900603714225</v>
      </c>
      <c r="AT35" s="83">
        <f ca="1">IF('INF S2 353-271'!$AQ31="|","|",AT$23+'INF S2 353-271'!$AQ31)</f>
        <v>0.71786789492603109</v>
      </c>
      <c r="AU35" s="88">
        <f ca="1">IF('INF S2 353-271'!$AR31="|","|",AU$23+'INF S2 353-271'!$AR31)</f>
        <v>0.72322508101851857</v>
      </c>
      <c r="AV35" s="83"/>
      <c r="AW35" s="87" t="str">
        <f ca="1">IF('INF S2 353-271'!$AS31="|","|",AW$23+'INF S2 353-271'!$AS31)</f>
        <v>|</v>
      </c>
      <c r="AX35" s="83">
        <f ca="1">IF('INF S2 353-271'!$AQ31="|","|",AX$23+'INF S2 353-271'!$AQ31)</f>
        <v>0.74564567270380888</v>
      </c>
      <c r="AY35" s="83">
        <f ca="1">IF('INF S2 353-271'!$AQ31="|","|",AY$23+'INF S2 353-271'!$AQ31)</f>
        <v>0.75953456159269772</v>
      </c>
      <c r="AZ35" s="88">
        <f ca="1">IF('INF S2 353-271'!$AR31="|","|",AZ$23+'INF S2 353-271'!$AR31)</f>
        <v>0.7648917476851852</v>
      </c>
      <c r="BA35" s="83"/>
      <c r="BB35" s="87" t="str">
        <f ca="1">IF('INF S2 353-271'!$AS31="|","|",BB$23+'INF S2 353-271'!$AS31)</f>
        <v>|</v>
      </c>
      <c r="BC35" s="83">
        <f ca="1">IF('INF S2 353-271'!$AQ31="|","|",BC$23+'INF S2 353-271'!$AQ31)</f>
        <v>0.78731233937047562</v>
      </c>
      <c r="BD35" s="83">
        <f ca="1">IF('INF S2 353-271'!$AQ31="|","|",BD$23+'INF S2 353-271'!$AQ31)</f>
        <v>0.80120122825936446</v>
      </c>
      <c r="BE35" s="88">
        <f ca="1">IF('INF S2 353-271'!$AR31="|","|",BE$23+'INF S2 353-271'!$AR31)</f>
        <v>0.80655841435185183</v>
      </c>
      <c r="BF35" s="83"/>
      <c r="BG35" s="87" t="str">
        <f ca="1">IF('INF S2 353-271'!$AS31="|","|",BG$23+'INF S2 353-271'!$AS31)</f>
        <v>|</v>
      </c>
      <c r="BH35" s="83">
        <f ca="1">IF('INF S2 353-271'!$AQ31="|","|",BH$23+'INF S2 353-271'!$AQ31)</f>
        <v>0.82897900603714225</v>
      </c>
      <c r="BI35" s="83">
        <f ca="1">IF('INF S2 353-271'!$AQ31="|","|",BI$23+'INF S2 353-271'!$AQ31)</f>
        <v>0.84286789492603109</v>
      </c>
      <c r="BJ35" s="88">
        <f ca="1">IF('INF S2 353-271'!$AR31="|","|",BJ$23+'INF S2 353-271'!$AR31)</f>
        <v>0.84822508101851857</v>
      </c>
      <c r="BK35" s="87" t="str">
        <f ca="1">IF('INF S2 353-271'!$AS31="|","|",BK$23+'INF S2 353-271'!$AS31)</f>
        <v>|</v>
      </c>
      <c r="BL35" s="83">
        <f ca="1">IF('INF S2 353-271'!$AQ31="|","|",BL$23+'INF S2 353-271'!$AQ31)</f>
        <v>0.88453456159269772</v>
      </c>
      <c r="BM35" s="88">
        <f ca="1">IF('INF S2 353-271'!$AR31="|","|",BM$23+'INF S2 353-271'!$AR31)</f>
        <v>0.8898917476851852</v>
      </c>
      <c r="BN35" s="87" t="str">
        <f ca="1">IF('INF S2 353-271'!$AS31="|","|",BN$23+'INF S2 353-271'!$AS31)</f>
        <v>|</v>
      </c>
      <c r="BO35" s="83">
        <f ca="1">IF('INF S2 353-271'!$AQ31="|","|",BO$23+'INF S2 353-271'!$AQ31)</f>
        <v>0.92620122825936446</v>
      </c>
      <c r="BP35" s="88">
        <f ca="1">IF('INF S2 353-271'!$AR31="|","|",BP$23+'INF S2 353-271'!$AR31)</f>
        <v>0.93155841435185183</v>
      </c>
      <c r="BQ35" s="87" t="str">
        <f ca="1">IF('INF S2 353-271'!$AS31="|","|",BQ$23+'INF S2 353-271'!$AS31)</f>
        <v>|</v>
      </c>
      <c r="BR35" s="83">
        <f ca="1">IF('INF S2 353-271'!$AQ31="|","|",BR$23+'INF S2 353-271'!$AQ31)</f>
        <v>0.96786789492603109</v>
      </c>
      <c r="BS35" s="88">
        <f ca="1">IF('INF S2 353-271'!$AR31="|","|",BS$23+'INF S2 353-271'!$AR31)</f>
        <v>0.97322508101851857</v>
      </c>
      <c r="BT35" s="87" t="str">
        <f ca="1">IF('INF S2 353-271'!$AS31="|","|",BT$23+'INF S2 353-271'!$AS31)</f>
        <v>|</v>
      </c>
      <c r="BU35" s="83">
        <f ca="1">IF('INF S2 353-271'!$AQ31="|","|",BU$23+'INF S2 353-271'!$AQ31)</f>
        <v>1.0095345615926976</v>
      </c>
      <c r="BV35" s="88"/>
      <c r="CK35" s="284">
        <v>51.993999999999986</v>
      </c>
      <c r="CL35" s="155" t="s">
        <v>122</v>
      </c>
      <c r="CM35" s="89"/>
      <c r="CN35" s="83">
        <f ca="1">IF('INF S2 353-271'!$AY31="|","|",CN$38+'INF S2 353-271'!$AY31)</f>
        <v>0.19964847430976676</v>
      </c>
      <c r="CO35" s="83">
        <f ca="1">IF('INF S2 353-271'!$AY31="|","|",CO$38+'INF S2 353-271'!$AY31)</f>
        <v>0.24131514097643342</v>
      </c>
      <c r="CP35" s="83">
        <f ca="1">IF('INF S2 353-271'!$AY31="|","|",CP$38+'INF S2 353-271'!$AY31)</f>
        <v>0.25520402986532231</v>
      </c>
      <c r="CQ35" s="87" t="str">
        <f ca="1">IF('INF S2 353-271'!$BA31="|","|",CQ$38+'INF S2 353-271'!$BA31)</f>
        <v>|</v>
      </c>
      <c r="CR35" s="87"/>
      <c r="CS35" s="88">
        <f ca="1">IF('INF S2 353-271'!$AZ31="|","|",CS$38+'INF S2 353-271'!$AZ31)</f>
        <v>0.27721064814814811</v>
      </c>
      <c r="CT35" s="83">
        <f ca="1">IF('INF S2 353-271'!$AY31="|","|",CT$38+'INF S2 353-271'!$AY31)</f>
        <v>0.28298180764310005</v>
      </c>
      <c r="CU35" s="83">
        <f ca="1">IF('INF S2 353-271'!$AY31="|","|",CU$38+'INF S2 353-271'!$AY31)</f>
        <v>0.296870696531989</v>
      </c>
      <c r="CV35" s="87" t="str">
        <f ca="1">IF('INF S2 353-271'!$BA31="|","|",CV$38+'INF S2 353-271'!$BA31)</f>
        <v>|</v>
      </c>
      <c r="CW35" s="87"/>
      <c r="CX35" s="88">
        <f ca="1">IF('INF S2 353-271'!$AZ31="|","|",CX$38+'INF S2 353-271'!$AZ31)</f>
        <v>0.31887731481481479</v>
      </c>
      <c r="CY35" s="83">
        <f ca="1">IF('INF S2 353-271'!$AY31="|","|",CY$38+'INF S2 353-271'!$AY31)</f>
        <v>0.32464847430976673</v>
      </c>
      <c r="CZ35" s="83">
        <f ca="1">IF('INF S2 353-271'!$AY31="|","|",CZ$38+'INF S2 353-271'!$AY31)</f>
        <v>0.33853736319865563</v>
      </c>
      <c r="DA35" s="87" t="str">
        <f ca="1">IF('INF S2 353-271'!$BA31="|","|",DA$38+'INF S2 353-271'!$BA31)</f>
        <v>|</v>
      </c>
      <c r="DB35" s="87"/>
      <c r="DC35" s="88">
        <f ca="1">IF('INF S2 353-271'!$AZ31="|","|",DC$38+'INF S2 353-271'!$AZ31)</f>
        <v>0.36054398148148148</v>
      </c>
      <c r="DD35" s="83">
        <f ca="1">IF('INF S2 353-271'!$AY31="|","|",DD$38+'INF S2 353-271'!$AY31)</f>
        <v>0.36631514097643342</v>
      </c>
      <c r="DE35" s="87" t="str">
        <f ca="1">IF('INF S2 353-271'!$BA31="|","|",DE$38+'INF S2 353-271'!$BA31)</f>
        <v>|</v>
      </c>
      <c r="DF35" s="88">
        <f ca="1">IF('INF S2 353-271'!$AZ31="|","|",DF$38+'INF S2 353-271'!$AZ31)</f>
        <v>0.40221064814814811</v>
      </c>
      <c r="DG35" s="83">
        <f ca="1">IF('INF S2 353-271'!$AY31="|","|",DG$38+'INF S2 353-271'!$AY31)</f>
        <v>0.40798180764310005</v>
      </c>
      <c r="DH35" s="87" t="str">
        <f ca="1">IF('INF S2 353-271'!$BA31="|","|",DH$38+'INF S2 353-271'!$BA31)</f>
        <v>|</v>
      </c>
      <c r="DI35" s="88">
        <f ca="1">IF('INF S2 353-271'!$AZ31="|","|",DI$38+'INF S2 353-271'!$AZ31)</f>
        <v>0.44387731481481479</v>
      </c>
      <c r="DJ35" s="83">
        <f ca="1">IF('INF S2 353-271'!$AY31="|","|",DJ$38+'INF S2 353-271'!$AY31)</f>
        <v>0.44964847430976673</v>
      </c>
      <c r="DK35" s="87" t="str">
        <f ca="1">IF('INF S2 353-271'!$BA31="|","|",DK$38+'INF S2 353-271'!$BA31)</f>
        <v>|</v>
      </c>
      <c r="DL35" s="88">
        <f ca="1">IF('INF S2 353-271'!$AZ31="|","|",DL$38+'INF S2 353-271'!$AZ31)</f>
        <v>0.48554398148148148</v>
      </c>
      <c r="DM35" s="83">
        <f ca="1">IF('INF S2 353-271'!$AY31="|","|",DM$38+'INF S2 353-271'!$AY31)</f>
        <v>0.49131514097643342</v>
      </c>
      <c r="DN35" s="87" t="str">
        <f ca="1">IF('INF S2 353-271'!$BA31="|","|",DN$38+'INF S2 353-271'!$BA31)</f>
        <v>|</v>
      </c>
      <c r="DO35" s="88">
        <f ca="1">IF('INF S2 353-271'!$AZ31="|","|",DO$38+'INF S2 353-271'!$AZ31)</f>
        <v>0.52721064814814822</v>
      </c>
      <c r="DP35" s="83">
        <f ca="1">IF('INF S2 353-271'!$AY31="|","|",DP$38+'INF S2 353-271'!$AY31)</f>
        <v>0.5329818076431001</v>
      </c>
      <c r="DQ35" s="87" t="str">
        <f ca="1">IF('INF S2 353-271'!$BA31="|","|",DQ$38+'INF S2 353-271'!$BA31)</f>
        <v>|</v>
      </c>
      <c r="DR35" s="88">
        <f ca="1">IF('INF S2 353-271'!$AZ31="|","|",DR$38+'INF S2 353-271'!$AZ31)</f>
        <v>0.56887731481481485</v>
      </c>
      <c r="DS35" s="83">
        <f ca="1">IF('INF S2 353-271'!$AY31="|","|",DS$38+'INF S2 353-271'!$AY31)</f>
        <v>0.57464847430976673</v>
      </c>
      <c r="DT35" s="87" t="str">
        <f ca="1">IF('INF S2 353-271'!$BA31="|","|",DT$38+'INF S2 353-271'!$BA31)</f>
        <v>|</v>
      </c>
      <c r="DU35" s="88">
        <f ca="1">IF('INF S2 353-271'!$AZ31="|","|",DU$38+'INF S2 353-271'!$AZ31)</f>
        <v>0.61054398148148148</v>
      </c>
      <c r="DV35" s="83">
        <f ca="1">IF('INF S2 353-271'!$AY31="|","|",DV$38+'INF S2 353-271'!$AY31)</f>
        <v>0.61631514097643336</v>
      </c>
      <c r="DW35" s="83">
        <f ca="1">IF('INF S2 353-271'!$AY31="|","|",DW$38+'INF S2 353-271'!$AY31)</f>
        <v>0.63020402986532231</v>
      </c>
      <c r="DX35" s="87" t="str">
        <f ca="1">IF('INF S2 353-271'!$BA31="|","|",DX$38+'INF S2 353-271'!$BA31)</f>
        <v>|</v>
      </c>
      <c r="DY35" s="87"/>
      <c r="DZ35" s="88">
        <f ca="1">IF('INF S2 353-271'!$AZ31="|","|",DZ$38+'INF S2 353-271'!$AZ31)</f>
        <v>0.65221064814814822</v>
      </c>
      <c r="EA35" s="83">
        <f ca="1">IF('INF S2 353-271'!$AY31="|","|",EA$38+'INF S2 353-271'!$AY31)</f>
        <v>0.6579818076431001</v>
      </c>
      <c r="EB35" s="83">
        <f ca="1">IF('INF S2 353-271'!$AY31="|","|",EB$38+'INF S2 353-271'!$AY31)</f>
        <v>0.67187069653198894</v>
      </c>
      <c r="EC35" s="87" t="str">
        <f ca="1">IF('INF S2 353-271'!$BA31="|","|",EC$38+'INF S2 353-271'!$BA31)</f>
        <v>|</v>
      </c>
      <c r="ED35" s="87"/>
      <c r="EE35" s="88">
        <f ca="1">IF('INF S2 353-271'!$AZ31="|","|",EE$38+'INF S2 353-271'!$AZ31)</f>
        <v>0.69387731481481485</v>
      </c>
      <c r="EF35" s="83">
        <f ca="1">IF('INF S2 353-271'!$AY31="|","|",EF$38+'INF S2 353-271'!$AY31)</f>
        <v>0.69964847430976673</v>
      </c>
      <c r="EG35" s="83">
        <f ca="1">IF('INF S2 353-271'!$AY31="|","|",EG$38+'INF S2 353-271'!$AY31)</f>
        <v>0.71353736319865557</v>
      </c>
      <c r="EH35" s="87" t="str">
        <f ca="1">IF('INF S2 353-271'!$BA31="|","|",EH$38+'INF S2 353-271'!$BA31)</f>
        <v>|</v>
      </c>
      <c r="EI35" s="87"/>
      <c r="EJ35" s="88">
        <f ca="1">IF('INF S2 353-271'!$AZ31="|","|",EJ$38+'INF S2 353-271'!$AZ31)</f>
        <v>0.73554398148148148</v>
      </c>
      <c r="EK35" s="83">
        <f ca="1">IF('INF S2 353-271'!$AY31="|","|",EK$38+'INF S2 353-271'!$AY31)</f>
        <v>0.74131514097643336</v>
      </c>
      <c r="EL35" s="83">
        <f ca="1">IF('INF S2 353-271'!$AY31="|","|",EL$38+'INF S2 353-271'!$AY31)</f>
        <v>0.7552040298653222</v>
      </c>
      <c r="EM35" s="87" t="str">
        <f ca="1">IF('INF S2 353-271'!$BA31="|","|",EM$38+'INF S2 353-271'!$BA31)</f>
        <v>|</v>
      </c>
      <c r="EN35" s="87"/>
      <c r="EO35" s="88">
        <f ca="1">IF('INF S2 353-271'!$AZ31="|","|",EO$38+'INF S2 353-271'!$AZ31)</f>
        <v>0.77721064814814822</v>
      </c>
      <c r="EP35" s="83">
        <f ca="1">IF('INF S2 353-271'!$AY31="|","|",EP$38+'INF S2 353-271'!$AY31)</f>
        <v>0.7829818076431001</v>
      </c>
      <c r="EQ35" s="87" t="str">
        <f ca="1">IF('INF S2 353-271'!$BA31="|","|",EQ$38+'INF S2 353-271'!$BA31)</f>
        <v>|</v>
      </c>
      <c r="ER35" s="88">
        <f ca="1">IF('INF S2 353-271'!$AZ31="|","|",ER$38+'INF S2 353-271'!$AZ31)</f>
        <v>0.81887731481481485</v>
      </c>
      <c r="ES35" s="83">
        <f ca="1">IF('INF S2 353-271'!$AY31="|","|",ES$38+'INF S2 353-271'!$AY31)</f>
        <v>0.82464847430976673</v>
      </c>
      <c r="ET35" s="87" t="str">
        <f ca="1">IF('INF S2 353-271'!$BA31="|","|",ET$38+'INF S2 353-271'!$BA31)</f>
        <v>|</v>
      </c>
      <c r="EU35" s="88">
        <f ca="1">IF('INF S2 353-271'!$AZ31="|","|",EU$38+'INF S2 353-271'!$AZ31)</f>
        <v>0.86054398148148148</v>
      </c>
      <c r="EV35" s="83">
        <f ca="1">IF('INF S2 353-271'!$AY31="|","|",EV$38+'INF S2 353-271'!$AY31)</f>
        <v>0.86631514097643336</v>
      </c>
      <c r="EW35" s="87" t="str">
        <f ca="1">IF('INF S2 353-271'!$BA31="|","|",EW$38+'INF S2 353-271'!$BA31)</f>
        <v>|</v>
      </c>
      <c r="EX35" s="88">
        <f ca="1">IF('INF S2 353-271'!$AZ31="|","|",EX$38+'INF S2 353-271'!$AZ31)</f>
        <v>0.90221064814814822</v>
      </c>
      <c r="EY35" s="83">
        <f ca="1">IF('INF S2 353-271'!$AY31="|","|",EY$38+'INF S2 353-271'!$AY31)</f>
        <v>0.9079818076431001</v>
      </c>
      <c r="EZ35" s="87" t="str">
        <f ca="1">IF('INF S2 353-271'!$BA31="|","|",EZ$38+'INF S2 353-271'!$BA31)</f>
        <v>|</v>
      </c>
      <c r="FA35" s="83">
        <f ca="1">IF('INF S2 353-271'!$AY31="|","|",FA$38+'INF S2 353-271'!$AY31)</f>
        <v>0.94964847430976673</v>
      </c>
    </row>
    <row r="36" spans="1:186">
      <c r="A36" s="284">
        <f ca="1">'INF S2 353-271'!K29</f>
        <v>56.654999999999987</v>
      </c>
      <c r="B36" s="154" t="str">
        <f ca="1">'INF S2 353-271'!L29</f>
        <v>Górka Duchowna</v>
      </c>
      <c r="C36" s="275"/>
      <c r="D36" s="83">
        <f ca="1">IF('INF S2 353-271'!$AQ32="|","|",D$23+'INF S2 353-271'!$AQ32)</f>
        <v>0.26233018461760571</v>
      </c>
      <c r="E36" s="88" t="str">
        <f ca="1">IF('INF S2 353-271'!$AR32="|","|",E$23+'INF S2 353-271'!$AR32)</f>
        <v>|</v>
      </c>
      <c r="F36" s="87" t="str">
        <f ca="1">IF('INF S2 353-271'!$AS32="|","|",F$23+'INF S2 353-271'!$AS32)</f>
        <v>|</v>
      </c>
      <c r="G36" s="83">
        <f ca="1">IF('INF S2 353-271'!$AQ32="|","|",G$23+'INF S2 353-271'!$AQ32)</f>
        <v>0.30399685128427234</v>
      </c>
      <c r="H36" s="88" t="str">
        <f ca="1">IF('INF S2 353-271'!$AR32="|","|",H$23+'INF S2 353-271'!$AR32)</f>
        <v>|</v>
      </c>
      <c r="I36" s="83"/>
      <c r="J36" s="87" t="str">
        <f ca="1">IF('INF S2 353-271'!$AS32="|","|",J$23+'INF S2 353-271'!$AS32)</f>
        <v>|</v>
      </c>
      <c r="K36" s="83">
        <f ca="1">IF('INF S2 353-271'!$AQ32="|","|",K$23+'INF S2 353-271'!$AQ32)</f>
        <v>0.33177462906205013</v>
      </c>
      <c r="L36" s="83">
        <f ca="1">IF('INF S2 353-271'!$AQ32="|","|",L$23+'INF S2 353-271'!$AQ32)</f>
        <v>0.34566351795093908</v>
      </c>
      <c r="M36" s="88" t="str">
        <f ca="1">IF('INF S2 353-271'!$AR32="|","|",M$23+'INF S2 353-271'!$AR32)</f>
        <v>|</v>
      </c>
      <c r="N36" s="83"/>
      <c r="O36" s="87" t="str">
        <f ca="1">IF('INF S2 353-271'!$AS32="|","|",O$23+'INF S2 353-271'!$AS32)</f>
        <v>|</v>
      </c>
      <c r="P36" s="83">
        <f ca="1">IF('INF S2 353-271'!$AQ32="|","|",P$23+'INF S2 353-271'!$AQ32)</f>
        <v>0.37344129572871676</v>
      </c>
      <c r="Q36" s="83">
        <f ca="1">IF('INF S2 353-271'!$AQ32="|","|",Q$23+'INF S2 353-271'!$AQ32)</f>
        <v>0.38733018461760571</v>
      </c>
      <c r="R36" s="88" t="str">
        <f ca="1">IF('INF S2 353-271'!$AR32="|","|",R$23+'INF S2 353-271'!$AR32)</f>
        <v>|</v>
      </c>
      <c r="S36" s="83"/>
      <c r="T36" s="87" t="str">
        <f ca="1">IF('INF S2 353-271'!$AS32="|","|",T$23+'INF S2 353-271'!$AS32)</f>
        <v>|</v>
      </c>
      <c r="U36" s="83">
        <f ca="1">IF('INF S2 353-271'!$AQ32="|","|",U$23+'INF S2 353-271'!$AQ32)</f>
        <v>0.4151079623953835</v>
      </c>
      <c r="V36" s="83">
        <f ca="1">IF('INF S2 353-271'!$AQ32="|","|",V$23+'INF S2 353-271'!$AQ32)</f>
        <v>0.42899685128427234</v>
      </c>
      <c r="W36" s="88" t="str">
        <f ca="1">IF('INF S2 353-271'!$AR32="|","|",W$23+'INF S2 353-271'!$AR32)</f>
        <v>|</v>
      </c>
      <c r="X36" s="87" t="str">
        <f ca="1">IF('INF S2 353-271'!$AS32="|","|",X$23+'INF S2 353-271'!$AS32)</f>
        <v>|</v>
      </c>
      <c r="Y36" s="83">
        <f ca="1">IF('INF S2 353-271'!$AQ32="|","|",Y$23+'INF S2 353-271'!$AQ32)</f>
        <v>0.47066351795093908</v>
      </c>
      <c r="Z36" s="88" t="str">
        <f ca="1">IF('INF S2 353-271'!$AR32="|","|",Z$23+'INF S2 353-271'!$AR32)</f>
        <v>|</v>
      </c>
      <c r="AA36" s="87" t="str">
        <f ca="1">IF('INF S2 353-271'!$AS32="|","|",AA$23+'INF S2 353-271'!$AS32)</f>
        <v>|</v>
      </c>
      <c r="AB36" s="83">
        <f ca="1">IF('INF S2 353-271'!$AQ32="|","|",AB$23+'INF S2 353-271'!$AQ32)</f>
        <v>0.51233018461760571</v>
      </c>
      <c r="AC36" s="88" t="str">
        <f ca="1">IF('INF S2 353-271'!$AR32="|","|",AC$23+'INF S2 353-271'!$AR32)</f>
        <v>|</v>
      </c>
      <c r="AD36" s="87" t="str">
        <f ca="1">IF('INF S2 353-271'!$AS32="|","|",AD$23+'INF S2 353-271'!$AS32)</f>
        <v>|</v>
      </c>
      <c r="AE36" s="83">
        <f ca="1">IF('INF S2 353-271'!$AQ32="|","|",AE$23+'INF S2 353-271'!$AQ32)</f>
        <v>0.55399685128427245</v>
      </c>
      <c r="AF36" s="88" t="str">
        <f ca="1">IF('INF S2 353-271'!$AR32="|","|",AF$23+'INF S2 353-271'!$AR32)</f>
        <v>|</v>
      </c>
      <c r="AG36" s="87" t="str">
        <f ca="1">IF('INF S2 353-271'!$AS32="|","|",AG$23+'INF S2 353-271'!$AS32)</f>
        <v>|</v>
      </c>
      <c r="AH36" s="83">
        <f ca="1">IF('INF S2 353-271'!$AQ32="|","|",AH$23+'INF S2 353-271'!$AQ32)</f>
        <v>0.59566351795093908</v>
      </c>
      <c r="AI36" s="88" t="str">
        <f ca="1">IF('INF S2 353-271'!$AR32="|","|",AI$23+'INF S2 353-271'!$AR32)</f>
        <v>|</v>
      </c>
      <c r="AJ36" s="87" t="str">
        <f ca="1">IF('INF S2 353-271'!$AS32="|","|",AJ$23+'INF S2 353-271'!$AS32)</f>
        <v>|</v>
      </c>
      <c r="AK36" s="83">
        <f ca="1">IF('INF S2 353-271'!$AQ32="|","|",AK$23+'INF S2 353-271'!$AQ32)</f>
        <v>0.63733018461760571</v>
      </c>
      <c r="AL36" s="88" t="str">
        <f ca="1">IF('INF S2 353-271'!$AR32="|","|",AL$23+'INF S2 353-271'!$AR32)</f>
        <v>|</v>
      </c>
      <c r="AM36" s="87" t="str">
        <f ca="1">IF('INF S2 353-271'!$AS32="|","|",AM$23+'INF S2 353-271'!$AS32)</f>
        <v>|</v>
      </c>
      <c r="AN36" s="83">
        <f ca="1">IF('INF S2 353-271'!$AQ32="|","|",AN$23+'INF S2 353-271'!$AQ32)</f>
        <v>0.6651079623953835</v>
      </c>
      <c r="AO36" s="83">
        <f ca="1">IF('INF S2 353-271'!$AQ32="|","|",AO$23+'INF S2 353-271'!$AQ32)</f>
        <v>0.67899685128427245</v>
      </c>
      <c r="AP36" s="88" t="str">
        <f ca="1">IF('INF S2 353-271'!$AR32="|","|",AP$23+'INF S2 353-271'!$AR32)</f>
        <v>|</v>
      </c>
      <c r="AQ36" s="83"/>
      <c r="AR36" s="87" t="str">
        <f ca="1">IF('INF S2 353-271'!$AS32="|","|",AR$23+'INF S2 353-271'!$AS32)</f>
        <v>|</v>
      </c>
      <c r="AS36" s="83">
        <f ca="1">IF('INF S2 353-271'!$AQ32="|","|",AS$23+'INF S2 353-271'!$AQ32)</f>
        <v>0.70677462906205024</v>
      </c>
      <c r="AT36" s="83">
        <f ca="1">IF('INF S2 353-271'!$AQ32="|","|",AT$23+'INF S2 353-271'!$AQ32)</f>
        <v>0.72066351795093908</v>
      </c>
      <c r="AU36" s="88" t="str">
        <f ca="1">IF('INF S2 353-271'!$AR32="|","|",AU$23+'INF S2 353-271'!$AR32)</f>
        <v>|</v>
      </c>
      <c r="AV36" s="83"/>
      <c r="AW36" s="87" t="str">
        <f ca="1">IF('INF S2 353-271'!$AS32="|","|",AW$23+'INF S2 353-271'!$AS32)</f>
        <v>|</v>
      </c>
      <c r="AX36" s="83">
        <f ca="1">IF('INF S2 353-271'!$AQ32="|","|",AX$23+'INF S2 353-271'!$AQ32)</f>
        <v>0.74844129572871687</v>
      </c>
      <c r="AY36" s="83">
        <f ca="1">IF('INF S2 353-271'!$AQ32="|","|",AY$23+'INF S2 353-271'!$AQ32)</f>
        <v>0.76233018461760571</v>
      </c>
      <c r="AZ36" s="88" t="str">
        <f ca="1">IF('INF S2 353-271'!$AR32="|","|",AZ$23+'INF S2 353-271'!$AR32)</f>
        <v>|</v>
      </c>
      <c r="BA36" s="83"/>
      <c r="BB36" s="87" t="str">
        <f ca="1">IF('INF S2 353-271'!$AS32="|","|",BB$23+'INF S2 353-271'!$AS32)</f>
        <v>|</v>
      </c>
      <c r="BC36" s="83">
        <f ca="1">IF('INF S2 353-271'!$AQ32="|","|",BC$23+'INF S2 353-271'!$AQ32)</f>
        <v>0.79010796239538361</v>
      </c>
      <c r="BD36" s="83">
        <f ca="1">IF('INF S2 353-271'!$AQ32="|","|",BD$23+'INF S2 353-271'!$AQ32)</f>
        <v>0.80399685128427245</v>
      </c>
      <c r="BE36" s="88" t="str">
        <f ca="1">IF('INF S2 353-271'!$AR32="|","|",BE$23+'INF S2 353-271'!$AR32)</f>
        <v>|</v>
      </c>
      <c r="BF36" s="83"/>
      <c r="BG36" s="87" t="str">
        <f ca="1">IF('INF S2 353-271'!$AS32="|","|",BG$23+'INF S2 353-271'!$AS32)</f>
        <v>|</v>
      </c>
      <c r="BH36" s="83">
        <f ca="1">IF('INF S2 353-271'!$AQ32="|","|",BH$23+'INF S2 353-271'!$AQ32)</f>
        <v>0.83177462906205024</v>
      </c>
      <c r="BI36" s="83">
        <f ca="1">IF('INF S2 353-271'!$AQ32="|","|",BI$23+'INF S2 353-271'!$AQ32)</f>
        <v>0.84566351795093908</v>
      </c>
      <c r="BJ36" s="88" t="str">
        <f ca="1">IF('INF S2 353-271'!$AR32="|","|",BJ$23+'INF S2 353-271'!$AR32)</f>
        <v>|</v>
      </c>
      <c r="BK36" s="87" t="str">
        <f ca="1">IF('INF S2 353-271'!$AS32="|","|",BK$23+'INF S2 353-271'!$AS32)</f>
        <v>|</v>
      </c>
      <c r="BL36" s="83">
        <f ca="1">IF('INF S2 353-271'!$AQ32="|","|",BL$23+'INF S2 353-271'!$AQ32)</f>
        <v>0.88733018461760571</v>
      </c>
      <c r="BM36" s="88" t="str">
        <f ca="1">IF('INF S2 353-271'!$AR32="|","|",BM$23+'INF S2 353-271'!$AR32)</f>
        <v>|</v>
      </c>
      <c r="BN36" s="87" t="str">
        <f ca="1">IF('INF S2 353-271'!$AS32="|","|",BN$23+'INF S2 353-271'!$AS32)</f>
        <v>|</v>
      </c>
      <c r="BO36" s="83">
        <f ca="1">IF('INF S2 353-271'!$AQ32="|","|",BO$23+'INF S2 353-271'!$AQ32)</f>
        <v>0.92899685128427245</v>
      </c>
      <c r="BP36" s="88" t="str">
        <f ca="1">IF('INF S2 353-271'!$AR32="|","|",BP$23+'INF S2 353-271'!$AR32)</f>
        <v>|</v>
      </c>
      <c r="BQ36" s="87" t="str">
        <f ca="1">IF('INF S2 353-271'!$AS32="|","|",BQ$23+'INF S2 353-271'!$AS32)</f>
        <v>|</v>
      </c>
      <c r="BR36" s="83">
        <f ca="1">IF('INF S2 353-271'!$AQ32="|","|",BR$23+'INF S2 353-271'!$AQ32)</f>
        <v>0.97066351795093908</v>
      </c>
      <c r="BS36" s="88" t="str">
        <f ca="1">IF('INF S2 353-271'!$AR32="|","|",BS$23+'INF S2 353-271'!$AR32)</f>
        <v>|</v>
      </c>
      <c r="BT36" s="87" t="str">
        <f ca="1">IF('INF S2 353-271'!$AS32="|","|",BT$23+'INF S2 353-271'!$AS32)</f>
        <v>|</v>
      </c>
      <c r="BU36" s="83">
        <f ca="1">IF('INF S2 353-271'!$AQ32="|","|",BU$23+'INF S2 353-271'!$AQ32)</f>
        <v>1.0123301846176056</v>
      </c>
      <c r="BV36" s="88"/>
      <c r="CK36" s="284">
        <v>56.654999999999987</v>
      </c>
      <c r="CL36" s="154" t="s">
        <v>123</v>
      </c>
      <c r="CM36" s="89"/>
      <c r="CN36" s="83">
        <f ca="1">IF('INF S2 353-271'!$AY32="|","|",CN$38+'INF S2 353-271'!$AY32)</f>
        <v>0.19685285128485874</v>
      </c>
      <c r="CO36" s="83">
        <f ca="1">IF('INF S2 353-271'!$AY32="|","|",CO$38+'INF S2 353-271'!$AY32)</f>
        <v>0.23851951795152543</v>
      </c>
      <c r="CP36" s="83">
        <f ca="1">IF('INF S2 353-271'!$AY32="|","|",CP$38+'INF S2 353-271'!$AY32)</f>
        <v>0.25240840684041432</v>
      </c>
      <c r="CQ36" s="87" t="str">
        <f ca="1">IF('INF S2 353-271'!$BA32="|","|",CQ$38+'INF S2 353-271'!$BA32)</f>
        <v>|</v>
      </c>
      <c r="CR36" s="87"/>
      <c r="CS36" s="88" t="str">
        <f ca="1">IF('INF S2 353-271'!$AZ32="|","|",CS$38+'INF S2 353-271'!$AZ32)</f>
        <v>|</v>
      </c>
      <c r="CT36" s="83">
        <f ca="1">IF('INF S2 353-271'!$AY32="|","|",CT$38+'INF S2 353-271'!$AY32)</f>
        <v>0.28018618461819206</v>
      </c>
      <c r="CU36" s="83">
        <f ca="1">IF('INF S2 353-271'!$AY32="|","|",CU$38+'INF S2 353-271'!$AY32)</f>
        <v>0.29407507350708101</v>
      </c>
      <c r="CV36" s="87" t="str">
        <f ca="1">IF('INF S2 353-271'!$BA32="|","|",CV$38+'INF S2 353-271'!$BA32)</f>
        <v>|</v>
      </c>
      <c r="CW36" s="87"/>
      <c r="CX36" s="88" t="str">
        <f ca="1">IF('INF S2 353-271'!$AZ32="|","|",CX$38+'INF S2 353-271'!$AZ32)</f>
        <v>|</v>
      </c>
      <c r="CY36" s="83">
        <f ca="1">IF('INF S2 353-271'!$AY32="|","|",CY$38+'INF S2 353-271'!$AY32)</f>
        <v>0.32185285128485874</v>
      </c>
      <c r="CZ36" s="83">
        <f ca="1">IF('INF S2 353-271'!$AY32="|","|",CZ$38+'INF S2 353-271'!$AY32)</f>
        <v>0.33574174017374764</v>
      </c>
      <c r="DA36" s="87" t="str">
        <f ca="1">IF('INF S2 353-271'!$BA32="|","|",DA$38+'INF S2 353-271'!$BA32)</f>
        <v>|</v>
      </c>
      <c r="DB36" s="87"/>
      <c r="DC36" s="88" t="str">
        <f ca="1">IF('INF S2 353-271'!$AZ32="|","|",DC$38+'INF S2 353-271'!$AZ32)</f>
        <v>|</v>
      </c>
      <c r="DD36" s="83">
        <f ca="1">IF('INF S2 353-271'!$AY32="|","|",DD$38+'INF S2 353-271'!$AY32)</f>
        <v>0.36351951795152543</v>
      </c>
      <c r="DE36" s="87" t="str">
        <f ca="1">IF('INF S2 353-271'!$BA32="|","|",DE$38+'INF S2 353-271'!$BA32)</f>
        <v>|</v>
      </c>
      <c r="DF36" s="88" t="str">
        <f ca="1">IF('INF S2 353-271'!$AZ32="|","|",DF$38+'INF S2 353-271'!$AZ32)</f>
        <v>|</v>
      </c>
      <c r="DG36" s="83">
        <f ca="1">IF('INF S2 353-271'!$AY32="|","|",DG$38+'INF S2 353-271'!$AY32)</f>
        <v>0.40518618461819206</v>
      </c>
      <c r="DH36" s="87" t="str">
        <f ca="1">IF('INF S2 353-271'!$BA32="|","|",DH$38+'INF S2 353-271'!$BA32)</f>
        <v>|</v>
      </c>
      <c r="DI36" s="88" t="str">
        <f ca="1">IF('INF S2 353-271'!$AZ32="|","|",DI$38+'INF S2 353-271'!$AZ32)</f>
        <v>|</v>
      </c>
      <c r="DJ36" s="83">
        <f ca="1">IF('INF S2 353-271'!$AY32="|","|",DJ$38+'INF S2 353-271'!$AY32)</f>
        <v>0.44685285128485874</v>
      </c>
      <c r="DK36" s="87" t="str">
        <f ca="1">IF('INF S2 353-271'!$BA32="|","|",DK$38+'INF S2 353-271'!$BA32)</f>
        <v>|</v>
      </c>
      <c r="DL36" s="88" t="str">
        <f ca="1">IF('INF S2 353-271'!$AZ32="|","|",DL$38+'INF S2 353-271'!$AZ32)</f>
        <v>|</v>
      </c>
      <c r="DM36" s="83">
        <f ca="1">IF('INF S2 353-271'!$AY32="|","|",DM$38+'INF S2 353-271'!$AY32)</f>
        <v>0.48851951795152543</v>
      </c>
      <c r="DN36" s="87" t="str">
        <f ca="1">IF('INF S2 353-271'!$BA32="|","|",DN$38+'INF S2 353-271'!$BA32)</f>
        <v>|</v>
      </c>
      <c r="DO36" s="88" t="str">
        <f ca="1">IF('INF S2 353-271'!$AZ32="|","|",DO$38+'INF S2 353-271'!$AZ32)</f>
        <v>|</v>
      </c>
      <c r="DP36" s="83">
        <f ca="1">IF('INF S2 353-271'!$AY32="|","|",DP$38+'INF S2 353-271'!$AY32)</f>
        <v>0.53018618461819211</v>
      </c>
      <c r="DQ36" s="87" t="str">
        <f ca="1">IF('INF S2 353-271'!$BA32="|","|",DQ$38+'INF S2 353-271'!$BA32)</f>
        <v>|</v>
      </c>
      <c r="DR36" s="88" t="str">
        <f ca="1">IF('INF S2 353-271'!$AZ32="|","|",DR$38+'INF S2 353-271'!$AZ32)</f>
        <v>|</v>
      </c>
      <c r="DS36" s="83">
        <f ca="1">IF('INF S2 353-271'!$AY32="|","|",DS$38+'INF S2 353-271'!$AY32)</f>
        <v>0.57185285128485874</v>
      </c>
      <c r="DT36" s="87" t="str">
        <f ca="1">IF('INF S2 353-271'!$BA32="|","|",DT$38+'INF S2 353-271'!$BA32)</f>
        <v>|</v>
      </c>
      <c r="DU36" s="88" t="str">
        <f ca="1">IF('INF S2 353-271'!$AZ32="|","|",DU$38+'INF S2 353-271'!$AZ32)</f>
        <v>|</v>
      </c>
      <c r="DV36" s="83">
        <f ca="1">IF('INF S2 353-271'!$AY32="|","|",DV$38+'INF S2 353-271'!$AY32)</f>
        <v>0.61351951795152537</v>
      </c>
      <c r="DW36" s="83">
        <f ca="1">IF('INF S2 353-271'!$AY32="|","|",DW$38+'INF S2 353-271'!$AY32)</f>
        <v>0.62740840684041432</v>
      </c>
      <c r="DX36" s="87" t="str">
        <f ca="1">IF('INF S2 353-271'!$BA32="|","|",DX$38+'INF S2 353-271'!$BA32)</f>
        <v>|</v>
      </c>
      <c r="DY36" s="87"/>
      <c r="DZ36" s="88" t="str">
        <f ca="1">IF('INF S2 353-271'!$AZ32="|","|",DZ$38+'INF S2 353-271'!$AZ32)</f>
        <v>|</v>
      </c>
      <c r="EA36" s="83">
        <f ca="1">IF('INF S2 353-271'!$AY32="|","|",EA$38+'INF S2 353-271'!$AY32)</f>
        <v>0.65518618461819211</v>
      </c>
      <c r="EB36" s="83">
        <f ca="1">IF('INF S2 353-271'!$AY32="|","|",EB$38+'INF S2 353-271'!$AY32)</f>
        <v>0.66907507350708095</v>
      </c>
      <c r="EC36" s="87" t="str">
        <f ca="1">IF('INF S2 353-271'!$BA32="|","|",EC$38+'INF S2 353-271'!$BA32)</f>
        <v>|</v>
      </c>
      <c r="ED36" s="87"/>
      <c r="EE36" s="88" t="str">
        <f ca="1">IF('INF S2 353-271'!$AZ32="|","|",EE$38+'INF S2 353-271'!$AZ32)</f>
        <v>|</v>
      </c>
      <c r="EF36" s="83">
        <f ca="1">IF('INF S2 353-271'!$AY32="|","|",EF$38+'INF S2 353-271'!$AY32)</f>
        <v>0.69685285128485874</v>
      </c>
      <c r="EG36" s="83">
        <f ca="1">IF('INF S2 353-271'!$AY32="|","|",EG$38+'INF S2 353-271'!$AY32)</f>
        <v>0.71074174017374758</v>
      </c>
      <c r="EH36" s="87" t="str">
        <f ca="1">IF('INF S2 353-271'!$BA32="|","|",EH$38+'INF S2 353-271'!$BA32)</f>
        <v>|</v>
      </c>
      <c r="EI36" s="87"/>
      <c r="EJ36" s="88" t="str">
        <f ca="1">IF('INF S2 353-271'!$AZ32="|","|",EJ$38+'INF S2 353-271'!$AZ32)</f>
        <v>|</v>
      </c>
      <c r="EK36" s="83">
        <f ca="1">IF('INF S2 353-271'!$AY32="|","|",EK$38+'INF S2 353-271'!$AY32)</f>
        <v>0.73851951795152537</v>
      </c>
      <c r="EL36" s="83">
        <f ca="1">IF('INF S2 353-271'!$AY32="|","|",EL$38+'INF S2 353-271'!$AY32)</f>
        <v>0.75240840684041421</v>
      </c>
      <c r="EM36" s="87" t="str">
        <f ca="1">IF('INF S2 353-271'!$BA32="|","|",EM$38+'INF S2 353-271'!$BA32)</f>
        <v>|</v>
      </c>
      <c r="EN36" s="87"/>
      <c r="EO36" s="88" t="str">
        <f ca="1">IF('INF S2 353-271'!$AZ32="|","|",EO$38+'INF S2 353-271'!$AZ32)</f>
        <v>|</v>
      </c>
      <c r="EP36" s="83">
        <f ca="1">IF('INF S2 353-271'!$AY32="|","|",EP$38+'INF S2 353-271'!$AY32)</f>
        <v>0.78018618461819211</v>
      </c>
      <c r="EQ36" s="87" t="str">
        <f ca="1">IF('INF S2 353-271'!$BA32="|","|",EQ$38+'INF S2 353-271'!$BA32)</f>
        <v>|</v>
      </c>
      <c r="ER36" s="88" t="str">
        <f ca="1">IF('INF S2 353-271'!$AZ32="|","|",ER$38+'INF S2 353-271'!$AZ32)</f>
        <v>|</v>
      </c>
      <c r="ES36" s="83">
        <f ca="1">IF('INF S2 353-271'!$AY32="|","|",ES$38+'INF S2 353-271'!$AY32)</f>
        <v>0.82185285128485874</v>
      </c>
      <c r="ET36" s="87" t="str">
        <f ca="1">IF('INF S2 353-271'!$BA32="|","|",ET$38+'INF S2 353-271'!$BA32)</f>
        <v>|</v>
      </c>
      <c r="EU36" s="88" t="str">
        <f ca="1">IF('INF S2 353-271'!$AZ32="|","|",EU$38+'INF S2 353-271'!$AZ32)</f>
        <v>|</v>
      </c>
      <c r="EV36" s="83">
        <f ca="1">IF('INF S2 353-271'!$AY32="|","|",EV$38+'INF S2 353-271'!$AY32)</f>
        <v>0.86351951795152537</v>
      </c>
      <c r="EW36" s="87" t="str">
        <f ca="1">IF('INF S2 353-271'!$BA32="|","|",EW$38+'INF S2 353-271'!$BA32)</f>
        <v>|</v>
      </c>
      <c r="EX36" s="88" t="str">
        <f ca="1">IF('INF S2 353-271'!$AZ32="|","|",EX$38+'INF S2 353-271'!$AZ32)</f>
        <v>|</v>
      </c>
      <c r="EY36" s="83">
        <f ca="1">IF('INF S2 353-271'!$AY32="|","|",EY$38+'INF S2 353-271'!$AY32)</f>
        <v>0.90518618461819211</v>
      </c>
      <c r="EZ36" s="87" t="str">
        <f ca="1">IF('INF S2 353-271'!$BA32="|","|",EZ$38+'INF S2 353-271'!$BA32)</f>
        <v>|</v>
      </c>
      <c r="FA36" s="83">
        <f ca="1">IF('INF S2 353-271'!$AY32="|","|",FA$38+'INF S2 353-271'!$AY32)</f>
        <v>0.94685285128485874</v>
      </c>
    </row>
    <row r="37" spans="1:186">
      <c r="A37" s="284">
        <f ca="1">'INF S2 353-271'!K30</f>
        <v>60.542999999999992</v>
      </c>
      <c r="B37" s="154" t="str">
        <f ca="1">'INF S2 353-271'!L30</f>
        <v>Lipno Nowe</v>
      </c>
      <c r="C37" s="275"/>
      <c r="D37" s="83">
        <f ca="1">IF('INF S2 353-271'!$AQ33="|","|",D$23+'INF S2 353-271'!$AQ33)</f>
        <v>0.26485217249294107</v>
      </c>
      <c r="E37" s="88" t="str">
        <f ca="1">IF('INF S2 353-271'!$AR33="|","|",E$23+'INF S2 353-271'!$AR33)</f>
        <v>|</v>
      </c>
      <c r="F37" s="87" t="str">
        <f ca="1">IF('INF S2 353-271'!$AS33="|","|",F$23+'INF S2 353-271'!$AS33)</f>
        <v>|</v>
      </c>
      <c r="G37" s="83">
        <f ca="1">IF('INF S2 353-271'!$AQ33="|","|",G$23+'INF S2 353-271'!$AQ33)</f>
        <v>0.30651883915960776</v>
      </c>
      <c r="H37" s="88" t="str">
        <f ca="1">IF('INF S2 353-271'!$AR33="|","|",H$23+'INF S2 353-271'!$AR33)</f>
        <v>|</v>
      </c>
      <c r="I37" s="83"/>
      <c r="J37" s="87" t="str">
        <f ca="1">IF('INF S2 353-271'!$AS33="|","|",J$23+'INF S2 353-271'!$AS33)</f>
        <v>|</v>
      </c>
      <c r="K37" s="83">
        <f ca="1">IF('INF S2 353-271'!$AQ33="|","|",K$23+'INF S2 353-271'!$AQ33)</f>
        <v>0.33429661693738555</v>
      </c>
      <c r="L37" s="83">
        <f ca="1">IF('INF S2 353-271'!$AQ33="|","|",L$23+'INF S2 353-271'!$AQ33)</f>
        <v>0.34818550582627439</v>
      </c>
      <c r="M37" s="88" t="str">
        <f ca="1">IF('INF S2 353-271'!$AR33="|","|",M$23+'INF S2 353-271'!$AR33)</f>
        <v>|</v>
      </c>
      <c r="N37" s="83"/>
      <c r="O37" s="87" t="str">
        <f ca="1">IF('INF S2 353-271'!$AS33="|","|",O$23+'INF S2 353-271'!$AS33)</f>
        <v>|</v>
      </c>
      <c r="P37" s="83">
        <f ca="1">IF('INF S2 353-271'!$AQ33="|","|",P$23+'INF S2 353-271'!$AQ33)</f>
        <v>0.37596328360405218</v>
      </c>
      <c r="Q37" s="83">
        <f ca="1">IF('INF S2 353-271'!$AQ33="|","|",Q$23+'INF S2 353-271'!$AQ33)</f>
        <v>0.38985217249294113</v>
      </c>
      <c r="R37" s="88" t="str">
        <f ca="1">IF('INF S2 353-271'!$AR33="|","|",R$23+'INF S2 353-271'!$AR33)</f>
        <v>|</v>
      </c>
      <c r="S37" s="83"/>
      <c r="T37" s="87" t="str">
        <f ca="1">IF('INF S2 353-271'!$AS33="|","|",T$23+'INF S2 353-271'!$AS33)</f>
        <v>|</v>
      </c>
      <c r="U37" s="83">
        <f ca="1">IF('INF S2 353-271'!$AQ33="|","|",U$23+'INF S2 353-271'!$AQ33)</f>
        <v>0.41762995027071881</v>
      </c>
      <c r="V37" s="83">
        <f ca="1">IF('INF S2 353-271'!$AQ33="|","|",V$23+'INF S2 353-271'!$AQ33)</f>
        <v>0.43151883915960776</v>
      </c>
      <c r="W37" s="88" t="str">
        <f ca="1">IF('INF S2 353-271'!$AR33="|","|",W$23+'INF S2 353-271'!$AR33)</f>
        <v>|</v>
      </c>
      <c r="X37" s="87" t="str">
        <f ca="1">IF('INF S2 353-271'!$AS33="|","|",X$23+'INF S2 353-271'!$AS33)</f>
        <v>|</v>
      </c>
      <c r="Y37" s="83">
        <f ca="1">IF('INF S2 353-271'!$AQ33="|","|",Y$23+'INF S2 353-271'!$AQ33)</f>
        <v>0.47318550582627439</v>
      </c>
      <c r="Z37" s="88" t="str">
        <f ca="1">IF('INF S2 353-271'!$AR33="|","|",Z$23+'INF S2 353-271'!$AR33)</f>
        <v>|</v>
      </c>
      <c r="AA37" s="87" t="str">
        <f ca="1">IF('INF S2 353-271'!$AS33="|","|",AA$23+'INF S2 353-271'!$AS33)</f>
        <v>|</v>
      </c>
      <c r="AB37" s="83">
        <f ca="1">IF('INF S2 353-271'!$AQ33="|","|",AB$23+'INF S2 353-271'!$AQ33)</f>
        <v>0.51485217249294113</v>
      </c>
      <c r="AC37" s="88" t="str">
        <f ca="1">IF('INF S2 353-271'!$AR33="|","|",AC$23+'INF S2 353-271'!$AR33)</f>
        <v>|</v>
      </c>
      <c r="AD37" s="87" t="str">
        <f ca="1">IF('INF S2 353-271'!$AS33="|","|",AD$23+'INF S2 353-271'!$AS33)</f>
        <v>|</v>
      </c>
      <c r="AE37" s="83">
        <f ca="1">IF('INF S2 353-271'!$AQ33="|","|",AE$23+'INF S2 353-271'!$AQ33)</f>
        <v>0.55651883915960776</v>
      </c>
      <c r="AF37" s="88" t="str">
        <f ca="1">IF('INF S2 353-271'!$AR33="|","|",AF$23+'INF S2 353-271'!$AR33)</f>
        <v>|</v>
      </c>
      <c r="AG37" s="87" t="str">
        <f ca="1">IF('INF S2 353-271'!$AS33="|","|",AG$23+'INF S2 353-271'!$AS33)</f>
        <v>|</v>
      </c>
      <c r="AH37" s="83">
        <f ca="1">IF('INF S2 353-271'!$AQ33="|","|",AH$23+'INF S2 353-271'!$AQ33)</f>
        <v>0.59818550582627439</v>
      </c>
      <c r="AI37" s="88" t="str">
        <f ca="1">IF('INF S2 353-271'!$AR33="|","|",AI$23+'INF S2 353-271'!$AR33)</f>
        <v>|</v>
      </c>
      <c r="AJ37" s="87" t="str">
        <f ca="1">IF('INF S2 353-271'!$AS33="|","|",AJ$23+'INF S2 353-271'!$AS33)</f>
        <v>|</v>
      </c>
      <c r="AK37" s="83">
        <f ca="1">IF('INF S2 353-271'!$AQ33="|","|",AK$23+'INF S2 353-271'!$AQ33)</f>
        <v>0.63985217249294102</v>
      </c>
      <c r="AL37" s="88" t="str">
        <f ca="1">IF('INF S2 353-271'!$AR33="|","|",AL$23+'INF S2 353-271'!$AR33)</f>
        <v>|</v>
      </c>
      <c r="AM37" s="87" t="str">
        <f ca="1">IF('INF S2 353-271'!$AS33="|","|",AM$23+'INF S2 353-271'!$AS33)</f>
        <v>|</v>
      </c>
      <c r="AN37" s="83">
        <f ca="1">IF('INF S2 353-271'!$AQ33="|","|",AN$23+'INF S2 353-271'!$AQ33)</f>
        <v>0.66762995027071881</v>
      </c>
      <c r="AO37" s="83">
        <f ca="1">IF('INF S2 353-271'!$AQ33="|","|",AO$23+'INF S2 353-271'!$AQ33)</f>
        <v>0.68151883915960776</v>
      </c>
      <c r="AP37" s="88" t="str">
        <f ca="1">IF('INF S2 353-271'!$AR33="|","|",AP$23+'INF S2 353-271'!$AR33)</f>
        <v>|</v>
      </c>
      <c r="AQ37" s="83"/>
      <c r="AR37" s="87" t="str">
        <f ca="1">IF('INF S2 353-271'!$AS33="|","|",AR$23+'INF S2 353-271'!$AS33)</f>
        <v>|</v>
      </c>
      <c r="AS37" s="83">
        <f ca="1">IF('INF S2 353-271'!$AQ33="|","|",AS$23+'INF S2 353-271'!$AQ33)</f>
        <v>0.70929661693738555</v>
      </c>
      <c r="AT37" s="83">
        <f ca="1">IF('INF S2 353-271'!$AQ33="|","|",AT$23+'INF S2 353-271'!$AQ33)</f>
        <v>0.72318550582627439</v>
      </c>
      <c r="AU37" s="88" t="str">
        <f ca="1">IF('INF S2 353-271'!$AR33="|","|",AU$23+'INF S2 353-271'!$AR33)</f>
        <v>|</v>
      </c>
      <c r="AV37" s="83"/>
      <c r="AW37" s="87" t="str">
        <f ca="1">IF('INF S2 353-271'!$AS33="|","|",AW$23+'INF S2 353-271'!$AS33)</f>
        <v>|</v>
      </c>
      <c r="AX37" s="83">
        <f ca="1">IF('INF S2 353-271'!$AQ33="|","|",AX$23+'INF S2 353-271'!$AQ33)</f>
        <v>0.75096328360405218</v>
      </c>
      <c r="AY37" s="83">
        <f ca="1">IF('INF S2 353-271'!$AQ33="|","|",AY$23+'INF S2 353-271'!$AQ33)</f>
        <v>0.76485217249294102</v>
      </c>
      <c r="AZ37" s="88" t="str">
        <f ca="1">IF('INF S2 353-271'!$AR33="|","|",AZ$23+'INF S2 353-271'!$AR33)</f>
        <v>|</v>
      </c>
      <c r="BA37" s="83"/>
      <c r="BB37" s="87" t="str">
        <f ca="1">IF('INF S2 353-271'!$AS33="|","|",BB$23+'INF S2 353-271'!$AS33)</f>
        <v>|</v>
      </c>
      <c r="BC37" s="83">
        <f ca="1">IF('INF S2 353-271'!$AQ33="|","|",BC$23+'INF S2 353-271'!$AQ33)</f>
        <v>0.79262995027071892</v>
      </c>
      <c r="BD37" s="83">
        <f ca="1">IF('INF S2 353-271'!$AQ33="|","|",BD$23+'INF S2 353-271'!$AQ33)</f>
        <v>0.80651883915960776</v>
      </c>
      <c r="BE37" s="88" t="str">
        <f ca="1">IF('INF S2 353-271'!$AR33="|","|",BE$23+'INF S2 353-271'!$AR33)</f>
        <v>|</v>
      </c>
      <c r="BF37" s="83"/>
      <c r="BG37" s="87" t="str">
        <f ca="1">IF('INF S2 353-271'!$AS33="|","|",BG$23+'INF S2 353-271'!$AS33)</f>
        <v>|</v>
      </c>
      <c r="BH37" s="83">
        <f ca="1">IF('INF S2 353-271'!$AQ33="|","|",BH$23+'INF S2 353-271'!$AQ33)</f>
        <v>0.83429661693738555</v>
      </c>
      <c r="BI37" s="83">
        <f ca="1">IF('INF S2 353-271'!$AQ33="|","|",BI$23+'INF S2 353-271'!$AQ33)</f>
        <v>0.84818550582627439</v>
      </c>
      <c r="BJ37" s="88" t="str">
        <f ca="1">IF('INF S2 353-271'!$AR33="|","|",BJ$23+'INF S2 353-271'!$AR33)</f>
        <v>|</v>
      </c>
      <c r="BK37" s="87" t="str">
        <f ca="1">IF('INF S2 353-271'!$AS33="|","|",BK$23+'INF S2 353-271'!$AS33)</f>
        <v>|</v>
      </c>
      <c r="BL37" s="83">
        <f ca="1">IF('INF S2 353-271'!$AQ33="|","|",BL$23+'INF S2 353-271'!$AQ33)</f>
        <v>0.88985217249294102</v>
      </c>
      <c r="BM37" s="88" t="str">
        <f ca="1">IF('INF S2 353-271'!$AR33="|","|",BM$23+'INF S2 353-271'!$AR33)</f>
        <v>|</v>
      </c>
      <c r="BN37" s="87" t="str">
        <f ca="1">IF('INF S2 353-271'!$AS33="|","|",BN$23+'INF S2 353-271'!$AS33)</f>
        <v>|</v>
      </c>
      <c r="BO37" s="83">
        <f ca="1">IF('INF S2 353-271'!$AQ33="|","|",BO$23+'INF S2 353-271'!$AQ33)</f>
        <v>0.93151883915960776</v>
      </c>
      <c r="BP37" s="88" t="str">
        <f ca="1">IF('INF S2 353-271'!$AR33="|","|",BP$23+'INF S2 353-271'!$AR33)</f>
        <v>|</v>
      </c>
      <c r="BQ37" s="87" t="str">
        <f ca="1">IF('INF S2 353-271'!$AS33="|","|",BQ$23+'INF S2 353-271'!$AS33)</f>
        <v>|</v>
      </c>
      <c r="BR37" s="83">
        <f ca="1">IF('INF S2 353-271'!$AQ33="|","|",BR$23+'INF S2 353-271'!$AQ33)</f>
        <v>0.97318550582627439</v>
      </c>
      <c r="BS37" s="88" t="str">
        <f ca="1">IF('INF S2 353-271'!$AR33="|","|",BS$23+'INF S2 353-271'!$AR33)</f>
        <v>|</v>
      </c>
      <c r="BT37" s="87" t="str">
        <f ca="1">IF('INF S2 353-271'!$AS33="|","|",BT$23+'INF S2 353-271'!$AS33)</f>
        <v>|</v>
      </c>
      <c r="BU37" s="83">
        <f ca="1">IF('INF S2 353-271'!$AQ33="|","|",BU$23+'INF S2 353-271'!$AQ33)</f>
        <v>1.0148521724929411</v>
      </c>
      <c r="BV37" s="88"/>
      <c r="CK37" s="284">
        <v>60.542999999999992</v>
      </c>
      <c r="CL37" s="154" t="s">
        <v>124</v>
      </c>
      <c r="CM37" s="89"/>
      <c r="CN37" s="83">
        <f ca="1">IF('INF S2 353-271'!$AY33="|","|",CN$38+'INF S2 353-271'!$AY33)</f>
        <v>0.19433086340952338</v>
      </c>
      <c r="CO37" s="83">
        <f ca="1">IF('INF S2 353-271'!$AY33="|","|",CO$38+'INF S2 353-271'!$AY33)</f>
        <v>0.23599753007619004</v>
      </c>
      <c r="CP37" s="83">
        <f ca="1">IF('INF S2 353-271'!$AY33="|","|",CP$38+'INF S2 353-271'!$AY33)</f>
        <v>0.24988641896507896</v>
      </c>
      <c r="CQ37" s="87" t="str">
        <f ca="1">IF('INF S2 353-271'!$BA33="|","|",CQ$38+'INF S2 353-271'!$BA33)</f>
        <v>|</v>
      </c>
      <c r="CR37" s="87"/>
      <c r="CS37" s="88" t="str">
        <f ca="1">IF('INF S2 353-271'!$AZ33="|","|",CS$38+'INF S2 353-271'!$AZ33)</f>
        <v>|</v>
      </c>
      <c r="CT37" s="83">
        <f ca="1">IF('INF S2 353-271'!$AY33="|","|",CT$38+'INF S2 353-271'!$AY33)</f>
        <v>0.27766419674285669</v>
      </c>
      <c r="CU37" s="83">
        <f ca="1">IF('INF S2 353-271'!$AY33="|","|",CU$38+'INF S2 353-271'!$AY33)</f>
        <v>0.29155308563174565</v>
      </c>
      <c r="CV37" s="87" t="str">
        <f ca="1">IF('INF S2 353-271'!$BA33="|","|",CV$38+'INF S2 353-271'!$BA33)</f>
        <v>|</v>
      </c>
      <c r="CW37" s="87"/>
      <c r="CX37" s="88" t="str">
        <f ca="1">IF('INF S2 353-271'!$AZ33="|","|",CX$38+'INF S2 353-271'!$AZ33)</f>
        <v>|</v>
      </c>
      <c r="CY37" s="83">
        <f ca="1">IF('INF S2 353-271'!$AY33="|","|",CY$38+'INF S2 353-271'!$AY33)</f>
        <v>0.31933086340952338</v>
      </c>
      <c r="CZ37" s="83">
        <f ca="1">IF('INF S2 353-271'!$AY33="|","|",CZ$38+'INF S2 353-271'!$AY33)</f>
        <v>0.33321975229841228</v>
      </c>
      <c r="DA37" s="87" t="str">
        <f ca="1">IF('INF S2 353-271'!$BA33="|","|",DA$38+'INF S2 353-271'!$BA33)</f>
        <v>|</v>
      </c>
      <c r="DB37" s="87"/>
      <c r="DC37" s="88" t="str">
        <f ca="1">IF('INF S2 353-271'!$AZ33="|","|",DC$38+'INF S2 353-271'!$AZ33)</f>
        <v>|</v>
      </c>
      <c r="DD37" s="83">
        <f ca="1">IF('INF S2 353-271'!$AY33="|","|",DD$38+'INF S2 353-271'!$AY33)</f>
        <v>0.36099753007619007</v>
      </c>
      <c r="DE37" s="87" t="str">
        <f ca="1">IF('INF S2 353-271'!$BA33="|","|",DE$38+'INF S2 353-271'!$BA33)</f>
        <v>|</v>
      </c>
      <c r="DF37" s="88" t="str">
        <f ca="1">IF('INF S2 353-271'!$AZ33="|","|",DF$38+'INF S2 353-271'!$AZ33)</f>
        <v>|</v>
      </c>
      <c r="DG37" s="83">
        <f ca="1">IF('INF S2 353-271'!$AY33="|","|",DG$38+'INF S2 353-271'!$AY33)</f>
        <v>0.40266419674285669</v>
      </c>
      <c r="DH37" s="87" t="str">
        <f ca="1">IF('INF S2 353-271'!$BA33="|","|",DH$38+'INF S2 353-271'!$BA33)</f>
        <v>|</v>
      </c>
      <c r="DI37" s="88" t="str">
        <f ca="1">IF('INF S2 353-271'!$AZ33="|","|",DI$38+'INF S2 353-271'!$AZ33)</f>
        <v>|</v>
      </c>
      <c r="DJ37" s="83">
        <f ca="1">IF('INF S2 353-271'!$AY33="|","|",DJ$38+'INF S2 353-271'!$AY33)</f>
        <v>0.44433086340952338</v>
      </c>
      <c r="DK37" s="87" t="str">
        <f ca="1">IF('INF S2 353-271'!$BA33="|","|",DK$38+'INF S2 353-271'!$BA33)</f>
        <v>|</v>
      </c>
      <c r="DL37" s="88" t="str">
        <f ca="1">IF('INF S2 353-271'!$AZ33="|","|",DL$38+'INF S2 353-271'!$AZ33)</f>
        <v>|</v>
      </c>
      <c r="DM37" s="83">
        <f ca="1">IF('INF S2 353-271'!$AY33="|","|",DM$38+'INF S2 353-271'!$AY33)</f>
        <v>0.48599753007619007</v>
      </c>
      <c r="DN37" s="87" t="str">
        <f ca="1">IF('INF S2 353-271'!$BA33="|","|",DN$38+'INF S2 353-271'!$BA33)</f>
        <v>|</v>
      </c>
      <c r="DO37" s="88" t="str">
        <f ca="1">IF('INF S2 353-271'!$AZ33="|","|",DO$38+'INF S2 353-271'!$AZ33)</f>
        <v>|</v>
      </c>
      <c r="DP37" s="83">
        <f ca="1">IF('INF S2 353-271'!$AY33="|","|",DP$38+'INF S2 353-271'!$AY33)</f>
        <v>0.52766419674285681</v>
      </c>
      <c r="DQ37" s="87" t="str">
        <f ca="1">IF('INF S2 353-271'!$BA33="|","|",DQ$38+'INF S2 353-271'!$BA33)</f>
        <v>|</v>
      </c>
      <c r="DR37" s="88" t="str">
        <f ca="1">IF('INF S2 353-271'!$AZ33="|","|",DR$38+'INF S2 353-271'!$AZ33)</f>
        <v>|</v>
      </c>
      <c r="DS37" s="83">
        <f ca="1">IF('INF S2 353-271'!$AY33="|","|",DS$38+'INF S2 353-271'!$AY33)</f>
        <v>0.56933086340952344</v>
      </c>
      <c r="DT37" s="87" t="str">
        <f ca="1">IF('INF S2 353-271'!$BA33="|","|",DT$38+'INF S2 353-271'!$BA33)</f>
        <v>|</v>
      </c>
      <c r="DU37" s="88" t="str">
        <f ca="1">IF('INF S2 353-271'!$AZ33="|","|",DU$38+'INF S2 353-271'!$AZ33)</f>
        <v>|</v>
      </c>
      <c r="DV37" s="83">
        <f ca="1">IF('INF S2 353-271'!$AY33="|","|",DV$38+'INF S2 353-271'!$AY33)</f>
        <v>0.61099753007619007</v>
      </c>
      <c r="DW37" s="83">
        <f ca="1">IF('INF S2 353-271'!$AY33="|","|",DW$38+'INF S2 353-271'!$AY33)</f>
        <v>0.62488641896507902</v>
      </c>
      <c r="DX37" s="87" t="str">
        <f ca="1">IF('INF S2 353-271'!$BA33="|","|",DX$38+'INF S2 353-271'!$BA33)</f>
        <v>|</v>
      </c>
      <c r="DY37" s="87"/>
      <c r="DZ37" s="88" t="str">
        <f ca="1">IF('INF S2 353-271'!$AZ33="|","|",DZ$38+'INF S2 353-271'!$AZ33)</f>
        <v>|</v>
      </c>
      <c r="EA37" s="83">
        <f ca="1">IF('INF S2 353-271'!$AY33="|","|",EA$38+'INF S2 353-271'!$AY33)</f>
        <v>0.65266419674285681</v>
      </c>
      <c r="EB37" s="83">
        <f ca="1">IF('INF S2 353-271'!$AY33="|","|",EB$38+'INF S2 353-271'!$AY33)</f>
        <v>0.66655308563174565</v>
      </c>
      <c r="EC37" s="87" t="str">
        <f ca="1">IF('INF S2 353-271'!$BA33="|","|",EC$38+'INF S2 353-271'!$BA33)</f>
        <v>|</v>
      </c>
      <c r="ED37" s="87"/>
      <c r="EE37" s="88" t="str">
        <f ca="1">IF('INF S2 353-271'!$AZ33="|","|",EE$38+'INF S2 353-271'!$AZ33)</f>
        <v>|</v>
      </c>
      <c r="EF37" s="83">
        <f ca="1">IF('INF S2 353-271'!$AY33="|","|",EF$38+'INF S2 353-271'!$AY33)</f>
        <v>0.69433086340952344</v>
      </c>
      <c r="EG37" s="83">
        <f ca="1">IF('INF S2 353-271'!$AY33="|","|",EG$38+'INF S2 353-271'!$AY33)</f>
        <v>0.70821975229841228</v>
      </c>
      <c r="EH37" s="87" t="str">
        <f ca="1">IF('INF S2 353-271'!$BA33="|","|",EH$38+'INF S2 353-271'!$BA33)</f>
        <v>|</v>
      </c>
      <c r="EI37" s="87"/>
      <c r="EJ37" s="88" t="str">
        <f ca="1">IF('INF S2 353-271'!$AZ33="|","|",EJ$38+'INF S2 353-271'!$AZ33)</f>
        <v>|</v>
      </c>
      <c r="EK37" s="83">
        <f ca="1">IF('INF S2 353-271'!$AY33="|","|",EK$38+'INF S2 353-271'!$AY33)</f>
        <v>0.73599753007619007</v>
      </c>
      <c r="EL37" s="83">
        <f ca="1">IF('INF S2 353-271'!$AY33="|","|",EL$38+'INF S2 353-271'!$AY33)</f>
        <v>0.7498864189650789</v>
      </c>
      <c r="EM37" s="87" t="str">
        <f ca="1">IF('INF S2 353-271'!$BA33="|","|",EM$38+'INF S2 353-271'!$BA33)</f>
        <v>|</v>
      </c>
      <c r="EN37" s="87"/>
      <c r="EO37" s="88" t="str">
        <f ca="1">IF('INF S2 353-271'!$AZ33="|","|",EO$38+'INF S2 353-271'!$AZ33)</f>
        <v>|</v>
      </c>
      <c r="EP37" s="83">
        <f ca="1">IF('INF S2 353-271'!$AY33="|","|",EP$38+'INF S2 353-271'!$AY33)</f>
        <v>0.77766419674285681</v>
      </c>
      <c r="EQ37" s="87" t="str">
        <f ca="1">IF('INF S2 353-271'!$BA33="|","|",EQ$38+'INF S2 353-271'!$BA33)</f>
        <v>|</v>
      </c>
      <c r="ER37" s="88" t="str">
        <f ca="1">IF('INF S2 353-271'!$AZ33="|","|",ER$38+'INF S2 353-271'!$AZ33)</f>
        <v>|</v>
      </c>
      <c r="ES37" s="83">
        <f ca="1">IF('INF S2 353-271'!$AY33="|","|",ES$38+'INF S2 353-271'!$AY33)</f>
        <v>0.81933086340952344</v>
      </c>
      <c r="ET37" s="87" t="str">
        <f ca="1">IF('INF S2 353-271'!$BA33="|","|",ET$38+'INF S2 353-271'!$BA33)</f>
        <v>|</v>
      </c>
      <c r="EU37" s="88" t="str">
        <f ca="1">IF('INF S2 353-271'!$AZ33="|","|",EU$38+'INF S2 353-271'!$AZ33)</f>
        <v>|</v>
      </c>
      <c r="EV37" s="83">
        <f ca="1">IF('INF S2 353-271'!$AY33="|","|",EV$38+'INF S2 353-271'!$AY33)</f>
        <v>0.86099753007619007</v>
      </c>
      <c r="EW37" s="87" t="str">
        <f ca="1">IF('INF S2 353-271'!$BA33="|","|",EW$38+'INF S2 353-271'!$BA33)</f>
        <v>|</v>
      </c>
      <c r="EX37" s="88" t="str">
        <f ca="1">IF('INF S2 353-271'!$AZ33="|","|",EX$38+'INF S2 353-271'!$AZ33)</f>
        <v>|</v>
      </c>
      <c r="EY37" s="83">
        <f ca="1">IF('INF S2 353-271'!$AY33="|","|",EY$38+'INF S2 353-271'!$AY33)</f>
        <v>0.90266419674285681</v>
      </c>
      <c r="EZ37" s="87" t="str">
        <f ca="1">IF('INF S2 353-271'!$BA33="|","|",EZ$38+'INF S2 353-271'!$BA33)</f>
        <v>|</v>
      </c>
      <c r="FA37" s="83">
        <f ca="1">IF('INF S2 353-271'!$AY33="|","|",FA$38+'INF S2 353-271'!$AY33)</f>
        <v>0.94433086340952344</v>
      </c>
    </row>
    <row r="38" spans="1:186" s="18" customFormat="1">
      <c r="A38" s="285">
        <f ca="1">'INF S2 353-271'!K31</f>
        <v>68.74199999999999</v>
      </c>
      <c r="B38" s="183" t="str">
        <f ca="1">'INF S2 353-271'!L31</f>
        <v>Leszno</v>
      </c>
      <c r="C38" s="346"/>
      <c r="D38" s="167">
        <f ca="1">IF('INF S2 353-271'!$AQ34="|","|",D$23+'INF S2 353-271'!$AQ34)</f>
        <v>0.26855803590246446</v>
      </c>
      <c r="E38" s="347">
        <f ca="1">IF('INF S2 353-271'!$AR34="|","|",E$23+'INF S2 353-271'!$AR34)</f>
        <v>0.27092184027777777</v>
      </c>
      <c r="F38" s="168">
        <f ca="1">IF('INF S2 353-271'!$AS34="|","|",F$23+'INF S2 353-271'!$AS34)</f>
        <v>0.27605324074074072</v>
      </c>
      <c r="G38" s="167">
        <f ca="1">IF('INF S2 353-271'!$AQ34="|","|",G$23+'INF S2 353-271'!$AQ34)</f>
        <v>0.31022470256913115</v>
      </c>
      <c r="H38" s="347">
        <f ca="1">IF('INF S2 353-271'!$AR34="|","|",H$23+'INF S2 353-271'!$AR34)</f>
        <v>0.31258850694444446</v>
      </c>
      <c r="I38" s="167"/>
      <c r="J38" s="168">
        <f ca="1">IF('INF S2 353-271'!$AS34="|","|",J$23+'INF S2 353-271'!$AS34)</f>
        <v>0.31771990740740741</v>
      </c>
      <c r="K38" s="167">
        <f ca="1">IF('INF S2 353-271'!$AQ34="|","|",K$23+'INF S2 353-271'!$AQ34)</f>
        <v>0.33800248034690894</v>
      </c>
      <c r="L38" s="167">
        <f ca="1">IF('INF S2 353-271'!$AQ34="|","|",L$23+'INF S2 353-271'!$AQ34)</f>
        <v>0.35189136923579784</v>
      </c>
      <c r="M38" s="347">
        <f ca="1">IF('INF S2 353-271'!$AR34="|","|",M$23+'INF S2 353-271'!$AR34)</f>
        <v>0.35425517361111114</v>
      </c>
      <c r="N38" s="167"/>
      <c r="O38" s="168">
        <f ca="1">IF('INF S2 353-271'!$AS34="|","|",O$23+'INF S2 353-271'!$AS34)</f>
        <v>0.35938657407407409</v>
      </c>
      <c r="P38" s="167">
        <f ca="1">IF('INF S2 353-271'!$AQ34="|","|",P$23+'INF S2 353-271'!$AQ34)</f>
        <v>0.37966914701357557</v>
      </c>
      <c r="Q38" s="167">
        <f ca="1">IF('INF S2 353-271'!$AQ34="|","|",Q$23+'INF S2 353-271'!$AQ34)</f>
        <v>0.39355803590246452</v>
      </c>
      <c r="R38" s="347">
        <f ca="1">IF('INF S2 353-271'!$AR34="|","|",R$23+'INF S2 353-271'!$AR34)</f>
        <v>0.39592184027777777</v>
      </c>
      <c r="S38" s="167"/>
      <c r="T38" s="168">
        <f ca="1">IF('INF S2 353-271'!$AS34="|","|",T$23+'INF S2 353-271'!$AS34)</f>
        <v>0.40105324074074078</v>
      </c>
      <c r="U38" s="167">
        <f ca="1">IF('INF S2 353-271'!$AQ34="|","|",U$23+'INF S2 353-271'!$AQ34)</f>
        <v>0.42133581368024225</v>
      </c>
      <c r="V38" s="167">
        <f ca="1">IF('INF S2 353-271'!$AQ34="|","|",V$23+'INF S2 353-271'!$AQ34)</f>
        <v>0.43522470256913115</v>
      </c>
      <c r="W38" s="347">
        <f ca="1">IF('INF S2 353-271'!$AR34="|","|",W$23+'INF S2 353-271'!$AR34)</f>
        <v>0.4375885069444444</v>
      </c>
      <c r="X38" s="168">
        <f ca="1">IF('INF S2 353-271'!$AS34="|","|",X$23+'INF S2 353-271'!$AS34)</f>
        <v>0.44271990740740741</v>
      </c>
      <c r="Y38" s="167">
        <f ca="1">IF('INF S2 353-271'!$AQ34="|","|",Y$23+'INF S2 353-271'!$AQ34)</f>
        <v>0.47689136923579784</v>
      </c>
      <c r="Z38" s="347">
        <f ca="1">IF('INF S2 353-271'!$AR34="|","|",Z$23+'INF S2 353-271'!$AR34)</f>
        <v>0.47925517361111108</v>
      </c>
      <c r="AA38" s="168">
        <f ca="1">IF('INF S2 353-271'!$AS34="|","|",AA$23+'INF S2 353-271'!$AS34)</f>
        <v>0.48438657407407409</v>
      </c>
      <c r="AB38" s="167">
        <f ca="1">IF('INF S2 353-271'!$AQ34="|","|",AB$23+'INF S2 353-271'!$AQ34)</f>
        <v>0.51855803590246452</v>
      </c>
      <c r="AC38" s="347">
        <f ca="1">IF('INF S2 353-271'!$AR34="|","|",AC$23+'INF S2 353-271'!$AR34)</f>
        <v>0.52092184027777777</v>
      </c>
      <c r="AD38" s="168">
        <f ca="1">IF('INF S2 353-271'!$AS34="|","|",AD$23+'INF S2 353-271'!$AS34)</f>
        <v>0.52605324074074078</v>
      </c>
      <c r="AE38" s="167">
        <f ca="1">IF('INF S2 353-271'!$AQ34="|","|",AE$23+'INF S2 353-271'!$AQ34)</f>
        <v>0.56022470256913115</v>
      </c>
      <c r="AF38" s="347">
        <f ca="1">IF('INF S2 353-271'!$AR34="|","|",AF$23+'INF S2 353-271'!$AR34)</f>
        <v>0.5625885069444444</v>
      </c>
      <c r="AG38" s="168">
        <f ca="1">IF('INF S2 353-271'!$AS34="|","|",AG$23+'INF S2 353-271'!$AS34)</f>
        <v>0.56771990740740752</v>
      </c>
      <c r="AH38" s="167">
        <f ca="1">IF('INF S2 353-271'!$AQ34="|","|",AH$23+'INF S2 353-271'!$AQ34)</f>
        <v>0.60189136923579778</v>
      </c>
      <c r="AI38" s="347">
        <f ca="1">IF('INF S2 353-271'!$AR34="|","|",AI$23+'INF S2 353-271'!$AR34)</f>
        <v>0.60425517361111103</v>
      </c>
      <c r="AJ38" s="168">
        <f ca="1">IF('INF S2 353-271'!$AS34="|","|",AJ$23+'INF S2 353-271'!$AS34)</f>
        <v>0.60938657407407415</v>
      </c>
      <c r="AK38" s="167">
        <f ca="1">IF('INF S2 353-271'!$AQ34="|","|",AK$23+'INF S2 353-271'!$AQ34)</f>
        <v>0.64355803590246441</v>
      </c>
      <c r="AL38" s="347">
        <f ca="1">IF('INF S2 353-271'!$AR34="|","|",AL$23+'INF S2 353-271'!$AR34)</f>
        <v>0.64592184027777766</v>
      </c>
      <c r="AM38" s="168">
        <f ca="1">IF('INF S2 353-271'!$AS34="|","|",AM$23+'INF S2 353-271'!$AS34)</f>
        <v>0.65105324074074078</v>
      </c>
      <c r="AN38" s="167">
        <f ca="1">IF('INF S2 353-271'!$AQ34="|","|",AN$23+'INF S2 353-271'!$AQ34)</f>
        <v>0.6713358136802422</v>
      </c>
      <c r="AO38" s="167">
        <f ca="1">IF('INF S2 353-271'!$AQ34="|","|",AO$23+'INF S2 353-271'!$AQ34)</f>
        <v>0.68522470256913115</v>
      </c>
      <c r="AP38" s="347">
        <f ca="1">IF('INF S2 353-271'!$AR34="|","|",AP$23+'INF S2 353-271'!$AR34)</f>
        <v>0.6875885069444444</v>
      </c>
      <c r="AQ38" s="167"/>
      <c r="AR38" s="168">
        <f ca="1">IF('INF S2 353-271'!$AS34="|","|",AR$23+'INF S2 353-271'!$AS34)</f>
        <v>0.69271990740740752</v>
      </c>
      <c r="AS38" s="167">
        <f ca="1">IF('INF S2 353-271'!$AQ34="|","|",AS$23+'INF S2 353-271'!$AQ34)</f>
        <v>0.71300248034690894</v>
      </c>
      <c r="AT38" s="167">
        <f ca="1">IF('INF S2 353-271'!$AQ34="|","|",AT$23+'INF S2 353-271'!$AQ34)</f>
        <v>0.72689136923579778</v>
      </c>
      <c r="AU38" s="347">
        <f ca="1">IF('INF S2 353-271'!$AR34="|","|",AU$23+'INF S2 353-271'!$AR34)</f>
        <v>0.72925517361111114</v>
      </c>
      <c r="AV38" s="167"/>
      <c r="AW38" s="168">
        <f ca="1">IF('INF S2 353-271'!$AS34="|","|",AW$23+'INF S2 353-271'!$AS34)</f>
        <v>0.73438657407407415</v>
      </c>
      <c r="AX38" s="167">
        <f ca="1">IF('INF S2 353-271'!$AQ34="|","|",AX$23+'INF S2 353-271'!$AQ34)</f>
        <v>0.75466914701357557</v>
      </c>
      <c r="AY38" s="167">
        <f ca="1">IF('INF S2 353-271'!$AQ34="|","|",AY$23+'INF S2 353-271'!$AQ34)</f>
        <v>0.76855803590246441</v>
      </c>
      <c r="AZ38" s="347">
        <f ca="1">IF('INF S2 353-271'!$AR34="|","|",AZ$23+'INF S2 353-271'!$AR34)</f>
        <v>0.77092184027777777</v>
      </c>
      <c r="BA38" s="167"/>
      <c r="BB38" s="168">
        <f ca="1">IF('INF S2 353-271'!$AS34="|","|",BB$23+'INF S2 353-271'!$AS34)</f>
        <v>0.77605324074074078</v>
      </c>
      <c r="BC38" s="167">
        <f ca="1">IF('INF S2 353-271'!$AQ34="|","|",BC$23+'INF S2 353-271'!$AQ34)</f>
        <v>0.79633581368024231</v>
      </c>
      <c r="BD38" s="167">
        <f ca="1">IF('INF S2 353-271'!$AQ34="|","|",BD$23+'INF S2 353-271'!$AQ34)</f>
        <v>0.81022470256913115</v>
      </c>
      <c r="BE38" s="347">
        <f ca="1">IF('INF S2 353-271'!$AR34="|","|",BE$23+'INF S2 353-271'!$AR34)</f>
        <v>0.8125885069444444</v>
      </c>
      <c r="BF38" s="167"/>
      <c r="BG38" s="168">
        <f ca="1">IF('INF S2 353-271'!$AS34="|","|",BG$23+'INF S2 353-271'!$AS34)</f>
        <v>0.81771990740740752</v>
      </c>
      <c r="BH38" s="167">
        <f ca="1">IF('INF S2 353-271'!$AQ34="|","|",BH$23+'INF S2 353-271'!$AQ34)</f>
        <v>0.83800248034690894</v>
      </c>
      <c r="BI38" s="167">
        <f ca="1">IF('INF S2 353-271'!$AQ34="|","|",BI$23+'INF S2 353-271'!$AQ34)</f>
        <v>0.85189136923579778</v>
      </c>
      <c r="BJ38" s="347">
        <f ca="1">IF('INF S2 353-271'!$AR34="|","|",BJ$23+'INF S2 353-271'!$AR34)</f>
        <v>0.85425517361111114</v>
      </c>
      <c r="BK38" s="168">
        <f ca="1">IF('INF S2 353-271'!$AS34="|","|",BK$23+'INF S2 353-271'!$AS34)</f>
        <v>0.85938657407407415</v>
      </c>
      <c r="BL38" s="167">
        <f ca="1">IF('INF S2 353-271'!$AQ34="|","|",BL$23+'INF S2 353-271'!$AQ34)</f>
        <v>0.89355803590246441</v>
      </c>
      <c r="BM38" s="347">
        <f ca="1">IF('INF S2 353-271'!$AR34="|","|",BM$23+'INF S2 353-271'!$AR34)</f>
        <v>0.89592184027777777</v>
      </c>
      <c r="BN38" s="168">
        <f ca="1">IF('INF S2 353-271'!$AS34="|","|",BN$23+'INF S2 353-271'!$AS34)</f>
        <v>0.90105324074074078</v>
      </c>
      <c r="BO38" s="167">
        <f ca="1">IF('INF S2 353-271'!$AQ34="|","|",BO$23+'INF S2 353-271'!$AQ34)</f>
        <v>0.93522470256913115</v>
      </c>
      <c r="BP38" s="347">
        <f ca="1">IF('INF S2 353-271'!$AR34="|","|",BP$23+'INF S2 353-271'!$AR34)</f>
        <v>0.9375885069444444</v>
      </c>
      <c r="BQ38" s="168">
        <f ca="1">IF('INF S2 353-271'!$AS34="|","|",BQ$23+'INF S2 353-271'!$AS34)</f>
        <v>0.94271990740740752</v>
      </c>
      <c r="BR38" s="167">
        <f ca="1">IF('INF S2 353-271'!$AQ34="|","|",BR$23+'INF S2 353-271'!$AQ34)</f>
        <v>0.97689136923579778</v>
      </c>
      <c r="BS38" s="347">
        <f ca="1">IF('INF S2 353-271'!$AR34="|","|",BS$23+'INF S2 353-271'!$AR34)</f>
        <v>0.97925517361111114</v>
      </c>
      <c r="BT38" s="168">
        <f ca="1">IF('INF S2 353-271'!$AS34="|","|",BT$23+'INF S2 353-271'!$AS34)</f>
        <v>0.98438657407407415</v>
      </c>
      <c r="BU38" s="167">
        <f ca="1">IF('INF S2 353-271'!$AQ34="|","|",BU$23+'INF S2 353-271'!$AQ34)</f>
        <v>1.0185580359024644</v>
      </c>
      <c r="BV38" s="347"/>
      <c r="CK38" s="285">
        <v>68.74199999999999</v>
      </c>
      <c r="CL38" s="183" t="s">
        <v>12</v>
      </c>
      <c r="CM38" s="181"/>
      <c r="CN38" s="167">
        <v>0.19027777777777777</v>
      </c>
      <c r="CO38" s="167">
        <v>0.23194444444444443</v>
      </c>
      <c r="CP38" s="167">
        <v>0.24583333333333335</v>
      </c>
      <c r="CQ38" s="168">
        <v>0.26597222222222222</v>
      </c>
      <c r="CR38" s="168"/>
      <c r="CS38" s="347">
        <v>0.27083333333333331</v>
      </c>
      <c r="CT38" s="167">
        <v>0.27361111111111108</v>
      </c>
      <c r="CU38" s="167">
        <v>0.28750000000000003</v>
      </c>
      <c r="CV38" s="168">
        <v>0.30763888888888891</v>
      </c>
      <c r="CW38" s="168"/>
      <c r="CX38" s="347">
        <v>0.3125</v>
      </c>
      <c r="CY38" s="167">
        <v>0.31527777777777777</v>
      </c>
      <c r="CZ38" s="167">
        <v>0.32916666666666666</v>
      </c>
      <c r="DA38" s="168">
        <v>0.34930555555555554</v>
      </c>
      <c r="DB38" s="168"/>
      <c r="DC38" s="347">
        <v>0.35416666666666669</v>
      </c>
      <c r="DD38" s="167">
        <v>0.35694444444444445</v>
      </c>
      <c r="DE38" s="168">
        <v>0.39097222222222222</v>
      </c>
      <c r="DF38" s="347">
        <v>0.39583333333333331</v>
      </c>
      <c r="DG38" s="167">
        <v>0.39861111111111108</v>
      </c>
      <c r="DH38" s="168">
        <v>0.43263888888888885</v>
      </c>
      <c r="DI38" s="347">
        <v>0.4375</v>
      </c>
      <c r="DJ38" s="167">
        <v>0.44027777777777777</v>
      </c>
      <c r="DK38" s="168">
        <v>0.47430555555555554</v>
      </c>
      <c r="DL38" s="347">
        <v>0.47916666666666669</v>
      </c>
      <c r="DM38" s="167">
        <v>0.48194444444444445</v>
      </c>
      <c r="DN38" s="168">
        <v>0.51597222222222217</v>
      </c>
      <c r="DO38" s="347">
        <v>0.52083333333333337</v>
      </c>
      <c r="DP38" s="167">
        <v>0.52361111111111114</v>
      </c>
      <c r="DQ38" s="168">
        <v>0.55763888888888891</v>
      </c>
      <c r="DR38" s="347">
        <v>0.5625</v>
      </c>
      <c r="DS38" s="167">
        <v>0.56527777777777777</v>
      </c>
      <c r="DT38" s="168">
        <v>0.59930555555555554</v>
      </c>
      <c r="DU38" s="347">
        <v>0.60416666666666663</v>
      </c>
      <c r="DV38" s="167">
        <v>0.6069444444444444</v>
      </c>
      <c r="DW38" s="167">
        <v>0.62083333333333335</v>
      </c>
      <c r="DX38" s="168">
        <v>0.64097222222222217</v>
      </c>
      <c r="DY38" s="168"/>
      <c r="DZ38" s="347">
        <v>0.64583333333333337</v>
      </c>
      <c r="EA38" s="167">
        <v>0.64861111111111114</v>
      </c>
      <c r="EB38" s="167">
        <v>0.66249999999999998</v>
      </c>
      <c r="EC38" s="168">
        <v>0.68263888888888891</v>
      </c>
      <c r="ED38" s="168"/>
      <c r="EE38" s="347">
        <v>0.6875</v>
      </c>
      <c r="EF38" s="167">
        <v>0.69027777777777777</v>
      </c>
      <c r="EG38" s="167">
        <v>0.70416666666666661</v>
      </c>
      <c r="EH38" s="168">
        <v>0.72430555555555554</v>
      </c>
      <c r="EI38" s="168"/>
      <c r="EJ38" s="347">
        <v>0.72916666666666663</v>
      </c>
      <c r="EK38" s="167">
        <v>0.7319444444444444</v>
      </c>
      <c r="EL38" s="167">
        <v>0.74583333333333324</v>
      </c>
      <c r="EM38" s="168">
        <v>0.76597222222222217</v>
      </c>
      <c r="EN38" s="168"/>
      <c r="EO38" s="347">
        <v>0.77083333333333337</v>
      </c>
      <c r="EP38" s="167">
        <v>0.77361111111111114</v>
      </c>
      <c r="EQ38" s="168">
        <v>0.80763888888888891</v>
      </c>
      <c r="ER38" s="347">
        <v>0.8125</v>
      </c>
      <c r="ES38" s="167">
        <v>0.81527777777777777</v>
      </c>
      <c r="ET38" s="168">
        <v>0.84930555555555554</v>
      </c>
      <c r="EU38" s="347">
        <v>0.85416666666666663</v>
      </c>
      <c r="EV38" s="167">
        <v>0.8569444444444444</v>
      </c>
      <c r="EW38" s="168">
        <v>0.89097222222222217</v>
      </c>
      <c r="EX38" s="347">
        <v>0.89583333333333337</v>
      </c>
      <c r="EY38" s="167">
        <v>0.89861111111111114</v>
      </c>
      <c r="EZ38" s="168">
        <v>0.93263888888888891</v>
      </c>
      <c r="FA38" s="167">
        <v>0.94027777777777777</v>
      </c>
    </row>
    <row r="39" spans="1:186" s="2" customFormat="1">
      <c r="A39" s="533"/>
      <c r="B39" s="620"/>
      <c r="C39" s="407"/>
      <c r="D39" s="534"/>
      <c r="E39" s="534"/>
      <c r="F39" s="616"/>
      <c r="G39" s="534"/>
      <c r="H39" s="534"/>
      <c r="I39" s="534"/>
      <c r="J39" s="616"/>
      <c r="K39" s="616"/>
      <c r="L39" s="534"/>
      <c r="M39" s="534"/>
      <c r="N39" s="534"/>
      <c r="O39" s="616"/>
      <c r="P39" s="616"/>
      <c r="Q39" s="534"/>
      <c r="R39" s="534"/>
      <c r="S39" s="534"/>
      <c r="T39" s="616"/>
      <c r="U39" s="616"/>
      <c r="V39" s="534"/>
      <c r="W39" s="534"/>
      <c r="X39" s="616"/>
      <c r="Y39" s="534"/>
      <c r="Z39" s="534"/>
      <c r="AA39" s="616"/>
      <c r="AB39" s="534"/>
      <c r="AC39" s="534"/>
      <c r="AD39" s="616"/>
      <c r="AE39" s="534"/>
      <c r="AF39" s="534"/>
      <c r="AG39" s="616"/>
      <c r="AH39" s="534"/>
      <c r="AI39" s="534"/>
      <c r="AJ39" s="616"/>
      <c r="AK39" s="534"/>
      <c r="AL39" s="534"/>
      <c r="AM39" s="616"/>
      <c r="AN39" s="616"/>
      <c r="AO39" s="534"/>
      <c r="AP39" s="534"/>
      <c r="AQ39" s="534"/>
      <c r="AR39" s="616"/>
      <c r="AS39" s="616"/>
      <c r="AT39" s="534"/>
      <c r="AU39" s="534"/>
      <c r="AV39" s="534"/>
      <c r="AW39" s="616"/>
      <c r="AX39" s="616"/>
      <c r="AY39" s="534"/>
      <c r="AZ39" s="534"/>
      <c r="BA39" s="534"/>
      <c r="BB39" s="616"/>
      <c r="BC39" s="616"/>
      <c r="BD39" s="534"/>
      <c r="BE39" s="534"/>
      <c r="BF39" s="534"/>
      <c r="BG39" s="616"/>
      <c r="BH39" s="616"/>
      <c r="BI39" s="534"/>
      <c r="BJ39" s="534"/>
      <c r="BK39" s="616"/>
      <c r="BL39" s="534"/>
      <c r="BM39" s="534"/>
      <c r="BN39" s="616"/>
      <c r="BO39" s="534"/>
      <c r="BP39" s="534"/>
      <c r="BQ39" s="616"/>
      <c r="BR39" s="534"/>
      <c r="BS39" s="534"/>
      <c r="BT39" s="616"/>
      <c r="BU39" s="534"/>
      <c r="BV39" s="534"/>
      <c r="CK39" s="533"/>
      <c r="CL39" s="620"/>
      <c r="CM39" s="407"/>
      <c r="CN39" s="407"/>
      <c r="CO39" s="407"/>
    </row>
    <row r="40" spans="1:186" s="2" customFormat="1">
      <c r="A40" s="533"/>
      <c r="B40" s="620"/>
      <c r="C40" s="407"/>
      <c r="D40" s="534"/>
      <c r="E40" s="534"/>
      <c r="F40" s="616"/>
      <c r="G40" s="534"/>
      <c r="H40" s="534"/>
      <c r="I40" s="534"/>
      <c r="J40" s="616"/>
      <c r="K40" s="616"/>
      <c r="L40" s="534"/>
      <c r="M40" s="534"/>
      <c r="N40" s="534"/>
      <c r="O40" s="616"/>
      <c r="P40" s="616"/>
      <c r="Q40" s="534"/>
      <c r="R40" s="534"/>
      <c r="S40" s="534"/>
      <c r="T40" s="616"/>
      <c r="U40" s="616"/>
      <c r="V40" s="534"/>
      <c r="W40" s="534"/>
      <c r="X40" s="616"/>
      <c r="Y40" s="534"/>
      <c r="Z40" s="534"/>
      <c r="AA40" s="616"/>
      <c r="AB40" s="534"/>
      <c r="AC40" s="534"/>
      <c r="AD40" s="616"/>
      <c r="AE40" s="534"/>
      <c r="AF40" s="534"/>
      <c r="AG40" s="616"/>
      <c r="AH40" s="534"/>
      <c r="AI40" s="534"/>
      <c r="AJ40" s="616"/>
      <c r="AK40" s="534"/>
      <c r="AL40" s="534"/>
      <c r="AM40" s="616"/>
      <c r="AN40" s="616"/>
      <c r="AO40" s="534"/>
      <c r="AP40" s="534"/>
      <c r="AQ40" s="534"/>
      <c r="AR40" s="616"/>
      <c r="AS40" s="616"/>
      <c r="AT40" s="534"/>
      <c r="AU40" s="534"/>
      <c r="AV40" s="534"/>
      <c r="AW40" s="616"/>
      <c r="AX40" s="616"/>
      <c r="AY40" s="534"/>
      <c r="AZ40" s="534"/>
      <c r="BA40" s="534"/>
      <c r="BB40" s="616"/>
      <c r="BC40" s="616"/>
      <c r="BD40" s="534"/>
      <c r="BE40" s="534"/>
      <c r="BF40" s="534"/>
      <c r="BG40" s="616"/>
      <c r="BH40" s="616"/>
      <c r="BI40" s="534"/>
      <c r="BJ40" s="534"/>
      <c r="BK40" s="616"/>
      <c r="BL40" s="534"/>
      <c r="BM40" s="534"/>
      <c r="BN40" s="616"/>
      <c r="BO40" s="534"/>
      <c r="BP40" s="534"/>
      <c r="BQ40" s="616"/>
      <c r="BR40" s="534"/>
      <c r="BS40" s="534"/>
      <c r="BT40" s="616"/>
      <c r="BU40" s="534"/>
      <c r="BV40" s="534"/>
      <c r="CK40" s="533"/>
      <c r="CL40" s="620"/>
      <c r="CM40" s="407"/>
      <c r="CN40" s="407"/>
      <c r="CO40" s="407"/>
    </row>
    <row r="41" spans="1:186" s="2" customFormat="1">
      <c r="A41" s="533"/>
      <c r="B41" s="620"/>
      <c r="C41" s="407"/>
      <c r="D41" s="534"/>
      <c r="E41" s="534"/>
      <c r="F41" s="616"/>
      <c r="G41" s="534"/>
      <c r="H41" s="534"/>
      <c r="I41" s="534"/>
      <c r="J41" s="616"/>
      <c r="K41" s="616"/>
      <c r="L41" s="534"/>
      <c r="M41" s="534"/>
      <c r="N41" s="534"/>
      <c r="O41" s="616"/>
      <c r="P41" s="616"/>
      <c r="Q41" s="534"/>
      <c r="R41" s="534"/>
      <c r="S41" s="534"/>
      <c r="T41" s="616"/>
      <c r="U41" s="616"/>
      <c r="V41" s="534"/>
      <c r="W41" s="534"/>
      <c r="X41" s="616"/>
      <c r="Y41" s="534"/>
      <c r="Z41" s="534"/>
      <c r="AA41" s="616"/>
      <c r="AB41" s="534"/>
      <c r="AC41" s="534"/>
      <c r="AD41" s="616"/>
      <c r="AE41" s="534"/>
      <c r="AF41" s="534"/>
      <c r="AG41" s="616"/>
      <c r="AH41" s="534"/>
      <c r="AI41" s="534"/>
      <c r="AJ41" s="616"/>
      <c r="AK41" s="534"/>
      <c r="AL41" s="534"/>
      <c r="AM41" s="616"/>
      <c r="AN41" s="616"/>
      <c r="AO41" s="534"/>
      <c r="AP41" s="534"/>
      <c r="AQ41" s="534"/>
      <c r="AR41" s="616"/>
      <c r="AS41" s="616"/>
      <c r="AT41" s="534"/>
      <c r="AU41" s="534"/>
      <c r="AV41" s="534"/>
      <c r="AW41" s="616"/>
      <c r="AX41" s="616"/>
      <c r="AY41" s="534"/>
      <c r="AZ41" s="534"/>
      <c r="BA41" s="534"/>
      <c r="BB41" s="616"/>
      <c r="BC41" s="616"/>
      <c r="BD41" s="534"/>
      <c r="BE41" s="534"/>
      <c r="BF41" s="534"/>
      <c r="BG41" s="616"/>
      <c r="BH41" s="616"/>
      <c r="BI41" s="534"/>
      <c r="BJ41" s="534"/>
      <c r="BK41" s="616"/>
      <c r="BL41" s="534"/>
      <c r="BM41" s="534"/>
      <c r="BN41" s="616"/>
      <c r="BO41" s="534"/>
      <c r="BP41" s="534"/>
      <c r="BQ41" s="616"/>
      <c r="BR41" s="534"/>
      <c r="BS41" s="534"/>
      <c r="BT41" s="616"/>
      <c r="BU41" s="534"/>
      <c r="BV41" s="534"/>
      <c r="CK41" s="533"/>
      <c r="CL41" s="620"/>
      <c r="CM41" s="407"/>
      <c r="CN41" s="407"/>
      <c r="CO41" s="407"/>
    </row>
    <row r="42" spans="1:186" s="2" customFormat="1">
      <c r="A42" s="533"/>
      <c r="B42" s="621"/>
      <c r="C42" s="407"/>
      <c r="D42" s="534"/>
      <c r="E42" s="534"/>
      <c r="F42" s="616"/>
      <c r="G42" s="534"/>
      <c r="H42" s="534"/>
      <c r="I42" s="534"/>
      <c r="J42" s="616"/>
      <c r="K42" s="616"/>
      <c r="L42" s="534"/>
      <c r="M42" s="534"/>
      <c r="N42" s="534"/>
      <c r="O42" s="616"/>
      <c r="P42" s="616"/>
      <c r="Q42" s="534"/>
      <c r="R42" s="534"/>
      <c r="S42" s="534"/>
      <c r="T42" s="616"/>
      <c r="U42" s="616"/>
      <c r="V42" s="534"/>
      <c r="W42" s="534"/>
      <c r="X42" s="616"/>
      <c r="Y42" s="534"/>
      <c r="Z42" s="534"/>
      <c r="AA42" s="616"/>
      <c r="AB42" s="534"/>
      <c r="AC42" s="534"/>
      <c r="AD42" s="616"/>
      <c r="AE42" s="534"/>
      <c r="AF42" s="534"/>
      <c r="AG42" s="616"/>
      <c r="AH42" s="534"/>
      <c r="AI42" s="534"/>
      <c r="AJ42" s="616"/>
      <c r="AK42" s="534"/>
      <c r="AL42" s="534"/>
      <c r="AM42" s="616"/>
      <c r="AN42" s="616"/>
      <c r="AO42" s="534"/>
      <c r="AP42" s="534"/>
      <c r="AQ42" s="534"/>
      <c r="AR42" s="616"/>
      <c r="AS42" s="616"/>
      <c r="AT42" s="534"/>
      <c r="AU42" s="534"/>
      <c r="AV42" s="534"/>
      <c r="AW42" s="616"/>
      <c r="AX42" s="616"/>
      <c r="AY42" s="534"/>
      <c r="AZ42" s="534"/>
      <c r="BA42" s="534"/>
      <c r="BB42" s="616"/>
      <c r="BC42" s="616"/>
      <c r="BD42" s="534"/>
      <c r="BE42" s="534"/>
      <c r="BF42" s="534"/>
      <c r="BG42" s="616"/>
      <c r="BH42" s="616"/>
      <c r="BI42" s="534"/>
      <c r="BJ42" s="534"/>
      <c r="BK42" s="616"/>
      <c r="BL42" s="534"/>
      <c r="BM42" s="534"/>
      <c r="BN42" s="616"/>
      <c r="BO42" s="534"/>
      <c r="BP42" s="534"/>
      <c r="BQ42" s="616"/>
      <c r="BR42" s="534"/>
      <c r="BS42" s="534"/>
      <c r="BT42" s="616"/>
      <c r="BU42" s="534"/>
      <c r="BV42" s="534"/>
      <c r="CK42" s="533"/>
      <c r="CL42" s="621"/>
      <c r="CM42" s="407"/>
      <c r="CN42" s="407"/>
      <c r="CO42" s="407"/>
    </row>
    <row r="43" spans="1:186" s="2" customFormat="1">
      <c r="A43" s="533"/>
      <c r="B43" s="620"/>
      <c r="C43" s="407"/>
      <c r="D43" s="534"/>
      <c r="E43" s="534"/>
      <c r="F43" s="616"/>
      <c r="G43" s="534"/>
      <c r="H43" s="534"/>
      <c r="I43" s="534"/>
      <c r="J43" s="616"/>
      <c r="K43" s="616"/>
      <c r="L43" s="534"/>
      <c r="M43" s="534"/>
      <c r="N43" s="534"/>
      <c r="O43" s="616"/>
      <c r="P43" s="616"/>
      <c r="Q43" s="534"/>
      <c r="R43" s="534"/>
      <c r="S43" s="534"/>
      <c r="T43" s="616"/>
      <c r="U43" s="616"/>
      <c r="V43" s="534"/>
      <c r="W43" s="534"/>
      <c r="X43" s="616"/>
      <c r="Y43" s="534"/>
      <c r="Z43" s="534"/>
      <c r="AA43" s="616"/>
      <c r="AB43" s="534"/>
      <c r="AC43" s="534"/>
      <c r="AD43" s="616"/>
      <c r="AE43" s="534"/>
      <c r="AF43" s="534"/>
      <c r="AG43" s="616"/>
      <c r="AH43" s="534"/>
      <c r="AI43" s="534"/>
      <c r="AJ43" s="616"/>
      <c r="AK43" s="534"/>
      <c r="AL43" s="534"/>
      <c r="AM43" s="616"/>
      <c r="AN43" s="616"/>
      <c r="AO43" s="534"/>
      <c r="AP43" s="534"/>
      <c r="AQ43" s="534"/>
      <c r="AR43" s="616"/>
      <c r="AS43" s="616"/>
      <c r="AT43" s="534"/>
      <c r="AU43" s="534"/>
      <c r="AV43" s="534"/>
      <c r="AW43" s="616"/>
      <c r="AX43" s="616"/>
      <c r="AY43" s="534"/>
      <c r="AZ43" s="534"/>
      <c r="BA43" s="534"/>
      <c r="BB43" s="616"/>
      <c r="BC43" s="616"/>
      <c r="BD43" s="534"/>
      <c r="BE43" s="534"/>
      <c r="BF43" s="534"/>
      <c r="BG43" s="616"/>
      <c r="BH43" s="616"/>
      <c r="BI43" s="534"/>
      <c r="BJ43" s="534"/>
      <c r="BK43" s="616"/>
      <c r="BL43" s="534"/>
      <c r="BM43" s="534"/>
      <c r="BN43" s="616"/>
      <c r="BO43" s="534"/>
      <c r="BP43" s="534"/>
      <c r="BQ43" s="616"/>
      <c r="BR43" s="534"/>
      <c r="BS43" s="534"/>
      <c r="BT43" s="616"/>
      <c r="BU43" s="534"/>
      <c r="BV43" s="534"/>
      <c r="CK43" s="533"/>
      <c r="CL43" s="620"/>
      <c r="CM43" s="407"/>
      <c r="CN43" s="407"/>
      <c r="CO43" s="407"/>
    </row>
    <row r="44" spans="1:186" s="2" customFormat="1">
      <c r="A44" s="533"/>
      <c r="B44" s="620"/>
      <c r="C44" s="407"/>
      <c r="D44" s="534"/>
      <c r="E44" s="534"/>
      <c r="F44" s="616"/>
      <c r="G44" s="534"/>
      <c r="H44" s="534"/>
      <c r="I44" s="534"/>
      <c r="J44" s="616"/>
      <c r="K44" s="616"/>
      <c r="L44" s="534"/>
      <c r="M44" s="534"/>
      <c r="N44" s="534"/>
      <c r="O44" s="616"/>
      <c r="P44" s="616"/>
      <c r="Q44" s="534"/>
      <c r="R44" s="534"/>
      <c r="S44" s="534"/>
      <c r="T44" s="616"/>
      <c r="U44" s="616"/>
      <c r="V44" s="534"/>
      <c r="W44" s="534"/>
      <c r="X44" s="616"/>
      <c r="Y44" s="534"/>
      <c r="Z44" s="534"/>
      <c r="AA44" s="616"/>
      <c r="AB44" s="534"/>
      <c r="AC44" s="534"/>
      <c r="AD44" s="616"/>
      <c r="AE44" s="534"/>
      <c r="AF44" s="534"/>
      <c r="AG44" s="616"/>
      <c r="AH44" s="534"/>
      <c r="AI44" s="534"/>
      <c r="AJ44" s="616"/>
      <c r="AK44" s="534"/>
      <c r="AL44" s="534"/>
      <c r="AM44" s="616"/>
      <c r="AN44" s="616"/>
      <c r="AO44" s="534"/>
      <c r="AP44" s="534"/>
      <c r="AQ44" s="534"/>
      <c r="AR44" s="616"/>
      <c r="AS44" s="616"/>
      <c r="AT44" s="534"/>
      <c r="AU44" s="534"/>
      <c r="AV44" s="534"/>
      <c r="AW44" s="616"/>
      <c r="AX44" s="616"/>
      <c r="AY44" s="534"/>
      <c r="AZ44" s="534"/>
      <c r="BA44" s="534"/>
      <c r="BB44" s="616"/>
      <c r="BC44" s="616"/>
      <c r="BD44" s="534"/>
      <c r="BE44" s="534"/>
      <c r="BF44" s="534"/>
      <c r="BG44" s="616"/>
      <c r="BH44" s="616"/>
      <c r="BI44" s="534"/>
      <c r="BJ44" s="534"/>
      <c r="BK44" s="616"/>
      <c r="BL44" s="534"/>
      <c r="BM44" s="534"/>
      <c r="BN44" s="616"/>
      <c r="BO44" s="534"/>
      <c r="BP44" s="534"/>
      <c r="BQ44" s="616"/>
      <c r="BR44" s="534"/>
      <c r="BS44" s="534"/>
      <c r="BT44" s="616"/>
      <c r="BU44" s="534"/>
      <c r="BV44" s="534"/>
      <c r="CK44" s="533"/>
      <c r="CL44" s="620"/>
      <c r="CM44" s="407"/>
      <c r="CN44" s="407"/>
      <c r="CO44" s="407"/>
    </row>
    <row r="45" spans="1:186" s="19" customFormat="1">
      <c r="A45" s="617"/>
      <c r="B45" s="621"/>
      <c r="C45" s="622"/>
      <c r="D45" s="618"/>
      <c r="E45" s="618"/>
      <c r="F45" s="619"/>
      <c r="G45" s="618"/>
      <c r="H45" s="618"/>
      <c r="I45" s="618"/>
      <c r="J45" s="619"/>
      <c r="K45" s="619"/>
      <c r="L45" s="618"/>
      <c r="M45" s="618"/>
      <c r="N45" s="618"/>
      <c r="O45" s="619"/>
      <c r="P45" s="619"/>
      <c r="Q45" s="618"/>
      <c r="R45" s="618"/>
      <c r="S45" s="618"/>
      <c r="T45" s="619"/>
      <c r="U45" s="619"/>
      <c r="V45" s="618"/>
      <c r="W45" s="618"/>
      <c r="X45" s="619"/>
      <c r="Y45" s="618"/>
      <c r="Z45" s="618"/>
      <c r="AA45" s="619"/>
      <c r="AB45" s="618"/>
      <c r="AC45" s="618"/>
      <c r="AD45" s="619"/>
      <c r="AE45" s="618"/>
      <c r="AF45" s="618"/>
      <c r="AG45" s="619"/>
      <c r="AH45" s="618"/>
      <c r="AI45" s="618"/>
      <c r="AJ45" s="619"/>
      <c r="AK45" s="618"/>
      <c r="AL45" s="618"/>
      <c r="AM45" s="619"/>
      <c r="AN45" s="619"/>
      <c r="AO45" s="618"/>
      <c r="AP45" s="618"/>
      <c r="AQ45" s="618"/>
      <c r="AR45" s="619"/>
      <c r="AS45" s="619"/>
      <c r="AT45" s="618"/>
      <c r="AU45" s="618"/>
      <c r="AV45" s="618"/>
      <c r="AW45" s="619"/>
      <c r="AX45" s="619"/>
      <c r="AY45" s="618"/>
      <c r="AZ45" s="618"/>
      <c r="BA45" s="618"/>
      <c r="BB45" s="619"/>
      <c r="BC45" s="619"/>
      <c r="BD45" s="618"/>
      <c r="BE45" s="618"/>
      <c r="BF45" s="618"/>
      <c r="BG45" s="619"/>
      <c r="BH45" s="619"/>
      <c r="BI45" s="618"/>
      <c r="BJ45" s="618"/>
      <c r="BK45" s="619"/>
      <c r="BL45" s="618"/>
      <c r="BM45" s="618"/>
      <c r="BN45" s="619"/>
      <c r="BO45" s="618"/>
      <c r="BP45" s="618"/>
      <c r="BQ45" s="619"/>
      <c r="BR45" s="618"/>
      <c r="BS45" s="618"/>
      <c r="BT45" s="619"/>
      <c r="BU45" s="618"/>
      <c r="BV45" s="618"/>
      <c r="CK45" s="617"/>
      <c r="CL45" s="621"/>
      <c r="CM45" s="622"/>
      <c r="CN45" s="622"/>
      <c r="CO45" s="622"/>
    </row>
    <row r="46" spans="1:186" s="389" customFormat="1">
      <c r="D46" s="263">
        <f t="array" ref="D46">INDEX($A7:$A45,MATCH(FALSE,ISBLANK(D7:D45),0))-INDEX($A7:$A45,MATCH("Poznań Główny",$B7:$B45,0))</f>
        <v>50.35799999999999</v>
      </c>
      <c r="E46" s="263">
        <f t="array" ref="E46">INDEX($A7:$A45,MATCH(FALSE,ISBLANK(E7:E45),0))-INDEX($A7:$A45,MATCH("Poznań Główny",$B7:$B45,0))</f>
        <v>0</v>
      </c>
      <c r="F46" s="263">
        <f t="array" ref="F46">INDEX($A7:$A45,MATCH(FALSE,ISBLANK(F7:F45),0))-INDEX($A7:$A45,MATCH("Poznań Główny",$B7:$B45,0))</f>
        <v>50.35799999999999</v>
      </c>
      <c r="G46" s="263">
        <f t="array" ref="G46">INDEX($A7:$A45,MATCH(FALSE,ISBLANK(G7:G45),0))-INDEX($A7:$A45,MATCH("Poznań Główny",$B7:$B45,0))</f>
        <v>50.35799999999999</v>
      </c>
      <c r="H46" s="263">
        <f t="array" ref="H46">INDEX($A7:$A45,MATCH(FALSE,ISBLANK(H7:H45),0))-INDEX($A7:$A45,MATCH("Poznań Główny",$B7:$B45,0))</f>
        <v>50.35799999999999</v>
      </c>
      <c r="I46" s="263">
        <f t="array" ref="I46">INDEX($A7:$A45,MATCH(FALSE,ISBLANK(I7:I45),0))-INDEX($A7:$A45,MATCH("Poznań Główny",$B7:$B45,0))</f>
        <v>50.35799999999999</v>
      </c>
      <c r="J46" s="263">
        <f t="array" ref="J46">INDEX($A7:$A45,MATCH(FALSE,ISBLANK(J7:J45),0))-INDEX($A7:$A45,MATCH("Poznań Główny",$B7:$B45,0))</f>
        <v>50.35799999999999</v>
      </c>
      <c r="K46" s="263">
        <f t="array" ref="K46">INDEX($A7:$A45,MATCH(FALSE,ISBLANK(K7:K45),0))-INDEX($A7:$A45,MATCH("Poznań Główny",$B7:$B45,0))</f>
        <v>0</v>
      </c>
      <c r="L46" s="263">
        <f t="array" ref="L46">INDEX($A7:$A45,MATCH(FALSE,ISBLANK(L7:L45),0))-INDEX($A7:$A45,MATCH("Poznań Główny",$B7:$B45,0))</f>
        <v>50.35799999999999</v>
      </c>
      <c r="M46" s="263">
        <f t="array" ref="M46">INDEX($A7:$A45,MATCH(FALSE,ISBLANK(M7:M45),0))-INDEX($A7:$A45,MATCH("Poznań Główny",$B7:$B45,0))</f>
        <v>50.35799999999999</v>
      </c>
      <c r="N46" s="263">
        <f t="array" ref="N46">INDEX($A7:$A45,MATCH(FALSE,ISBLANK(N7:N45),0))-INDEX($A7:$A45,MATCH("Poznań Główny",$B7:$B45,0))</f>
        <v>50.35799999999999</v>
      </c>
      <c r="O46" s="263">
        <f t="array" ref="O46">INDEX($A7:$A45,MATCH(FALSE,ISBLANK(O7:O45),0))-INDEX($A7:$A45,MATCH("Poznań Główny",$B7:$B45,0))</f>
        <v>50.35799999999999</v>
      </c>
      <c r="P46" s="263">
        <f t="array" ref="P46">INDEX($A7:$A45,MATCH(FALSE,ISBLANK(P7:P45),0))-INDEX($A7:$A45,MATCH("Poznań Główny",$B7:$B45,0))</f>
        <v>0</v>
      </c>
      <c r="Q46" s="263">
        <f t="array" ref="Q46">INDEX($A7:$A45,MATCH(FALSE,ISBLANK(Q7:Q45),0))-INDEX($A7:$A45,MATCH("Poznań Główny",$B7:$B45,0))</f>
        <v>50.35799999999999</v>
      </c>
      <c r="R46" s="263">
        <f t="array" ref="R46">INDEX($A7:$A45,MATCH(FALSE,ISBLANK(R7:R45),0))-INDEX($A7:$A45,MATCH("Poznań Główny",$B7:$B45,0))</f>
        <v>50.35799999999999</v>
      </c>
      <c r="S46" s="263">
        <f t="array" ref="S46">INDEX($A7:$A45,MATCH(FALSE,ISBLANK(S7:S45),0))-INDEX($A7:$A45,MATCH("Poznań Główny",$B7:$B45,0))</f>
        <v>50.35799999999999</v>
      </c>
      <c r="T46" s="263">
        <f t="array" ref="T46">INDEX($A7:$A45,MATCH(FALSE,ISBLANK(T7:T45),0))-INDEX($A7:$A45,MATCH("Poznań Główny",$B7:$B45,0))</f>
        <v>50.35799999999999</v>
      </c>
      <c r="U46" s="263">
        <f t="array" ref="U46">INDEX($A7:$A45,MATCH(FALSE,ISBLANK(U7:U45),0))-INDEX($A7:$A45,MATCH("Poznań Główny",$B7:$B45,0))</f>
        <v>0</v>
      </c>
      <c r="V46" s="263">
        <f t="array" ref="V46">INDEX($A7:$A45,MATCH(FALSE,ISBLANK(V7:V45),0))-INDEX($A7:$A45,MATCH("Poznań Główny",$B7:$B45,0))</f>
        <v>50.35799999999999</v>
      </c>
      <c r="W46" s="263">
        <f t="array" ref="W46">INDEX($A7:$A45,MATCH(FALSE,ISBLANK(W7:W45),0))-INDEX($A7:$A45,MATCH("Poznań Główny",$B7:$B45,0))</f>
        <v>50.35799999999999</v>
      </c>
      <c r="X46" s="263">
        <f t="array" ref="X46">INDEX($A7:$A45,MATCH(FALSE,ISBLANK(X7:X45),0))-INDEX($A7:$A45,MATCH("Poznań Główny",$B7:$B45,0))</f>
        <v>50.35799999999999</v>
      </c>
      <c r="Y46" s="263">
        <f t="array" ref="Y46">INDEX($A7:$A45,MATCH(FALSE,ISBLANK(Y7:Y45),0))-INDEX($A7:$A45,MATCH("Poznań Główny",$B7:$B45,0))</f>
        <v>50.35799999999999</v>
      </c>
      <c r="Z46" s="263">
        <f t="array" ref="Z46">INDEX($A7:$A45,MATCH(FALSE,ISBLANK(Z7:Z45),0))-INDEX($A7:$A45,MATCH("Poznań Główny",$B7:$B45,0))</f>
        <v>0</v>
      </c>
      <c r="AA46" s="263">
        <f t="array" ref="AA46">INDEX($A7:$A45,MATCH(FALSE,ISBLANK(AA7:AA45),0))-INDEX($A7:$A45,MATCH("Poznań Główny",$B7:$B45,0))</f>
        <v>0</v>
      </c>
      <c r="AB46" s="263">
        <f t="array" ref="AB46">INDEX($A7:$A45,MATCH(FALSE,ISBLANK(AB7:AB45),0))-INDEX($A7:$A45,MATCH("Poznań Główny",$B7:$B45,0))</f>
        <v>50.35799999999999</v>
      </c>
      <c r="AC46" s="263">
        <f t="array" ref="AC46">INDEX($A7:$A45,MATCH(FALSE,ISBLANK(AC7:AC45),0))-INDEX($A7:$A45,MATCH("Poznań Główny",$B7:$B45,0))</f>
        <v>50.35799999999999</v>
      </c>
      <c r="AD46" s="263">
        <f t="array" ref="AD46">INDEX($A7:$A45,MATCH(FALSE,ISBLANK(AD7:AD45),0))-INDEX($A7:$A45,MATCH("Poznań Główny",$B7:$B45,0))</f>
        <v>50.35799999999999</v>
      </c>
      <c r="AE46" s="263">
        <f t="array" ref="AE46">INDEX($A7:$A45,MATCH(FALSE,ISBLANK(AE7:AE45),0))-INDEX($A7:$A45,MATCH("Poznań Główny",$B7:$B45,0))</f>
        <v>50.35799999999999</v>
      </c>
      <c r="AF46" s="263">
        <f t="array" ref="AF46">INDEX($A7:$A45,MATCH(FALSE,ISBLANK(AF7:AF45),0))-INDEX($A7:$A45,MATCH("Poznań Główny",$B7:$B45,0))</f>
        <v>0</v>
      </c>
      <c r="AG46" s="263">
        <f t="array" ref="AG46">INDEX($A7:$A45,MATCH(FALSE,ISBLANK(AG7:AG45),0))-INDEX($A7:$A45,MATCH("Poznań Główny",$B7:$B45,0))</f>
        <v>0</v>
      </c>
      <c r="AH46" s="263">
        <f t="array" ref="AH46">INDEX($A7:$A45,MATCH(FALSE,ISBLANK(AH7:AH45),0))-INDEX($A7:$A45,MATCH("Poznań Główny",$B7:$B45,0))</f>
        <v>50.35799999999999</v>
      </c>
      <c r="AI46" s="263">
        <f t="array" ref="AI46">INDEX($A7:$A45,MATCH(FALSE,ISBLANK(AI7:AI45),0))-INDEX($A7:$A45,MATCH("Poznań Główny",$B7:$B45,0))</f>
        <v>50.35799999999999</v>
      </c>
      <c r="AJ46" s="263">
        <f t="array" ref="AJ46">INDEX($A7:$A45,MATCH(FALSE,ISBLANK(AJ7:AJ45),0))-INDEX($A7:$A45,MATCH("Poznań Główny",$B7:$B45,0))</f>
        <v>50.35799999999999</v>
      </c>
      <c r="AK46" s="263">
        <f t="array" ref="AK46">INDEX($A7:$A45,MATCH(FALSE,ISBLANK(AK7:AK45),0))-INDEX($A7:$A45,MATCH("Poznań Główny",$B7:$B45,0))</f>
        <v>50.35799999999999</v>
      </c>
      <c r="AL46" s="263">
        <f t="array" ref="AL46">INDEX($A7:$A45,MATCH(FALSE,ISBLANK(AL7:AL45),0))-INDEX($A7:$A45,MATCH("Poznań Główny",$B7:$B45,0))</f>
        <v>0</v>
      </c>
      <c r="AM46" s="263">
        <f t="array" ref="AM46">INDEX($A7:$A45,MATCH(FALSE,ISBLANK(AM7:AM45),0))-INDEX($A7:$A45,MATCH("Poznań Główny",$B7:$B45,0))</f>
        <v>0</v>
      </c>
      <c r="AN46" s="263">
        <f t="array" ref="AN46">INDEX($A7:$A45,MATCH(FALSE,ISBLANK(AN7:AN45),0))-INDEX($A7:$A45,MATCH("Poznań Główny",$B7:$B45,0))</f>
        <v>0</v>
      </c>
      <c r="AO46" s="263">
        <f t="array" ref="AO46">INDEX($A7:$A45,MATCH(FALSE,ISBLANK(AO7:AO45),0))-INDEX($A7:$A45,MATCH("Poznań Główny",$B7:$B45,0))</f>
        <v>50.35799999999999</v>
      </c>
      <c r="AP46" s="263">
        <f t="array" ref="AP46">INDEX($A7:$A45,MATCH(FALSE,ISBLANK(AP7:AP45),0))-INDEX($A7:$A45,MATCH("Poznań Główny",$B7:$B45,0))</f>
        <v>50.35799999999999</v>
      </c>
      <c r="AQ46" s="263">
        <f t="array" ref="AQ46">INDEX($A7:$A45,MATCH(FALSE,ISBLANK(AQ7:AQ45),0))-INDEX($A7:$A45,MATCH("Poznań Główny",$B7:$B45,0))</f>
        <v>50.35799999999999</v>
      </c>
      <c r="AR46" s="263">
        <f t="array" ref="AR46">INDEX($A7:$A45,MATCH(FALSE,ISBLANK(AR7:AR45),0))-INDEX($A7:$A45,MATCH("Poznań Główny",$B7:$B45,0))</f>
        <v>50.35799999999999</v>
      </c>
      <c r="AS46" s="263">
        <f t="array" ref="AS46">INDEX($A7:$A45,MATCH(FALSE,ISBLANK(AS7:AS45),0))-INDEX($A7:$A45,MATCH("Poznań Główny",$B7:$B45,0))</f>
        <v>0</v>
      </c>
      <c r="AT46" s="263">
        <f t="array" ref="AT46">INDEX($A7:$A45,MATCH(FALSE,ISBLANK(AT7:AT45),0))-INDEX($A7:$A45,MATCH("Poznań Główny",$B7:$B45,0))</f>
        <v>50.35799999999999</v>
      </c>
      <c r="AU46" s="263">
        <f t="array" ref="AU46">INDEX($A7:$A45,MATCH(FALSE,ISBLANK(AU7:AU45),0))-INDEX($A7:$A45,MATCH("Poznań Główny",$B7:$B45,0))</f>
        <v>50.35799999999999</v>
      </c>
      <c r="AV46" s="263">
        <f t="array" ref="AV46">INDEX($A7:$A45,MATCH(FALSE,ISBLANK(AV7:AV45),0))-INDEX($A7:$A45,MATCH("Poznań Główny",$B7:$B45,0))</f>
        <v>50.35799999999999</v>
      </c>
      <c r="AW46" s="263">
        <f t="array" ref="AW46">INDEX($A7:$A45,MATCH(FALSE,ISBLANK(AW7:AW45),0))-INDEX($A7:$A45,MATCH("Poznań Główny",$B7:$B45,0))</f>
        <v>50.35799999999999</v>
      </c>
      <c r="AX46" s="263">
        <f t="array" ref="AX46">INDEX($A7:$A45,MATCH(FALSE,ISBLANK(AX7:AX45),0))-INDEX($A7:$A45,MATCH("Poznań Główny",$B7:$B45,0))</f>
        <v>0</v>
      </c>
      <c r="AY46" s="263">
        <f t="array" ref="AY46">INDEX($A7:$A45,MATCH(FALSE,ISBLANK(AY7:AY45),0))-INDEX($A7:$A45,MATCH("Poznań Główny",$B7:$B45,0))</f>
        <v>50.35799999999999</v>
      </c>
      <c r="AZ46" s="263">
        <f t="array" ref="AZ46">INDEX($A7:$A45,MATCH(FALSE,ISBLANK(AZ7:AZ45),0))-INDEX($A7:$A45,MATCH("Poznań Główny",$B7:$B45,0))</f>
        <v>50.35799999999999</v>
      </c>
      <c r="BA46" s="263">
        <f t="array" ref="BA46">INDEX($A7:$A45,MATCH(FALSE,ISBLANK(BA7:BA45),0))-INDEX($A7:$A45,MATCH("Poznań Główny",$B7:$B45,0))</f>
        <v>50.35799999999999</v>
      </c>
      <c r="BB46" s="263">
        <f t="array" ref="BB46">INDEX($A7:$A45,MATCH(FALSE,ISBLANK(BB7:BB45),0))-INDEX($A7:$A45,MATCH("Poznań Główny",$B7:$B45,0))</f>
        <v>50.35799999999999</v>
      </c>
      <c r="BC46" s="263">
        <f t="array" ref="BC46">INDEX($A7:$A45,MATCH(FALSE,ISBLANK(BC7:BC45),0))-INDEX($A7:$A45,MATCH("Poznań Główny",$B7:$B45,0))</f>
        <v>0</v>
      </c>
      <c r="BD46" s="263">
        <f t="array" ref="BD46">INDEX($A7:$A45,MATCH(FALSE,ISBLANK(BD7:BD45),0))-INDEX($A7:$A45,MATCH("Poznań Główny",$B7:$B45,0))</f>
        <v>50.35799999999999</v>
      </c>
      <c r="BE46" s="263">
        <f t="array" ref="BE46">INDEX($A7:$A45,MATCH(FALSE,ISBLANK(BE7:BE45),0))-INDEX($A7:$A45,MATCH("Poznań Główny",$B7:$B45,0))</f>
        <v>0</v>
      </c>
      <c r="BF46" s="263">
        <f t="array" ref="BF46">INDEX($A7:$A45,MATCH(FALSE,ISBLANK(BF7:BF45),0))-INDEX($A7:$A45,MATCH("Poznań Główny",$B7:$B45,0))</f>
        <v>50.35799999999999</v>
      </c>
      <c r="BG46" s="263">
        <f t="array" ref="BG46">INDEX($A7:$A45,MATCH(FALSE,ISBLANK(BG7:BG45),0))-INDEX($A7:$A45,MATCH("Poznań Główny",$B7:$B45,0))</f>
        <v>0</v>
      </c>
      <c r="BH46" s="263">
        <f t="array" ref="BH46">INDEX($A7:$A45,MATCH(FALSE,ISBLANK(BH7:BH45),0))-INDEX($A7:$A45,MATCH("Poznań Główny",$B7:$B45,0))</f>
        <v>0</v>
      </c>
      <c r="BI46" s="263">
        <f t="array" ref="BI46">INDEX($A7:$A45,MATCH(FALSE,ISBLANK(BI7:BI45),0))-INDEX($A7:$A45,MATCH("Poznań Główny",$B7:$B45,0))</f>
        <v>50.35799999999999</v>
      </c>
      <c r="BJ46" s="263">
        <f t="array" ref="BJ46">INDEX($A7:$A45,MATCH(FALSE,ISBLANK(BJ7:BJ45),0))-INDEX($A7:$A45,MATCH("Poznań Główny",$B7:$B45,0))</f>
        <v>50.35799999999999</v>
      </c>
      <c r="BK46" s="263">
        <f t="array" ref="BK46">INDEX($A7:$A45,MATCH(FALSE,ISBLANK(BK7:BK45),0))-INDEX($A7:$A45,MATCH("Poznań Główny",$B7:$B45,0))</f>
        <v>50.35799999999999</v>
      </c>
      <c r="BL46" s="263">
        <f t="array" ref="BL46">INDEX($A7:$A45,MATCH(FALSE,ISBLANK(BL7:BL45),0))-INDEX($A7:$A45,MATCH("Poznań Główny",$B7:$B45,0))</f>
        <v>50.35799999999999</v>
      </c>
      <c r="BM46" s="263">
        <f t="array" ref="BM46">INDEX($A7:$A45,MATCH(FALSE,ISBLANK(BM7:BM45),0))-INDEX($A7:$A45,MATCH("Poznań Główny",$B7:$B45,0))</f>
        <v>0</v>
      </c>
      <c r="BN46" s="263">
        <f t="array" ref="BN46">INDEX($A7:$A45,MATCH(FALSE,ISBLANK(BN7:BN45),0))-INDEX($A7:$A45,MATCH("Poznań Główny",$B7:$B45,0))</f>
        <v>0</v>
      </c>
      <c r="BO46" s="263">
        <f t="array" ref="BO46">INDEX($A7:$A45,MATCH(FALSE,ISBLANK(BO7:BO45),0))-INDEX($A7:$A45,MATCH("Poznań Główny",$B7:$B45,0))</f>
        <v>50.35799999999999</v>
      </c>
      <c r="BP46" s="263">
        <f t="array" ref="BP46">INDEX($A7:$A45,MATCH(FALSE,ISBLANK(BP7:BP45),0))-INDEX($A7:$A45,MATCH("Poznań Główny",$B7:$B45,0))</f>
        <v>50.35799999999999</v>
      </c>
      <c r="BQ46" s="263">
        <f t="array" ref="BQ46">INDEX($A7:$A45,MATCH(FALSE,ISBLANK(BQ7:BQ45),0))-INDEX($A7:$A45,MATCH("Poznań Główny",$B7:$B45,0))</f>
        <v>50.35799999999999</v>
      </c>
      <c r="BR46" s="263">
        <f t="array" ref="BR46">INDEX($A7:$A45,MATCH(FALSE,ISBLANK(BR7:BR45),0))-INDEX($A7:$A45,MATCH("Poznań Główny",$B7:$B45,0))</f>
        <v>50.35799999999999</v>
      </c>
      <c r="BS46" s="263">
        <f t="array" ref="BS46">INDEX($A7:$A45,MATCH(FALSE,ISBLANK(BS7:BS45),0))-INDEX($A7:$A45,MATCH("Poznań Główny",$B7:$B45,0))</f>
        <v>0</v>
      </c>
      <c r="BT46" s="263">
        <f t="array" ref="BT46">INDEX($A7:$A45,MATCH(FALSE,ISBLANK(BT7:BT45),0))-INDEX($A7:$A45,MATCH("Poznań Główny",$B7:$B45,0))</f>
        <v>0</v>
      </c>
      <c r="BU46" s="263">
        <f t="array" ref="BU46">INDEX($A7:$A45,MATCH(FALSE,ISBLANK(BU7:BU45),0))-INDEX($A7:$A45,MATCH("Poznań Główny",$B7:$B45,0))</f>
        <v>50.35799999999999</v>
      </c>
      <c r="BV46" s="263">
        <f t="array" ref="BV46">INDEX($A7:$A45,MATCH(FALSE,ISBLANK(BV7:BV45),0))-INDEX($A7:$A45,MATCH("Poznań Główny",$B7:$B45,0))</f>
        <v>50.35799999999999</v>
      </c>
      <c r="BW46" s="263" t="e">
        <f t="array" ref="BW46">INDEX($A7:$A45,MATCH(FALSE,ISBLANK(BW7:BW45),0))-INDEX($A7:$A45,MATCH("Poznań Główny",$B7:$B45,0))</f>
        <v>#N/A</v>
      </c>
      <c r="BX46" s="263" t="e">
        <f t="array" ref="BX46">INDEX($A7:$A45,MATCH(FALSE,ISBLANK(BX7:BX45),0))-INDEX($A7:$A45,MATCH("Poznań Główny",$B7:$B45,0))</f>
        <v>#N/A</v>
      </c>
      <c r="BY46" s="263" t="e">
        <f t="array" ref="BY46">INDEX($A7:$A45,MATCH(FALSE,ISBLANK(BY7:BY45),0))-INDEX($A7:$A45,MATCH("Poznań Główny",$B7:$B45,0))</f>
        <v>#N/A</v>
      </c>
      <c r="BZ46" s="263" t="e">
        <f t="array" ref="BZ46">INDEX($A7:$A45,MATCH(FALSE,ISBLANK(BZ7:BZ45),0))-INDEX($A7:$A45,MATCH("Poznań Główny",$B7:$B45,0))</f>
        <v>#N/A</v>
      </c>
      <c r="CA46" s="263" t="e">
        <f t="array" ref="CA46">INDEX($A7:$A45,MATCH(FALSE,ISBLANK(CA7:CA45),0))-INDEX($A7:$A45,MATCH("Poznań Główny",$B7:$B45,0))</f>
        <v>#N/A</v>
      </c>
      <c r="CB46" s="263" t="e">
        <f t="array" ref="CB46">INDEX($A7:$A45,MATCH(FALSE,ISBLANK(CB7:CB45),0))-INDEX($A7:$A45,MATCH("Poznań Główny",$B7:$B45,0))</f>
        <v>#N/A</v>
      </c>
      <c r="CC46" s="263" t="e">
        <f t="array" ref="CC46">INDEX($A7:$A45,MATCH(FALSE,ISBLANK(CC7:CC45),0))-INDEX($A7:$A45,MATCH("Poznań Główny",$B7:$B45,0))</f>
        <v>#N/A</v>
      </c>
      <c r="CD46" s="263" t="e">
        <f t="array" ref="CD46">INDEX($A7:$A45,MATCH(FALSE,ISBLANK(CD7:CD45),0))-INDEX($A7:$A45,MATCH("Poznań Główny",$B7:$B45,0))</f>
        <v>#N/A</v>
      </c>
      <c r="CE46" s="263" t="e">
        <f t="array" ref="CE46">INDEX($A7:$A45,MATCH(FALSE,ISBLANK(CE7:CE45),0))-INDEX($A7:$A45,MATCH("Poznań Główny",$B7:$B45,0))</f>
        <v>#N/A</v>
      </c>
      <c r="CF46" s="263"/>
      <c r="CG46" s="263"/>
      <c r="CH46" s="263"/>
      <c r="CI46" s="263"/>
      <c r="CJ46" s="263"/>
      <c r="CK46" s="263"/>
      <c r="CL46" s="263"/>
      <c r="CM46" s="263"/>
      <c r="CN46" s="263">
        <f t="array" ref="CN46">INDEX($A7:$A45,MATCH(FALSE,ISBLANK(CN7:CN45),0))-INDEX($A7:$A45,MATCH("Poznań Główny",$B7:$B45,0))</f>
        <v>50.35799999999999</v>
      </c>
      <c r="CO46" s="263">
        <f t="array" ref="CO46">INDEX($A7:$A45,MATCH(FALSE,ISBLANK(CO7:CO45),0))-INDEX($A7:$A45,MATCH("Poznań Główny",$B7:$B45,0))</f>
        <v>50.35799999999999</v>
      </c>
      <c r="CP46" s="263">
        <f t="array" ref="CP46">INDEX($A7:$A45,MATCH(FALSE,ISBLANK(CP7:CP45),0))-INDEX($A7:$A45,MATCH("Poznań Główny",$B7:$B45,0))</f>
        <v>0</v>
      </c>
      <c r="CQ46" s="263">
        <f t="array" ref="CQ46">INDEX($A7:$A45,MATCH(FALSE,ISBLANK(CQ7:CQ45),0))-INDEX($A7:$A45,MATCH("Poznań Główny",$B7:$B45,0))</f>
        <v>50.35799999999999</v>
      </c>
      <c r="CR46" s="263">
        <f t="array" ref="CR46">INDEX($A7:$A45,MATCH(FALSE,ISBLANK(CR7:CR45),0))-INDEX($A7:$A45,MATCH("Poznań Główny",$B7:$B45,0))</f>
        <v>50.35799999999999</v>
      </c>
      <c r="CS46" s="263">
        <f t="array" ref="CS46">INDEX($A7:$A45,MATCH(FALSE,ISBLANK(CS7:CS45),0))-INDEX($A7:$A45,MATCH("Poznań Główny",$B7:$B45,0))</f>
        <v>50.35799999999999</v>
      </c>
      <c r="CT46" s="263">
        <f t="array" ref="CT46">INDEX($A7:$A45,MATCH(FALSE,ISBLANK(CT7:CT45),0))-INDEX($A7:$A45,MATCH("Poznań Główny",$B7:$B45,0))</f>
        <v>50.35799999999999</v>
      </c>
      <c r="CU46" s="263">
        <f t="array" ref="CU46">INDEX($A7:$A45,MATCH(FALSE,ISBLANK(CU7:CU45),0))-INDEX($A7:$A45,MATCH("Poznań Główny",$B7:$B45,0))</f>
        <v>0</v>
      </c>
      <c r="CV46" s="263">
        <f t="array" ref="CV46">INDEX($A7:$A45,MATCH(FALSE,ISBLANK(CV7:CV45),0))-INDEX($A7:$A45,MATCH("Poznań Główny",$B7:$B45,0))</f>
        <v>50.35799999999999</v>
      </c>
      <c r="CW46" s="263">
        <f t="array" ref="CW46">INDEX($A7:$A45,MATCH(FALSE,ISBLANK(CW7:CW45),0))-INDEX($A7:$A45,MATCH("Poznań Główny",$B7:$B45,0))</f>
        <v>50.35799999999999</v>
      </c>
      <c r="CX46" s="263">
        <f t="array" ref="CX46">INDEX($A7:$A45,MATCH(FALSE,ISBLANK(CX7:CX45),0))-INDEX($A7:$A45,MATCH("Poznań Główny",$B7:$B45,0))</f>
        <v>50.35799999999999</v>
      </c>
      <c r="CY46" s="263">
        <f t="array" ref="CY46">INDEX($A7:$A45,MATCH(FALSE,ISBLANK(CY7:CY45),0))-INDEX($A7:$A45,MATCH("Poznań Główny",$B7:$B45,0))</f>
        <v>50.35799999999999</v>
      </c>
      <c r="CZ46" s="263">
        <f t="array" ref="CZ46">INDEX($A7:$A45,MATCH(FALSE,ISBLANK(CZ7:CZ45),0))-INDEX($A7:$A45,MATCH("Poznań Główny",$B7:$B45,0))</f>
        <v>0</v>
      </c>
      <c r="DA46" s="263">
        <f t="array" ref="DA46">INDEX($A7:$A45,MATCH(FALSE,ISBLANK(DA7:DA45),0))-INDEX($A7:$A45,MATCH("Poznań Główny",$B7:$B45,0))</f>
        <v>50.35799999999999</v>
      </c>
      <c r="DB46" s="263">
        <f t="array" ref="DB46">INDEX($A7:$A45,MATCH(FALSE,ISBLANK(DB7:DB45),0))-INDEX($A7:$A45,MATCH("Poznań Główny",$B7:$B45,0))</f>
        <v>50.35799999999999</v>
      </c>
      <c r="DC46" s="263">
        <f t="array" ref="DC46">INDEX($A7:$A45,MATCH(FALSE,ISBLANK(DC7:DC45),0))-INDEX($A7:$A45,MATCH("Poznań Główny",$B7:$B45,0))</f>
        <v>50.35799999999999</v>
      </c>
      <c r="DD46" s="263">
        <f t="array" ref="DD46">INDEX($A7:$A45,MATCH(FALSE,ISBLANK(DD7:DD45),0))-INDEX($A7:$A45,MATCH("Poznań Główny",$B7:$B45,0))</f>
        <v>50.35799999999999</v>
      </c>
      <c r="DE46" s="263">
        <f t="array" ref="DE46">INDEX($A7:$A45,MATCH(FALSE,ISBLANK(DE7:DE45),0))-INDEX($A7:$A45,MATCH("Poznań Główny",$B7:$B45,0))</f>
        <v>50.35799999999999</v>
      </c>
      <c r="DF46" s="263">
        <f t="array" ref="DF46">INDEX($A7:$A45,MATCH(FALSE,ISBLANK(DF7:DF45),0))-INDEX($A7:$A45,MATCH("Poznań Główny",$B7:$B45,0))</f>
        <v>0</v>
      </c>
      <c r="DG46" s="263">
        <f t="array" ref="DG46">INDEX($A7:$A45,MATCH(FALSE,ISBLANK(DG7:DG45),0))-INDEX($A7:$A45,MATCH("Poznań Główny",$B7:$B45,0))</f>
        <v>50.35799999999999</v>
      </c>
      <c r="DH46" s="263">
        <f t="array" ref="DH46">INDEX($A7:$A45,MATCH(FALSE,ISBLANK(DH7:DH45),0))-INDEX($A7:$A45,MATCH("Poznań Główny",$B7:$B45,0))</f>
        <v>0</v>
      </c>
      <c r="DI46" s="263">
        <f t="array" ref="DI46">INDEX($A7:$A45,MATCH(FALSE,ISBLANK(DI7:DI45),0))-INDEX($A7:$A45,MATCH("Poznań Główny",$B7:$B45,0))</f>
        <v>50.35799999999999</v>
      </c>
      <c r="DJ46" s="263">
        <f t="array" ref="DJ46">INDEX($A7:$A45,MATCH(FALSE,ISBLANK(DJ7:DJ45),0))-INDEX($A7:$A45,MATCH("Poznań Główny",$B7:$B45,0))</f>
        <v>50.35799999999999</v>
      </c>
      <c r="DK46" s="263">
        <f t="array" ref="DK46">INDEX($A7:$A45,MATCH(FALSE,ISBLANK(DK7:DK45),0))-INDEX($A7:$A45,MATCH("Poznań Główny",$B7:$B45,0))</f>
        <v>50.35799999999999</v>
      </c>
      <c r="DL46" s="263">
        <f t="array" ref="DL46">INDEX($A7:$A45,MATCH(FALSE,ISBLANK(DL7:DL45),0))-INDEX($A7:$A45,MATCH("Poznań Główny",$B7:$B45,0))</f>
        <v>0</v>
      </c>
      <c r="DM46" s="263">
        <f t="array" ref="DM46">INDEX($A7:$A45,MATCH(FALSE,ISBLANK(DM7:DM45),0))-INDEX($A7:$A45,MATCH("Poznań Główny",$B7:$B45,0))</f>
        <v>50.35799999999999</v>
      </c>
      <c r="DN46" s="263">
        <f t="array" ref="DN46">INDEX($A7:$A45,MATCH(FALSE,ISBLANK(DN7:DN45),0))-INDEX($A7:$A45,MATCH("Poznań Główny",$B7:$B45,0))</f>
        <v>0</v>
      </c>
      <c r="DO46" s="263">
        <f t="array" ref="DO46">INDEX($A7:$A45,MATCH(FALSE,ISBLANK(DO7:DO45),0))-INDEX($A7:$A45,MATCH("Poznań Główny",$B7:$B45,0))</f>
        <v>50.35799999999999</v>
      </c>
      <c r="DP46" s="263">
        <f t="array" ref="DP46">INDEX($A7:$A45,MATCH(FALSE,ISBLANK(DP7:DP45),0))-INDEX($A7:$A45,MATCH("Poznań Główny",$B7:$B45,0))</f>
        <v>50.35799999999999</v>
      </c>
      <c r="DQ46" s="263">
        <f t="array" ref="DQ46">INDEX($A7:$A45,MATCH(FALSE,ISBLANK(DQ7:DQ45),0))-INDEX($A7:$A45,MATCH("Poznań Główny",$B7:$B45,0))</f>
        <v>50.35799999999999</v>
      </c>
      <c r="DR46" s="263">
        <f t="array" ref="DR46">INDEX($A7:$A45,MATCH(FALSE,ISBLANK(DR7:DR45),0))-INDEX($A7:$A45,MATCH("Poznań Główny",$B7:$B45,0))</f>
        <v>0</v>
      </c>
      <c r="DS46" s="263">
        <f t="array" ref="DS46">INDEX($A7:$A45,MATCH(FALSE,ISBLANK(DS7:DS45),0))-INDEX($A7:$A45,MATCH("Poznań Główny",$B7:$B45,0))</f>
        <v>50.35799999999999</v>
      </c>
      <c r="DT46" s="263">
        <f t="array" ref="DT46">INDEX($A7:$A45,MATCH(FALSE,ISBLANK(DT7:DT45),0))-INDEX($A7:$A45,MATCH("Poznań Główny",$B7:$B45,0))</f>
        <v>0</v>
      </c>
      <c r="DU46" s="263">
        <f t="array" ref="DU46">INDEX($A7:$A45,MATCH(FALSE,ISBLANK(DU7:DU45),0))-INDEX($A7:$A45,MATCH("Poznań Główny",$B7:$B45,0))</f>
        <v>50.35799999999999</v>
      </c>
      <c r="DV46" s="263">
        <f t="array" ref="DV46">INDEX($A7:$A45,MATCH(FALSE,ISBLANK(DV7:DV45),0))-INDEX($A7:$A45,MATCH("Poznań Główny",$B7:$B45,0))</f>
        <v>50.35799999999999</v>
      </c>
      <c r="DW46" s="263">
        <f t="array" ref="DW46">INDEX($A7:$A45,MATCH(FALSE,ISBLANK(DW7:DW45),0))-INDEX($A7:$A45,MATCH("Poznań Główny",$B7:$B45,0))</f>
        <v>0</v>
      </c>
      <c r="DX46" s="263">
        <f t="array" ref="DX46">INDEX($A7:$A45,MATCH(FALSE,ISBLANK(DX7:DX45),0))-INDEX($A7:$A45,MATCH("Poznań Główny",$B7:$B45,0))</f>
        <v>50.35799999999999</v>
      </c>
      <c r="DY46" s="263">
        <f t="array" ref="DY46">INDEX($A7:$A45,MATCH(FALSE,ISBLANK(DY7:DY45),0))-INDEX($A7:$A45,MATCH("Poznań Główny",$B7:$B45,0))</f>
        <v>50.35799999999999</v>
      </c>
      <c r="DZ46" s="263">
        <f t="array" ref="DZ46">INDEX($A7:$A45,MATCH(FALSE,ISBLANK(DZ7:DZ45),0))-INDEX($A7:$A45,MATCH("Poznań Główny",$B7:$B45,0))</f>
        <v>50.35799999999999</v>
      </c>
      <c r="EA46" s="263">
        <f t="array" ref="EA46">INDEX($A7:$A45,MATCH(FALSE,ISBLANK(EA7:EA45),0))-INDEX($A7:$A45,MATCH("Poznań Główny",$B7:$B45,0))</f>
        <v>50.35799999999999</v>
      </c>
      <c r="EB46" s="263">
        <f t="array" ref="EB46">INDEX($A7:$A45,MATCH(FALSE,ISBLANK(EB7:EB45),0))-INDEX($A7:$A45,MATCH("Poznań Główny",$B7:$B45,0))</f>
        <v>0</v>
      </c>
      <c r="EC46" s="263">
        <f t="array" ref="EC46">INDEX($A7:$A45,MATCH(FALSE,ISBLANK(EC7:EC45),0))-INDEX($A7:$A45,MATCH("Poznań Główny",$B7:$B45,0))</f>
        <v>50.35799999999999</v>
      </c>
      <c r="ED46" s="263">
        <f t="array" ref="ED46">INDEX($A7:$A45,MATCH(FALSE,ISBLANK(ED7:ED45),0))-INDEX($A7:$A45,MATCH("Poznań Główny",$B7:$B45,0))</f>
        <v>50.35799999999999</v>
      </c>
      <c r="EE46" s="263">
        <f t="array" ref="EE46">INDEX($A7:$A45,MATCH(FALSE,ISBLANK(EE7:EE45),0))-INDEX($A7:$A45,MATCH("Poznań Główny",$B7:$B45,0))</f>
        <v>50.35799999999999</v>
      </c>
      <c r="EF46" s="263">
        <f t="array" ref="EF46">INDEX($A7:$A45,MATCH(FALSE,ISBLANK(EF7:EF45),0))-INDEX($A7:$A45,MATCH("Poznań Główny",$B7:$B45,0))</f>
        <v>50.35799999999999</v>
      </c>
      <c r="EG46" s="263">
        <f t="array" ref="EG46">INDEX($A7:$A45,MATCH(FALSE,ISBLANK(EG7:EG45),0))-INDEX($A7:$A45,MATCH("Poznań Główny",$B7:$B45,0))</f>
        <v>0</v>
      </c>
      <c r="EH46" s="263">
        <f t="array" ref="EH46">INDEX($A7:$A45,MATCH(FALSE,ISBLANK(EH7:EH45),0))-INDEX($A7:$A45,MATCH("Poznań Główny",$B7:$B45,0))</f>
        <v>50.35799999999999</v>
      </c>
      <c r="EI46" s="263">
        <f t="array" ref="EI46">INDEX($A7:$A45,MATCH(FALSE,ISBLANK(EI7:EI45),0))-INDEX($A7:$A45,MATCH("Poznań Główny",$B7:$B45,0))</f>
        <v>50.35799999999999</v>
      </c>
      <c r="EJ46" s="263">
        <f t="array" ref="EJ46">INDEX($A7:$A45,MATCH(FALSE,ISBLANK(EJ7:EJ45),0))-INDEX($A7:$A45,MATCH("Poznań Główny",$B7:$B45,0))</f>
        <v>50.35799999999999</v>
      </c>
      <c r="EK46" s="263">
        <f t="array" ref="EK46">INDEX($A7:$A45,MATCH(FALSE,ISBLANK(EK7:EK45),0))-INDEX($A7:$A45,MATCH("Poznań Główny",$B7:$B45,0))</f>
        <v>50.35799999999999</v>
      </c>
      <c r="EL46" s="263">
        <f t="array" ref="EL46">INDEX($A7:$A45,MATCH(FALSE,ISBLANK(EL7:EL45),0))-INDEX($A7:$A45,MATCH("Poznań Główny",$B7:$B45,0))</f>
        <v>0</v>
      </c>
      <c r="EM46" s="263">
        <f t="array" ref="EM46">INDEX($A7:$A45,MATCH(FALSE,ISBLANK(EM7:EM45),0))-INDEX($A7:$A45,MATCH("Poznań Główny",$B7:$B45,0))</f>
        <v>0</v>
      </c>
      <c r="EN46" s="263">
        <f t="array" ref="EN46">INDEX($A7:$A45,MATCH(FALSE,ISBLANK(EN7:EN45),0))-INDEX($A7:$A45,MATCH("Poznań Główny",$B7:$B45,0))</f>
        <v>50.35799999999999</v>
      </c>
      <c r="EO46" s="263">
        <f t="array" ref="EO46">INDEX($A7:$A45,MATCH(FALSE,ISBLANK(EO7:EO45),0))-INDEX($A7:$A45,MATCH("Poznań Główny",$B7:$B45,0))</f>
        <v>50.35799999999999</v>
      </c>
      <c r="EP46" s="263">
        <f t="array" ref="EP46">INDEX($A7:$A45,MATCH(FALSE,ISBLANK(EP7:EP45),0))-INDEX($A7:$A45,MATCH("Poznań Główny",$B7:$B45,0))</f>
        <v>50.35799999999999</v>
      </c>
      <c r="EQ46" s="263">
        <f t="array" ref="EQ46">INDEX($A7:$A45,MATCH(FALSE,ISBLANK(EQ7:EQ45),0))-INDEX($A7:$A45,MATCH("Poznań Główny",$B7:$B45,0))</f>
        <v>50.35799999999999</v>
      </c>
      <c r="ER46" s="263">
        <f t="array" ref="ER46">INDEX($A7:$A45,MATCH(FALSE,ISBLANK(ER7:ER45),0))-INDEX($A7:$A45,MATCH("Poznań Główny",$B7:$B45,0))</f>
        <v>0</v>
      </c>
      <c r="ES46" s="263">
        <f t="array" ref="ES46">INDEX($A7:$A45,MATCH(FALSE,ISBLANK(ES7:ES45),0))-INDEX($A7:$A45,MATCH("Poznań Główny",$B7:$B45,0))</f>
        <v>50.35799999999999</v>
      </c>
      <c r="ET46" s="263">
        <f t="array" ref="ET46">INDEX($A7:$A45,MATCH(FALSE,ISBLANK(ET7:ET45),0))-INDEX($A7:$A45,MATCH("Poznań Główny",$B7:$B45,0))</f>
        <v>0</v>
      </c>
      <c r="EU46" s="263">
        <f t="array" ref="EU46">INDEX($A7:$A45,MATCH(FALSE,ISBLANK(EU7:EU45),0))-INDEX($A7:$A45,MATCH("Poznań Główny",$B7:$B45,0))</f>
        <v>50.35799999999999</v>
      </c>
      <c r="EV46" s="263">
        <f t="array" ref="EV46">INDEX($A7:$A45,MATCH(FALSE,ISBLANK(EV7:EV45),0))-INDEX($A7:$A45,MATCH("Poznań Główny",$B7:$B45,0))</f>
        <v>50.35799999999999</v>
      </c>
      <c r="EW46" s="263">
        <f t="array" ref="EW46">INDEX($A7:$A45,MATCH(FALSE,ISBLANK(EW7:EW45),0))-INDEX($A7:$A45,MATCH("Poznań Główny",$B7:$B45,0))</f>
        <v>50.35799999999999</v>
      </c>
      <c r="EX46" s="263">
        <f t="array" ref="EX46">INDEX($A7:$A45,MATCH(FALSE,ISBLANK(EX7:EX45),0))-INDEX($A7:$A45,MATCH("Poznań Główny",$B7:$B45,0))</f>
        <v>0</v>
      </c>
      <c r="EY46" s="263">
        <f t="array" ref="EY46">INDEX($A7:$A45,MATCH(FALSE,ISBLANK(EY7:EY45),0))-INDEX($A7:$A45,MATCH("Poznań Główny",$B7:$B45,0))</f>
        <v>50.35799999999999</v>
      </c>
      <c r="EZ46" s="263">
        <f t="array" ref="EZ46">INDEX($A7:$A45,MATCH(FALSE,ISBLANK(EZ7:EZ45),0))-INDEX($A7:$A45,MATCH("Poznań Główny",$B7:$B45,0))</f>
        <v>0</v>
      </c>
      <c r="FA46" s="263">
        <f t="array" ref="FA46">INDEX($A7:$A45,MATCH(FALSE,ISBLANK(FA7:FA45),0))-INDEX($A7:$A45,MATCH("Poznań Główny",$B7:$B45,0))</f>
        <v>50.35799999999999</v>
      </c>
      <c r="FB46" s="263"/>
      <c r="FC46" s="263"/>
      <c r="FD46" s="263"/>
      <c r="FE46" s="263"/>
      <c r="FF46" s="263"/>
      <c r="FG46" s="263"/>
      <c r="FH46" s="263"/>
      <c r="FI46" s="263"/>
      <c r="FJ46" s="263"/>
      <c r="FK46" s="263"/>
      <c r="FL46" s="263"/>
      <c r="FM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</row>
    <row r="47" spans="1:186" s="390" customFormat="1">
      <c r="D47" s="392">
        <f t="array" ref="D47">ABS(INDEX($A7:$A45,MATCH("Poznań Główny",$B7:$B45,0))-INDEX($A7:$A45, MAX(IF(ISBLANK(D7:D45), 0, ROW(D7:D45))) - ROW(D7:D45)+1))</f>
        <v>68.74199999999999</v>
      </c>
      <c r="E47" s="392">
        <f t="array" ref="E47">ABS(INDEX($A7:$A45,MATCH("Poznań Główny",$B7:$B45,0))-INDEX($A7:$A45, MAX(IF(ISBLANK(E7:E45), 0, ROW(E7:E45))) - ROW(E7:E45)+1))</f>
        <v>68.74199999999999</v>
      </c>
      <c r="F47" s="392">
        <f t="array" ref="F47">ABS(INDEX($A7:$A45,MATCH("Poznań Główny",$B7:$B45,0))-INDEX($A7:$A45, MAX(IF(ISBLANK(F7:F45), 0, ROW(F7:F45))) - ROW(F7:F45)+1))</f>
        <v>68.74199999999999</v>
      </c>
      <c r="G47" s="392">
        <f t="array" ref="G47">ABS(INDEX($A7:$A45,MATCH("Poznań Główny",$B7:$B45,0))-INDEX($A7:$A45, MAX(IF(ISBLANK(G7:G45), 0, ROW(G7:G45))) - ROW(G7:G45)+1))</f>
        <v>68.74199999999999</v>
      </c>
      <c r="H47" s="392">
        <f t="array" ref="H47">ABS(INDEX($A7:$A45,MATCH("Poznań Główny",$B7:$B45,0))-INDEX($A7:$A45, MAX(IF(ISBLANK(H7:H45), 0, ROW(H7:H45))) - ROW(H7:H45)+1))</f>
        <v>68.74199999999999</v>
      </c>
      <c r="I47" s="392">
        <f t="array" ref="I47">ABS(INDEX($A7:$A45,MATCH("Poznań Główny",$B7:$B45,0))-INDEX($A7:$A45, MAX(IF(ISBLANK(I7:I45), 0, ROW(I7:I45))) - ROW(I7:I45)+1))</f>
        <v>0</v>
      </c>
      <c r="J47" s="392">
        <f t="array" ref="J47">ABS(INDEX($A7:$A45,MATCH("Poznań Główny",$B7:$B45,0))-INDEX($A7:$A45, MAX(IF(ISBLANK(J7:J45), 0, ROW(J7:J45))) - ROW(J7:J45)+1))</f>
        <v>68.74199999999999</v>
      </c>
      <c r="K47" s="392">
        <f t="array" ref="K47">ABS(INDEX($A7:$A45,MATCH("Poznań Główny",$B7:$B45,0))-INDEX($A7:$A45, MAX(IF(ISBLANK(K7:K45), 0, ROW(K7:K45))) - ROW(K7:K45)+1))</f>
        <v>68.74199999999999</v>
      </c>
      <c r="L47" s="392">
        <f t="array" ref="L47">ABS(INDEX($A7:$A45,MATCH("Poznań Główny",$B7:$B45,0))-INDEX($A7:$A45, MAX(IF(ISBLANK(L7:L45), 0, ROW(L7:L45))) - ROW(L7:L45)+1))</f>
        <v>68.74199999999999</v>
      </c>
      <c r="M47" s="392">
        <f t="array" ref="M47">ABS(INDEX($A7:$A45,MATCH("Poznań Główny",$B7:$B45,0))-INDEX($A7:$A45, MAX(IF(ISBLANK(M7:M45), 0, ROW(M7:M45))) - ROW(M7:M45)+1))</f>
        <v>68.74199999999999</v>
      </c>
      <c r="N47" s="392">
        <f t="array" ref="N47">ABS(INDEX($A7:$A45,MATCH("Poznań Główny",$B7:$B45,0))-INDEX($A7:$A45, MAX(IF(ISBLANK(N7:N45), 0, ROW(N7:N45))) - ROW(N7:N45)+1))</f>
        <v>0</v>
      </c>
      <c r="O47" s="392">
        <f t="array" ref="O47">ABS(INDEX($A7:$A45,MATCH("Poznań Główny",$B7:$B45,0))-INDEX($A7:$A45, MAX(IF(ISBLANK(O7:O45), 0, ROW(O7:O45))) - ROW(O7:O45)+1))</f>
        <v>68.74199999999999</v>
      </c>
      <c r="P47" s="392">
        <f t="array" ref="P47">ABS(INDEX($A7:$A45,MATCH("Poznań Główny",$B7:$B45,0))-INDEX($A7:$A45, MAX(IF(ISBLANK(P7:P45), 0, ROW(P7:P45))) - ROW(P7:P45)+1))</f>
        <v>68.74199999999999</v>
      </c>
      <c r="Q47" s="392">
        <f t="array" ref="Q47">ABS(INDEX($A7:$A45,MATCH("Poznań Główny",$B7:$B45,0))-INDEX($A7:$A45, MAX(IF(ISBLANK(Q7:Q45), 0, ROW(Q7:Q45))) - ROW(Q7:Q45)+1))</f>
        <v>68.74199999999999</v>
      </c>
      <c r="R47" s="392">
        <f t="array" ref="R47">ABS(INDEX($A7:$A45,MATCH("Poznań Główny",$B7:$B45,0))-INDEX($A7:$A45, MAX(IF(ISBLANK(R7:R45), 0, ROW(R7:R45))) - ROW(R7:R45)+1))</f>
        <v>68.74199999999999</v>
      </c>
      <c r="S47" s="392">
        <f t="array" ref="S47">ABS(INDEX($A7:$A45,MATCH("Poznań Główny",$B7:$B45,0))-INDEX($A7:$A45, MAX(IF(ISBLANK(S7:S45), 0, ROW(S7:S45))) - ROW(S7:S45)+1))</f>
        <v>0</v>
      </c>
      <c r="T47" s="392">
        <f t="array" ref="T47">ABS(INDEX($A7:$A45,MATCH("Poznań Główny",$B7:$B45,0))-INDEX($A7:$A45, MAX(IF(ISBLANK(T7:T45), 0, ROW(T7:T45))) - ROW(T7:T45)+1))</f>
        <v>68.74199999999999</v>
      </c>
      <c r="U47" s="392">
        <f t="array" ref="U47">ABS(INDEX($A7:$A45,MATCH("Poznań Główny",$B7:$B45,0))-INDEX($A7:$A45, MAX(IF(ISBLANK(U7:U45), 0, ROW(U7:U45))) - ROW(U7:U45)+1))</f>
        <v>68.74199999999999</v>
      </c>
      <c r="V47" s="392">
        <f t="array" ref="V47">ABS(INDEX($A7:$A45,MATCH("Poznań Główny",$B7:$B45,0))-INDEX($A7:$A45, MAX(IF(ISBLANK(V7:V45), 0, ROW(V7:V45))) - ROW(V7:V45)+1))</f>
        <v>68.74199999999999</v>
      </c>
      <c r="W47" s="392">
        <f t="array" ref="W47">ABS(INDEX($A7:$A45,MATCH("Poznań Główny",$B7:$B45,0))-INDEX($A7:$A45, MAX(IF(ISBLANK(W7:W45), 0, ROW(W7:W45))) - ROW(W7:W45)+1))</f>
        <v>68.74199999999999</v>
      </c>
      <c r="X47" s="392">
        <f t="array" ref="X47">ABS(INDEX($A7:$A45,MATCH("Poznań Główny",$B7:$B45,0))-INDEX($A7:$A45, MAX(IF(ISBLANK(X7:X45), 0, ROW(X7:X45))) - ROW(X7:X45)+1))</f>
        <v>68.74199999999999</v>
      </c>
      <c r="Y47" s="392">
        <f t="array" ref="Y47">ABS(INDEX($A7:$A45,MATCH("Poznań Główny",$B7:$B45,0))-INDEX($A7:$A45, MAX(IF(ISBLANK(Y7:Y45), 0, ROW(Y7:Y45))) - ROW(Y7:Y45)+1))</f>
        <v>68.74199999999999</v>
      </c>
      <c r="Z47" s="392">
        <f t="array" ref="Z47">ABS(INDEX($A7:$A45,MATCH("Poznań Główny",$B7:$B45,0))-INDEX($A7:$A45, MAX(IF(ISBLANK(Z7:Z45), 0, ROW(Z7:Z45))) - ROW(Z7:Z45)+1))</f>
        <v>68.74199999999999</v>
      </c>
      <c r="AA47" s="392">
        <f t="array" ref="AA47">ABS(INDEX($A7:$A45,MATCH("Poznań Główny",$B7:$B45,0))-INDEX($A7:$A45, MAX(IF(ISBLANK(AA7:AA45), 0, ROW(AA7:AA45))) - ROW(AA7:AA45)+1))</f>
        <v>68.74199999999999</v>
      </c>
      <c r="AB47" s="392">
        <f t="array" ref="AB47">ABS(INDEX($A7:$A45,MATCH("Poznań Główny",$B7:$B45,0))-INDEX($A7:$A45, MAX(IF(ISBLANK(AB7:AB45), 0, ROW(AB7:AB45))) - ROW(AB7:AB45)+1))</f>
        <v>68.74199999999999</v>
      </c>
      <c r="AC47" s="392">
        <f t="array" ref="AC47">ABS(INDEX($A7:$A45,MATCH("Poznań Główny",$B7:$B45,0))-INDEX($A7:$A45, MAX(IF(ISBLANK(AC7:AC45), 0, ROW(AC7:AC45))) - ROW(AC7:AC45)+1))</f>
        <v>68.74199999999999</v>
      </c>
      <c r="AD47" s="392">
        <f t="array" ref="AD47">ABS(INDEX($A7:$A45,MATCH("Poznań Główny",$B7:$B45,0))-INDEX($A7:$A45, MAX(IF(ISBLANK(AD7:AD45), 0, ROW(AD7:AD45))) - ROW(AD7:AD45)+1))</f>
        <v>68.74199999999999</v>
      </c>
      <c r="AE47" s="392">
        <f t="array" ref="AE47">ABS(INDEX($A7:$A45,MATCH("Poznań Główny",$B7:$B45,0))-INDEX($A7:$A45, MAX(IF(ISBLANK(AE7:AE45), 0, ROW(AE7:AE45))) - ROW(AE7:AE45)+1))</f>
        <v>68.74199999999999</v>
      </c>
      <c r="AF47" s="392">
        <f t="array" ref="AF47">ABS(INDEX($A7:$A45,MATCH("Poznań Główny",$B7:$B45,0))-INDEX($A7:$A45, MAX(IF(ISBLANK(AF7:AF45), 0, ROW(AF7:AF45))) - ROW(AF7:AF45)+1))</f>
        <v>68.74199999999999</v>
      </c>
      <c r="AG47" s="392">
        <f t="array" ref="AG47">ABS(INDEX($A7:$A45,MATCH("Poznań Główny",$B7:$B45,0))-INDEX($A7:$A45, MAX(IF(ISBLANK(AG7:AG45), 0, ROW(AG7:AG45))) - ROW(AG7:AG45)+1))</f>
        <v>68.74199999999999</v>
      </c>
      <c r="AH47" s="392">
        <f t="array" ref="AH47">ABS(INDEX($A7:$A45,MATCH("Poznań Główny",$B7:$B45,0))-INDEX($A7:$A45, MAX(IF(ISBLANK(AH7:AH45), 0, ROW(AH7:AH45))) - ROW(AH7:AH45)+1))</f>
        <v>68.74199999999999</v>
      </c>
      <c r="AI47" s="392">
        <f t="array" ref="AI47">ABS(INDEX($A7:$A45,MATCH("Poznań Główny",$B7:$B45,0))-INDEX($A7:$A45, MAX(IF(ISBLANK(AI7:AI45), 0, ROW(AI7:AI45))) - ROW(AI7:AI45)+1))</f>
        <v>68.74199999999999</v>
      </c>
      <c r="AJ47" s="392">
        <f t="array" ref="AJ47">ABS(INDEX($A7:$A45,MATCH("Poznań Główny",$B7:$B45,0))-INDEX($A7:$A45, MAX(IF(ISBLANK(AJ7:AJ45), 0, ROW(AJ7:AJ45))) - ROW(AJ7:AJ45)+1))</f>
        <v>68.74199999999999</v>
      </c>
      <c r="AK47" s="392">
        <f t="array" ref="AK47">ABS(INDEX($A7:$A45,MATCH("Poznań Główny",$B7:$B45,0))-INDEX($A7:$A45, MAX(IF(ISBLANK(AK7:AK45), 0, ROW(AK7:AK45))) - ROW(AK7:AK45)+1))</f>
        <v>68.74199999999999</v>
      </c>
      <c r="AL47" s="392">
        <f t="array" ref="AL47">ABS(INDEX($A7:$A45,MATCH("Poznań Główny",$B7:$B45,0))-INDEX($A7:$A45, MAX(IF(ISBLANK(AL7:AL45), 0, ROW(AL7:AL45))) - ROW(AL7:AL45)+1))</f>
        <v>68.74199999999999</v>
      </c>
      <c r="AM47" s="392">
        <f t="array" ref="AM47">ABS(INDEX($A7:$A45,MATCH("Poznań Główny",$B7:$B45,0))-INDEX($A7:$A45, MAX(IF(ISBLANK(AM7:AM45), 0, ROW(AM7:AM45))) - ROW(AM7:AM45)+1))</f>
        <v>68.74199999999999</v>
      </c>
      <c r="AN47" s="392">
        <f t="array" ref="AN47">ABS(INDEX($A7:$A45,MATCH("Poznań Główny",$B7:$B45,0))-INDEX($A7:$A45, MAX(IF(ISBLANK(AN7:AN45), 0, ROW(AN7:AN45))) - ROW(AN7:AN45)+1))</f>
        <v>68.74199999999999</v>
      </c>
      <c r="AO47" s="392">
        <f t="array" ref="AO47">ABS(INDEX($A7:$A45,MATCH("Poznań Główny",$B7:$B45,0))-INDEX($A7:$A45, MAX(IF(ISBLANK(AO7:AO45), 0, ROW(AO7:AO45))) - ROW(AO7:AO45)+1))</f>
        <v>68.74199999999999</v>
      </c>
      <c r="AP47" s="392">
        <f t="array" ref="AP47">ABS(INDEX($A7:$A45,MATCH("Poznań Główny",$B7:$B45,0))-INDEX($A7:$A45, MAX(IF(ISBLANK(AP7:AP45), 0, ROW(AP7:AP45))) - ROW(AP7:AP45)+1))</f>
        <v>68.74199999999999</v>
      </c>
      <c r="AQ47" s="392">
        <f t="array" ref="AQ47">ABS(INDEX($A7:$A45,MATCH("Poznań Główny",$B7:$B45,0))-INDEX($A7:$A45, MAX(IF(ISBLANK(AQ7:AQ45), 0, ROW(AQ7:AQ45))) - ROW(AQ7:AQ45)+1))</f>
        <v>0</v>
      </c>
      <c r="AR47" s="392">
        <f t="array" ref="AR47">ABS(INDEX($A7:$A45,MATCH("Poznań Główny",$B7:$B45,0))-INDEX($A7:$A45, MAX(IF(ISBLANK(AR7:AR45), 0, ROW(AR7:AR45))) - ROW(AR7:AR45)+1))</f>
        <v>68.74199999999999</v>
      </c>
      <c r="AS47" s="392">
        <f t="array" ref="AS47">ABS(INDEX($A7:$A45,MATCH("Poznań Główny",$B7:$B45,0))-INDEX($A7:$A45, MAX(IF(ISBLANK(AS7:AS45), 0, ROW(AS7:AS45))) - ROW(AS7:AS45)+1))</f>
        <v>68.74199999999999</v>
      </c>
      <c r="AT47" s="392">
        <f t="array" ref="AT47">ABS(INDEX($A7:$A45,MATCH("Poznań Główny",$B7:$B45,0))-INDEX($A7:$A45, MAX(IF(ISBLANK(AT7:AT45), 0, ROW(AT7:AT45))) - ROW(AT7:AT45)+1))</f>
        <v>68.74199999999999</v>
      </c>
      <c r="AU47" s="392">
        <f t="array" ref="AU47">ABS(INDEX($A7:$A45,MATCH("Poznań Główny",$B7:$B45,0))-INDEX($A7:$A45, MAX(IF(ISBLANK(AU7:AU45), 0, ROW(AU7:AU45))) - ROW(AU7:AU45)+1))</f>
        <v>68.74199999999999</v>
      </c>
      <c r="AV47" s="392">
        <f t="array" ref="AV47">ABS(INDEX($A7:$A45,MATCH("Poznań Główny",$B7:$B45,0))-INDEX($A7:$A45, MAX(IF(ISBLANK(AV7:AV45), 0, ROW(AV7:AV45))) - ROW(AV7:AV45)+1))</f>
        <v>0</v>
      </c>
      <c r="AW47" s="392">
        <f t="array" ref="AW47">ABS(INDEX($A7:$A45,MATCH("Poznań Główny",$B7:$B45,0))-INDEX($A7:$A45, MAX(IF(ISBLANK(AW7:AW45), 0, ROW(AW7:AW45))) - ROW(AW7:AW45)+1))</f>
        <v>68.74199999999999</v>
      </c>
      <c r="AX47" s="392">
        <f t="array" ref="AX47">ABS(INDEX($A7:$A45,MATCH("Poznań Główny",$B7:$B45,0))-INDEX($A7:$A45, MAX(IF(ISBLANK(AX7:AX45), 0, ROW(AX7:AX45))) - ROW(AX7:AX45)+1))</f>
        <v>68.74199999999999</v>
      </c>
      <c r="AY47" s="392">
        <f t="array" ref="AY47">ABS(INDEX($A7:$A45,MATCH("Poznań Główny",$B7:$B45,0))-INDEX($A7:$A45, MAX(IF(ISBLANK(AY7:AY45), 0, ROW(AY7:AY45))) - ROW(AY7:AY45)+1))</f>
        <v>68.74199999999999</v>
      </c>
      <c r="AZ47" s="392">
        <f t="array" ref="AZ47">ABS(INDEX($A7:$A45,MATCH("Poznań Główny",$B7:$B45,0))-INDEX($A7:$A45, MAX(IF(ISBLANK(AZ7:AZ45), 0, ROW(AZ7:AZ45))) - ROW(AZ7:AZ45)+1))</f>
        <v>68.74199999999999</v>
      </c>
      <c r="BA47" s="392">
        <f t="array" ref="BA47">ABS(INDEX($A7:$A45,MATCH("Poznań Główny",$B7:$B45,0))-INDEX($A7:$A45, MAX(IF(ISBLANK(BA7:BA45), 0, ROW(BA7:BA45))) - ROW(BA7:BA45)+1))</f>
        <v>0</v>
      </c>
      <c r="BB47" s="392">
        <f t="array" ref="BB47">ABS(INDEX($A7:$A45,MATCH("Poznań Główny",$B7:$B45,0))-INDEX($A7:$A45, MAX(IF(ISBLANK(BB7:BB45), 0, ROW(BB7:BB45))) - ROW(BB7:BB45)+1))</f>
        <v>68.74199999999999</v>
      </c>
      <c r="BC47" s="392">
        <f t="array" ref="BC47">ABS(INDEX($A7:$A45,MATCH("Poznań Główny",$B7:$B45,0))-INDEX($A7:$A45, MAX(IF(ISBLANK(BC7:BC45), 0, ROW(BC7:BC45))) - ROW(BC7:BC45)+1))</f>
        <v>68.74199999999999</v>
      </c>
      <c r="BD47" s="392">
        <f t="array" ref="BD47">ABS(INDEX($A7:$A45,MATCH("Poznań Główny",$B7:$B45,0))-INDEX($A7:$A45, MAX(IF(ISBLANK(BD7:BD45), 0, ROW(BD7:BD45))) - ROW(BD7:BD45)+1))</f>
        <v>68.74199999999999</v>
      </c>
      <c r="BE47" s="392">
        <f t="array" ref="BE47">ABS(INDEX($A7:$A45,MATCH("Poznań Główny",$B7:$B45,0))-INDEX($A7:$A45, MAX(IF(ISBLANK(BE7:BE45), 0, ROW(BE7:BE45))) - ROW(BE7:BE45)+1))</f>
        <v>68.74199999999999</v>
      </c>
      <c r="BF47" s="392">
        <f t="array" ref="BF47">ABS(INDEX($A7:$A45,MATCH("Poznań Główny",$B7:$B45,0))-INDEX($A7:$A45, MAX(IF(ISBLANK(BF7:BF45), 0, ROW(BF7:BF45))) - ROW(BF7:BF45)+1))</f>
        <v>0</v>
      </c>
      <c r="BG47" s="392">
        <f t="array" ref="BG47">ABS(INDEX($A7:$A45,MATCH("Poznań Główny",$B7:$B45,0))-INDEX($A7:$A45, MAX(IF(ISBLANK(BG7:BG45), 0, ROW(BG7:BG45))) - ROW(BG7:BG45)+1))</f>
        <v>68.74199999999999</v>
      </c>
      <c r="BH47" s="392">
        <f t="array" ref="BH47">ABS(INDEX($A7:$A45,MATCH("Poznań Główny",$B7:$B45,0))-INDEX($A7:$A45, MAX(IF(ISBLANK(BH7:BH45), 0, ROW(BH7:BH45))) - ROW(BH7:BH45)+1))</f>
        <v>68.74199999999999</v>
      </c>
      <c r="BI47" s="392">
        <f t="array" ref="BI47">ABS(INDEX($A7:$A45,MATCH("Poznań Główny",$B7:$B45,0))-INDEX($A7:$A45, MAX(IF(ISBLANK(BI7:BI45), 0, ROW(BI7:BI45))) - ROW(BI7:BI45)+1))</f>
        <v>68.74199999999999</v>
      </c>
      <c r="BJ47" s="392">
        <f t="array" ref="BJ47">ABS(INDEX($A7:$A45,MATCH("Poznań Główny",$B7:$B45,0))-INDEX($A7:$A45, MAX(IF(ISBLANK(BJ7:BJ45), 0, ROW(BJ7:BJ45))) - ROW(BJ7:BJ45)+1))</f>
        <v>68.74199999999999</v>
      </c>
      <c r="BK47" s="392">
        <f t="array" ref="BK47">ABS(INDEX($A7:$A45,MATCH("Poznań Główny",$B7:$B45,0))-INDEX($A7:$A45, MAX(IF(ISBLANK(BK7:BK45), 0, ROW(BK7:BK45))) - ROW(BK7:BK45)+1))</f>
        <v>68.74199999999999</v>
      </c>
      <c r="BL47" s="392">
        <f t="array" ref="BL47">ABS(INDEX($A7:$A45,MATCH("Poznań Główny",$B7:$B45,0))-INDEX($A7:$A45, MAX(IF(ISBLANK(BL7:BL45), 0, ROW(BL7:BL45))) - ROW(BL7:BL45)+1))</f>
        <v>68.74199999999999</v>
      </c>
      <c r="BM47" s="392">
        <f t="array" ref="BM47">ABS(INDEX($A7:$A45,MATCH("Poznań Główny",$B7:$B45,0))-INDEX($A7:$A45, MAX(IF(ISBLANK(BM7:BM45), 0, ROW(BM7:BM45))) - ROW(BM7:BM45)+1))</f>
        <v>68.74199999999999</v>
      </c>
      <c r="BN47" s="392">
        <f t="array" ref="BN47">ABS(INDEX($A7:$A45,MATCH("Poznań Główny",$B7:$B45,0))-INDEX($A7:$A45, MAX(IF(ISBLANK(BN7:BN45), 0, ROW(BN7:BN45))) - ROW(BN7:BN45)+1))</f>
        <v>68.74199999999999</v>
      </c>
      <c r="BO47" s="392">
        <f t="array" ref="BO47">ABS(INDEX($A7:$A45,MATCH("Poznań Główny",$B7:$B45,0))-INDEX($A7:$A45, MAX(IF(ISBLANK(BO7:BO45), 0, ROW(BO7:BO45))) - ROW(BO7:BO45)+1))</f>
        <v>68.74199999999999</v>
      </c>
      <c r="BP47" s="392">
        <f t="array" ref="BP47">ABS(INDEX($A7:$A45,MATCH("Poznań Główny",$B7:$B45,0))-INDEX($A7:$A45, MAX(IF(ISBLANK(BP7:BP45), 0, ROW(BP7:BP45))) - ROW(BP7:BP45)+1))</f>
        <v>68.74199999999999</v>
      </c>
      <c r="BQ47" s="392">
        <f t="array" ref="BQ47">ABS(INDEX($A7:$A45,MATCH("Poznań Główny",$B7:$B45,0))-INDEX($A7:$A45, MAX(IF(ISBLANK(BQ7:BQ45), 0, ROW(BQ7:BQ45))) - ROW(BQ7:BQ45)+1))</f>
        <v>68.74199999999999</v>
      </c>
      <c r="BR47" s="392">
        <f t="array" ref="BR47">ABS(INDEX($A7:$A45,MATCH("Poznań Główny",$B7:$B45,0))-INDEX($A7:$A45, MAX(IF(ISBLANK(BR7:BR45), 0, ROW(BR7:BR45))) - ROW(BR7:BR45)+1))</f>
        <v>68.74199999999999</v>
      </c>
      <c r="BS47" s="392">
        <f t="array" ref="BS47">ABS(INDEX($A7:$A45,MATCH("Poznań Główny",$B7:$B45,0))-INDEX($A7:$A45, MAX(IF(ISBLANK(BS7:BS45), 0, ROW(BS7:BS45))) - ROW(BS7:BS45)+1))</f>
        <v>68.74199999999999</v>
      </c>
      <c r="BT47" s="392">
        <f t="array" ref="BT47">ABS(INDEX($A7:$A45,MATCH("Poznań Główny",$B7:$B45,0))-INDEX($A7:$A45, MAX(IF(ISBLANK(BT7:BT45), 0, ROW(BT7:BT45))) - ROW(BT7:BT45)+1))</f>
        <v>68.74199999999999</v>
      </c>
      <c r="BU47" s="392">
        <f t="array" ref="BU47">ABS(INDEX($A7:$A45,MATCH("Poznań Główny",$B7:$B45,0))-INDEX($A7:$A45, MAX(IF(ISBLANK(BU7:BU45), 0, ROW(BU7:BU45))) - ROW(BU7:BU45)+1))</f>
        <v>68.74199999999999</v>
      </c>
      <c r="BV47" s="392">
        <f t="array" ref="BV47">ABS(INDEX($A7:$A45,MATCH("Poznań Główny",$B7:$B45,0))-INDEX($A7:$A45, MAX(IF(ISBLANK(BV7:BV45), 0, ROW(BV7:BV45))) - ROW(BV7:BV45)+1))</f>
        <v>0</v>
      </c>
      <c r="BW47" s="392" t="e">
        <f t="array" ref="BW47">ABS(INDEX($A7:$A45,MATCH("Poznań Główny",$B7:$B45,0))-INDEX($A7:$A45, MAX(IF(ISBLANK(BW7:BW45), 0, ROW(BW7:BW45))) - ROW(BW7:BW45)+1))</f>
        <v>#VALUE!</v>
      </c>
      <c r="BX47" s="392" t="e">
        <f t="array" ref="BX47">ABS(INDEX($A7:$A45,MATCH("Poznań Główny",$B7:$B45,0))-INDEX($A7:$A45, MAX(IF(ISBLANK(BX7:BX45), 0, ROW(BX7:BX45))) - ROW(BX7:BX45)+1))</f>
        <v>#VALUE!</v>
      </c>
      <c r="BY47" s="392" t="e">
        <f t="array" ref="BY47">ABS(INDEX($A7:$A45,MATCH("Poznań Główny",$B7:$B45,0))-INDEX($A7:$A45, MAX(IF(ISBLANK(BY7:BY45), 0, ROW(BY7:BY45))) - ROW(BY7:BY45)+1))</f>
        <v>#VALUE!</v>
      </c>
      <c r="BZ47" s="392" t="e">
        <f t="array" ref="BZ47">ABS(INDEX($A7:$A45,MATCH("Poznań Główny",$B7:$B45,0))-INDEX($A7:$A45, MAX(IF(ISBLANK(BZ7:BZ45), 0, ROW(BZ7:BZ45))) - ROW(BZ7:BZ45)+1))</f>
        <v>#VALUE!</v>
      </c>
      <c r="CA47" s="392" t="e">
        <f t="array" ref="CA47">ABS(INDEX($A7:$A45,MATCH("Poznań Główny",$B7:$B45,0))-INDEX($A7:$A45, MAX(IF(ISBLANK(CA7:CA45), 0, ROW(CA7:CA45))) - ROW(CA7:CA45)+1))</f>
        <v>#VALUE!</v>
      </c>
      <c r="CB47" s="392" t="e">
        <f t="array" ref="CB47">ABS(INDEX($A7:$A45,MATCH("Poznań Główny",$B7:$B45,0))-INDEX($A7:$A45, MAX(IF(ISBLANK(CB7:CB45), 0, ROW(CB7:CB45))) - ROW(CB7:CB45)+1))</f>
        <v>#VALUE!</v>
      </c>
      <c r="CC47" s="392" t="e">
        <f t="array" ref="CC47">ABS(INDEX($A7:$A45,MATCH("Poznań Główny",$B7:$B45,0))-INDEX($A7:$A45, MAX(IF(ISBLANK(CC7:CC45), 0, ROW(CC7:CC45))) - ROW(CC7:CC45)+1))</f>
        <v>#VALUE!</v>
      </c>
      <c r="CD47" s="392" t="e">
        <f t="array" ref="CD47">ABS(INDEX($A7:$A45,MATCH("Poznań Główny",$B7:$B45,0))-INDEX($A7:$A45, MAX(IF(ISBLANK(CD7:CD45), 0, ROW(CD7:CD45))) - ROW(CD7:CD45)+1))</f>
        <v>#VALUE!</v>
      </c>
      <c r="CE47" s="392" t="e">
        <f t="array" ref="CE47">ABS(INDEX($A7:$A45,MATCH("Poznań Główny",$B7:$B45,0))-INDEX($A7:$A45, MAX(IF(ISBLANK(CE7:CE45), 0, ROW(CE7:CE45))) - ROW(CE7:CE45)+1))</f>
        <v>#VALUE!</v>
      </c>
      <c r="CF47" s="392" t="e">
        <f t="array" ref="CF47">ABS(INDEX($A7:$A45,MATCH("Poznań Główny",$B7:$B45,0))-INDEX($A7:$A45, MAX(IF(ISBLANK(CF7:CF45), 0, ROW(CF7:CF45))) - ROW(CF7:CF45)+1))</f>
        <v>#VALUE!</v>
      </c>
      <c r="CG47" s="392" t="e">
        <f t="array" ref="CG47">ABS(INDEX($A7:$A45,MATCH("Poznań Główny",$B7:$B45,0))-INDEX($A7:$A45, MAX(IF(ISBLANK(CG7:CG45), 0, ROW(CG7:CG45))) - ROW(CG7:CG45)+1))</f>
        <v>#VALUE!</v>
      </c>
      <c r="CH47" s="392"/>
      <c r="CI47" s="392"/>
      <c r="CJ47" s="392"/>
      <c r="CK47" s="392"/>
      <c r="CL47" s="392"/>
      <c r="CM47" s="392"/>
      <c r="CN47" s="392">
        <f t="array" ref="CN47">ABS(INDEX($A7:$A45,MATCH("Poznań Główny",$B7:$B45,0))-INDEX($A7:$A45, MAX(IF(ISBLANK(CN7:CN45), 0, ROW(CN7:CN45))) - ROW(CN7:CN45)+1))</f>
        <v>68.74199999999999</v>
      </c>
      <c r="CO47" s="392">
        <f t="array" ref="CO47">ABS(INDEX($A7:$A45,MATCH("Poznań Główny",$B7:$B45,0))-INDEX($A7:$A45, MAX(IF(ISBLANK(CO7:CO45), 0, ROW(CO7:CO45))) - ROW(CO7:CO45)+1))</f>
        <v>68.74199999999999</v>
      </c>
      <c r="CP47" s="392">
        <f t="array" ref="CP47">ABS(INDEX($A7:$A45,MATCH("Poznań Główny",$B7:$B45,0))-INDEX($A7:$A45, MAX(IF(ISBLANK(CP7:CP45), 0, ROW(CP7:CP45))) - ROW(CP7:CP45)+1))</f>
        <v>68.74199999999999</v>
      </c>
      <c r="CQ47" s="392">
        <f t="array" ref="CQ47">ABS(INDEX($A7:$A45,MATCH("Poznań Główny",$B7:$B45,0))-INDEX($A7:$A45, MAX(IF(ISBLANK(CQ7:CQ45), 0, ROW(CQ7:CQ45))) - ROW(CQ7:CQ45)+1))</f>
        <v>68.74199999999999</v>
      </c>
      <c r="CR47" s="392">
        <f t="array" ref="CR47">ABS(INDEX($A7:$A45,MATCH("Poznań Główny",$B7:$B45,0))-INDEX($A7:$A45, MAX(IF(ISBLANK(CR7:CR45), 0, ROW(CR7:CR45))) - ROW(CR7:CR45)+1))</f>
        <v>0</v>
      </c>
      <c r="CS47" s="392">
        <f t="array" ref="CS47">ABS(INDEX($A7:$A45,MATCH("Poznań Główny",$B7:$B45,0))-INDEX($A7:$A45, MAX(IF(ISBLANK(CS7:CS45), 0, ROW(CS7:CS45))) - ROW(CS7:CS45)+1))</f>
        <v>68.74199999999999</v>
      </c>
      <c r="CT47" s="392">
        <f t="array" ref="CT47">ABS(INDEX($A7:$A45,MATCH("Poznań Główny",$B7:$B45,0))-INDEX($A7:$A45, MAX(IF(ISBLANK(CT7:CT45), 0, ROW(CT7:CT45))) - ROW(CT7:CT45)+1))</f>
        <v>68.74199999999999</v>
      </c>
      <c r="CU47" s="392">
        <f t="array" ref="CU47">ABS(INDEX($A7:$A45,MATCH("Poznań Główny",$B7:$B45,0))-INDEX($A7:$A45, MAX(IF(ISBLANK(CU7:CU45), 0, ROW(CU7:CU45))) - ROW(CU7:CU45)+1))</f>
        <v>68.74199999999999</v>
      </c>
      <c r="CV47" s="392">
        <f t="array" ref="CV47">ABS(INDEX($A7:$A45,MATCH("Poznań Główny",$B7:$B45,0))-INDEX($A7:$A45, MAX(IF(ISBLANK(CV7:CV45), 0, ROW(CV7:CV45))) - ROW(CV7:CV45)+1))</f>
        <v>68.74199999999999</v>
      </c>
      <c r="CW47" s="392">
        <f t="array" ref="CW47">ABS(INDEX($A7:$A45,MATCH("Poznań Główny",$B7:$B45,0))-INDEX($A7:$A45, MAX(IF(ISBLANK(CW7:CW45), 0, ROW(CW7:CW45))) - ROW(CW7:CW45)+1))</f>
        <v>0</v>
      </c>
      <c r="CX47" s="392">
        <f t="array" ref="CX47">ABS(INDEX($A7:$A45,MATCH("Poznań Główny",$B7:$B45,0))-INDEX($A7:$A45, MAX(IF(ISBLANK(CX7:CX45), 0, ROW(CX7:CX45))) - ROW(CX7:CX45)+1))</f>
        <v>68.74199999999999</v>
      </c>
      <c r="CY47" s="392">
        <f t="array" ref="CY47">ABS(INDEX($A7:$A45,MATCH("Poznań Główny",$B7:$B45,0))-INDEX($A7:$A45, MAX(IF(ISBLANK(CY7:CY45), 0, ROW(CY7:CY45))) - ROW(CY7:CY45)+1))</f>
        <v>68.74199999999999</v>
      </c>
      <c r="CZ47" s="392">
        <f t="array" ref="CZ47">ABS(INDEX($A7:$A45,MATCH("Poznań Główny",$B7:$B45,0))-INDEX($A7:$A45, MAX(IF(ISBLANK(CZ7:CZ45), 0, ROW(CZ7:CZ45))) - ROW(CZ7:CZ45)+1))</f>
        <v>68.74199999999999</v>
      </c>
      <c r="DA47" s="392">
        <f t="array" ref="DA47">ABS(INDEX($A7:$A45,MATCH("Poznań Główny",$B7:$B45,0))-INDEX($A7:$A45, MAX(IF(ISBLANK(DA7:DA45), 0, ROW(DA7:DA45))) - ROW(DA7:DA45)+1))</f>
        <v>68.74199999999999</v>
      </c>
      <c r="DB47" s="392">
        <f t="array" ref="DB47">ABS(INDEX($A7:$A45,MATCH("Poznań Główny",$B7:$B45,0))-INDEX($A7:$A45, MAX(IF(ISBLANK(DB7:DB45), 0, ROW(DB7:DB45))) - ROW(DB7:DB45)+1))</f>
        <v>0</v>
      </c>
      <c r="DC47" s="392">
        <f t="array" ref="DC47">ABS(INDEX($A7:$A45,MATCH("Poznań Główny",$B7:$B45,0))-INDEX($A7:$A45, MAX(IF(ISBLANK(DC7:DC45), 0, ROW(DC7:DC45))) - ROW(DC7:DC45)+1))</f>
        <v>68.74199999999999</v>
      </c>
      <c r="DD47" s="392">
        <f t="array" ref="DD47">ABS(INDEX($A7:$A45,MATCH("Poznań Główny",$B7:$B45,0))-INDEX($A7:$A45, MAX(IF(ISBLANK(DD7:DD45), 0, ROW(DD7:DD45))) - ROW(DD7:DD45)+1))</f>
        <v>68.74199999999999</v>
      </c>
      <c r="DE47" s="392">
        <f t="array" ref="DE47">ABS(INDEX($A7:$A45,MATCH("Poznań Główny",$B7:$B45,0))-INDEX($A7:$A45, MAX(IF(ISBLANK(DE7:DE45), 0, ROW(DE7:DE45))) - ROW(DE7:DE45)+1))</f>
        <v>68.74199999999999</v>
      </c>
      <c r="DF47" s="392">
        <f t="array" ref="DF47">ABS(INDEX($A7:$A45,MATCH("Poznań Główny",$B7:$B45,0))-INDEX($A7:$A45, MAX(IF(ISBLANK(DF7:DF45), 0, ROW(DF7:DF45))) - ROW(DF7:DF45)+1))</f>
        <v>68.74199999999999</v>
      </c>
      <c r="DG47" s="392">
        <f t="array" ref="DG47">ABS(INDEX($A7:$A45,MATCH("Poznań Główny",$B7:$B45,0))-INDEX($A7:$A45, MAX(IF(ISBLANK(DG7:DG45), 0, ROW(DG7:DG45))) - ROW(DG7:DG45)+1))</f>
        <v>68.74199999999999</v>
      </c>
      <c r="DH47" s="392">
        <f t="array" ref="DH47">ABS(INDEX($A7:$A45,MATCH("Poznań Główny",$B7:$B45,0))-INDEX($A7:$A45, MAX(IF(ISBLANK(DH7:DH45), 0, ROW(DH7:DH45))) - ROW(DH7:DH45)+1))</f>
        <v>68.74199999999999</v>
      </c>
      <c r="DI47" s="392">
        <f t="array" ref="DI47">ABS(INDEX($A7:$A45,MATCH("Poznań Główny",$B7:$B45,0))-INDEX($A7:$A45, MAX(IF(ISBLANK(DI7:DI45), 0, ROW(DI7:DI45))) - ROW(DI7:DI45)+1))</f>
        <v>68.74199999999999</v>
      </c>
      <c r="DJ47" s="392">
        <f t="array" ref="DJ47">ABS(INDEX($A7:$A45,MATCH("Poznań Główny",$B7:$B45,0))-INDEX($A7:$A45, MAX(IF(ISBLANK(DJ7:DJ45), 0, ROW(DJ7:DJ45))) - ROW(DJ7:DJ45)+1))</f>
        <v>68.74199999999999</v>
      </c>
      <c r="DK47" s="392">
        <f t="array" ref="DK47">ABS(INDEX($A7:$A45,MATCH("Poznań Główny",$B7:$B45,0))-INDEX($A7:$A45, MAX(IF(ISBLANK(DK7:DK45), 0, ROW(DK7:DK45))) - ROW(DK7:DK45)+1))</f>
        <v>68.74199999999999</v>
      </c>
      <c r="DL47" s="392">
        <f t="array" ref="DL47">ABS(INDEX($A7:$A45,MATCH("Poznań Główny",$B7:$B45,0))-INDEX($A7:$A45, MAX(IF(ISBLANK(DL7:DL45), 0, ROW(DL7:DL45))) - ROW(DL7:DL45)+1))</f>
        <v>68.74199999999999</v>
      </c>
      <c r="DM47" s="392">
        <f t="array" ref="DM47">ABS(INDEX($A7:$A45,MATCH("Poznań Główny",$B7:$B45,0))-INDEX($A7:$A45, MAX(IF(ISBLANK(DM7:DM45), 0, ROW(DM7:DM45))) - ROW(DM7:DM45)+1))</f>
        <v>68.74199999999999</v>
      </c>
      <c r="DN47" s="392">
        <f t="array" ref="DN47">ABS(INDEX($A7:$A45,MATCH("Poznań Główny",$B7:$B45,0))-INDEX($A7:$A45, MAX(IF(ISBLANK(DN7:DN45), 0, ROW(DN7:DN45))) - ROW(DN7:DN45)+1))</f>
        <v>68.74199999999999</v>
      </c>
      <c r="DO47" s="392">
        <f t="array" ref="DO47">ABS(INDEX($A7:$A45,MATCH("Poznań Główny",$B7:$B45,0))-INDEX($A7:$A45, MAX(IF(ISBLANK(DO7:DO45), 0, ROW(DO7:DO45))) - ROW(DO7:DO45)+1))</f>
        <v>68.74199999999999</v>
      </c>
      <c r="DP47" s="392">
        <f t="array" ref="DP47">ABS(INDEX($A7:$A45,MATCH("Poznań Główny",$B7:$B45,0))-INDEX($A7:$A45, MAX(IF(ISBLANK(DP7:DP45), 0, ROW(DP7:DP45))) - ROW(DP7:DP45)+1))</f>
        <v>68.74199999999999</v>
      </c>
      <c r="DQ47" s="392">
        <f t="array" ref="DQ47">ABS(INDEX($A7:$A45,MATCH("Poznań Główny",$B7:$B45,0))-INDEX($A7:$A45, MAX(IF(ISBLANK(DQ7:DQ45), 0, ROW(DQ7:DQ45))) - ROW(DQ7:DQ45)+1))</f>
        <v>68.74199999999999</v>
      </c>
      <c r="DR47" s="392">
        <f t="array" ref="DR47">ABS(INDEX($A7:$A45,MATCH("Poznań Główny",$B7:$B45,0))-INDEX($A7:$A45, MAX(IF(ISBLANK(DR7:DR45), 0, ROW(DR7:DR45))) - ROW(DR7:DR45)+1))</f>
        <v>68.74199999999999</v>
      </c>
      <c r="DS47" s="392">
        <f t="array" ref="DS47">ABS(INDEX($A7:$A45,MATCH("Poznań Główny",$B7:$B45,0))-INDEX($A7:$A45, MAX(IF(ISBLANK(DS7:DS45), 0, ROW(DS7:DS45))) - ROW(DS7:DS45)+1))</f>
        <v>68.74199999999999</v>
      </c>
      <c r="DT47" s="392">
        <f t="array" ref="DT47">ABS(INDEX($A7:$A45,MATCH("Poznań Główny",$B7:$B45,0))-INDEX($A7:$A45, MAX(IF(ISBLANK(DT7:DT45), 0, ROW(DT7:DT45))) - ROW(DT7:DT45)+1))</f>
        <v>68.74199999999999</v>
      </c>
      <c r="DU47" s="392">
        <f t="array" ref="DU47">ABS(INDEX($A7:$A45,MATCH("Poznań Główny",$B7:$B45,0))-INDEX($A7:$A45, MAX(IF(ISBLANK(DU7:DU45), 0, ROW(DU7:DU45))) - ROW(DU7:DU45)+1))</f>
        <v>68.74199999999999</v>
      </c>
      <c r="DV47" s="392">
        <f t="array" ref="DV47">ABS(INDEX($A7:$A45,MATCH("Poznań Główny",$B7:$B45,0))-INDEX($A7:$A45, MAX(IF(ISBLANK(DV7:DV45), 0, ROW(DV7:DV45))) - ROW(DV7:DV45)+1))</f>
        <v>68.74199999999999</v>
      </c>
      <c r="DW47" s="392">
        <f t="array" ref="DW47">ABS(INDEX($A7:$A45,MATCH("Poznań Główny",$B7:$B45,0))-INDEX($A7:$A45, MAX(IF(ISBLANK(DW7:DW45), 0, ROW(DW7:DW45))) - ROW(DW7:DW45)+1))</f>
        <v>68.74199999999999</v>
      </c>
      <c r="DX47" s="392">
        <f t="array" ref="DX47">ABS(INDEX($A7:$A45,MATCH("Poznań Główny",$B7:$B45,0))-INDEX($A7:$A45, MAX(IF(ISBLANK(DX7:DX45), 0, ROW(DX7:DX45))) - ROW(DX7:DX45)+1))</f>
        <v>68.74199999999999</v>
      </c>
      <c r="DY47" s="392">
        <f t="array" ref="DY47">ABS(INDEX($A7:$A45,MATCH("Poznań Główny",$B7:$B45,0))-INDEX($A7:$A45, MAX(IF(ISBLANK(DY7:DY45), 0, ROW(DY7:DY45))) - ROW(DY7:DY45)+1))</f>
        <v>0</v>
      </c>
      <c r="DZ47" s="392">
        <f t="array" ref="DZ47">ABS(INDEX($A7:$A45,MATCH("Poznań Główny",$B7:$B45,0))-INDEX($A7:$A45, MAX(IF(ISBLANK(DZ7:DZ45), 0, ROW(DZ7:DZ45))) - ROW(DZ7:DZ45)+1))</f>
        <v>68.74199999999999</v>
      </c>
      <c r="EA47" s="392">
        <f t="array" ref="EA47">ABS(INDEX($A7:$A45,MATCH("Poznań Główny",$B7:$B45,0))-INDEX($A7:$A45, MAX(IF(ISBLANK(EA7:EA45), 0, ROW(EA7:EA45))) - ROW(EA7:EA45)+1))</f>
        <v>68.74199999999999</v>
      </c>
      <c r="EB47" s="392">
        <f t="array" ref="EB47">ABS(INDEX($A7:$A45,MATCH("Poznań Główny",$B7:$B45,0))-INDEX($A7:$A45, MAX(IF(ISBLANK(EB7:EB45), 0, ROW(EB7:EB45))) - ROW(EB7:EB45)+1))</f>
        <v>68.74199999999999</v>
      </c>
      <c r="EC47" s="392">
        <f t="array" ref="EC47">ABS(INDEX($A7:$A45,MATCH("Poznań Główny",$B7:$B45,0))-INDEX($A7:$A45, MAX(IF(ISBLANK(EC7:EC45), 0, ROW(EC7:EC45))) - ROW(EC7:EC45)+1))</f>
        <v>68.74199999999999</v>
      </c>
      <c r="ED47" s="392">
        <f t="array" ref="ED47">ABS(INDEX($A7:$A45,MATCH("Poznań Główny",$B7:$B45,0))-INDEX($A7:$A45, MAX(IF(ISBLANK(ED7:ED45), 0, ROW(ED7:ED45))) - ROW(ED7:ED45)+1))</f>
        <v>0</v>
      </c>
      <c r="EE47" s="392">
        <f t="array" ref="EE47">ABS(INDEX($A7:$A45,MATCH("Poznań Główny",$B7:$B45,0))-INDEX($A7:$A45, MAX(IF(ISBLANK(EE7:EE45), 0, ROW(EE7:EE45))) - ROW(EE7:EE45)+1))</f>
        <v>68.74199999999999</v>
      </c>
      <c r="EF47" s="392">
        <f t="array" ref="EF47">ABS(INDEX($A7:$A45,MATCH("Poznań Główny",$B7:$B45,0))-INDEX($A7:$A45, MAX(IF(ISBLANK(EF7:EF45), 0, ROW(EF7:EF45))) - ROW(EF7:EF45)+1))</f>
        <v>68.74199999999999</v>
      </c>
      <c r="EG47" s="392">
        <f t="array" ref="EG47">ABS(INDEX($A7:$A45,MATCH("Poznań Główny",$B7:$B45,0))-INDEX($A7:$A45, MAX(IF(ISBLANK(EG7:EG45), 0, ROW(EG7:EG45))) - ROW(EG7:EG45)+1))</f>
        <v>68.74199999999999</v>
      </c>
      <c r="EH47" s="392">
        <f t="array" ref="EH47">ABS(INDEX($A7:$A45,MATCH("Poznań Główny",$B7:$B45,0))-INDEX($A7:$A45, MAX(IF(ISBLANK(EH7:EH45), 0, ROW(EH7:EH45))) - ROW(EH7:EH45)+1))</f>
        <v>68.74199999999999</v>
      </c>
      <c r="EI47" s="392">
        <f t="array" ref="EI47">ABS(INDEX($A7:$A45,MATCH("Poznań Główny",$B7:$B45,0))-INDEX($A7:$A45, MAX(IF(ISBLANK(EI7:EI45), 0, ROW(EI7:EI45))) - ROW(EI7:EI45)+1))</f>
        <v>0</v>
      </c>
      <c r="EJ47" s="392">
        <f t="array" ref="EJ47">ABS(INDEX($A7:$A45,MATCH("Poznań Główny",$B7:$B45,0))-INDEX($A7:$A45, MAX(IF(ISBLANK(EJ7:EJ45), 0, ROW(EJ7:EJ45))) - ROW(EJ7:EJ45)+1))</f>
        <v>68.74199999999999</v>
      </c>
      <c r="EK47" s="392">
        <f t="array" ref="EK47">ABS(INDEX($A7:$A45,MATCH("Poznań Główny",$B7:$B45,0))-INDEX($A7:$A45, MAX(IF(ISBLANK(EK7:EK45), 0, ROW(EK7:EK45))) - ROW(EK7:EK45)+1))</f>
        <v>68.74199999999999</v>
      </c>
      <c r="EL47" s="392">
        <f t="array" ref="EL47">ABS(INDEX($A7:$A45,MATCH("Poznań Główny",$B7:$B45,0))-INDEX($A7:$A45, MAX(IF(ISBLANK(EL7:EL45), 0, ROW(EL7:EL45))) - ROW(EL7:EL45)+1))</f>
        <v>68.74199999999999</v>
      </c>
      <c r="EM47" s="392">
        <f t="array" ref="EM47">ABS(INDEX($A7:$A45,MATCH("Poznań Główny",$B7:$B45,0))-INDEX($A7:$A45, MAX(IF(ISBLANK(EM7:EM45), 0, ROW(EM7:EM45))) - ROW(EM7:EM45)+1))</f>
        <v>68.74199999999999</v>
      </c>
      <c r="EN47" s="392">
        <f t="array" ref="EN47">ABS(INDEX($A7:$A45,MATCH("Poznań Główny",$B7:$B45,0))-INDEX($A7:$A45, MAX(IF(ISBLANK(EN7:EN45), 0, ROW(EN7:EN45))) - ROW(EN7:EN45)+1))</f>
        <v>0</v>
      </c>
      <c r="EO47" s="392">
        <f t="array" ref="EO47">ABS(INDEX($A7:$A45,MATCH("Poznań Główny",$B7:$B45,0))-INDEX($A7:$A45, MAX(IF(ISBLANK(EO7:EO45), 0, ROW(EO7:EO45))) - ROW(EO7:EO45)+1))</f>
        <v>68.74199999999999</v>
      </c>
      <c r="EP47" s="392">
        <f t="array" ref="EP47">ABS(INDEX($A7:$A45,MATCH("Poznań Główny",$B7:$B45,0))-INDEX($A7:$A45, MAX(IF(ISBLANK(EP7:EP45), 0, ROW(EP7:EP45))) - ROW(EP7:EP45)+1))</f>
        <v>68.74199999999999</v>
      </c>
      <c r="EQ47" s="392">
        <f t="array" ref="EQ47">ABS(INDEX($A7:$A45,MATCH("Poznań Główny",$B7:$B45,0))-INDEX($A7:$A45, MAX(IF(ISBLANK(EQ7:EQ45), 0, ROW(EQ7:EQ45))) - ROW(EQ7:EQ45)+1))</f>
        <v>68.74199999999999</v>
      </c>
      <c r="ER47" s="392">
        <f t="array" ref="ER47">ABS(INDEX($A7:$A45,MATCH("Poznań Główny",$B7:$B45,0))-INDEX($A7:$A45, MAX(IF(ISBLANK(ER7:ER45), 0, ROW(ER7:ER45))) - ROW(ER7:ER45)+1))</f>
        <v>68.74199999999999</v>
      </c>
      <c r="ES47" s="392">
        <f t="array" ref="ES47">ABS(INDEX($A7:$A45,MATCH("Poznań Główny",$B7:$B45,0))-INDEX($A7:$A45, MAX(IF(ISBLANK(ES7:ES45), 0, ROW(ES7:ES45))) - ROW(ES7:ES45)+1))</f>
        <v>68.74199999999999</v>
      </c>
      <c r="ET47" s="392">
        <f t="array" ref="ET47">ABS(INDEX($A7:$A45,MATCH("Poznań Główny",$B7:$B45,0))-INDEX($A7:$A45, MAX(IF(ISBLANK(ET7:ET45), 0, ROW(ET7:ET45))) - ROW(ET7:ET45)+1))</f>
        <v>68.74199999999999</v>
      </c>
      <c r="EU47" s="392">
        <f t="array" ref="EU47">ABS(INDEX($A7:$A45,MATCH("Poznań Główny",$B7:$B45,0))-INDEX($A7:$A45, MAX(IF(ISBLANK(EU7:EU45), 0, ROW(EU7:EU45))) - ROW(EU7:EU45)+1))</f>
        <v>68.74199999999999</v>
      </c>
      <c r="EV47" s="392">
        <f t="array" ref="EV47">ABS(INDEX($A7:$A45,MATCH("Poznań Główny",$B7:$B45,0))-INDEX($A7:$A45, MAX(IF(ISBLANK(EV7:EV45), 0, ROW(EV7:EV45))) - ROW(EV7:EV45)+1))</f>
        <v>68.74199999999999</v>
      </c>
      <c r="EW47" s="392">
        <f t="array" ref="EW47">ABS(INDEX($A7:$A45,MATCH("Poznań Główny",$B7:$B45,0))-INDEX($A7:$A45, MAX(IF(ISBLANK(EW7:EW45), 0, ROW(EW7:EW45))) - ROW(EW7:EW45)+1))</f>
        <v>68.74199999999999</v>
      </c>
      <c r="EX47" s="392">
        <f t="array" ref="EX47">ABS(INDEX($A7:$A45,MATCH("Poznań Główny",$B7:$B45,0))-INDEX($A7:$A45, MAX(IF(ISBLANK(EX7:EX45), 0, ROW(EX7:EX45))) - ROW(EX7:EX45)+1))</f>
        <v>68.74199999999999</v>
      </c>
      <c r="EY47" s="392">
        <f t="array" ref="EY47">ABS(INDEX($A7:$A45,MATCH("Poznań Główny",$B7:$B45,0))-INDEX($A7:$A45, MAX(IF(ISBLANK(EY7:EY45), 0, ROW(EY7:EY45))) - ROW(EY7:EY45)+1))</f>
        <v>68.74199999999999</v>
      </c>
      <c r="EZ47" s="392">
        <f t="array" ref="EZ47">ABS(INDEX($A7:$A45,MATCH("Poznań Główny",$B7:$B45,0))-INDEX($A7:$A45, MAX(IF(ISBLANK(EZ7:EZ45), 0, ROW(EZ7:EZ45))) - ROW(EZ7:EZ45)+1))</f>
        <v>68.74199999999999</v>
      </c>
      <c r="FA47" s="392">
        <f t="array" ref="FA47">ABS(INDEX($A7:$A45,MATCH("Poznań Główny",$B7:$B45,0))-INDEX($A7:$A45, MAX(IF(ISBLANK(FA7:FA45), 0, ROW(FA7:FA45))) - ROW(FA7:FA45)+1))</f>
        <v>68.74199999999999</v>
      </c>
      <c r="FB47" s="392"/>
      <c r="FC47" s="392"/>
      <c r="FD47" s="392"/>
      <c r="FE47" s="392"/>
      <c r="FF47" s="392"/>
      <c r="FG47" s="392"/>
      <c r="FH47" s="392"/>
      <c r="FI47" s="392"/>
      <c r="FJ47" s="392"/>
      <c r="FK47" s="392"/>
      <c r="FL47" s="392"/>
      <c r="FM47" s="392"/>
      <c r="FN47" s="392"/>
      <c r="FO47" s="392"/>
      <c r="FP47" s="392"/>
      <c r="FQ47" s="392"/>
      <c r="FR47" s="392"/>
      <c r="FS47" s="392"/>
    </row>
    <row r="48" spans="1:186">
      <c r="A48" s="754" t="s">
        <v>307</v>
      </c>
      <c r="B48" s="754"/>
      <c r="C48" s="754"/>
    </row>
    <row r="49" spans="1:2">
      <c r="A49" s="150" t="s">
        <v>10</v>
      </c>
      <c r="B49" s="391">
        <f>SUMIF(5:5,"PKM S2",46:46)</f>
        <v>2618.6160000000004</v>
      </c>
    </row>
    <row r="50" spans="1:2">
      <c r="A50" s="150" t="s">
        <v>10</v>
      </c>
      <c r="B50" s="391">
        <f>SUMIF(5:5,"PKM S2",47:47)</f>
        <v>3643.3260000000037</v>
      </c>
    </row>
    <row r="51" spans="1:2">
      <c r="A51" s="150" t="s">
        <v>20</v>
      </c>
      <c r="B51" s="391">
        <f>SUMIF(5:5,"PKM S6",47:47)</f>
        <v>0</v>
      </c>
    </row>
    <row r="54" spans="1:2">
      <c r="A54" s="150" t="s">
        <v>268</v>
      </c>
      <c r="B54" s="391">
        <f>SUMIF(5:5,"REx",46:46)</f>
        <v>1158.2339999999995</v>
      </c>
    </row>
    <row r="55" spans="1:2">
      <c r="A55" s="150" t="s">
        <v>268</v>
      </c>
      <c r="B55" s="391">
        <f>SUMIF(5:5,"REx",47:47)</f>
        <v>2337.2280000000001</v>
      </c>
    </row>
    <row r="56" spans="1:2">
      <c r="A56" s="150" t="s">
        <v>306</v>
      </c>
      <c r="B56" s="391">
        <f>SUM(B49:B55)</f>
        <v>9757.4040000000041</v>
      </c>
    </row>
  </sheetData>
  <sheetCalcPr fullCalcOnLoad="1"/>
  <mergeCells count="11">
    <mergeCell ref="A1:B2"/>
    <mergeCell ref="CK1:CL2"/>
    <mergeCell ref="A3:B3"/>
    <mergeCell ref="CK3:CL3"/>
    <mergeCell ref="A6:B6"/>
    <mergeCell ref="CK6:CL6"/>
    <mergeCell ref="A48:C48"/>
    <mergeCell ref="A4:B4"/>
    <mergeCell ref="CK4:CL4"/>
    <mergeCell ref="A5:B5"/>
    <mergeCell ref="CK5:CL5"/>
  </mergeCells>
  <phoneticPr fontId="0" type="noConversion"/>
  <printOptions gridLines="1"/>
  <pageMargins left="0.70866141732283472" right="0.70866141732283472" top="0.74803149606299213" bottom="0.74803149606299213" header="0.31496062992125984" footer="0.31496062992125984"/>
  <pageSetup paperSize="8" scale="1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E41"/>
  <sheetViews>
    <sheetView topLeftCell="C1" zoomScale="55" zoomScaleNormal="55" workbookViewId="0">
      <selection activeCell="K9" sqref="K9"/>
    </sheetView>
  </sheetViews>
  <sheetFormatPr defaultRowHeight="15"/>
  <cols>
    <col min="1" max="1" width="9.140625" style="1"/>
    <col min="2" max="2" width="15.5703125" style="416" customWidth="1"/>
    <col min="3" max="3" width="15.28515625" style="416" customWidth="1"/>
    <col min="4" max="4" width="17.140625" style="291" customWidth="1"/>
    <col min="5" max="5" width="9.140625" style="291"/>
    <col min="6" max="6" width="9.140625" style="416"/>
    <col min="7" max="7" width="14.42578125" style="416" customWidth="1"/>
    <col min="8" max="8" width="16.7109375" style="416" customWidth="1"/>
    <col min="9" max="9" width="22.7109375" style="291" customWidth="1"/>
    <col min="13" max="13" width="15.5703125" customWidth="1"/>
    <col min="14" max="14" width="15.28515625" customWidth="1"/>
    <col min="15" max="15" width="17.140625" customWidth="1"/>
    <col min="18" max="18" width="14.42578125" customWidth="1"/>
    <col min="19" max="19" width="16.7109375" customWidth="1"/>
    <col min="20" max="20" width="22.7109375" customWidth="1"/>
    <col min="24" max="24" width="15.5703125" customWidth="1"/>
    <col min="25" max="25" width="15.28515625" customWidth="1"/>
    <col min="26" max="26" width="17.140625" customWidth="1"/>
    <col min="29" max="29" width="14.42578125" customWidth="1"/>
    <col min="30" max="30" width="16.7109375" customWidth="1"/>
    <col min="31" max="31" width="22.7109375" customWidth="1"/>
  </cols>
  <sheetData>
    <row r="1" spans="1:31" ht="23.25" customHeight="1">
      <c r="A1" s="764" t="s">
        <v>325</v>
      </c>
      <c r="B1" s="765"/>
      <c r="C1" s="765"/>
      <c r="D1" s="765"/>
      <c r="E1" s="765"/>
      <c r="F1" s="765"/>
      <c r="G1" s="765"/>
      <c r="H1" s="765"/>
      <c r="I1" s="766"/>
      <c r="L1" s="764" t="s">
        <v>325</v>
      </c>
      <c r="M1" s="765"/>
      <c r="N1" s="765"/>
      <c r="O1" s="765"/>
      <c r="P1" s="765"/>
      <c r="Q1" s="765"/>
      <c r="R1" s="765"/>
      <c r="S1" s="765"/>
      <c r="T1" s="766"/>
      <c r="W1" s="764" t="s">
        <v>325</v>
      </c>
      <c r="X1" s="765"/>
      <c r="Y1" s="765"/>
      <c r="Z1" s="765"/>
      <c r="AA1" s="765"/>
      <c r="AB1" s="765"/>
      <c r="AC1" s="765"/>
      <c r="AD1" s="765"/>
      <c r="AE1" s="766"/>
    </row>
    <row r="2" spans="1:31" ht="23.25" customHeight="1">
      <c r="A2" s="489" t="s">
        <v>326</v>
      </c>
      <c r="B2" s="485" t="s">
        <v>10</v>
      </c>
      <c r="C2" s="488"/>
      <c r="D2" s="487" t="s">
        <v>332</v>
      </c>
      <c r="E2" s="767" t="s">
        <v>181</v>
      </c>
      <c r="F2" s="767"/>
      <c r="G2" s="767"/>
      <c r="H2" s="490" t="s">
        <v>327</v>
      </c>
      <c r="I2" s="486">
        <v>2015</v>
      </c>
      <c r="L2" s="489" t="s">
        <v>326</v>
      </c>
      <c r="M2" s="485" t="s">
        <v>10</v>
      </c>
      <c r="N2" s="488"/>
      <c r="O2" s="487" t="s">
        <v>332</v>
      </c>
      <c r="P2" s="767" t="s">
        <v>181</v>
      </c>
      <c r="Q2" s="767"/>
      <c r="R2" s="767"/>
      <c r="S2" s="490" t="s">
        <v>327</v>
      </c>
      <c r="T2" s="486">
        <v>2025</v>
      </c>
      <c r="W2" s="489" t="s">
        <v>326</v>
      </c>
      <c r="X2" s="485" t="s">
        <v>10</v>
      </c>
      <c r="Y2" s="488"/>
      <c r="Z2" s="487" t="s">
        <v>332</v>
      </c>
      <c r="AA2" s="767" t="s">
        <v>181</v>
      </c>
      <c r="AB2" s="767"/>
      <c r="AC2" s="767"/>
      <c r="AD2" s="490" t="s">
        <v>327</v>
      </c>
      <c r="AE2" s="486">
        <v>2040</v>
      </c>
    </row>
    <row r="3" spans="1:31" ht="18" customHeight="1">
      <c r="A3" s="768" t="s">
        <v>328</v>
      </c>
      <c r="B3" s="769"/>
      <c r="C3" s="769"/>
      <c r="D3" s="769"/>
      <c r="E3" s="422"/>
      <c r="F3" s="423"/>
      <c r="G3" s="423"/>
      <c r="H3" s="423"/>
      <c r="I3" s="422"/>
      <c r="L3" s="768" t="s">
        <v>328</v>
      </c>
      <c r="M3" s="769"/>
      <c r="N3" s="769"/>
      <c r="O3" s="769"/>
      <c r="P3" s="422"/>
      <c r="Q3" s="423"/>
      <c r="R3" s="423"/>
      <c r="S3" s="423"/>
      <c r="T3" s="422"/>
      <c r="W3" s="768" t="s">
        <v>328</v>
      </c>
      <c r="X3" s="769"/>
      <c r="Y3" s="769"/>
      <c r="Z3" s="769"/>
      <c r="AA3" s="422"/>
      <c r="AB3" s="423"/>
      <c r="AC3" s="423"/>
      <c r="AD3" s="423"/>
      <c r="AE3" s="422"/>
    </row>
    <row r="4" spans="1:31">
      <c r="A4" s="463" t="s">
        <v>322</v>
      </c>
      <c r="B4" s="464"/>
      <c r="C4" s="464"/>
      <c r="D4" s="464"/>
      <c r="E4" s="436">
        <v>5</v>
      </c>
      <c r="F4" s="417"/>
      <c r="G4" s="417"/>
      <c r="H4" s="417"/>
      <c r="I4" s="424"/>
      <c r="L4" s="463" t="s">
        <v>322</v>
      </c>
      <c r="M4" s="464"/>
      <c r="N4" s="464"/>
      <c r="O4" s="464"/>
      <c r="P4" s="436">
        <v>10</v>
      </c>
      <c r="Q4" s="417"/>
      <c r="R4" s="417"/>
      <c r="S4" s="417"/>
      <c r="T4" s="424"/>
      <c r="W4" s="463" t="s">
        <v>322</v>
      </c>
      <c r="X4" s="464"/>
      <c r="Y4" s="464"/>
      <c r="Z4" s="464"/>
      <c r="AA4" s="436">
        <v>10</v>
      </c>
      <c r="AB4" s="417"/>
      <c r="AC4" s="417"/>
      <c r="AD4" s="417"/>
      <c r="AE4" s="424"/>
    </row>
    <row r="5" spans="1:31">
      <c r="A5" s="465" t="s">
        <v>323</v>
      </c>
      <c r="B5" s="425"/>
      <c r="C5" s="425"/>
      <c r="D5" s="425"/>
      <c r="E5" s="419">
        <v>2</v>
      </c>
      <c r="F5" s="417"/>
      <c r="G5" s="417"/>
      <c r="H5" s="417"/>
      <c r="I5" s="424"/>
      <c r="L5" s="465" t="s">
        <v>323</v>
      </c>
      <c r="M5" s="425"/>
      <c r="N5" s="425"/>
      <c r="O5" s="425"/>
      <c r="P5" s="419">
        <v>5</v>
      </c>
      <c r="Q5" s="417"/>
      <c r="R5" s="417"/>
      <c r="S5" s="417"/>
      <c r="T5" s="424"/>
      <c r="W5" s="465" t="s">
        <v>323</v>
      </c>
      <c r="X5" s="425"/>
      <c r="Y5" s="425"/>
      <c r="Z5" s="425"/>
      <c r="AA5" s="419">
        <v>5</v>
      </c>
      <c r="AB5" s="417"/>
      <c r="AC5" s="417"/>
      <c r="AD5" s="417"/>
      <c r="AE5" s="424"/>
    </row>
    <row r="6" spans="1:31">
      <c r="A6" s="466" t="s">
        <v>324</v>
      </c>
      <c r="B6" s="467"/>
      <c r="C6" s="467"/>
      <c r="D6" s="467"/>
      <c r="E6" s="421">
        <v>3</v>
      </c>
      <c r="F6" s="417"/>
      <c r="G6" s="417"/>
      <c r="H6" s="417"/>
      <c r="I6" s="424"/>
      <c r="L6" s="466" t="s">
        <v>324</v>
      </c>
      <c r="M6" s="467"/>
      <c r="N6" s="467"/>
      <c r="O6" s="467"/>
      <c r="P6" s="421">
        <v>5</v>
      </c>
      <c r="Q6" s="417"/>
      <c r="R6" s="417"/>
      <c r="S6" s="417"/>
      <c r="T6" s="424"/>
      <c r="W6" s="466" t="s">
        <v>324</v>
      </c>
      <c r="X6" s="467"/>
      <c r="Y6" s="467"/>
      <c r="Z6" s="467"/>
      <c r="AA6" s="421">
        <v>5</v>
      </c>
      <c r="AB6" s="417"/>
      <c r="AC6" s="417"/>
      <c r="AD6" s="417"/>
      <c r="AE6" s="424"/>
    </row>
    <row r="7" spans="1:31">
      <c r="A7" s="435"/>
      <c r="B7" s="417"/>
      <c r="C7" s="417"/>
      <c r="D7" s="407"/>
      <c r="E7" s="425"/>
      <c r="F7" s="417"/>
      <c r="G7" s="417"/>
      <c r="H7" s="417"/>
      <c r="I7" s="424"/>
      <c r="L7" s="435"/>
      <c r="M7" s="417"/>
      <c r="N7" s="417"/>
      <c r="O7" s="407"/>
      <c r="P7" s="425"/>
      <c r="Q7" s="417"/>
      <c r="R7" s="417"/>
      <c r="S7" s="417"/>
      <c r="T7" s="424"/>
      <c r="W7" s="435"/>
      <c r="X7" s="417"/>
      <c r="Y7" s="417"/>
      <c r="Z7" s="407"/>
      <c r="AA7" s="425"/>
      <c r="AB7" s="417"/>
      <c r="AC7" s="417"/>
      <c r="AD7" s="417"/>
      <c r="AE7" s="424"/>
    </row>
    <row r="8" spans="1:31">
      <c r="A8" s="435" t="s">
        <v>329</v>
      </c>
      <c r="B8" s="417"/>
      <c r="C8" s="417"/>
      <c r="D8" s="407"/>
      <c r="E8" s="425"/>
      <c r="F8" s="417"/>
      <c r="G8" s="417"/>
      <c r="H8" s="417"/>
      <c r="I8" s="424"/>
      <c r="L8" s="435" t="s">
        <v>329</v>
      </c>
      <c r="M8" s="417"/>
      <c r="N8" s="417"/>
      <c r="O8" s="407"/>
      <c r="P8" s="425"/>
      <c r="Q8" s="417"/>
      <c r="R8" s="417"/>
      <c r="S8" s="417"/>
      <c r="T8" s="424"/>
      <c r="W8" s="435" t="s">
        <v>329</v>
      </c>
      <c r="X8" s="417"/>
      <c r="Y8" s="417"/>
      <c r="Z8" s="407"/>
      <c r="AA8" s="425"/>
      <c r="AB8" s="417"/>
      <c r="AC8" s="417"/>
      <c r="AD8" s="417"/>
      <c r="AE8" s="424"/>
    </row>
    <row r="9" spans="1:31" ht="35.25" customHeight="1">
      <c r="A9" s="770" t="s">
        <v>330</v>
      </c>
      <c r="B9" s="771"/>
      <c r="C9" s="771"/>
      <c r="D9" s="771"/>
      <c r="E9" s="771"/>
      <c r="F9" s="771"/>
      <c r="G9" s="771"/>
      <c r="H9" s="771"/>
      <c r="I9" s="772"/>
      <c r="L9" s="770" t="s">
        <v>330</v>
      </c>
      <c r="M9" s="771"/>
      <c r="N9" s="771"/>
      <c r="O9" s="771"/>
      <c r="P9" s="771"/>
      <c r="Q9" s="771"/>
      <c r="R9" s="771"/>
      <c r="S9" s="771"/>
      <c r="T9" s="772"/>
      <c r="W9" s="770" t="s">
        <v>330</v>
      </c>
      <c r="X9" s="771"/>
      <c r="Y9" s="771"/>
      <c r="Z9" s="771"/>
      <c r="AA9" s="771"/>
      <c r="AB9" s="771"/>
      <c r="AC9" s="771"/>
      <c r="AD9" s="771"/>
      <c r="AE9" s="772"/>
    </row>
    <row r="10" spans="1:31" ht="15" customHeight="1">
      <c r="A10" s="770" t="s">
        <v>333</v>
      </c>
      <c r="B10" s="771"/>
      <c r="C10" s="771"/>
      <c r="D10" s="771"/>
      <c r="E10" s="771"/>
      <c r="F10" s="771"/>
      <c r="G10" s="771"/>
      <c r="H10" s="771"/>
      <c r="I10" s="772"/>
      <c r="L10" s="770" t="s">
        <v>333</v>
      </c>
      <c r="M10" s="771"/>
      <c r="N10" s="771"/>
      <c r="O10" s="771"/>
      <c r="P10" s="771"/>
      <c r="Q10" s="771"/>
      <c r="R10" s="771"/>
      <c r="S10" s="771"/>
      <c r="T10" s="772"/>
      <c r="W10" s="770" t="s">
        <v>333</v>
      </c>
      <c r="X10" s="771"/>
      <c r="Y10" s="771"/>
      <c r="Z10" s="771"/>
      <c r="AA10" s="771"/>
      <c r="AB10" s="771"/>
      <c r="AC10" s="771"/>
      <c r="AD10" s="771"/>
      <c r="AE10" s="772"/>
    </row>
    <row r="11" spans="1:31" ht="30.75" customHeight="1">
      <c r="A11" s="770" t="s">
        <v>331</v>
      </c>
      <c r="B11" s="771"/>
      <c r="C11" s="771"/>
      <c r="D11" s="771"/>
      <c r="E11" s="771"/>
      <c r="F11" s="771"/>
      <c r="G11" s="771"/>
      <c r="H11" s="771"/>
      <c r="I11" s="772"/>
      <c r="L11" s="770" t="s">
        <v>331</v>
      </c>
      <c r="M11" s="771"/>
      <c r="N11" s="771"/>
      <c r="O11" s="771"/>
      <c r="P11" s="771"/>
      <c r="Q11" s="771"/>
      <c r="R11" s="771"/>
      <c r="S11" s="771"/>
      <c r="T11" s="772"/>
      <c r="W11" s="770" t="s">
        <v>331</v>
      </c>
      <c r="X11" s="771"/>
      <c r="Y11" s="771"/>
      <c r="Z11" s="771"/>
      <c r="AA11" s="771"/>
      <c r="AB11" s="771"/>
      <c r="AC11" s="771"/>
      <c r="AD11" s="771"/>
      <c r="AE11" s="772"/>
    </row>
    <row r="12" spans="1:31" ht="15" customHeight="1">
      <c r="A12" s="770" t="s">
        <v>413</v>
      </c>
      <c r="B12" s="771"/>
      <c r="C12" s="771"/>
      <c r="D12" s="771"/>
      <c r="E12" s="771"/>
      <c r="F12" s="771"/>
      <c r="G12" s="771"/>
      <c r="H12" s="771"/>
      <c r="I12" s="772"/>
      <c r="L12" s="770"/>
      <c r="M12" s="771"/>
      <c r="N12" s="771"/>
      <c r="O12" s="771"/>
      <c r="P12" s="771"/>
      <c r="Q12" s="771"/>
      <c r="R12" s="771"/>
      <c r="S12" s="771"/>
      <c r="T12" s="772"/>
      <c r="W12" s="770"/>
      <c r="X12" s="771"/>
      <c r="Y12" s="771"/>
      <c r="Z12" s="771"/>
      <c r="AA12" s="771"/>
      <c r="AB12" s="771"/>
      <c r="AC12" s="771"/>
      <c r="AD12" s="771"/>
      <c r="AE12" s="772"/>
    </row>
    <row r="13" spans="1:31">
      <c r="A13" s="447"/>
      <c r="B13" s="438"/>
      <c r="C13" s="438"/>
      <c r="D13" s="480"/>
      <c r="E13" s="480"/>
      <c r="F13" s="438"/>
      <c r="G13" s="438"/>
      <c r="H13" s="438"/>
      <c r="I13" s="481"/>
      <c r="L13" s="447"/>
      <c r="M13" s="438"/>
      <c r="N13" s="438"/>
      <c r="O13" s="480"/>
      <c r="P13" s="480"/>
      <c r="Q13" s="438"/>
      <c r="R13" s="438"/>
      <c r="S13" s="438"/>
      <c r="T13" s="481"/>
      <c r="W13" s="447"/>
      <c r="X13" s="438"/>
      <c r="Y13" s="438"/>
      <c r="Z13" s="480"/>
      <c r="AA13" s="480"/>
      <c r="AB13" s="438"/>
      <c r="AC13" s="438"/>
      <c r="AD13" s="438"/>
      <c r="AE13" s="481"/>
    </row>
    <row r="14" spans="1:31">
      <c r="A14" s="426" t="s">
        <v>321</v>
      </c>
      <c r="B14" s="418" t="s">
        <v>334</v>
      </c>
      <c r="C14" s="437" t="s">
        <v>335</v>
      </c>
      <c r="D14" s="418" t="s">
        <v>320</v>
      </c>
      <c r="E14" s="407"/>
      <c r="F14" s="418" t="s">
        <v>321</v>
      </c>
      <c r="G14" s="418" t="s">
        <v>336</v>
      </c>
      <c r="H14" s="437" t="s">
        <v>337</v>
      </c>
      <c r="I14" s="427" t="s">
        <v>320</v>
      </c>
      <c r="L14" s="426" t="s">
        <v>321</v>
      </c>
      <c r="M14" s="418" t="s">
        <v>334</v>
      </c>
      <c r="N14" s="437" t="s">
        <v>335</v>
      </c>
      <c r="O14" s="418" t="s">
        <v>320</v>
      </c>
      <c r="P14" s="407"/>
      <c r="Q14" s="418" t="s">
        <v>321</v>
      </c>
      <c r="R14" s="418" t="s">
        <v>336</v>
      </c>
      <c r="S14" s="437" t="s">
        <v>337</v>
      </c>
      <c r="T14" s="427" t="s">
        <v>320</v>
      </c>
      <c r="W14" s="426" t="s">
        <v>321</v>
      </c>
      <c r="X14" s="418" t="s">
        <v>334</v>
      </c>
      <c r="Y14" s="437" t="s">
        <v>335</v>
      </c>
      <c r="Z14" s="418" t="s">
        <v>320</v>
      </c>
      <c r="AA14" s="407"/>
      <c r="AB14" s="418" t="s">
        <v>321</v>
      </c>
      <c r="AC14" s="418" t="s">
        <v>336</v>
      </c>
      <c r="AD14" s="437" t="s">
        <v>337</v>
      </c>
      <c r="AE14" s="427" t="s">
        <v>320</v>
      </c>
    </row>
    <row r="15" spans="1:31">
      <c r="A15" s="453" t="s">
        <v>316</v>
      </c>
      <c r="B15" s="444">
        <v>0.19097222222222221</v>
      </c>
      <c r="C15" s="444">
        <v>0.2722222222222222</v>
      </c>
      <c r="D15" s="412"/>
      <c r="E15" s="407"/>
      <c r="F15" s="460" t="s">
        <v>317</v>
      </c>
      <c r="G15" s="443">
        <v>0.18333333333333335</v>
      </c>
      <c r="H15" s="443">
        <v>0.2673611111111111</v>
      </c>
      <c r="I15" s="432"/>
      <c r="L15" s="453" t="s">
        <v>316</v>
      </c>
      <c r="M15" s="444">
        <v>0.18958333333333333</v>
      </c>
      <c r="N15" s="444">
        <v>0.26805555555555555</v>
      </c>
      <c r="O15" s="492"/>
      <c r="P15" s="407"/>
      <c r="Q15" s="458" t="s">
        <v>318</v>
      </c>
      <c r="R15" s="441">
        <v>0.19027777777777777</v>
      </c>
      <c r="S15" s="441">
        <v>0.26944444444444443</v>
      </c>
      <c r="T15" s="493"/>
      <c r="W15" s="453" t="s">
        <v>316</v>
      </c>
      <c r="X15" s="444">
        <v>0.18958333333333333</v>
      </c>
      <c r="Y15" s="444">
        <v>0.26805555555555555</v>
      </c>
      <c r="Z15" s="492"/>
      <c r="AA15" s="407"/>
      <c r="AB15" s="458" t="s">
        <v>318</v>
      </c>
      <c r="AC15" s="441">
        <v>0.19027777777777777</v>
      </c>
      <c r="AD15" s="441">
        <v>0.26944444444444443</v>
      </c>
      <c r="AE15" s="493"/>
    </row>
    <row r="16" spans="1:31">
      <c r="A16" s="448" t="s">
        <v>405</v>
      </c>
      <c r="B16" s="439">
        <v>0.23263888888888887</v>
      </c>
      <c r="C16" s="439">
        <v>0.31388888888888888</v>
      </c>
      <c r="D16" s="414"/>
      <c r="E16" s="407"/>
      <c r="F16" s="459" t="s">
        <v>371</v>
      </c>
      <c r="G16" s="442">
        <v>0.22500000000000001</v>
      </c>
      <c r="H16" s="442">
        <v>0.30902777777777779</v>
      </c>
      <c r="I16" s="431"/>
      <c r="L16" s="452" t="s">
        <v>317</v>
      </c>
      <c r="M16" s="443">
        <v>0.23124999999999998</v>
      </c>
      <c r="N16" s="443">
        <v>0.30972222222222223</v>
      </c>
      <c r="O16" s="492"/>
      <c r="P16" s="407"/>
      <c r="Q16" s="457" t="s">
        <v>408</v>
      </c>
      <c r="R16" s="440">
        <v>0.23194444444444443</v>
      </c>
      <c r="S16" s="440">
        <v>0.31111111111111112</v>
      </c>
      <c r="T16" s="493"/>
      <c r="W16" s="452" t="s">
        <v>317</v>
      </c>
      <c r="X16" s="443">
        <v>0.23124999999999998</v>
      </c>
      <c r="Y16" s="443">
        <v>0.30972222222222223</v>
      </c>
      <c r="Z16" s="492"/>
      <c r="AA16" s="407"/>
      <c r="AB16" s="457" t="s">
        <v>408</v>
      </c>
      <c r="AC16" s="440">
        <v>0.23194444444444443</v>
      </c>
      <c r="AD16" s="440">
        <v>0.31111111111111112</v>
      </c>
      <c r="AE16" s="493"/>
    </row>
    <row r="17" spans="1:31">
      <c r="A17" s="452" t="s">
        <v>317</v>
      </c>
      <c r="B17" s="443">
        <v>0.27430555555555602</v>
      </c>
      <c r="C17" s="443">
        <v>0.35555555555555601</v>
      </c>
      <c r="D17" s="410"/>
      <c r="E17" s="407"/>
      <c r="F17" s="458" t="s">
        <v>406</v>
      </c>
      <c r="G17" s="441">
        <v>0.26666666666666666</v>
      </c>
      <c r="H17" s="441">
        <v>0.35069444444444442</v>
      </c>
      <c r="I17" s="430"/>
      <c r="L17" s="451" t="s">
        <v>371</v>
      </c>
      <c r="M17" s="442">
        <v>0.25208333333333333</v>
      </c>
      <c r="N17" s="442">
        <v>0.33749999999999997</v>
      </c>
      <c r="O17" s="492"/>
      <c r="P17" s="407"/>
      <c r="Q17" s="456" t="s">
        <v>409</v>
      </c>
      <c r="R17" s="439">
        <v>0.24583333333333335</v>
      </c>
      <c r="S17" s="439">
        <v>0.33194444444444443</v>
      </c>
      <c r="T17" s="493"/>
      <c r="W17" s="451" t="s">
        <v>371</v>
      </c>
      <c r="X17" s="442">
        <v>0.25208333333333333</v>
      </c>
      <c r="Y17" s="442">
        <v>0.33749999999999997</v>
      </c>
      <c r="Z17" s="492"/>
      <c r="AA17" s="407"/>
      <c r="AB17" s="456" t="s">
        <v>409</v>
      </c>
      <c r="AC17" s="439">
        <v>0.24583333333333335</v>
      </c>
      <c r="AD17" s="439">
        <v>0.33194444444444443</v>
      </c>
      <c r="AE17" s="493"/>
    </row>
    <row r="18" spans="1:31">
      <c r="A18" s="451" t="s">
        <v>371</v>
      </c>
      <c r="B18" s="442">
        <v>0.31597222222222199</v>
      </c>
      <c r="C18" s="442">
        <v>0.39722222222222198</v>
      </c>
      <c r="D18" s="415"/>
      <c r="E18" s="407"/>
      <c r="F18" s="461" t="s">
        <v>316</v>
      </c>
      <c r="G18" s="444">
        <v>0.30833333333333335</v>
      </c>
      <c r="H18" s="444">
        <v>0.3923611111111111</v>
      </c>
      <c r="I18" s="433"/>
      <c r="L18" s="454" t="s">
        <v>319</v>
      </c>
      <c r="M18" s="445">
        <v>0.27291666666666664</v>
      </c>
      <c r="N18" s="445">
        <v>0.35138888888888892</v>
      </c>
      <c r="O18" s="492"/>
      <c r="P18" s="407"/>
      <c r="Q18" s="625" t="s">
        <v>411</v>
      </c>
      <c r="R18" s="626">
        <v>0.27361111111111108</v>
      </c>
      <c r="S18" s="626">
        <v>0.3527777777777778</v>
      </c>
      <c r="T18" s="493"/>
      <c r="W18" s="454" t="s">
        <v>319</v>
      </c>
      <c r="X18" s="445">
        <v>0.27291666666666664</v>
      </c>
      <c r="Y18" s="445">
        <v>0.35138888888888892</v>
      </c>
      <c r="Z18" s="492"/>
      <c r="AA18" s="407"/>
      <c r="AB18" s="625" t="s">
        <v>411</v>
      </c>
      <c r="AC18" s="626">
        <v>0.27361111111111108</v>
      </c>
      <c r="AD18" s="626">
        <v>0.3527777777777778</v>
      </c>
      <c r="AE18" s="493"/>
    </row>
    <row r="19" spans="1:31">
      <c r="A19" s="450" t="s">
        <v>406</v>
      </c>
      <c r="B19" s="441">
        <v>0.35763888888888901</v>
      </c>
      <c r="C19" s="441">
        <v>0.43888888888888899</v>
      </c>
      <c r="D19" s="409"/>
      <c r="E19" s="407"/>
      <c r="F19" s="456" t="s">
        <v>405</v>
      </c>
      <c r="G19" s="439">
        <v>0.35000000000000003</v>
      </c>
      <c r="H19" s="439">
        <v>0.43402777777777773</v>
      </c>
      <c r="I19" s="428"/>
      <c r="L19" s="450" t="s">
        <v>318</v>
      </c>
      <c r="M19" s="441">
        <v>0.29375000000000001</v>
      </c>
      <c r="N19" s="441">
        <v>0.37916666666666665</v>
      </c>
      <c r="O19" s="492"/>
      <c r="P19" s="407"/>
      <c r="Q19" s="461" t="s">
        <v>316</v>
      </c>
      <c r="R19" s="444">
        <v>0.28750000000000003</v>
      </c>
      <c r="S19" s="444">
        <v>0.37361111111111112</v>
      </c>
      <c r="T19" s="493"/>
      <c r="W19" s="450" t="s">
        <v>318</v>
      </c>
      <c r="X19" s="441">
        <v>0.29375000000000001</v>
      </c>
      <c r="Y19" s="441">
        <v>0.37916666666666665</v>
      </c>
      <c r="Z19" s="492"/>
      <c r="AA19" s="407"/>
      <c r="AB19" s="461" t="s">
        <v>316</v>
      </c>
      <c r="AC19" s="444">
        <v>0.28750000000000003</v>
      </c>
      <c r="AD19" s="444">
        <v>0.37361111111111112</v>
      </c>
      <c r="AE19" s="493"/>
    </row>
    <row r="20" spans="1:31">
      <c r="A20" s="453" t="s">
        <v>316</v>
      </c>
      <c r="B20" s="444">
        <v>0.39930555555555503</v>
      </c>
      <c r="C20" s="444">
        <v>0.48055555555555501</v>
      </c>
      <c r="D20" s="412"/>
      <c r="E20" s="407"/>
      <c r="F20" s="460" t="s">
        <v>317</v>
      </c>
      <c r="G20" s="443">
        <v>0.391666666666667</v>
      </c>
      <c r="H20" s="443">
        <v>0.47569444444444398</v>
      </c>
      <c r="I20" s="432"/>
      <c r="L20" s="627" t="s">
        <v>410</v>
      </c>
      <c r="M20" s="624">
        <v>0.31458333333333333</v>
      </c>
      <c r="N20" s="624">
        <v>0.39305555555555555</v>
      </c>
      <c r="O20" s="492"/>
      <c r="P20" s="407"/>
      <c r="Q20" s="497" t="s">
        <v>412</v>
      </c>
      <c r="R20" s="498">
        <v>0.31527777777777777</v>
      </c>
      <c r="S20" s="498">
        <v>0.39444444444444443</v>
      </c>
      <c r="T20" s="493"/>
      <c r="W20" s="627" t="s">
        <v>410</v>
      </c>
      <c r="X20" s="624">
        <v>0.31458333333333333</v>
      </c>
      <c r="Y20" s="624">
        <v>0.39305555555555555</v>
      </c>
      <c r="Z20" s="492"/>
      <c r="AA20" s="407"/>
      <c r="AB20" s="497" t="s">
        <v>412</v>
      </c>
      <c r="AC20" s="498">
        <v>0.31527777777777777</v>
      </c>
      <c r="AD20" s="498">
        <v>0.39444444444444443</v>
      </c>
      <c r="AE20" s="493"/>
    </row>
    <row r="21" spans="1:31">
      <c r="A21" s="448" t="s">
        <v>405</v>
      </c>
      <c r="B21" s="439">
        <v>0.44097222222222199</v>
      </c>
      <c r="C21" s="439">
        <v>0.52222222222222203</v>
      </c>
      <c r="D21" s="414"/>
      <c r="E21" s="407"/>
      <c r="F21" s="459" t="s">
        <v>371</v>
      </c>
      <c r="G21" s="442">
        <v>0.43333333333333401</v>
      </c>
      <c r="H21" s="442">
        <v>0.51736111111111105</v>
      </c>
      <c r="I21" s="431"/>
      <c r="L21" s="449" t="s">
        <v>408</v>
      </c>
      <c r="M21" s="440">
        <v>0.3354166666666667</v>
      </c>
      <c r="N21" s="440">
        <v>0.42083333333333334</v>
      </c>
      <c r="O21" s="492"/>
      <c r="P21" s="407"/>
      <c r="Q21" s="460" t="s">
        <v>317</v>
      </c>
      <c r="R21" s="443">
        <v>0.32916666666666666</v>
      </c>
      <c r="S21" s="443">
        <v>0.4152777777777778</v>
      </c>
      <c r="T21" s="493"/>
      <c r="W21" s="449" t="s">
        <v>408</v>
      </c>
      <c r="X21" s="440">
        <v>0.3354166666666667</v>
      </c>
      <c r="Y21" s="440">
        <v>0.42083333333333334</v>
      </c>
      <c r="Z21" s="492"/>
      <c r="AA21" s="407"/>
      <c r="AB21" s="460" t="s">
        <v>317</v>
      </c>
      <c r="AC21" s="443">
        <v>0.32916666666666666</v>
      </c>
      <c r="AD21" s="443">
        <v>0.4152777777777778</v>
      </c>
      <c r="AE21" s="493"/>
    </row>
    <row r="22" spans="1:31">
      <c r="A22" s="452" t="s">
        <v>317</v>
      </c>
      <c r="B22" s="443">
        <v>0.48263888888888901</v>
      </c>
      <c r="C22" s="443">
        <v>0.56388888888888899</v>
      </c>
      <c r="D22" s="410"/>
      <c r="E22" s="407"/>
      <c r="F22" s="458" t="s">
        <v>406</v>
      </c>
      <c r="G22" s="441">
        <v>0.47499999999999998</v>
      </c>
      <c r="H22" s="441">
        <v>0.55902777777777701</v>
      </c>
      <c r="I22" s="430"/>
      <c r="L22" s="448" t="s">
        <v>409</v>
      </c>
      <c r="M22" s="439">
        <v>0.35625000000000001</v>
      </c>
      <c r="N22" s="439">
        <v>0.43472222222222223</v>
      </c>
      <c r="O22" s="492"/>
      <c r="P22" s="407"/>
      <c r="Q22" s="459" t="s">
        <v>371</v>
      </c>
      <c r="R22" s="442">
        <v>0.35694444444444445</v>
      </c>
      <c r="S22" s="442">
        <v>0.43611111111111112</v>
      </c>
      <c r="T22" s="493"/>
      <c r="W22" s="448" t="s">
        <v>409</v>
      </c>
      <c r="X22" s="439">
        <v>0.35625000000000001</v>
      </c>
      <c r="Y22" s="439">
        <v>0.43472222222222223</v>
      </c>
      <c r="Z22" s="492"/>
      <c r="AA22" s="407"/>
      <c r="AB22" s="459" t="s">
        <v>371</v>
      </c>
      <c r="AC22" s="442">
        <v>0.35694444444444445</v>
      </c>
      <c r="AD22" s="442">
        <v>0.43611111111111112</v>
      </c>
      <c r="AE22" s="493"/>
    </row>
    <row r="23" spans="1:31">
      <c r="A23" s="451" t="s">
        <v>371</v>
      </c>
      <c r="B23" s="442">
        <v>0.52430555555555503</v>
      </c>
      <c r="C23" s="442">
        <v>0.60555555555555496</v>
      </c>
      <c r="D23" s="415"/>
      <c r="E23" s="407"/>
      <c r="F23" s="461" t="s">
        <v>316</v>
      </c>
      <c r="G23" s="444">
        <v>0.51666666666666705</v>
      </c>
      <c r="H23" s="444">
        <v>0.60069444444444398</v>
      </c>
      <c r="I23" s="433"/>
      <c r="L23" s="453" t="s">
        <v>316</v>
      </c>
      <c r="M23" s="444">
        <v>0.3979166666666667</v>
      </c>
      <c r="N23" s="444">
        <v>0.47638888888888892</v>
      </c>
      <c r="O23" s="492"/>
      <c r="P23" s="407"/>
      <c r="Q23" s="458" t="s">
        <v>318</v>
      </c>
      <c r="R23" s="441">
        <v>0.39861111111111108</v>
      </c>
      <c r="S23" s="441">
        <v>0.4777777777777778</v>
      </c>
      <c r="T23" s="493"/>
      <c r="W23" s="453" t="s">
        <v>316</v>
      </c>
      <c r="X23" s="444">
        <v>0.3979166666666667</v>
      </c>
      <c r="Y23" s="444">
        <v>0.47638888888888892</v>
      </c>
      <c r="Z23" s="492"/>
      <c r="AA23" s="407"/>
      <c r="AB23" s="458" t="s">
        <v>318</v>
      </c>
      <c r="AC23" s="441">
        <v>0.39861111111111108</v>
      </c>
      <c r="AD23" s="441">
        <v>0.4777777777777778</v>
      </c>
      <c r="AE23" s="493"/>
    </row>
    <row r="24" spans="1:31">
      <c r="A24" s="450" t="s">
        <v>406</v>
      </c>
      <c r="B24" s="441">
        <v>0.56597222222222199</v>
      </c>
      <c r="C24" s="441">
        <v>0.64722222222222203</v>
      </c>
      <c r="D24" s="409"/>
      <c r="E24" s="407"/>
      <c r="F24" s="456" t="s">
        <v>405</v>
      </c>
      <c r="G24" s="439">
        <v>0.55833333333333401</v>
      </c>
      <c r="H24" s="439">
        <v>0.64236111111111105</v>
      </c>
      <c r="I24" s="428"/>
      <c r="L24" s="452" t="s">
        <v>317</v>
      </c>
      <c r="M24" s="443">
        <v>0.43958333333333338</v>
      </c>
      <c r="N24" s="443">
        <v>0.5180555555555556</v>
      </c>
      <c r="O24" s="492"/>
      <c r="P24" s="407"/>
      <c r="Q24" s="457" t="s">
        <v>408</v>
      </c>
      <c r="R24" s="440">
        <v>0.44027777777777777</v>
      </c>
      <c r="S24" s="440">
        <v>0.51944444444444449</v>
      </c>
      <c r="T24" s="493"/>
      <c r="W24" s="452" t="s">
        <v>317</v>
      </c>
      <c r="X24" s="443">
        <v>0.43958333333333338</v>
      </c>
      <c r="Y24" s="443">
        <v>0.5180555555555556</v>
      </c>
      <c r="Z24" s="492"/>
      <c r="AA24" s="407"/>
      <c r="AB24" s="457" t="s">
        <v>408</v>
      </c>
      <c r="AC24" s="440">
        <v>0.44027777777777777</v>
      </c>
      <c r="AD24" s="440">
        <v>0.51944444444444449</v>
      </c>
      <c r="AE24" s="493"/>
    </row>
    <row r="25" spans="1:31">
      <c r="A25" s="453" t="s">
        <v>316</v>
      </c>
      <c r="B25" s="444">
        <v>0.60763888888888895</v>
      </c>
      <c r="C25" s="444">
        <v>0.68888888888888899</v>
      </c>
      <c r="D25" s="412"/>
      <c r="E25" s="407"/>
      <c r="F25" s="460" t="s">
        <v>317</v>
      </c>
      <c r="G25" s="443">
        <v>0.6</v>
      </c>
      <c r="H25" s="443">
        <v>0.68402777777777779</v>
      </c>
      <c r="I25" s="432"/>
      <c r="L25" s="451" t="s">
        <v>371</v>
      </c>
      <c r="M25" s="442">
        <v>0.48125000000000001</v>
      </c>
      <c r="N25" s="442">
        <v>0.55972222222222223</v>
      </c>
      <c r="O25" s="492"/>
      <c r="P25" s="407"/>
      <c r="Q25" s="456" t="s">
        <v>409</v>
      </c>
      <c r="R25" s="439">
        <v>0.48194444444444445</v>
      </c>
      <c r="S25" s="439">
        <v>0.56111111111111112</v>
      </c>
      <c r="T25" s="493"/>
      <c r="W25" s="451" t="s">
        <v>371</v>
      </c>
      <c r="X25" s="442">
        <v>0.48125000000000001</v>
      </c>
      <c r="Y25" s="442">
        <v>0.55972222222222223</v>
      </c>
      <c r="Z25" s="492"/>
      <c r="AA25" s="407"/>
      <c r="AB25" s="456" t="s">
        <v>409</v>
      </c>
      <c r="AC25" s="439">
        <v>0.48194444444444445</v>
      </c>
      <c r="AD25" s="439">
        <v>0.56111111111111112</v>
      </c>
      <c r="AE25" s="493"/>
    </row>
    <row r="26" spans="1:31">
      <c r="A26" s="448" t="s">
        <v>405</v>
      </c>
      <c r="B26" s="439">
        <v>0.64930555555555503</v>
      </c>
      <c r="C26" s="439">
        <v>0.73055555555555596</v>
      </c>
      <c r="D26" s="414"/>
      <c r="E26" s="609"/>
      <c r="F26" s="459" t="s">
        <v>371</v>
      </c>
      <c r="G26" s="442">
        <v>0.64166666666666672</v>
      </c>
      <c r="H26" s="442">
        <v>0.72569444444444453</v>
      </c>
      <c r="I26" s="431"/>
      <c r="L26" s="450" t="s">
        <v>318</v>
      </c>
      <c r="M26" s="441">
        <v>0.5229166666666667</v>
      </c>
      <c r="N26" s="441">
        <v>0.60138888888888886</v>
      </c>
      <c r="O26" s="492"/>
      <c r="P26" s="407"/>
      <c r="Q26" s="461" t="s">
        <v>316</v>
      </c>
      <c r="R26" s="444">
        <v>0.52361111111111114</v>
      </c>
      <c r="S26" s="444">
        <v>0.60277777777777775</v>
      </c>
      <c r="T26" s="493"/>
      <c r="W26" s="450" t="s">
        <v>318</v>
      </c>
      <c r="X26" s="441">
        <v>0.5229166666666667</v>
      </c>
      <c r="Y26" s="441">
        <v>0.60138888888888886</v>
      </c>
      <c r="Z26" s="492"/>
      <c r="AA26" s="407"/>
      <c r="AB26" s="461" t="s">
        <v>316</v>
      </c>
      <c r="AC26" s="444">
        <v>0.52361111111111114</v>
      </c>
      <c r="AD26" s="444">
        <v>0.60277777777777775</v>
      </c>
      <c r="AE26" s="493"/>
    </row>
    <row r="27" spans="1:31">
      <c r="A27" s="452" t="s">
        <v>317</v>
      </c>
      <c r="B27" s="443">
        <v>0.69097222222222199</v>
      </c>
      <c r="C27" s="443">
        <v>0.77222222222222203</v>
      </c>
      <c r="D27" s="410"/>
      <c r="E27" s="609"/>
      <c r="F27" s="458" t="s">
        <v>406</v>
      </c>
      <c r="G27" s="441">
        <v>0.68333333333333324</v>
      </c>
      <c r="H27" s="441">
        <v>0.76736111111111116</v>
      </c>
      <c r="I27" s="430"/>
      <c r="L27" s="449" t="s">
        <v>408</v>
      </c>
      <c r="M27" s="440">
        <v>0.56458333333333333</v>
      </c>
      <c r="N27" s="440">
        <v>0.6430555555555556</v>
      </c>
      <c r="O27" s="492"/>
      <c r="P27" s="407"/>
      <c r="Q27" s="460" t="s">
        <v>317</v>
      </c>
      <c r="R27" s="443">
        <v>0.56527777777777777</v>
      </c>
      <c r="S27" s="443">
        <v>0.64444444444444449</v>
      </c>
      <c r="T27" s="493"/>
      <c r="W27" s="449" t="s">
        <v>408</v>
      </c>
      <c r="X27" s="440">
        <v>0.56458333333333333</v>
      </c>
      <c r="Y27" s="440">
        <v>0.6430555555555556</v>
      </c>
      <c r="Z27" s="492"/>
      <c r="AA27" s="407"/>
      <c r="AB27" s="460" t="s">
        <v>317</v>
      </c>
      <c r="AC27" s="443">
        <v>0.56527777777777777</v>
      </c>
      <c r="AD27" s="443">
        <v>0.64444444444444449</v>
      </c>
      <c r="AE27" s="493"/>
    </row>
    <row r="28" spans="1:31">
      <c r="A28" s="451" t="s">
        <v>371</v>
      </c>
      <c r="B28" s="442">
        <v>0.73263888888888895</v>
      </c>
      <c r="C28" s="442">
        <v>0.81388888888888899</v>
      </c>
      <c r="D28" s="415"/>
      <c r="E28" s="609"/>
      <c r="F28" s="461" t="s">
        <v>316</v>
      </c>
      <c r="G28" s="444">
        <v>0.72499999999999998</v>
      </c>
      <c r="H28" s="444">
        <v>0.80902777777777779</v>
      </c>
      <c r="I28" s="433"/>
      <c r="L28" s="448" t="s">
        <v>409</v>
      </c>
      <c r="M28" s="439">
        <v>0.60625000000000007</v>
      </c>
      <c r="N28" s="439">
        <v>0.68472222222222223</v>
      </c>
      <c r="O28" s="492"/>
      <c r="P28" s="407"/>
      <c r="Q28" s="459" t="s">
        <v>371</v>
      </c>
      <c r="R28" s="442">
        <v>0.6069444444444444</v>
      </c>
      <c r="S28" s="442">
        <v>0.68611111111111101</v>
      </c>
      <c r="T28" s="493"/>
      <c r="W28" s="448" t="s">
        <v>409</v>
      </c>
      <c r="X28" s="439">
        <v>0.60625000000000007</v>
      </c>
      <c r="Y28" s="439">
        <v>0.68472222222222223</v>
      </c>
      <c r="Z28" s="492"/>
      <c r="AA28" s="407"/>
      <c r="AB28" s="459" t="s">
        <v>371</v>
      </c>
      <c r="AC28" s="442">
        <v>0.6069444444444444</v>
      </c>
      <c r="AD28" s="442">
        <v>0.68611111111111101</v>
      </c>
      <c r="AE28" s="493"/>
    </row>
    <row r="29" spans="1:31">
      <c r="A29" s="450" t="s">
        <v>406</v>
      </c>
      <c r="B29" s="441">
        <v>0.77430555555555503</v>
      </c>
      <c r="C29" s="441">
        <v>0.85555555555555596</v>
      </c>
      <c r="D29" s="409"/>
      <c r="E29" s="609"/>
      <c r="F29" s="456" t="s">
        <v>405</v>
      </c>
      <c r="G29" s="439">
        <v>0.76666666666666705</v>
      </c>
      <c r="H29" s="439">
        <v>0.85069444444444398</v>
      </c>
      <c r="I29" s="428"/>
      <c r="L29" s="453" t="s">
        <v>316</v>
      </c>
      <c r="M29" s="444">
        <v>0.62708333333333333</v>
      </c>
      <c r="N29" s="444">
        <v>0.71250000000000002</v>
      </c>
      <c r="O29" s="492"/>
      <c r="P29" s="407"/>
      <c r="Q29" s="458" t="s">
        <v>318</v>
      </c>
      <c r="R29" s="441">
        <v>0.62083333333333335</v>
      </c>
      <c r="S29" s="441">
        <v>0.70694444444444438</v>
      </c>
      <c r="T29" s="493"/>
      <c r="W29" s="453" t="s">
        <v>316</v>
      </c>
      <c r="X29" s="444">
        <v>0.62708333333333333</v>
      </c>
      <c r="Y29" s="444">
        <v>0.71250000000000002</v>
      </c>
      <c r="Z29" s="492"/>
      <c r="AA29" s="407"/>
      <c r="AB29" s="458" t="s">
        <v>318</v>
      </c>
      <c r="AC29" s="441">
        <v>0.62083333333333335</v>
      </c>
      <c r="AD29" s="441">
        <v>0.70694444444444438</v>
      </c>
      <c r="AE29" s="493"/>
    </row>
    <row r="30" spans="1:31">
      <c r="A30" s="453" t="s">
        <v>316</v>
      </c>
      <c r="B30" s="444">
        <v>0.81597222222222199</v>
      </c>
      <c r="C30" s="444">
        <v>0.89722222222222203</v>
      </c>
      <c r="D30" s="412"/>
      <c r="E30" s="407"/>
      <c r="F30" s="460" t="s">
        <v>317</v>
      </c>
      <c r="G30" s="443">
        <v>0.80833333333333302</v>
      </c>
      <c r="H30" s="443">
        <v>0.89236111111111105</v>
      </c>
      <c r="I30" s="432"/>
      <c r="L30" s="628" t="s">
        <v>411</v>
      </c>
      <c r="M30" s="626">
        <v>0.6479166666666667</v>
      </c>
      <c r="N30" s="626">
        <v>0.72638888888888886</v>
      </c>
      <c r="O30" s="492"/>
      <c r="P30" s="407"/>
      <c r="Q30" s="462" t="s">
        <v>319</v>
      </c>
      <c r="R30" s="445">
        <v>0.64861111111111114</v>
      </c>
      <c r="S30" s="445">
        <v>0.72777777777777775</v>
      </c>
      <c r="T30" s="493"/>
      <c r="W30" s="628" t="s">
        <v>411</v>
      </c>
      <c r="X30" s="626">
        <v>0.6479166666666667</v>
      </c>
      <c r="Y30" s="626">
        <v>0.72638888888888886</v>
      </c>
      <c r="Z30" s="492"/>
      <c r="AA30" s="407"/>
      <c r="AB30" s="462" t="s">
        <v>319</v>
      </c>
      <c r="AC30" s="445">
        <v>0.64861111111111114</v>
      </c>
      <c r="AD30" s="445">
        <v>0.72777777777777775</v>
      </c>
      <c r="AE30" s="493"/>
    </row>
    <row r="31" spans="1:31">
      <c r="A31" s="448" t="s">
        <v>405</v>
      </c>
      <c r="B31" s="439">
        <v>0.85763888888888895</v>
      </c>
      <c r="C31" s="439">
        <v>0.93888888888888899</v>
      </c>
      <c r="D31" s="414"/>
      <c r="E31" s="407"/>
      <c r="F31" s="459" t="s">
        <v>371</v>
      </c>
      <c r="G31" s="442">
        <v>0.85</v>
      </c>
      <c r="H31" s="442">
        <v>0.93402777777777801</v>
      </c>
      <c r="I31" s="431"/>
      <c r="L31" s="452" t="s">
        <v>317</v>
      </c>
      <c r="M31" s="443">
        <v>0.66875000000000007</v>
      </c>
      <c r="N31" s="443">
        <v>0.75416666666666676</v>
      </c>
      <c r="O31" s="492"/>
      <c r="P31" s="407"/>
      <c r="Q31" s="457" t="s">
        <v>408</v>
      </c>
      <c r="R31" s="440">
        <v>0.66249999999999998</v>
      </c>
      <c r="S31" s="440">
        <v>0.74861111111111101</v>
      </c>
      <c r="T31" s="493"/>
      <c r="W31" s="452" t="s">
        <v>317</v>
      </c>
      <c r="X31" s="443">
        <v>0.66875000000000007</v>
      </c>
      <c r="Y31" s="443">
        <v>0.75416666666666676</v>
      </c>
      <c r="Z31" s="492"/>
      <c r="AA31" s="407"/>
      <c r="AB31" s="457" t="s">
        <v>408</v>
      </c>
      <c r="AC31" s="440">
        <v>0.66249999999999998</v>
      </c>
      <c r="AD31" s="440">
        <v>0.74861111111111101</v>
      </c>
      <c r="AE31" s="493"/>
    </row>
    <row r="32" spans="1:31">
      <c r="A32" s="452" t="s">
        <v>317</v>
      </c>
      <c r="B32" s="443">
        <v>0.89930555555555503</v>
      </c>
      <c r="C32" s="443">
        <v>0.98055555555555596</v>
      </c>
      <c r="D32" s="410"/>
      <c r="E32" s="407"/>
      <c r="F32" s="458" t="s">
        <v>406</v>
      </c>
      <c r="G32" s="441">
        <v>0.89166666666666705</v>
      </c>
      <c r="H32" s="441">
        <v>0.97569444444444398</v>
      </c>
      <c r="I32" s="430"/>
      <c r="L32" s="502" t="s">
        <v>412</v>
      </c>
      <c r="M32" s="498">
        <v>0.68958333333333333</v>
      </c>
      <c r="N32" s="498">
        <v>0.7680555555555556</v>
      </c>
      <c r="O32" s="492"/>
      <c r="P32" s="407"/>
      <c r="Q32" s="623" t="s">
        <v>410</v>
      </c>
      <c r="R32" s="624">
        <v>0.69027777777777777</v>
      </c>
      <c r="S32" s="624">
        <v>0.76944444444444438</v>
      </c>
      <c r="T32" s="493"/>
      <c r="W32" s="502" t="s">
        <v>412</v>
      </c>
      <c r="X32" s="498">
        <v>0.68958333333333333</v>
      </c>
      <c r="Y32" s="498">
        <v>0.7680555555555556</v>
      </c>
      <c r="Z32" s="492"/>
      <c r="AA32" s="407"/>
      <c r="AB32" s="623" t="s">
        <v>410</v>
      </c>
      <c r="AC32" s="624">
        <v>0.69027777777777777</v>
      </c>
      <c r="AD32" s="624">
        <v>0.76944444444444438</v>
      </c>
      <c r="AE32" s="493"/>
    </row>
    <row r="33" spans="1:31">
      <c r="A33" s="610" t="s">
        <v>371</v>
      </c>
      <c r="B33" s="611">
        <v>0.94097222222222199</v>
      </c>
      <c r="C33" s="611">
        <v>1.0222222222222199</v>
      </c>
      <c r="D33" s="612"/>
      <c r="E33" s="420"/>
      <c r="F33" s="613" t="s">
        <v>316</v>
      </c>
      <c r="G33" s="614">
        <v>0.93333333333333302</v>
      </c>
      <c r="H33" s="614">
        <v>1.0173611111111101</v>
      </c>
      <c r="I33" s="615"/>
      <c r="L33" s="451" t="s">
        <v>371</v>
      </c>
      <c r="M33" s="442">
        <v>0.7104166666666667</v>
      </c>
      <c r="N33" s="442">
        <v>0.79583333333333339</v>
      </c>
      <c r="O33" s="492"/>
      <c r="P33" s="407"/>
      <c r="Q33" s="456" t="s">
        <v>409</v>
      </c>
      <c r="R33" s="439">
        <v>0.70416666666666661</v>
      </c>
      <c r="S33" s="439">
        <v>0.79027777777777775</v>
      </c>
      <c r="T33" s="493"/>
      <c r="W33" s="451" t="s">
        <v>371</v>
      </c>
      <c r="X33" s="442">
        <v>0.7104166666666667</v>
      </c>
      <c r="Y33" s="442">
        <v>0.79583333333333339</v>
      </c>
      <c r="Z33" s="492"/>
      <c r="AA33" s="407"/>
      <c r="AB33" s="456" t="s">
        <v>409</v>
      </c>
      <c r="AC33" s="439">
        <v>0.70416666666666661</v>
      </c>
      <c r="AD33" s="439">
        <v>0.79027777777777775</v>
      </c>
      <c r="AE33" s="493"/>
    </row>
    <row r="34" spans="1:31">
      <c r="A34" s="417"/>
      <c r="B34" s="417"/>
      <c r="C34" s="417"/>
      <c r="D34" s="492"/>
      <c r="E34" s="407"/>
      <c r="F34" s="417"/>
      <c r="G34" s="417"/>
      <c r="H34" s="417"/>
      <c r="I34" s="492"/>
      <c r="L34" s="450" t="s">
        <v>318</v>
      </c>
      <c r="M34" s="441">
        <v>0.73125000000000007</v>
      </c>
      <c r="N34" s="441">
        <v>0.80972222222222223</v>
      </c>
      <c r="O34" s="492"/>
      <c r="P34" s="407"/>
      <c r="Q34" s="461" t="s">
        <v>316</v>
      </c>
      <c r="R34" s="444">
        <v>0.7319444444444444</v>
      </c>
      <c r="S34" s="444">
        <v>0.81111111111111101</v>
      </c>
      <c r="T34" s="493"/>
      <c r="W34" s="450" t="s">
        <v>318</v>
      </c>
      <c r="X34" s="441">
        <v>0.73125000000000007</v>
      </c>
      <c r="Y34" s="441">
        <v>0.80972222222222223</v>
      </c>
      <c r="Z34" s="492"/>
      <c r="AA34" s="407"/>
      <c r="AB34" s="461" t="s">
        <v>316</v>
      </c>
      <c r="AC34" s="444">
        <v>0.7319444444444444</v>
      </c>
      <c r="AD34" s="444">
        <v>0.81111111111111101</v>
      </c>
      <c r="AE34" s="493"/>
    </row>
    <row r="35" spans="1:31">
      <c r="A35" s="417"/>
      <c r="B35" s="417"/>
      <c r="C35" s="417"/>
      <c r="D35" s="492"/>
      <c r="E35" s="407"/>
      <c r="F35" s="417"/>
      <c r="G35" s="417"/>
      <c r="H35" s="417"/>
      <c r="I35" s="492"/>
      <c r="L35" s="454" t="s">
        <v>319</v>
      </c>
      <c r="M35" s="445">
        <v>0.75208333333333333</v>
      </c>
      <c r="N35" s="445">
        <v>0.83750000000000002</v>
      </c>
      <c r="O35" s="492"/>
      <c r="P35" s="407"/>
      <c r="Q35" s="625" t="s">
        <v>411</v>
      </c>
      <c r="R35" s="626">
        <v>0.74583333333333324</v>
      </c>
      <c r="S35" s="626">
        <v>0.83194444444444438</v>
      </c>
      <c r="T35" s="493"/>
      <c r="W35" s="454" t="s">
        <v>319</v>
      </c>
      <c r="X35" s="445">
        <v>0.75208333333333333</v>
      </c>
      <c r="Y35" s="445">
        <v>0.83750000000000002</v>
      </c>
      <c r="Z35" s="492"/>
      <c r="AA35" s="407"/>
      <c r="AB35" s="625" t="s">
        <v>411</v>
      </c>
      <c r="AC35" s="626">
        <v>0.74583333333333324</v>
      </c>
      <c r="AD35" s="626">
        <v>0.83194444444444438</v>
      </c>
      <c r="AE35" s="493"/>
    </row>
    <row r="36" spans="1:31">
      <c r="A36" s="417"/>
      <c r="B36" s="417"/>
      <c r="C36" s="417"/>
      <c r="D36" s="492"/>
      <c r="E36" s="407"/>
      <c r="F36" s="417"/>
      <c r="G36" s="491"/>
      <c r="H36" s="491"/>
      <c r="I36" s="492"/>
      <c r="L36" s="449" t="s">
        <v>408</v>
      </c>
      <c r="M36" s="440">
        <v>0.7729166666666667</v>
      </c>
      <c r="N36" s="440">
        <v>0.85138888888888886</v>
      </c>
      <c r="O36" s="492"/>
      <c r="P36" s="407"/>
      <c r="Q36" s="460" t="s">
        <v>317</v>
      </c>
      <c r="R36" s="443">
        <v>0.77361111111111114</v>
      </c>
      <c r="S36" s="443">
        <v>0.85277777777777775</v>
      </c>
      <c r="T36" s="493"/>
      <c r="W36" s="449" t="s">
        <v>408</v>
      </c>
      <c r="X36" s="440">
        <v>0.7729166666666667</v>
      </c>
      <c r="Y36" s="440">
        <v>0.85138888888888886</v>
      </c>
      <c r="Z36" s="492"/>
      <c r="AA36" s="407"/>
      <c r="AB36" s="460" t="s">
        <v>317</v>
      </c>
      <c r="AC36" s="443">
        <v>0.77361111111111114</v>
      </c>
      <c r="AD36" s="443">
        <v>0.85277777777777775</v>
      </c>
      <c r="AE36" s="493"/>
    </row>
    <row r="37" spans="1:31">
      <c r="A37" s="417"/>
      <c r="B37" s="417"/>
      <c r="C37" s="417"/>
      <c r="D37" s="492"/>
      <c r="E37" s="407"/>
      <c r="F37" s="417"/>
      <c r="G37" s="491"/>
      <c r="H37" s="491"/>
      <c r="I37" s="492"/>
      <c r="L37" s="627" t="s">
        <v>410</v>
      </c>
      <c r="M37" s="624">
        <v>0.81458333333333333</v>
      </c>
      <c r="N37" s="624">
        <v>0.8930555555555556</v>
      </c>
      <c r="O37" s="492"/>
      <c r="P37" s="407"/>
      <c r="Q37" s="497" t="s">
        <v>412</v>
      </c>
      <c r="R37" s="498">
        <v>0.81527777777777777</v>
      </c>
      <c r="S37" s="498">
        <v>0.89444444444444438</v>
      </c>
      <c r="T37" s="493"/>
      <c r="W37" s="627" t="s">
        <v>410</v>
      </c>
      <c r="X37" s="624">
        <v>0.81458333333333333</v>
      </c>
      <c r="Y37" s="624">
        <v>0.8930555555555556</v>
      </c>
      <c r="Z37" s="492"/>
      <c r="AA37" s="407"/>
      <c r="AB37" s="497" t="s">
        <v>412</v>
      </c>
      <c r="AC37" s="498">
        <v>0.81527777777777777</v>
      </c>
      <c r="AD37" s="498">
        <v>0.89444444444444438</v>
      </c>
      <c r="AE37" s="493"/>
    </row>
    <row r="38" spans="1:31">
      <c r="A38" s="417"/>
      <c r="B38" s="417"/>
      <c r="C38" s="417"/>
      <c r="D38" s="492"/>
      <c r="E38" s="407"/>
      <c r="F38" s="417"/>
      <c r="G38" s="491"/>
      <c r="H38" s="491"/>
      <c r="I38" s="492"/>
      <c r="L38" s="448" t="s">
        <v>409</v>
      </c>
      <c r="M38" s="439">
        <v>0.85625000000000007</v>
      </c>
      <c r="N38" s="439">
        <v>0.93472222222222223</v>
      </c>
      <c r="O38" s="492"/>
      <c r="P38" s="407"/>
      <c r="Q38" s="459" t="s">
        <v>371</v>
      </c>
      <c r="R38" s="442">
        <v>0.8569444444444444</v>
      </c>
      <c r="S38" s="442">
        <v>0.93611111111111101</v>
      </c>
      <c r="T38" s="493"/>
      <c r="W38" s="448" t="s">
        <v>409</v>
      </c>
      <c r="X38" s="439">
        <v>0.85625000000000007</v>
      </c>
      <c r="Y38" s="439">
        <v>0.93472222222222223</v>
      </c>
      <c r="Z38" s="492"/>
      <c r="AA38" s="407"/>
      <c r="AB38" s="459" t="s">
        <v>371</v>
      </c>
      <c r="AC38" s="442">
        <v>0.8569444444444444</v>
      </c>
      <c r="AD38" s="442">
        <v>0.93611111111111101</v>
      </c>
      <c r="AE38" s="493"/>
    </row>
    <row r="39" spans="1:31">
      <c r="A39" s="417"/>
      <c r="B39" s="417"/>
      <c r="C39" s="417"/>
      <c r="D39" s="492"/>
      <c r="E39" s="407"/>
      <c r="F39" s="417"/>
      <c r="G39" s="491"/>
      <c r="H39" s="491"/>
      <c r="I39" s="492"/>
      <c r="L39" s="628" t="s">
        <v>411</v>
      </c>
      <c r="M39" s="626">
        <v>0.8979166666666667</v>
      </c>
      <c r="N39" s="626">
        <v>0.97638888888888886</v>
      </c>
      <c r="O39" s="492"/>
      <c r="P39" s="407"/>
      <c r="Q39" s="462" t="s">
        <v>319</v>
      </c>
      <c r="R39" s="445">
        <v>0.89861111111111114</v>
      </c>
      <c r="S39" s="445">
        <v>0.97777777777777775</v>
      </c>
      <c r="T39" s="493"/>
      <c r="W39" s="628" t="s">
        <v>411</v>
      </c>
      <c r="X39" s="626">
        <v>0.8979166666666667</v>
      </c>
      <c r="Y39" s="626">
        <v>0.97638888888888886</v>
      </c>
      <c r="Z39" s="492"/>
      <c r="AA39" s="407"/>
      <c r="AB39" s="462" t="s">
        <v>319</v>
      </c>
      <c r="AC39" s="445">
        <v>0.89861111111111114</v>
      </c>
      <c r="AD39" s="445">
        <v>0.97777777777777775</v>
      </c>
      <c r="AE39" s="493"/>
    </row>
    <row r="40" spans="1:31">
      <c r="A40" s="417"/>
      <c r="B40" s="417"/>
      <c r="C40" s="417"/>
      <c r="D40" s="492"/>
      <c r="E40" s="407"/>
      <c r="F40" s="417"/>
      <c r="G40" s="491"/>
      <c r="H40" s="491"/>
      <c r="I40" s="492"/>
      <c r="L40" s="505" t="s">
        <v>412</v>
      </c>
      <c r="M40" s="506">
        <v>0.93958333333333333</v>
      </c>
      <c r="N40" s="506">
        <v>1.8055555555555557E-2</v>
      </c>
      <c r="O40" s="504"/>
      <c r="P40" s="420"/>
      <c r="Q40" s="629" t="s">
        <v>410</v>
      </c>
      <c r="R40" s="630">
        <v>0.94027777777777777</v>
      </c>
      <c r="S40" s="630">
        <v>1.9444444444444445E-2</v>
      </c>
      <c r="T40" s="494"/>
      <c r="W40" s="505" t="s">
        <v>412</v>
      </c>
      <c r="X40" s="506">
        <v>0.93958333333333333</v>
      </c>
      <c r="Y40" s="506">
        <v>1.8055555555555557E-2</v>
      </c>
      <c r="Z40" s="504"/>
      <c r="AA40" s="420"/>
      <c r="AB40" s="629" t="s">
        <v>410</v>
      </c>
      <c r="AC40" s="630">
        <v>0.94027777777777777</v>
      </c>
      <c r="AD40" s="630">
        <v>1.9444444444444445E-2</v>
      </c>
      <c r="AE40" s="494"/>
    </row>
    <row r="41" spans="1:31">
      <c r="A41" s="417"/>
      <c r="B41" s="417"/>
      <c r="C41" s="417"/>
      <c r="D41" s="407"/>
      <c r="E41" s="407"/>
      <c r="F41" s="417"/>
      <c r="G41" s="491"/>
      <c r="H41" s="491"/>
      <c r="I41" s="492"/>
      <c r="L41" s="417"/>
      <c r="M41" s="417"/>
      <c r="N41" s="417"/>
      <c r="O41" s="407"/>
      <c r="P41" s="407"/>
      <c r="Q41" s="417"/>
      <c r="T41" s="492"/>
    </row>
  </sheetData>
  <mergeCells count="21">
    <mergeCell ref="W12:AE12"/>
    <mergeCell ref="L1:T1"/>
    <mergeCell ref="A12:I12"/>
    <mergeCell ref="E2:G2"/>
    <mergeCell ref="A10:I10"/>
    <mergeCell ref="A1:I1"/>
    <mergeCell ref="A3:D3"/>
    <mergeCell ref="A9:I9"/>
    <mergeCell ref="A11:I11"/>
    <mergeCell ref="W1:AE1"/>
    <mergeCell ref="AA2:AC2"/>
    <mergeCell ref="W3:Z3"/>
    <mergeCell ref="W9:AE9"/>
    <mergeCell ref="W10:AE10"/>
    <mergeCell ref="W11:AE11"/>
    <mergeCell ref="P2:R2"/>
    <mergeCell ref="L3:O3"/>
    <mergeCell ref="L9:T9"/>
    <mergeCell ref="L10:T10"/>
    <mergeCell ref="L11:T11"/>
    <mergeCell ref="L12:T12"/>
  </mergeCells>
  <phoneticPr fontId="0" type="noConversion"/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BD68"/>
  <sheetViews>
    <sheetView showZeros="0" topLeftCell="H4" zoomScaleNormal="100" workbookViewId="0">
      <selection activeCell="V40" sqref="V40"/>
    </sheetView>
  </sheetViews>
  <sheetFormatPr defaultColWidth="7.7109375" defaultRowHeight="12" customHeight="1"/>
  <cols>
    <col min="1" max="1" width="6.28515625" style="37" hidden="1" customWidth="1"/>
    <col min="2" max="2" width="0" style="37" hidden="1" customWidth="1"/>
    <col min="3" max="3" width="7.7109375" style="37" hidden="1" customWidth="1"/>
    <col min="4" max="4" width="4.7109375" style="37" hidden="1" customWidth="1"/>
    <col min="5" max="6" width="0" style="37" hidden="1" customWidth="1"/>
    <col min="7" max="7" width="4.7109375" style="37" hidden="1" customWidth="1"/>
    <col min="8" max="8" width="2.7109375" style="26" customWidth="1"/>
    <col min="9" max="9" width="6.28515625" style="37" customWidth="1"/>
    <col min="10" max="10" width="7.7109375" style="38" customWidth="1"/>
    <col min="11" max="11" width="7.7109375" style="37"/>
    <col min="12" max="12" width="19" style="37" customWidth="1"/>
    <col min="13" max="13" width="6" style="61" customWidth="1"/>
    <col min="14" max="14" width="6" style="63" customWidth="1"/>
    <col min="15" max="15" width="6" style="64" hidden="1" customWidth="1"/>
    <col min="16" max="16" width="6" style="61" customWidth="1"/>
    <col min="17" max="17" width="5.28515625" style="63" customWidth="1"/>
    <col min="18" max="18" width="6" style="65" customWidth="1"/>
    <col min="19" max="19" width="6" style="248" customWidth="1"/>
    <col min="20" max="20" width="6.42578125" style="109" customWidth="1"/>
    <col min="21" max="21" width="6" style="110" customWidth="1"/>
    <col min="22" max="22" width="6" style="111" customWidth="1"/>
    <col min="23" max="23" width="6" style="243" customWidth="1"/>
    <col min="24" max="24" width="6" style="61" customWidth="1"/>
    <col min="25" max="25" width="6" style="63" customWidth="1"/>
    <col min="26" max="26" width="6" style="65" customWidth="1"/>
    <col min="27" max="27" width="6" style="248" customWidth="1"/>
    <col min="28" max="28" width="6.28515625" style="109" customWidth="1"/>
    <col min="29" max="29" width="6" style="110" customWidth="1"/>
    <col min="30" max="30" width="6" style="111" customWidth="1"/>
    <col min="31" max="31" width="6" style="243" customWidth="1"/>
    <col min="32" max="32" width="6.42578125" style="45" customWidth="1"/>
    <col min="33" max="33" width="7.7109375" style="38" customWidth="1"/>
    <col min="34" max="34" width="7.7109375" style="38"/>
    <col min="35" max="35" width="20.140625" style="37" bestFit="1" customWidth="1"/>
    <col min="36" max="36" width="6" style="61" customWidth="1"/>
    <col min="37" max="37" width="6" style="62" customWidth="1"/>
    <col min="38" max="38" width="6" style="64" hidden="1" customWidth="1"/>
    <col min="39" max="39" width="6" style="61" customWidth="1"/>
    <col min="40" max="40" width="6" style="63" customWidth="1"/>
    <col min="41" max="41" width="6" style="65" customWidth="1"/>
    <col min="42" max="42" width="6" style="248" customWidth="1"/>
    <col min="43" max="43" width="6.140625" style="109" customWidth="1"/>
    <col min="44" max="44" width="6" style="110" customWidth="1"/>
    <col min="45" max="45" width="6" style="111" customWidth="1"/>
    <col min="46" max="46" width="6" style="243" customWidth="1"/>
    <col min="47" max="47" width="6" style="61" customWidth="1"/>
    <col min="48" max="48" width="6" style="63" customWidth="1"/>
    <col min="49" max="49" width="6" style="65" customWidth="1"/>
    <col min="50" max="50" width="6" style="248" customWidth="1"/>
    <col min="51" max="51" width="6.28515625" style="109" customWidth="1"/>
    <col min="52" max="52" width="6" style="110" customWidth="1"/>
    <col min="53" max="53" width="6" style="111" customWidth="1"/>
    <col min="54" max="54" width="6" style="243" customWidth="1"/>
    <col min="55" max="55" width="1.140625" style="37" customWidth="1"/>
    <col min="56" max="16384" width="7.7109375" style="37"/>
  </cols>
  <sheetData>
    <row r="1" spans="1:56" s="29" customFormat="1" ht="12" customHeight="1">
      <c r="A1" s="727" t="s">
        <v>49</v>
      </c>
      <c r="B1" s="730" t="s">
        <v>50</v>
      </c>
      <c r="C1" s="731"/>
      <c r="D1" s="731"/>
      <c r="E1" s="731"/>
      <c r="F1" s="731"/>
      <c r="G1" s="732"/>
      <c r="H1" s="26"/>
      <c r="I1" s="740" t="s">
        <v>51</v>
      </c>
      <c r="J1" s="741"/>
      <c r="K1" s="741"/>
      <c r="L1" s="741"/>
      <c r="M1" s="741"/>
      <c r="N1" s="741"/>
      <c r="O1" s="742"/>
      <c r="P1" s="744" t="s">
        <v>97</v>
      </c>
      <c r="Q1" s="745"/>
      <c r="R1" s="745"/>
      <c r="S1" s="745"/>
      <c r="T1" s="745"/>
      <c r="U1" s="745"/>
      <c r="V1" s="745"/>
      <c r="W1" s="745"/>
      <c r="X1" s="745"/>
      <c r="Y1" s="745"/>
      <c r="Z1" s="745"/>
      <c r="AA1" s="745"/>
      <c r="AB1" s="745"/>
      <c r="AC1" s="745"/>
      <c r="AD1" s="745"/>
      <c r="AE1" s="746"/>
      <c r="AF1" s="740" t="s">
        <v>53</v>
      </c>
      <c r="AG1" s="741"/>
      <c r="AH1" s="741"/>
      <c r="AI1" s="741"/>
      <c r="AJ1" s="741"/>
      <c r="AK1" s="741"/>
      <c r="AL1" s="742"/>
      <c r="AM1" s="744" t="s">
        <v>54</v>
      </c>
      <c r="AN1" s="745"/>
      <c r="AO1" s="745"/>
      <c r="AP1" s="745"/>
      <c r="AQ1" s="745"/>
      <c r="AR1" s="745"/>
      <c r="AS1" s="745"/>
      <c r="AT1" s="745"/>
      <c r="AU1" s="745"/>
      <c r="AV1" s="745"/>
      <c r="AW1" s="745"/>
      <c r="AX1" s="745"/>
      <c r="AY1" s="745"/>
      <c r="AZ1" s="745"/>
      <c r="BA1" s="745"/>
      <c r="BB1" s="746"/>
      <c r="BC1" s="27"/>
      <c r="BD1" s="28"/>
    </row>
    <row r="2" spans="1:56" s="32" customFormat="1" ht="12" customHeight="1">
      <c r="A2" s="728"/>
      <c r="B2" s="747" t="s">
        <v>55</v>
      </c>
      <c r="C2" s="748"/>
      <c r="D2" s="748"/>
      <c r="E2" s="747" t="s">
        <v>56</v>
      </c>
      <c r="F2" s="748"/>
      <c r="G2" s="749"/>
      <c r="H2" s="26"/>
      <c r="I2" s="776" t="s">
        <v>49</v>
      </c>
      <c r="J2" s="738" t="s">
        <v>57</v>
      </c>
      <c r="K2" s="733" t="s">
        <v>58</v>
      </c>
      <c r="L2" s="733" t="s">
        <v>59</v>
      </c>
      <c r="M2" s="726" t="s">
        <v>98</v>
      </c>
      <c r="N2" s="726"/>
      <c r="O2" s="743"/>
      <c r="P2" s="735" t="s">
        <v>99</v>
      </c>
      <c r="Q2" s="726"/>
      <c r="R2" s="726"/>
      <c r="S2" s="726"/>
      <c r="T2" s="726" t="s">
        <v>186</v>
      </c>
      <c r="U2" s="726"/>
      <c r="V2" s="726"/>
      <c r="W2" s="726"/>
      <c r="X2" s="726" t="s">
        <v>100</v>
      </c>
      <c r="Y2" s="726"/>
      <c r="Z2" s="726"/>
      <c r="AA2" s="726"/>
      <c r="AB2" s="726" t="s">
        <v>187</v>
      </c>
      <c r="AC2" s="726"/>
      <c r="AD2" s="726"/>
      <c r="AE2" s="743"/>
      <c r="AF2" s="736" t="s">
        <v>49</v>
      </c>
      <c r="AG2" s="738" t="s">
        <v>57</v>
      </c>
      <c r="AH2" s="738" t="s">
        <v>58</v>
      </c>
      <c r="AI2" s="733" t="s">
        <v>59</v>
      </c>
      <c r="AJ2" s="726" t="s">
        <v>98</v>
      </c>
      <c r="AK2" s="726"/>
      <c r="AL2" s="743"/>
      <c r="AM2" s="735" t="s">
        <v>99</v>
      </c>
      <c r="AN2" s="726"/>
      <c r="AO2" s="726"/>
      <c r="AP2" s="726"/>
      <c r="AQ2" s="726" t="s">
        <v>186</v>
      </c>
      <c r="AR2" s="726"/>
      <c r="AS2" s="726"/>
      <c r="AT2" s="726"/>
      <c r="AU2" s="726" t="s">
        <v>100</v>
      </c>
      <c r="AV2" s="726"/>
      <c r="AW2" s="726"/>
      <c r="AX2" s="726"/>
      <c r="AY2" s="726" t="s">
        <v>187</v>
      </c>
      <c r="AZ2" s="726"/>
      <c r="BA2" s="726"/>
      <c r="BB2" s="743"/>
      <c r="BC2" s="30"/>
      <c r="BD2" s="31"/>
    </row>
    <row r="3" spans="1:56" s="32" customFormat="1" ht="12" customHeight="1" thickBot="1">
      <c r="A3" s="729"/>
      <c r="B3" s="159" t="s">
        <v>62</v>
      </c>
      <c r="C3" s="158" t="s">
        <v>63</v>
      </c>
      <c r="D3" s="158" t="s">
        <v>64</v>
      </c>
      <c r="E3" s="159" t="s">
        <v>62</v>
      </c>
      <c r="F3" s="158" t="s">
        <v>63</v>
      </c>
      <c r="G3" s="163" t="s">
        <v>64</v>
      </c>
      <c r="H3" s="26"/>
      <c r="I3" s="777"/>
      <c r="J3" s="739"/>
      <c r="K3" s="734"/>
      <c r="L3" s="734"/>
      <c r="M3" s="33" t="s">
        <v>65</v>
      </c>
      <c r="N3" s="34" t="s">
        <v>268</v>
      </c>
      <c r="O3" s="114" t="s">
        <v>66</v>
      </c>
      <c r="P3" s="115" t="s">
        <v>65</v>
      </c>
      <c r="Q3" s="34" t="s">
        <v>268</v>
      </c>
      <c r="R3" s="35" t="s">
        <v>66</v>
      </c>
      <c r="S3" s="244" t="s">
        <v>67</v>
      </c>
      <c r="T3" s="33" t="s">
        <v>65</v>
      </c>
      <c r="U3" s="34" t="s">
        <v>268</v>
      </c>
      <c r="V3" s="35" t="s">
        <v>66</v>
      </c>
      <c r="W3" s="244" t="s">
        <v>67</v>
      </c>
      <c r="X3" s="33" t="s">
        <v>65</v>
      </c>
      <c r="Y3" s="34" t="s">
        <v>268</v>
      </c>
      <c r="Z3" s="35" t="s">
        <v>66</v>
      </c>
      <c r="AA3" s="244" t="s">
        <v>67</v>
      </c>
      <c r="AB3" s="33" t="s">
        <v>65</v>
      </c>
      <c r="AC3" s="34" t="s">
        <v>268</v>
      </c>
      <c r="AD3" s="35" t="s">
        <v>66</v>
      </c>
      <c r="AE3" s="239" t="s">
        <v>67</v>
      </c>
      <c r="AF3" s="737"/>
      <c r="AG3" s="739"/>
      <c r="AH3" s="739"/>
      <c r="AI3" s="734"/>
      <c r="AJ3" s="33" t="s">
        <v>65</v>
      </c>
      <c r="AK3" s="34" t="s">
        <v>268</v>
      </c>
      <c r="AL3" s="114" t="s">
        <v>66</v>
      </c>
      <c r="AM3" s="115" t="s">
        <v>65</v>
      </c>
      <c r="AN3" s="34" t="s">
        <v>268</v>
      </c>
      <c r="AO3" s="35" t="s">
        <v>66</v>
      </c>
      <c r="AP3" s="244" t="s">
        <v>67</v>
      </c>
      <c r="AQ3" s="33" t="s">
        <v>65</v>
      </c>
      <c r="AR3" s="34" t="s">
        <v>268</v>
      </c>
      <c r="AS3" s="35" t="s">
        <v>66</v>
      </c>
      <c r="AT3" s="244" t="s">
        <v>67</v>
      </c>
      <c r="AU3" s="33" t="s">
        <v>65</v>
      </c>
      <c r="AV3" s="34" t="s">
        <v>268</v>
      </c>
      <c r="AW3" s="35" t="s">
        <v>66</v>
      </c>
      <c r="AX3" s="244" t="s">
        <v>67</v>
      </c>
      <c r="AY3" s="33" t="s">
        <v>65</v>
      </c>
      <c r="AZ3" s="34" t="s">
        <v>268</v>
      </c>
      <c r="BA3" s="35" t="s">
        <v>66</v>
      </c>
      <c r="BB3" s="239" t="s">
        <v>67</v>
      </c>
      <c r="BC3" s="30"/>
      <c r="BD3" s="31"/>
    </row>
    <row r="4" spans="1:56" ht="10.5" customHeight="1" thickTop="1">
      <c r="A4" s="36"/>
      <c r="B4" s="36"/>
      <c r="C4" s="36"/>
      <c r="D4" s="36"/>
      <c r="E4" s="36"/>
      <c r="F4" s="36"/>
      <c r="G4" s="36"/>
      <c r="I4" s="37">
        <v>3</v>
      </c>
      <c r="J4" s="38">
        <v>204.49600000000001</v>
      </c>
      <c r="K4" s="38">
        <f>ABS(J4-J$15)</f>
        <v>100.16</v>
      </c>
      <c r="L4" s="260" t="s">
        <v>14</v>
      </c>
      <c r="M4" s="102">
        <f>1*10^(-100)</f>
        <v>1E-100</v>
      </c>
      <c r="N4" s="102">
        <f>1*10^(-100)</f>
        <v>1E-100</v>
      </c>
      <c r="O4" s="102">
        <f>1*10^(-100)</f>
        <v>1E-100</v>
      </c>
      <c r="P4" s="40"/>
      <c r="Q4" s="42"/>
      <c r="R4" s="44"/>
      <c r="S4" s="245"/>
      <c r="T4" s="103">
        <f>IF(AND(ISNUMBER(M4),M4&gt;0),SUM(M$4:M4)+SUM(P$4:P4),"|")</f>
        <v>1E-100</v>
      </c>
      <c r="U4" s="104">
        <f>IF(AND(ISNUMBER(N4),N4&gt;0),SUM(N$4:N4)+SUM(Q$4:Q4),"|")</f>
        <v>1E-100</v>
      </c>
      <c r="V4" s="105">
        <f>IF(AND(ISNUMBER(O4),O4&gt;0),SUM(O$4:O4)+SUM(R$4:R4),"|")</f>
        <v>1E-100</v>
      </c>
      <c r="W4" s="240">
        <v>0</v>
      </c>
      <c r="X4" s="40">
        <v>2.361111111111111E-2</v>
      </c>
      <c r="Y4" s="42">
        <f>IF(Q5=0,"",Q5)</f>
        <v>1.7708333333333333E-2</v>
      </c>
      <c r="Z4" s="44">
        <f>IF(R5=0,"",R5)</f>
        <v>1.7708333333333333E-2</v>
      </c>
      <c r="AA4" s="245">
        <v>1.6111111111111111E-2</v>
      </c>
      <c r="AB4" s="103">
        <f>IF(AND(ISNUMBER(M4),M4&gt;0),SUM(M4:M$14)+SUM(X4:X$14),"|")</f>
        <v>5.4350104166666677E-2</v>
      </c>
      <c r="AC4" s="104">
        <f>IF(AND(ISNUMBER(N4),N4&gt;0),SUM(N4:N$14)+SUM(Y4:Y$14),"|")</f>
        <v>4.4217986111111107E-2</v>
      </c>
      <c r="AD4" s="105">
        <f>IF(AND(ISNUMBER(O4),O4&gt;0),SUM(O4:O$14)+SUM(Z4:Z$14),"|")</f>
        <v>3.7525428240740732E-2</v>
      </c>
      <c r="AE4" s="240">
        <f>SUM(AA4:AA14)</f>
        <v>3.0520833333333334E-2</v>
      </c>
      <c r="AF4" s="45">
        <f t="shared" ref="AF4:AF13" si="0">IF(I4=0,"",I4)</f>
        <v>3</v>
      </c>
      <c r="AG4" s="46">
        <f t="shared" ref="AG4:AG13" si="1">IF(J4=0,"",J4)</f>
        <v>204.49600000000001</v>
      </c>
      <c r="AH4" s="46">
        <f t="shared" ref="AH4:AH13" si="2">IF(K4=0,"",K4)</f>
        <v>100.16</v>
      </c>
      <c r="AI4" s="260" t="str">
        <f t="shared" ref="AI4:AI13" si="3">IF(L4=0,"",L4)</f>
        <v>Konin</v>
      </c>
      <c r="AJ4" s="102">
        <f>1*10^(-100)</f>
        <v>1E-100</v>
      </c>
      <c r="AK4" s="102">
        <f>1*10^(-100)</f>
        <v>1E-100</v>
      </c>
      <c r="AL4" s="102">
        <f>1*10^(-100)</f>
        <v>1E-100</v>
      </c>
      <c r="AM4" s="40" t="str">
        <f t="shared" ref="AM4:AP5" si="4">IF(P4=0,"",P4)</f>
        <v/>
      </c>
      <c r="AN4" s="42" t="str">
        <f t="shared" si="4"/>
        <v/>
      </c>
      <c r="AO4" s="44" t="str">
        <f t="shared" si="4"/>
        <v/>
      </c>
      <c r="AP4" s="245" t="str">
        <f t="shared" si="4"/>
        <v/>
      </c>
      <c r="AQ4" s="103">
        <f>IF(AND(ISNUMBER(AJ4),AJ4&gt;0),SUM(AJ$4:AJ4)+SUM(AM$4:AM4),"|")</f>
        <v>1E-100</v>
      </c>
      <c r="AR4" s="104">
        <f>IF(AND(ISNUMBER(AK4),AK4&gt;0),SUM(AK$4:AK4)+SUM(AN$4:AN4),"|")</f>
        <v>1E-100</v>
      </c>
      <c r="AS4" s="105">
        <f>IF(AND(ISNUMBER(AL4),AL4&gt;0),SUM(AL$4:AL4)+SUM(AO$4:AO4),"|")</f>
        <v>1E-100</v>
      </c>
      <c r="AT4" s="240">
        <v>0</v>
      </c>
      <c r="AU4" s="40">
        <f t="shared" ref="AU4:AW5" si="5">IF(X4=0,"",X4)</f>
        <v>2.361111111111111E-2</v>
      </c>
      <c r="AV4" s="42">
        <f t="shared" si="5"/>
        <v>1.7708333333333333E-2</v>
      </c>
      <c r="AW4" s="44">
        <f t="shared" si="5"/>
        <v>1.7708333333333333E-2</v>
      </c>
      <c r="AX4" s="245">
        <v>1.5763888888888886E-2</v>
      </c>
      <c r="AY4" s="124">
        <f>IF(AND(ISNUMBER(AJ4),AJ4&gt;0),SUM(AJ4:AJ$16)+SUM(AU4:AU$16),"|")</f>
        <v>5.5472800925925936E-2</v>
      </c>
      <c r="AZ4" s="125">
        <f>IF(AND(ISNUMBER(AK4),AK4&gt;0),SUM(AK4:AK$16)+SUM(AV4:AV$16),"|")</f>
        <v>4.3940208333333335E-2</v>
      </c>
      <c r="BA4" s="126">
        <f>IF(AND(ISNUMBER(AL4),AL4&gt;0),SUM(AL4:AL$16)+SUM(AW4:AW$16),"|")</f>
        <v>3.724765046296296E-2</v>
      </c>
      <c r="BB4" s="240">
        <f>SUM(AX4:AX16)</f>
        <v>3.0173611111111113E-2</v>
      </c>
      <c r="BC4" s="47"/>
    </row>
    <row r="5" spans="1:56" ht="12" customHeight="1">
      <c r="A5" s="36"/>
      <c r="B5" s="36"/>
      <c r="C5" s="36"/>
      <c r="D5" s="36"/>
      <c r="E5" s="36"/>
      <c r="F5" s="36"/>
      <c r="G5" s="36"/>
      <c r="I5" s="37">
        <v>808</v>
      </c>
      <c r="J5" s="38">
        <v>-0.83699999999999997</v>
      </c>
      <c r="K5" s="118">
        <f>K6+6.562-J5</f>
        <v>49.326000000000022</v>
      </c>
      <c r="L5" s="135" t="s">
        <v>13</v>
      </c>
      <c r="M5" s="120">
        <v>6.9444444444444447E-4</v>
      </c>
      <c r="N5" s="128">
        <v>6.9444444444444447E-4</v>
      </c>
      <c r="O5" s="122">
        <v>6.9444444444444447E-4</v>
      </c>
      <c r="P5" s="120">
        <f>X4</f>
        <v>2.361111111111111E-2</v>
      </c>
      <c r="Q5" s="128">
        <v>1.7708333333333333E-2</v>
      </c>
      <c r="R5" s="123">
        <v>1.7708333333333333E-2</v>
      </c>
      <c r="S5" s="246"/>
      <c r="T5" s="124">
        <f>IF(AND(ISNUMBER(M5),M5&gt;0),SUM(M$4:M5)+SUM(P$4:P5),"|")</f>
        <v>2.4305555555555556E-2</v>
      </c>
      <c r="U5" s="125">
        <f>IF(AND(ISNUMBER(N5),N5&gt;0),SUM(N$4:N5)+SUM(Q$4:Q5),"|")</f>
        <v>1.8402777777777778E-2</v>
      </c>
      <c r="V5" s="126">
        <f>IF(AND(ISNUMBER(O5),O5&gt;0),SUM(O$4:O5)+SUM(R$4:R5),"|")</f>
        <v>1.8402777777777778E-2</v>
      </c>
      <c r="W5" s="241" t="s">
        <v>188</v>
      </c>
      <c r="X5" s="120">
        <v>4.3541319444444452E-3</v>
      </c>
      <c r="Y5" s="128">
        <f>X5</f>
        <v>4.3541319444444452E-3</v>
      </c>
      <c r="Z5" s="123">
        <f>Y5</f>
        <v>4.3541319444444452E-3</v>
      </c>
      <c r="AA5" s="246"/>
      <c r="AB5" s="124">
        <f>IF(AND(ISNUMBER(M5),M5&gt;0),SUM(M5:M$14)+SUM(X5:X$14),"|")</f>
        <v>3.0738993055555552E-2</v>
      </c>
      <c r="AC5" s="125">
        <f>IF(AND(ISNUMBER(N5),N5&gt;0),SUM(N5:N$14)+SUM(Y5:Y$14),"|")</f>
        <v>2.6509652777777778E-2</v>
      </c>
      <c r="AD5" s="126">
        <f>IF(AND(ISNUMBER(O5),O5&gt;0),SUM(O5:O$14)+SUM(Z5:Z$14),"|")</f>
        <v>1.981709490740741E-2</v>
      </c>
      <c r="AE5" s="241" t="s">
        <v>188</v>
      </c>
      <c r="AF5" s="129">
        <f t="shared" si="0"/>
        <v>808</v>
      </c>
      <c r="AG5" s="130">
        <f t="shared" si="1"/>
        <v>-0.83699999999999997</v>
      </c>
      <c r="AH5" s="130">
        <f t="shared" si="2"/>
        <v>49.326000000000022</v>
      </c>
      <c r="AI5" s="135" t="str">
        <f t="shared" si="3"/>
        <v>Września</v>
      </c>
      <c r="AJ5" s="120">
        <f t="shared" ref="AJ5:AJ13" si="6">IF(M5=0,"",M5)</f>
        <v>6.9444444444444447E-4</v>
      </c>
      <c r="AK5" s="128">
        <f t="shared" ref="AK5:AK13" si="7">IF(N5=0,"",N5)</f>
        <v>6.9444444444444447E-4</v>
      </c>
      <c r="AL5" s="122">
        <v>6.9444444444444447E-4</v>
      </c>
      <c r="AM5" s="120">
        <f t="shared" si="4"/>
        <v>2.361111111111111E-2</v>
      </c>
      <c r="AN5" s="128">
        <f t="shared" si="4"/>
        <v>1.7708333333333333E-2</v>
      </c>
      <c r="AO5" s="123">
        <f t="shared" si="4"/>
        <v>1.7708333333333333E-2</v>
      </c>
      <c r="AP5" s="246" t="str">
        <f t="shared" si="4"/>
        <v/>
      </c>
      <c r="AQ5" s="124">
        <f>IF(AND(ISNUMBER(AJ5),AJ5&gt;0),SUM(AJ$4:AJ5)+SUM(AM$4:AM5),"|")</f>
        <v>2.4305555555555556E-2</v>
      </c>
      <c r="AR5" s="125">
        <f>IF(AND(ISNUMBER(AK5),AK5&gt;0),SUM(AK$4:AK5)+SUM(AN$4:AN5),"|")</f>
        <v>1.8402777777777778E-2</v>
      </c>
      <c r="AS5" s="126">
        <f>IF(AND(ISNUMBER(AL5),AL5&gt;0),SUM(AL$4:AL5)+SUM(AO$4:AO5),"|")</f>
        <v>1.8402777777777778E-2</v>
      </c>
      <c r="AT5" s="241" t="s">
        <v>188</v>
      </c>
      <c r="AU5" s="120">
        <f t="shared" si="5"/>
        <v>4.3541319444444452E-3</v>
      </c>
      <c r="AV5" s="128">
        <f t="shared" si="5"/>
        <v>4.3541319444444452E-3</v>
      </c>
      <c r="AW5" s="123">
        <f t="shared" si="5"/>
        <v>4.3541319444444452E-3</v>
      </c>
      <c r="AX5" s="246" t="str">
        <f t="shared" ref="AX5:AX13" si="8">IF(AA5=0,"",AA5)</f>
        <v/>
      </c>
      <c r="AY5" s="124">
        <f>IF(AND(ISNUMBER(AJ5),AJ5&gt;0),SUM(AJ5:AJ$16)+SUM(AU5:AU$16),"|")</f>
        <v>3.1861689814814805E-2</v>
      </c>
      <c r="AZ5" s="125">
        <f>IF(AND(ISNUMBER(AK5),AK5&gt;0),SUM(AK5:AK$16)+SUM(AV5:AV$16),"|")</f>
        <v>2.6231874999999998E-2</v>
      </c>
      <c r="BA5" s="126">
        <f>IF(AND(ISNUMBER(AL5),AL5&gt;0),SUM(AL5:AL$16)+SUM(AW5:AW$16),"|")</f>
        <v>1.953931712962963E-2</v>
      </c>
      <c r="BB5" s="241" t="s">
        <v>188</v>
      </c>
      <c r="BC5" s="47"/>
    </row>
    <row r="6" spans="1:56" ht="12" customHeight="1">
      <c r="A6" s="36"/>
      <c r="B6" s="36"/>
      <c r="C6" s="36"/>
      <c r="D6" s="36"/>
      <c r="E6" s="36"/>
      <c r="F6" s="36"/>
      <c r="G6" s="36"/>
      <c r="I6" s="37">
        <v>3</v>
      </c>
      <c r="J6" s="38">
        <v>262.72899999999998</v>
      </c>
      <c r="K6" s="118">
        <f t="shared" ref="K6:K27" si="9">ABS(J6-J$15)</f>
        <v>41.927000000000021</v>
      </c>
      <c r="L6" s="131" t="s">
        <v>125</v>
      </c>
      <c r="M6" s="120">
        <v>3.4722222222222202E-4</v>
      </c>
      <c r="N6" s="128"/>
      <c r="O6" s="122"/>
      <c r="P6" s="120">
        <v>4.5833333333333334E-3</v>
      </c>
      <c r="Q6" s="128">
        <v>4.5833333333333334E-3</v>
      </c>
      <c r="R6" s="123">
        <f>Q6</f>
        <v>4.5833333333333334E-3</v>
      </c>
      <c r="S6" s="246">
        <v>1.6319444444444445E-2</v>
      </c>
      <c r="T6" s="124">
        <f>IF(AND(ISNUMBER(M6),M6&gt;0),SUM(M$4:M6)+SUM(P$4:P6),"|")</f>
        <v>2.9236111111111112E-2</v>
      </c>
      <c r="U6" s="125" t="str">
        <f>IF(AND(ISNUMBER(N6),N6&gt;0),SUM(N$4:N6)+SUM(Q$4:Q6),"|")</f>
        <v>|</v>
      </c>
      <c r="V6" s="126" t="str">
        <f>IF(AND(ISNUMBER(O6),O6&gt;0),SUM(O$4:O6)+SUM(R$4:R6),"|")</f>
        <v>|</v>
      </c>
      <c r="W6" s="241" t="s">
        <v>188</v>
      </c>
      <c r="X6" s="120">
        <v>2.6275694444444458E-3</v>
      </c>
      <c r="Y6" s="128">
        <f>IF(Q7=0,"",Q7)</f>
        <v>2.488425925925926E-3</v>
      </c>
      <c r="Z6" s="123">
        <f>IF(R7=0,"",R7)</f>
        <v>2.0023148148148148E-3</v>
      </c>
      <c r="AA6" s="246">
        <f>IF(S7=0,"",S7)</f>
        <v>1.6435185185185183E-3</v>
      </c>
      <c r="AB6" s="124">
        <f>IF(AND(ISNUMBER(M6),M6&gt;0),SUM(M6:M$14)+SUM(X6:X$14),"|")</f>
        <v>2.5690416666666667E-2</v>
      </c>
      <c r="AC6" s="125" t="str">
        <f>IF(AND(ISNUMBER(N6),N6&gt;0),SUM(N6:N$14)+SUM(Y6:Y$14),"|")</f>
        <v>|</v>
      </c>
      <c r="AD6" s="126" t="str">
        <f>IF(AND(ISNUMBER(O6),O6&gt;0),SUM(O6:O$14)+SUM(Z6:Z$14),"|")</f>
        <v>|</v>
      </c>
      <c r="AE6" s="241" t="s">
        <v>188</v>
      </c>
      <c r="AF6" s="129">
        <f t="shared" si="0"/>
        <v>3</v>
      </c>
      <c r="AG6" s="130">
        <f t="shared" si="1"/>
        <v>262.72899999999998</v>
      </c>
      <c r="AH6" s="130">
        <f t="shared" si="2"/>
        <v>41.927000000000021</v>
      </c>
      <c r="AI6" s="131" t="str">
        <f t="shared" si="3"/>
        <v>Podstolice</v>
      </c>
      <c r="AJ6" s="120">
        <f t="shared" si="6"/>
        <v>3.4722222222222202E-4</v>
      </c>
      <c r="AK6" s="128" t="str">
        <f t="shared" si="7"/>
        <v/>
      </c>
      <c r="AL6" s="122"/>
      <c r="AM6" s="120">
        <f>IF(P6=0,"",P6)</f>
        <v>4.5833333333333334E-3</v>
      </c>
      <c r="AN6" s="128">
        <f>IF(Q6=0,"",Q6)</f>
        <v>4.5833333333333334E-3</v>
      </c>
      <c r="AO6" s="123">
        <f>IF(R6=0,"",R6)</f>
        <v>4.5833333333333334E-3</v>
      </c>
      <c r="AP6" s="246">
        <v>1.5972222222222224E-2</v>
      </c>
      <c r="AQ6" s="124">
        <f>IF(AND(ISNUMBER(AJ6),AJ6&gt;0),SUM(AJ$4:AJ6)+SUM(AM$4:AM6),"|")</f>
        <v>2.9236111111111112E-2</v>
      </c>
      <c r="AR6" s="125" t="str">
        <f>IF(AND(ISNUMBER(AK6),AK6&gt;0),SUM(AK$4:AK6)+SUM(AN$4:AN6),"|")</f>
        <v>|</v>
      </c>
      <c r="AS6" s="126" t="str">
        <f>IF(AND(ISNUMBER(AL6),AL6&gt;0),SUM(AL$4:AL6)+SUM(AO$4:AO6),"|")</f>
        <v>|</v>
      </c>
      <c r="AT6" s="241" t="s">
        <v>188</v>
      </c>
      <c r="AU6" s="120">
        <f>AM7</f>
        <v>2.3495370370370371E-3</v>
      </c>
      <c r="AV6" s="128">
        <f>AN7</f>
        <v>2.2106481481481478E-3</v>
      </c>
      <c r="AW6" s="123">
        <f>AO7</f>
        <v>1.7245370370370372E-3</v>
      </c>
      <c r="AX6" s="246">
        <f t="shared" si="8"/>
        <v>1.6435185185185183E-3</v>
      </c>
      <c r="AY6" s="124">
        <f>IF(AND(ISNUMBER(AJ6),AJ6&gt;0),SUM(AJ6:AJ$16)+SUM(AU6:AU$16),"|")</f>
        <v>2.6813113425925916E-2</v>
      </c>
      <c r="AZ6" s="125" t="str">
        <f>IF(AND(ISNUMBER(AK6),AK6&gt;0),SUM(AK6:AK$16)+SUM(AV6:AV$16),"|")</f>
        <v>|</v>
      </c>
      <c r="BA6" s="126" t="str">
        <f>IF(AND(ISNUMBER(AL6),AL6&gt;0),SUM(AL6:AL$16)+SUM(AW6:AW$16),"|")</f>
        <v>|</v>
      </c>
      <c r="BB6" s="241" t="s">
        <v>188</v>
      </c>
      <c r="BC6" s="47"/>
    </row>
    <row r="7" spans="1:56" ht="12" customHeight="1">
      <c r="A7" s="36"/>
      <c r="B7" s="36"/>
      <c r="C7" s="36"/>
      <c r="D7" s="36"/>
      <c r="E7" s="36"/>
      <c r="F7" s="36"/>
      <c r="G7" s="36"/>
      <c r="I7" s="37">
        <v>3</v>
      </c>
      <c r="J7" s="38">
        <v>268.40300000000002</v>
      </c>
      <c r="K7" s="118">
        <f t="shared" si="9"/>
        <v>36.252999999999986</v>
      </c>
      <c r="L7" s="132" t="s">
        <v>126</v>
      </c>
      <c r="M7" s="120">
        <v>3.4722222222222202E-4</v>
      </c>
      <c r="N7" s="128">
        <v>3.4722222222222202E-4</v>
      </c>
      <c r="O7" s="122"/>
      <c r="P7" s="120">
        <f t="shared" ref="P7:P14" si="10">X6</f>
        <v>2.6275694444444458E-3</v>
      </c>
      <c r="Q7" s="128">
        <v>2.488425925925926E-3</v>
      </c>
      <c r="R7" s="123">
        <v>2.0023148148148148E-3</v>
      </c>
      <c r="S7" s="246">
        <v>1.6435185185185183E-3</v>
      </c>
      <c r="T7" s="124">
        <f>IF(AND(ISNUMBER(M7),M7&gt;0),SUM(M$4:M7)+SUM(P$4:P7),"|")</f>
        <v>3.2210902777777779E-2</v>
      </c>
      <c r="U7" s="125">
        <f>IF(AND(ISNUMBER(N7),N7&gt;0),SUM(N$4:N7)+SUM(Q$4:Q7),"|")</f>
        <v>2.582175925925926E-2</v>
      </c>
      <c r="V7" s="126" t="str">
        <f>IF(AND(ISNUMBER(O7),O7&gt;0),SUM(O$4:O7)+SUM(R$4:R7),"|")</f>
        <v>|</v>
      </c>
      <c r="W7" s="241" t="s">
        <v>188</v>
      </c>
      <c r="X7" s="120">
        <v>2.499201388888888E-3</v>
      </c>
      <c r="Y7" s="128">
        <f>IF(Q9=0,"",Q9)</f>
        <v>5.3125000000000004E-3</v>
      </c>
      <c r="Z7" s="123">
        <f>IF(R9=0,"",R9)</f>
        <v>3.6689814814814814E-3</v>
      </c>
      <c r="AA7" s="246">
        <f>IF(S9=0,"",S9)</f>
        <v>3.6689814814814814E-3</v>
      </c>
      <c r="AB7" s="124">
        <f>IF(AND(ISNUMBER(M7),M7&gt;0),SUM(M7:M$14)+SUM(X7:X$14),"|")</f>
        <v>2.2715624999999996E-2</v>
      </c>
      <c r="AC7" s="125">
        <f>IF(AND(ISNUMBER(N7),N7&gt;0),SUM(N7:N$14)+SUM(Y7:Y$14),"|")</f>
        <v>1.897265046296296E-2</v>
      </c>
      <c r="AD7" s="126" t="str">
        <f>IF(AND(ISNUMBER(O7),O7&gt;0),SUM(O7:O$14)+SUM(Z7:Z$14),"|")</f>
        <v>|</v>
      </c>
      <c r="AE7" s="241" t="s">
        <v>188</v>
      </c>
      <c r="AF7" s="129">
        <f t="shared" si="0"/>
        <v>3</v>
      </c>
      <c r="AG7" s="130">
        <f t="shared" si="1"/>
        <v>268.40300000000002</v>
      </c>
      <c r="AH7" s="130">
        <f t="shared" si="2"/>
        <v>36.252999999999986</v>
      </c>
      <c r="AI7" s="132" t="str">
        <f t="shared" si="3"/>
        <v>Nekla</v>
      </c>
      <c r="AJ7" s="120">
        <f t="shared" si="6"/>
        <v>3.4722222222222202E-4</v>
      </c>
      <c r="AK7" s="128">
        <f t="shared" si="7"/>
        <v>3.4722222222222202E-4</v>
      </c>
      <c r="AL7" s="122"/>
      <c r="AM7" s="120">
        <v>2.3495370370370371E-3</v>
      </c>
      <c r="AN7" s="128">
        <v>2.2106481481481478E-3</v>
      </c>
      <c r="AO7" s="123">
        <v>1.7245370370370372E-3</v>
      </c>
      <c r="AP7" s="246">
        <f t="shared" ref="AP7:AP13" si="11">IF(S7=0,"",S7)</f>
        <v>1.6435185185185183E-3</v>
      </c>
      <c r="AQ7" s="124">
        <f>IF(AND(ISNUMBER(AJ7),AJ7&gt;0),SUM(AJ$4:AJ7)+SUM(AM$4:AM7),"|")</f>
        <v>3.1932870370370375E-2</v>
      </c>
      <c r="AR7" s="125">
        <f>IF(AND(ISNUMBER(AK7),AK7&gt;0),SUM(AK$4:AK7)+SUM(AN$4:AN7),"|")</f>
        <v>2.5543981481481483E-2</v>
      </c>
      <c r="AS7" s="126" t="str">
        <f>IF(AND(ISNUMBER(AL7),AL7&gt;0),SUM(AL$4:AL7)+SUM(AO$4:AO7),"|")</f>
        <v>|</v>
      </c>
      <c r="AT7" s="241" t="s">
        <v>188</v>
      </c>
      <c r="AU7" s="120">
        <f t="shared" ref="AU7:AW12" si="12">IF(X7=0,"",X7)</f>
        <v>2.499201388888888E-3</v>
      </c>
      <c r="AV7" s="128">
        <f t="shared" si="12"/>
        <v>5.3125000000000004E-3</v>
      </c>
      <c r="AW7" s="123">
        <f t="shared" si="12"/>
        <v>3.6689814814814814E-3</v>
      </c>
      <c r="AX7" s="246">
        <f t="shared" si="8"/>
        <v>3.6689814814814814E-3</v>
      </c>
      <c r="AY7" s="124">
        <f>IF(AND(ISNUMBER(AJ7),AJ7&gt;0),SUM(AJ7:AJ$16)+SUM(AU7:AU$16),"|")</f>
        <v>2.4116354166666659E-2</v>
      </c>
      <c r="AZ7" s="125">
        <f>IF(AND(ISNUMBER(AK7),AK7&gt;0),SUM(AK7:AK$16)+SUM(AV7:AV$16),"|")</f>
        <v>1.897265046296296E-2</v>
      </c>
      <c r="BA7" s="126" t="str">
        <f>IF(AND(ISNUMBER(AL7),AL7&gt;0),SUM(AL7:AL$16)+SUM(AW7:AW$16),"|")</f>
        <v>|</v>
      </c>
      <c r="BB7" s="241" t="s">
        <v>188</v>
      </c>
      <c r="BC7" s="47"/>
    </row>
    <row r="8" spans="1:56" ht="12" customHeight="1">
      <c r="I8" s="37">
        <v>3</v>
      </c>
      <c r="J8" s="38">
        <v>274.38</v>
      </c>
      <c r="K8" s="118">
        <f t="shared" si="9"/>
        <v>30.27600000000001</v>
      </c>
      <c r="L8" s="119" t="s">
        <v>127</v>
      </c>
      <c r="M8" s="120">
        <v>3.4722222222222202E-4</v>
      </c>
      <c r="N8" s="128"/>
      <c r="O8" s="122"/>
      <c r="P8" s="120">
        <f t="shared" si="10"/>
        <v>2.499201388888888E-3</v>
      </c>
      <c r="Q8" s="128"/>
      <c r="R8" s="123" t="str">
        <f t="shared" ref="R8:R14" si="13">IF(S8=0,"",S8)</f>
        <v/>
      </c>
      <c r="S8" s="246"/>
      <c r="T8" s="124">
        <f>IF(AND(ISNUMBER(M8),M8&gt;0),SUM(M$4:M8)+SUM(P$4:P8),"|")</f>
        <v>3.5057326388888893E-2</v>
      </c>
      <c r="U8" s="125" t="str">
        <f>IF(AND(ISNUMBER(N8),N8&gt;0),SUM(N$4:N8)+SUM(Q$4:Q8),"|")</f>
        <v>|</v>
      </c>
      <c r="V8" s="126" t="str">
        <f>IF(AND(ISNUMBER(O8),O8&gt;0),SUM(O$4:O8)+SUM(R$4:R8),"|")</f>
        <v>|</v>
      </c>
      <c r="W8" s="241" t="s">
        <v>188</v>
      </c>
      <c r="X8" s="120">
        <v>3.0867013888888884E-3</v>
      </c>
      <c r="Y8" s="128" t="str">
        <f>IF(Q10=0,"",Q10)</f>
        <v/>
      </c>
      <c r="Z8" s="123"/>
      <c r="AA8" s="246"/>
      <c r="AB8" s="124">
        <f>IF(AND(ISNUMBER(M8),M8&gt;0),SUM(M8:M$14)+SUM(X8:X$14),"|")</f>
        <v>1.9869201388888886E-2</v>
      </c>
      <c r="AC8" s="125" t="str">
        <f>IF(AND(ISNUMBER(N8),N8&gt;0),SUM(N8:N$14)+SUM(Y8:Y$14),"|")</f>
        <v>|</v>
      </c>
      <c r="AD8" s="126" t="str">
        <f>IF(AND(ISNUMBER(O8),O8&gt;0),SUM(O8:O$14)+SUM(Z8:Z$14),"|")</f>
        <v>|</v>
      </c>
      <c r="AE8" s="241" t="s">
        <v>188</v>
      </c>
      <c r="AF8" s="129">
        <f t="shared" si="0"/>
        <v>3</v>
      </c>
      <c r="AG8" s="130">
        <f t="shared" si="1"/>
        <v>274.38</v>
      </c>
      <c r="AH8" s="130">
        <f t="shared" si="2"/>
        <v>30.27600000000001</v>
      </c>
      <c r="AI8" s="119" t="str">
        <f t="shared" si="3"/>
        <v>Gułtowy</v>
      </c>
      <c r="AJ8" s="120">
        <f t="shared" si="6"/>
        <v>3.4722222222222202E-4</v>
      </c>
      <c r="AK8" s="128" t="str">
        <f t="shared" si="7"/>
        <v/>
      </c>
      <c r="AL8" s="122"/>
      <c r="AM8" s="120">
        <f t="shared" ref="AM8:AO13" si="14">IF(P8=0,"",P8)</f>
        <v>2.499201388888888E-3</v>
      </c>
      <c r="AN8" s="128" t="str">
        <f t="shared" si="14"/>
        <v/>
      </c>
      <c r="AO8" s="123" t="str">
        <f t="shared" si="14"/>
        <v/>
      </c>
      <c r="AP8" s="246" t="str">
        <f t="shared" si="11"/>
        <v/>
      </c>
      <c r="AQ8" s="124">
        <f>IF(AND(ISNUMBER(AJ8),AJ8&gt;0),SUM(AJ$4:AJ8)+SUM(AM$4:AM8),"|")</f>
        <v>3.4779293981481482E-2</v>
      </c>
      <c r="AR8" s="125" t="str">
        <f>IF(AND(ISNUMBER(AK8),AK8&gt;0),SUM(AK$4:AK8)+SUM(AN$4:AN8),"|")</f>
        <v>|</v>
      </c>
      <c r="AS8" s="126" t="str">
        <f>IF(AND(ISNUMBER(AL8),AL8&gt;0),SUM(AL$4:AL8)+SUM(AO$4:AO8),"|")</f>
        <v>|</v>
      </c>
      <c r="AT8" s="241" t="s">
        <v>188</v>
      </c>
      <c r="AU8" s="120">
        <f t="shared" si="12"/>
        <v>3.0867013888888884E-3</v>
      </c>
      <c r="AV8" s="128" t="str">
        <f t="shared" si="12"/>
        <v/>
      </c>
      <c r="AW8" s="123" t="str">
        <f t="shared" si="12"/>
        <v/>
      </c>
      <c r="AX8" s="246" t="str">
        <f t="shared" si="8"/>
        <v/>
      </c>
      <c r="AY8" s="124">
        <f>IF(AND(ISNUMBER(AJ8),AJ8&gt;0),SUM(AJ8:AJ$16)+SUM(AU8:AU$16),"|")</f>
        <v>2.1269930555555552E-2</v>
      </c>
      <c r="AZ8" s="125" t="str">
        <f>IF(AND(ISNUMBER(AK8),AK8&gt;0),SUM(AK8:AK$16)+SUM(AV8:AV$16),"|")</f>
        <v>|</v>
      </c>
      <c r="BA8" s="126" t="str">
        <f>IF(AND(ISNUMBER(AL8),AL8&gt;0),SUM(AL8:AL$16)+SUM(AW8:AW$16),"|")</f>
        <v>|</v>
      </c>
      <c r="BB8" s="241" t="s">
        <v>188</v>
      </c>
      <c r="BC8" s="47"/>
    </row>
    <row r="9" spans="1:56" ht="12" customHeight="1">
      <c r="I9" s="37">
        <v>3</v>
      </c>
      <c r="J9" s="38">
        <v>281.27699999999999</v>
      </c>
      <c r="K9" s="118">
        <f t="shared" si="9"/>
        <v>23.379000000000019</v>
      </c>
      <c r="L9" s="132" t="s">
        <v>128</v>
      </c>
      <c r="M9" s="120">
        <v>6.9444444444444447E-4</v>
      </c>
      <c r="N9" s="128">
        <v>3.4722222222222202E-4</v>
      </c>
      <c r="O9" s="122"/>
      <c r="P9" s="120">
        <f t="shared" si="10"/>
        <v>3.0867013888888884E-3</v>
      </c>
      <c r="Q9" s="128">
        <v>5.3125000000000004E-3</v>
      </c>
      <c r="R9" s="123">
        <f t="shared" si="13"/>
        <v>3.6689814814814814E-3</v>
      </c>
      <c r="S9" s="246">
        <v>3.6689814814814814E-3</v>
      </c>
      <c r="T9" s="124">
        <f>IF(AND(ISNUMBER(M9),M9&gt;0),SUM(M$4:M9)+SUM(P$4:P9),"|")</f>
        <v>3.8838472222222226E-2</v>
      </c>
      <c r="U9" s="125">
        <f>IF(AND(ISNUMBER(N9),N9&gt;0),SUM(N$4:N9)+SUM(Q$4:Q9),"|")</f>
        <v>3.1481481481481485E-2</v>
      </c>
      <c r="V9" s="126" t="str">
        <f>IF(AND(ISNUMBER(O9),O9&gt;0),SUM(O$4:O9)+SUM(R$4:R9),"|")</f>
        <v>|</v>
      </c>
      <c r="W9" s="241" t="s">
        <v>188</v>
      </c>
      <c r="X9" s="120">
        <v>2.1705902777777791E-3</v>
      </c>
      <c r="Y9" s="128">
        <f>IF(Q11=0,"",Q11)</f>
        <v>4.6643518518518518E-3</v>
      </c>
      <c r="Z9" s="123">
        <f>IF(R11=0,"",R11)</f>
        <v>2.9861111111111113E-3</v>
      </c>
      <c r="AA9" s="246">
        <f>IF(S11=0,"",S11)</f>
        <v>2.9861111111111113E-3</v>
      </c>
      <c r="AB9" s="124">
        <f>IF(AND(ISNUMBER(M9),M9&gt;0),SUM(M9:M$14)+SUM(X9:X$14),"|")</f>
        <v>1.6435277777777778E-2</v>
      </c>
      <c r="AC9" s="125">
        <f>IF(AND(ISNUMBER(N9),N9&gt;0),SUM(N9:N$14)+SUM(Y9:Y$14),"|")</f>
        <v>1.3312928240740741E-2</v>
      </c>
      <c r="AD9" s="126" t="str">
        <f>IF(AND(ISNUMBER(O9),O9&gt;0),SUM(O9:O$14)+SUM(Z9:Z$14),"|")</f>
        <v>|</v>
      </c>
      <c r="AE9" s="241" t="s">
        <v>188</v>
      </c>
      <c r="AF9" s="129">
        <f t="shared" si="0"/>
        <v>3</v>
      </c>
      <c r="AG9" s="130">
        <f t="shared" si="1"/>
        <v>281.27699999999999</v>
      </c>
      <c r="AH9" s="130">
        <f t="shared" si="2"/>
        <v>23.379000000000019</v>
      </c>
      <c r="AI9" s="132" t="str">
        <f t="shared" si="3"/>
        <v>Kostrzyn Wlkp.</v>
      </c>
      <c r="AJ9" s="120">
        <f t="shared" si="6"/>
        <v>6.9444444444444447E-4</v>
      </c>
      <c r="AK9" s="128">
        <f t="shared" si="7"/>
        <v>3.4722222222222202E-4</v>
      </c>
      <c r="AL9" s="122"/>
      <c r="AM9" s="120">
        <f t="shared" si="14"/>
        <v>3.0867013888888884E-3</v>
      </c>
      <c r="AN9" s="128">
        <f t="shared" si="14"/>
        <v>5.3125000000000004E-3</v>
      </c>
      <c r="AO9" s="123">
        <f t="shared" si="14"/>
        <v>3.6689814814814814E-3</v>
      </c>
      <c r="AP9" s="246">
        <f t="shared" si="11"/>
        <v>3.6689814814814814E-3</v>
      </c>
      <c r="AQ9" s="124">
        <f>IF(AND(ISNUMBER(AJ9),AJ9&gt;0),SUM(AJ$4:AJ9)+SUM(AM$4:AM9),"|")</f>
        <v>3.8560439814814815E-2</v>
      </c>
      <c r="AR9" s="125">
        <f>IF(AND(ISNUMBER(AK9),AK9&gt;0),SUM(AK$4:AK9)+SUM(AN$4:AN9),"|")</f>
        <v>3.1203703703703706E-2</v>
      </c>
      <c r="AS9" s="126" t="str">
        <f>IF(AND(ISNUMBER(AL9),AL9&gt;0),SUM(AL$4:AL9)+SUM(AO$4:AO9),"|")</f>
        <v>|</v>
      </c>
      <c r="AT9" s="241" t="s">
        <v>188</v>
      </c>
      <c r="AU9" s="120">
        <f t="shared" si="12"/>
        <v>2.1705902777777791E-3</v>
      </c>
      <c r="AV9" s="128">
        <f t="shared" si="12"/>
        <v>4.6643518518518518E-3</v>
      </c>
      <c r="AW9" s="123">
        <f t="shared" si="12"/>
        <v>2.9861111111111113E-3</v>
      </c>
      <c r="AX9" s="246">
        <f t="shared" si="8"/>
        <v>2.9861111111111113E-3</v>
      </c>
      <c r="AY9" s="124">
        <f>IF(AND(ISNUMBER(AJ9),AJ9&gt;0),SUM(AJ9:AJ$16)+SUM(AU9:AU$16),"|")</f>
        <v>1.7836006944444448E-2</v>
      </c>
      <c r="AZ9" s="125">
        <f>IF(AND(ISNUMBER(AK9),AK9&gt;0),SUM(AK9:AK$16)+SUM(AV9:AV$16),"|")</f>
        <v>1.3312928240740741E-2</v>
      </c>
      <c r="BA9" s="126" t="str">
        <f>IF(AND(ISNUMBER(AL9),AL9&gt;0),SUM(AL9:AL$16)+SUM(AW9:AW$16),"|")</f>
        <v>|</v>
      </c>
      <c r="BB9" s="241" t="s">
        <v>188</v>
      </c>
      <c r="BC9" s="47"/>
    </row>
    <row r="10" spans="1:56" ht="12" customHeight="1">
      <c r="I10" s="37">
        <v>3</v>
      </c>
      <c r="J10" s="38">
        <v>285.79000000000002</v>
      </c>
      <c r="K10" s="118">
        <f t="shared" si="9"/>
        <v>18.865999999999985</v>
      </c>
      <c r="L10" s="119" t="s">
        <v>129</v>
      </c>
      <c r="M10" s="120">
        <v>3.4722222222222202E-4</v>
      </c>
      <c r="N10" s="128"/>
      <c r="O10" s="122"/>
      <c r="P10" s="120">
        <f t="shared" si="10"/>
        <v>2.1705902777777791E-3</v>
      </c>
      <c r="Q10" s="128"/>
      <c r="R10" s="123" t="str">
        <f t="shared" si="13"/>
        <v/>
      </c>
      <c r="S10" s="246"/>
      <c r="T10" s="124">
        <f>IF(AND(ISNUMBER(M10),M10&gt;0),SUM(M$4:M10)+SUM(P$4:P10),"|")</f>
        <v>4.1356284722222227E-2</v>
      </c>
      <c r="U10" s="125" t="str">
        <f>IF(AND(ISNUMBER(N10),N10&gt;0),SUM(N$4:N10)+SUM(Q$4:Q10),"|")</f>
        <v>|</v>
      </c>
      <c r="V10" s="126" t="str">
        <f>IF(AND(ISNUMBER(O10),O10&gt;0),SUM(O$4:O10)+SUM(R$4:R10),"|")</f>
        <v>|</v>
      </c>
      <c r="W10" s="241" t="s">
        <v>188</v>
      </c>
      <c r="X10" s="120">
        <v>3.0495833333333321E-3</v>
      </c>
      <c r="Y10" s="128" t="str">
        <f>IF(Q12=0,"",Q12)</f>
        <v/>
      </c>
      <c r="Z10" s="123"/>
      <c r="AA10" s="246"/>
      <c r="AB10" s="124">
        <f>IF(AND(ISNUMBER(M10),M10&gt;0),SUM(M10:M$14)+SUM(X10:X$14),"|")</f>
        <v>1.3570243055555552E-2</v>
      </c>
      <c r="AC10" s="125" t="str">
        <f>IF(AND(ISNUMBER(N10),N10&gt;0),SUM(N10:N$14)+SUM(Y10:Y$14),"|")</f>
        <v>|</v>
      </c>
      <c r="AD10" s="126" t="str">
        <f>IF(AND(ISNUMBER(O10),O10&gt;0),SUM(O10:O$14)+SUM(Z10:Z$14),"|")</f>
        <v>|</v>
      </c>
      <c r="AE10" s="241" t="s">
        <v>188</v>
      </c>
      <c r="AF10" s="129">
        <f t="shared" si="0"/>
        <v>3</v>
      </c>
      <c r="AG10" s="130">
        <f t="shared" si="1"/>
        <v>285.79000000000002</v>
      </c>
      <c r="AH10" s="130">
        <f t="shared" si="2"/>
        <v>18.865999999999985</v>
      </c>
      <c r="AI10" s="119" t="str">
        <f t="shared" si="3"/>
        <v>Paczkowo</v>
      </c>
      <c r="AJ10" s="120">
        <f t="shared" si="6"/>
        <v>3.4722222222222202E-4</v>
      </c>
      <c r="AK10" s="128" t="str">
        <f t="shared" si="7"/>
        <v/>
      </c>
      <c r="AL10" s="122"/>
      <c r="AM10" s="120">
        <f t="shared" si="14"/>
        <v>2.1705902777777791E-3</v>
      </c>
      <c r="AN10" s="128" t="str">
        <f t="shared" si="14"/>
        <v/>
      </c>
      <c r="AO10" s="123" t="str">
        <f t="shared" si="14"/>
        <v/>
      </c>
      <c r="AP10" s="246" t="str">
        <f t="shared" si="11"/>
        <v/>
      </c>
      <c r="AQ10" s="124">
        <f>IF(AND(ISNUMBER(AJ10),AJ10&gt;0),SUM(AJ$4:AJ10)+SUM(AM$4:AM10),"|")</f>
        <v>4.1078252314814816E-2</v>
      </c>
      <c r="AR10" s="125" t="str">
        <f>IF(AND(ISNUMBER(AK10),AK10&gt;0),SUM(AK$4:AK10)+SUM(AN$4:AN10),"|")</f>
        <v>|</v>
      </c>
      <c r="AS10" s="126" t="str">
        <f>IF(AND(ISNUMBER(AL10),AL10&gt;0),SUM(AL$4:AL10)+SUM(AO$4:AO10),"|")</f>
        <v>|</v>
      </c>
      <c r="AT10" s="241" t="s">
        <v>188</v>
      </c>
      <c r="AU10" s="120">
        <f t="shared" si="12"/>
        <v>3.0495833333333321E-3</v>
      </c>
      <c r="AV10" s="128" t="str">
        <f t="shared" si="12"/>
        <v/>
      </c>
      <c r="AW10" s="123" t="str">
        <f t="shared" si="12"/>
        <v/>
      </c>
      <c r="AX10" s="246" t="str">
        <f t="shared" si="8"/>
        <v/>
      </c>
      <c r="AY10" s="124">
        <f>IF(AND(ISNUMBER(AJ10),AJ10&gt;0),SUM(AJ10:AJ$16)+SUM(AU10:AU$16),"|")</f>
        <v>1.4970972222222222E-2</v>
      </c>
      <c r="AZ10" s="125" t="str">
        <f>IF(AND(ISNUMBER(AK10),AK10&gt;0),SUM(AK10:AK$16)+SUM(AV10:AV$16),"|")</f>
        <v>|</v>
      </c>
      <c r="BA10" s="126" t="str">
        <f>IF(AND(ISNUMBER(AL10),AL10&gt;0),SUM(AL10:AL$16)+SUM(AW10:AW$16),"|")</f>
        <v>|</v>
      </c>
      <c r="BB10" s="241" t="s">
        <v>188</v>
      </c>
      <c r="BC10" s="47"/>
    </row>
    <row r="11" spans="1:56" ht="12" customHeight="1">
      <c r="F11" s="38"/>
      <c r="I11" s="37">
        <v>3</v>
      </c>
      <c r="J11" s="38">
        <v>291.61799999999999</v>
      </c>
      <c r="K11" s="118">
        <f t="shared" si="9"/>
        <v>13.038000000000011</v>
      </c>
      <c r="L11" s="132" t="s">
        <v>130</v>
      </c>
      <c r="M11" s="120">
        <v>6.9444444444444447E-4</v>
      </c>
      <c r="N11" s="128">
        <v>3.4722222222222202E-4</v>
      </c>
      <c r="O11" s="122"/>
      <c r="P11" s="120">
        <f t="shared" si="10"/>
        <v>3.0495833333333321E-3</v>
      </c>
      <c r="Q11" s="128">
        <v>4.6643518518518518E-3</v>
      </c>
      <c r="R11" s="123">
        <f t="shared" si="13"/>
        <v>2.9861111111111113E-3</v>
      </c>
      <c r="S11" s="246">
        <v>2.9861111111111113E-3</v>
      </c>
      <c r="T11" s="124">
        <f>IF(AND(ISNUMBER(M11),M11&gt;0),SUM(M$4:M11)+SUM(P$4:P11),"|")</f>
        <v>4.510031250000001E-2</v>
      </c>
      <c r="U11" s="125">
        <f>IF(AND(ISNUMBER(N11),N11&gt;0),SUM(N$4:N11)+SUM(Q$4:Q11),"|")</f>
        <v>3.6493055555555556E-2</v>
      </c>
      <c r="V11" s="126" t="str">
        <f>IF(AND(ISNUMBER(O11),O11&gt;0),SUM(O$4:O11)+SUM(R$4:R11),"|")</f>
        <v>|</v>
      </c>
      <c r="W11" s="241" t="s">
        <v>188</v>
      </c>
      <c r="X11" s="120">
        <v>2.3380555555555559E-3</v>
      </c>
      <c r="Y11" s="128">
        <f>IF(Q13=0,"",Q13)</f>
        <v>3.37962962962963E-3</v>
      </c>
      <c r="Z11" s="123">
        <f>AA11</f>
        <v>2.8587962962962963E-3</v>
      </c>
      <c r="AA11" s="246">
        <v>2.8587962962962963E-3</v>
      </c>
      <c r="AB11" s="124">
        <f>IF(AND(ISNUMBER(M11),M11&gt;0),SUM(M11:M$14)+SUM(X11:X$14),"|")</f>
        <v>1.01734375E-2</v>
      </c>
      <c r="AC11" s="125">
        <f>IF(AND(ISNUMBER(N11),N11&gt;0),SUM(N11:N$14)+SUM(Y11:Y$14),"|")</f>
        <v>8.301354166666667E-3</v>
      </c>
      <c r="AD11" s="126" t="str">
        <f>IF(AND(ISNUMBER(O11),O11&gt;0),SUM(O11:O$14)+SUM(Z11:Z$14),"|")</f>
        <v>|</v>
      </c>
      <c r="AE11" s="241" t="s">
        <v>188</v>
      </c>
      <c r="AF11" s="129">
        <f t="shared" si="0"/>
        <v>3</v>
      </c>
      <c r="AG11" s="130">
        <f t="shared" si="1"/>
        <v>291.61799999999999</v>
      </c>
      <c r="AH11" s="130">
        <f t="shared" si="2"/>
        <v>13.038000000000011</v>
      </c>
      <c r="AI11" s="132" t="str">
        <f t="shared" si="3"/>
        <v>Swarzędz</v>
      </c>
      <c r="AJ11" s="120">
        <f t="shared" si="6"/>
        <v>6.9444444444444447E-4</v>
      </c>
      <c r="AK11" s="128">
        <f t="shared" si="7"/>
        <v>3.4722222222222202E-4</v>
      </c>
      <c r="AL11" s="122"/>
      <c r="AM11" s="120">
        <f t="shared" si="14"/>
        <v>3.0495833333333321E-3</v>
      </c>
      <c r="AN11" s="128">
        <f t="shared" si="14"/>
        <v>4.6643518518518518E-3</v>
      </c>
      <c r="AO11" s="123">
        <f t="shared" si="14"/>
        <v>2.9861111111111113E-3</v>
      </c>
      <c r="AP11" s="246">
        <f t="shared" si="11"/>
        <v>2.9861111111111113E-3</v>
      </c>
      <c r="AQ11" s="124">
        <f>IF(AND(ISNUMBER(AJ11),AJ11&gt;0),SUM(AJ$4:AJ11)+SUM(AM$4:AM11),"|")</f>
        <v>4.4822280092592599E-2</v>
      </c>
      <c r="AR11" s="125">
        <f>IF(AND(ISNUMBER(AK11),AK11&gt;0),SUM(AK$4:AK11)+SUM(AN$4:AN11),"|")</f>
        <v>3.6215277777777784E-2</v>
      </c>
      <c r="AS11" s="126" t="str">
        <f>IF(AND(ISNUMBER(AL11),AL11&gt;0),SUM(AL$4:AL11)+SUM(AO$4:AO11),"|")</f>
        <v>|</v>
      </c>
      <c r="AT11" s="241" t="s">
        <v>188</v>
      </c>
      <c r="AU11" s="120">
        <f t="shared" si="12"/>
        <v>2.3380555555555559E-3</v>
      </c>
      <c r="AV11" s="128">
        <f t="shared" si="12"/>
        <v>3.37962962962963E-3</v>
      </c>
      <c r="AW11" s="123">
        <f t="shared" si="12"/>
        <v>2.8587962962962963E-3</v>
      </c>
      <c r="AX11" s="246">
        <f t="shared" si="8"/>
        <v>2.8587962962962963E-3</v>
      </c>
      <c r="AY11" s="124">
        <f>IF(AND(ISNUMBER(AJ11),AJ11&gt;0),SUM(AJ11:AJ$16)+SUM(AU11:AU$16),"|")</f>
        <v>1.1574166666666667E-2</v>
      </c>
      <c r="AZ11" s="125">
        <f>IF(AND(ISNUMBER(AK11),AK11&gt;0),SUM(AK11:AK$16)+SUM(AV11:AV$16),"|")</f>
        <v>8.301354166666667E-3</v>
      </c>
      <c r="BA11" s="126" t="str">
        <f>IF(AND(ISNUMBER(AL11),AL11&gt;0),SUM(AL11:AL$16)+SUM(AW11:AW$16),"|")</f>
        <v>|</v>
      </c>
      <c r="BB11" s="241" t="s">
        <v>188</v>
      </c>
      <c r="BC11" s="47"/>
    </row>
    <row r="12" spans="1:56" ht="12" customHeight="1">
      <c r="I12" s="47">
        <v>3</v>
      </c>
      <c r="J12" s="118">
        <v>294.95400000000001</v>
      </c>
      <c r="K12" s="118">
        <f t="shared" si="9"/>
        <v>9.7019999999999982</v>
      </c>
      <c r="L12" s="119" t="s">
        <v>131</v>
      </c>
      <c r="M12" s="120">
        <v>3.4722222222222202E-4</v>
      </c>
      <c r="N12" s="128"/>
      <c r="O12" s="122"/>
      <c r="P12" s="120">
        <f t="shared" si="10"/>
        <v>2.3380555555555559E-3</v>
      </c>
      <c r="Q12" s="128"/>
      <c r="R12" s="123" t="str">
        <f t="shared" si="13"/>
        <v/>
      </c>
      <c r="S12" s="246"/>
      <c r="T12" s="124">
        <f>IF(AND(ISNUMBER(M12),M12&gt;0),SUM(M$4:M12)+SUM(P$4:P12),"|")</f>
        <v>4.778559027777779E-2</v>
      </c>
      <c r="U12" s="125" t="str">
        <f>IF(AND(ISNUMBER(N12),N12&gt;0),SUM(N$4:N12)+SUM(Q$4:Q12),"|")</f>
        <v>|</v>
      </c>
      <c r="V12" s="126" t="str">
        <f>IF(AND(ISNUMBER(O12),O12&gt;0),SUM(O$4:O12)+SUM(R$4:R12),"|")</f>
        <v>|</v>
      </c>
      <c r="W12" s="241" t="s">
        <v>188</v>
      </c>
      <c r="X12" s="120">
        <v>2.1527777777777778E-3</v>
      </c>
      <c r="Y12" s="128"/>
      <c r="Z12" s="123"/>
      <c r="AA12" s="246"/>
      <c r="AB12" s="124">
        <f>IF(AND(ISNUMBER(M12),M12&gt;0),SUM(M12:M$14)+SUM(X12:X$14),"|")</f>
        <v>7.1409374999999997E-3</v>
      </c>
      <c r="AC12" s="125" t="str">
        <f>IF(AND(ISNUMBER(N12),N12&gt;0),SUM(N12:N$14)+SUM(Y12:Y$14),"|")</f>
        <v>|</v>
      </c>
      <c r="AD12" s="126" t="str">
        <f>IF(AND(ISNUMBER(O12),O12&gt;0),SUM(O12:O$14)+SUM(Z12:Z$14),"|")</f>
        <v>|</v>
      </c>
      <c r="AE12" s="241" t="s">
        <v>188</v>
      </c>
      <c r="AF12" s="129">
        <f t="shared" si="0"/>
        <v>3</v>
      </c>
      <c r="AG12" s="130">
        <f t="shared" si="1"/>
        <v>294.95400000000001</v>
      </c>
      <c r="AH12" s="130">
        <f t="shared" si="2"/>
        <v>9.7019999999999982</v>
      </c>
      <c r="AI12" s="119" t="str">
        <f t="shared" si="3"/>
        <v>Poznań Antoninek</v>
      </c>
      <c r="AJ12" s="120">
        <f t="shared" si="6"/>
        <v>3.4722222222222202E-4</v>
      </c>
      <c r="AK12" s="128" t="str">
        <f t="shared" si="7"/>
        <v/>
      </c>
      <c r="AL12" s="122"/>
      <c r="AM12" s="120">
        <f t="shared" si="14"/>
        <v>2.3380555555555559E-3</v>
      </c>
      <c r="AN12" s="128" t="str">
        <f t="shared" si="14"/>
        <v/>
      </c>
      <c r="AO12" s="123" t="str">
        <f t="shared" si="14"/>
        <v/>
      </c>
      <c r="AP12" s="246" t="str">
        <f t="shared" si="11"/>
        <v/>
      </c>
      <c r="AQ12" s="124">
        <f>IF(AND(ISNUMBER(AJ12),AJ12&gt;0),SUM(AJ$4:AJ12)+SUM(AM$4:AM12),"|")</f>
        <v>4.7507557870370379E-2</v>
      </c>
      <c r="AR12" s="125" t="str">
        <f>IF(AND(ISNUMBER(AK12),AK12&gt;0),SUM(AK$4:AK12)+SUM(AN$4:AN12),"|")</f>
        <v>|</v>
      </c>
      <c r="AS12" s="126" t="str">
        <f>IF(AND(ISNUMBER(AL12),AL12&gt;0),SUM(AL$4:AL12)+SUM(AO$4:AO12),"|")</f>
        <v>|</v>
      </c>
      <c r="AT12" s="241" t="s">
        <v>188</v>
      </c>
      <c r="AU12" s="120">
        <f t="shared" si="12"/>
        <v>2.1527777777777778E-3</v>
      </c>
      <c r="AV12" s="128" t="str">
        <f t="shared" si="12"/>
        <v/>
      </c>
      <c r="AW12" s="123" t="str">
        <f t="shared" si="12"/>
        <v/>
      </c>
      <c r="AX12" s="246" t="str">
        <f t="shared" si="8"/>
        <v/>
      </c>
      <c r="AY12" s="124">
        <f>IF(AND(ISNUMBER(AJ12),AJ12&gt;0),SUM(AJ12:AJ$16)+SUM(AU12:AU$16),"|")</f>
        <v>8.5416666666666662E-3</v>
      </c>
      <c r="AZ12" s="125" t="str">
        <f>IF(AND(ISNUMBER(AK12),AK12&gt;0),SUM(AK12:AK$16)+SUM(AV12:AV$16),"|")</f>
        <v>|</v>
      </c>
      <c r="BA12" s="126" t="str">
        <f>IF(AND(ISNUMBER(AL12),AL12&gt;0),SUM(AL12:AL$16)+SUM(AW12:AW$16),"|")</f>
        <v>|</v>
      </c>
      <c r="BB12" s="241" t="s">
        <v>188</v>
      </c>
      <c r="BC12" s="47"/>
    </row>
    <row r="13" spans="1:56" ht="12" customHeight="1">
      <c r="I13" s="47">
        <v>3</v>
      </c>
      <c r="J13" s="118">
        <v>298.99700000000001</v>
      </c>
      <c r="K13" s="118">
        <f t="shared" si="9"/>
        <v>5.6589999999999918</v>
      </c>
      <c r="L13" s="132" t="s">
        <v>82</v>
      </c>
      <c r="M13" s="120">
        <v>3.4722222222222224E-4</v>
      </c>
      <c r="N13" s="128">
        <v>3.4722222222222202E-4</v>
      </c>
      <c r="O13" s="122"/>
      <c r="P13" s="120">
        <f t="shared" si="10"/>
        <v>2.1527777777777778E-3</v>
      </c>
      <c r="Q13" s="128">
        <v>3.37962962962963E-3</v>
      </c>
      <c r="R13" s="123">
        <f t="shared" si="13"/>
        <v>2.7893518518518519E-3</v>
      </c>
      <c r="S13" s="246">
        <v>2.7893518518518519E-3</v>
      </c>
      <c r="T13" s="124">
        <f>IF(AND(ISNUMBER(M13),M13&gt;0),SUM(M$4:M13)+SUM(P$4:P13),"|")</f>
        <v>5.0285590277777792E-2</v>
      </c>
      <c r="U13" s="125">
        <f>IF(AND(ISNUMBER(N13),N13&gt;0),SUM(N$4:N13)+SUM(Q$4:Q13),"|")</f>
        <v>4.0219907407407406E-2</v>
      </c>
      <c r="V13" s="126" t="str">
        <f>IF(AND(ISNUMBER(O13),O13&gt;0),SUM(O$4:O13)+SUM(R$4:R13),"|")</f>
        <v>|</v>
      </c>
      <c r="W13" s="241" t="s">
        <v>188</v>
      </c>
      <c r="X13" s="120">
        <v>1.6868055555555549E-3</v>
      </c>
      <c r="Y13" s="128">
        <f>IF(Q14=0,"",Q14)</f>
        <v>1.6203703703703703E-3</v>
      </c>
      <c r="Z13" s="123">
        <f>AA13</f>
        <v>3.2523148148148151E-3</v>
      </c>
      <c r="AA13" s="246">
        <v>3.2523148148148151E-3</v>
      </c>
      <c r="AB13" s="124">
        <f>IF(AND(ISNUMBER(M13),M13&gt;0),SUM(M13:M$14)+SUM(X13:X$14),"|")</f>
        <v>4.6409375000000001E-3</v>
      </c>
      <c r="AC13" s="125">
        <f>IF(AND(ISNUMBER(N13),N13&gt;0),SUM(N13:N$14)+SUM(Y13:Y$14),"|")</f>
        <v>4.5745023148148142E-3</v>
      </c>
      <c r="AD13" s="126" t="str">
        <f>IF(AND(ISNUMBER(O13),O13&gt;0),SUM(O13:O$14)+SUM(Z13:Z$14),"|")</f>
        <v>|</v>
      </c>
      <c r="AE13" s="241" t="s">
        <v>188</v>
      </c>
      <c r="AF13" s="129">
        <f t="shared" si="0"/>
        <v>3</v>
      </c>
      <c r="AG13" s="130">
        <f t="shared" si="1"/>
        <v>298.99700000000001</v>
      </c>
      <c r="AH13" s="130">
        <f t="shared" si="2"/>
        <v>5.6589999999999918</v>
      </c>
      <c r="AI13" s="132" t="str">
        <f t="shared" si="3"/>
        <v>Poznań Wschód</v>
      </c>
      <c r="AJ13" s="120">
        <f t="shared" si="6"/>
        <v>3.4722222222222224E-4</v>
      </c>
      <c r="AK13" s="128">
        <f t="shared" si="7"/>
        <v>3.4722222222222202E-4</v>
      </c>
      <c r="AL13" s="122"/>
      <c r="AM13" s="120">
        <f t="shared" si="14"/>
        <v>2.1527777777777778E-3</v>
      </c>
      <c r="AN13" s="128">
        <f t="shared" si="14"/>
        <v>3.37962962962963E-3</v>
      </c>
      <c r="AO13" s="123">
        <f t="shared" si="14"/>
        <v>2.7893518518518519E-3</v>
      </c>
      <c r="AP13" s="246">
        <f t="shared" si="11"/>
        <v>2.7893518518518519E-3</v>
      </c>
      <c r="AQ13" s="124">
        <f>IF(AND(ISNUMBER(AJ13),AJ13&gt;0),SUM(AJ$4:AJ13)+SUM(AM$4:AM13),"|")</f>
        <v>5.0007557870370381E-2</v>
      </c>
      <c r="AR13" s="125">
        <f>IF(AND(ISNUMBER(AK13),AK13&gt;0),SUM(AK$4:AK13)+SUM(AN$4:AN13),"|")</f>
        <v>3.9942129629629633E-2</v>
      </c>
      <c r="AS13" s="126" t="str">
        <f>IF(AND(ISNUMBER(AL13),AL13&gt;0),SUM(AL$4:AL13)+SUM(AO$4:AO13),"|")</f>
        <v>|</v>
      </c>
      <c r="AT13" s="241" t="s">
        <v>188</v>
      </c>
      <c r="AU13" s="120">
        <v>1.0648148148148147E-3</v>
      </c>
      <c r="AV13" s="128">
        <f>IF(Y13=0,"",Y13)</f>
        <v>1.6203703703703703E-3</v>
      </c>
      <c r="AW13" s="123">
        <f>IF(Z13=0,"",Z13)</f>
        <v>3.2523148148148151E-3</v>
      </c>
      <c r="AX13" s="246">
        <f t="shared" si="8"/>
        <v>3.2523148148148151E-3</v>
      </c>
      <c r="AY13" s="124">
        <f>IF(AND(ISNUMBER(AJ13),AJ13&gt;0),SUM(AJ13:AJ$16)+SUM(AU13:AU$16),"|")</f>
        <v>6.0416666666666665E-3</v>
      </c>
      <c r="AZ13" s="125">
        <f>IF(AND(ISNUMBER(AK13),AK13&gt;0),SUM(AK13:AK$16)+SUM(AV13:AV$16),"|")</f>
        <v>4.5745023148148142E-3</v>
      </c>
      <c r="BA13" s="126" t="str">
        <f>IF(AND(ISNUMBER(AL13),AL13&gt;0),SUM(AL13:AL$16)+SUM(AW13:AW$16),"|")</f>
        <v>|</v>
      </c>
      <c r="BB13" s="241" t="s">
        <v>188</v>
      </c>
      <c r="BC13" s="47"/>
    </row>
    <row r="14" spans="1:56" ht="12" customHeight="1">
      <c r="I14" s="47">
        <v>3</v>
      </c>
      <c r="J14" s="118">
        <v>301.577</v>
      </c>
      <c r="K14" s="118">
        <f t="shared" si="9"/>
        <v>3.0790000000000077</v>
      </c>
      <c r="L14" s="133" t="s">
        <v>83</v>
      </c>
      <c r="M14" s="120">
        <v>3.4722222222222224E-4</v>
      </c>
      <c r="N14" s="128">
        <v>3.4722222222222202E-4</v>
      </c>
      <c r="O14" s="122"/>
      <c r="P14" s="120">
        <f t="shared" si="10"/>
        <v>1.6868055555555549E-3</v>
      </c>
      <c r="Q14" s="128">
        <v>1.6203703703703703E-3</v>
      </c>
      <c r="R14" s="123" t="str">
        <f t="shared" si="13"/>
        <v/>
      </c>
      <c r="S14" s="246"/>
      <c r="T14" s="124">
        <f>IF(AND(ISNUMBER(M14),M14&gt;0),SUM(M$4:M14)+SUM(P$4:P14),"|")</f>
        <v>5.2319618055555565E-2</v>
      </c>
      <c r="U14" s="125">
        <f>IF(AND(ISNUMBER(N14),N14&gt;0),SUM(N$4:N14)+SUM(Q$4:Q14),"|")</f>
        <v>4.2187499999999996E-2</v>
      </c>
      <c r="V14" s="126" t="str">
        <f>IF(AND(ISNUMBER(O14),O14&gt;0),SUM(O$4:O14)+SUM(R$4:R14),"|")</f>
        <v>|</v>
      </c>
      <c r="W14" s="241" t="s">
        <v>188</v>
      </c>
      <c r="X14" s="120">
        <v>2.2596875000000004E-3</v>
      </c>
      <c r="Y14" s="128">
        <f>X14</f>
        <v>2.2596875000000004E-3</v>
      </c>
      <c r="Z14" s="123"/>
      <c r="AA14" s="246"/>
      <c r="AB14" s="124">
        <f>IF(AND(ISNUMBER(M14),M14&gt;0),SUM(M14:M$14)+SUM(X14:X$14),"|")</f>
        <v>2.6069097222222227E-3</v>
      </c>
      <c r="AC14" s="125">
        <f>IF(AND(ISNUMBER(N14),N14&gt;0),SUM(N14:N$14)+SUM(Y14:Y$14),"|")</f>
        <v>2.6069097222222223E-3</v>
      </c>
      <c r="AD14" s="126" t="str">
        <f>IF(AND(ISNUMBER(O14),O14&gt;0),SUM(O14:O$14)+SUM(Z14:Z$14),"|")</f>
        <v>|</v>
      </c>
      <c r="AE14" s="241" t="s">
        <v>188</v>
      </c>
      <c r="AF14" s="129">
        <v>3</v>
      </c>
      <c r="AG14" s="118">
        <v>300.10000000000002</v>
      </c>
      <c r="AH14" s="118">
        <f>ABS(AG14-AG$17)</f>
        <v>4.5559999999999832</v>
      </c>
      <c r="AI14" s="134" t="s">
        <v>84</v>
      </c>
      <c r="AJ14" s="120">
        <v>3.4722222222222224E-4</v>
      </c>
      <c r="AK14" s="121"/>
      <c r="AL14" s="122"/>
      <c r="AM14" s="120">
        <v>1.0648148148148147E-3</v>
      </c>
      <c r="AN14" s="128"/>
      <c r="AO14" s="123"/>
      <c r="AP14" s="246"/>
      <c r="AQ14" s="124">
        <f>IF(AND(ISNUMBER(AJ14),AJ14&gt;0),SUM(AJ$4:AJ14)+SUM(AM$4:AM14),"|")</f>
        <v>5.1419594907407419E-2</v>
      </c>
      <c r="AR14" s="125" t="str">
        <f>IF(AND(ISNUMBER(AK14),AK14&gt;0),SUM(AK$4:AK14)+SUM(AN$4:AN14),"|")</f>
        <v>|</v>
      </c>
      <c r="AS14" s="126" t="str">
        <f>IF(AND(ISNUMBER(AL14),AL14&gt;0),SUM(AL$4:AL14)+SUM(AO$4:AO14),"|")</f>
        <v>|</v>
      </c>
      <c r="AT14" s="241" t="s">
        <v>188</v>
      </c>
      <c r="AU14" s="120">
        <v>9.8379629629629642E-4</v>
      </c>
      <c r="AV14" s="128"/>
      <c r="AW14" s="123"/>
      <c r="AX14" s="246"/>
      <c r="AY14" s="124">
        <f>IF(AND(ISNUMBER(AJ14),AJ14&gt;0),SUM(AJ14:AJ$16)+SUM(AU14:AU$16),"|")</f>
        <v>4.6296296296296294E-3</v>
      </c>
      <c r="AZ14" s="125" t="str">
        <f>IF(AND(ISNUMBER(AK14),AK14&gt;0),SUM(AK14:AK$16)+SUM(AV14:AV$16),"|")</f>
        <v>|</v>
      </c>
      <c r="BA14" s="126" t="str">
        <f>IF(AND(ISNUMBER(AL14),AL14&gt;0),SUM(AL14:AL$16)+SUM(AW14:AW$16),"|")</f>
        <v>|</v>
      </c>
      <c r="BB14" s="241" t="s">
        <v>188</v>
      </c>
      <c r="BC14" s="47"/>
    </row>
    <row r="15" spans="1:56" ht="12" customHeight="1">
      <c r="I15" s="47">
        <v>3</v>
      </c>
      <c r="J15" s="118">
        <v>304.65600000000001</v>
      </c>
      <c r="K15" s="118">
        <f t="shared" si="9"/>
        <v>0</v>
      </c>
      <c r="L15" s="261" t="s">
        <v>45</v>
      </c>
      <c r="M15" s="136">
        <f>1*10^(-100)</f>
        <v>1E-100</v>
      </c>
      <c r="N15" s="136">
        <f>1*10^(-100)</f>
        <v>1E-100</v>
      </c>
      <c r="O15" s="136">
        <f>1*10^(-100)</f>
        <v>1E-100</v>
      </c>
      <c r="P15" s="120">
        <v>2.1180555555555553E-3</v>
      </c>
      <c r="Q15" s="128">
        <v>2.1180555555555553E-3</v>
      </c>
      <c r="R15" s="123">
        <f>IF(S15=0,"",S15)</f>
        <v>3.1134259259259257E-3</v>
      </c>
      <c r="S15" s="246">
        <v>3.1134259259259257E-3</v>
      </c>
      <c r="T15" s="124">
        <f>IF(AND(ISNUMBER(M15),M15&gt;0),SUM(M$4:M15)+SUM(P$4:P15),"|")</f>
        <v>5.4437673611111119E-2</v>
      </c>
      <c r="U15" s="125">
        <f>IF(AND(ISNUMBER(N15),N15&gt;0),SUM(N$4:N15)+SUM(Q$4:Q15),"|")</f>
        <v>4.4305555555555549E-2</v>
      </c>
      <c r="V15" s="126">
        <f>IF(AND(ISNUMBER(O15),O15&gt;0),SUM(O$4:O15)+SUM(R$4:R15),"|")</f>
        <v>3.7546296296296286E-2</v>
      </c>
      <c r="W15" s="241">
        <f>SUM(S7:S15)</f>
        <v>1.4201388888888888E-2</v>
      </c>
      <c r="X15" s="120">
        <f>IF(P16=0,"",P16)</f>
        <v>3.4201041666666659E-3</v>
      </c>
      <c r="Y15" s="128">
        <f>IF(Q16=0,"",Q16)</f>
        <v>3.4201041666666659E-3</v>
      </c>
      <c r="Z15" s="123">
        <f>IF(R16=0,"",R16)</f>
        <v>3.2407407407407406E-3</v>
      </c>
      <c r="AA15" s="246">
        <f>IF(S16=0,"",S16)</f>
        <v>3.2407407407407406E-3</v>
      </c>
      <c r="AB15" s="124">
        <f>IF(AND(ISNUMBER(M15),M15&gt;0),SUM(M15:M$27)+SUM(X15:X$27),"|")</f>
        <v>4.4145312500000006E-2</v>
      </c>
      <c r="AC15" s="125">
        <f>IF(AND(ISNUMBER(N15),N15&gt;0),SUM(N15:N$27)+SUM(Y15:Y$27),"|")</f>
        <v>3.5214895833333336E-2</v>
      </c>
      <c r="AD15" s="126">
        <f>IF(AND(ISNUMBER(O15),O15&gt;0),SUM(O15:O$27)+SUM(Z15:Z$27),"|")</f>
        <v>3.259259259259259E-2</v>
      </c>
      <c r="AE15" s="241">
        <f>SUM(AA15:AA27)</f>
        <v>2.7476851851851853E-2</v>
      </c>
      <c r="AF15" s="129">
        <f t="shared" ref="AF15:AK15" si="15">IF(I14=0,"",I14)</f>
        <v>3</v>
      </c>
      <c r="AG15" s="130">
        <f t="shared" si="15"/>
        <v>301.577</v>
      </c>
      <c r="AH15" s="130">
        <f t="shared" si="15"/>
        <v>3.0790000000000077</v>
      </c>
      <c r="AI15" s="133" t="str">
        <f t="shared" si="15"/>
        <v>Poznań Garbary</v>
      </c>
      <c r="AJ15" s="120">
        <f t="shared" si="15"/>
        <v>3.4722222222222224E-4</v>
      </c>
      <c r="AK15" s="128">
        <f t="shared" si="15"/>
        <v>3.4722222222222202E-4</v>
      </c>
      <c r="AL15" s="122"/>
      <c r="AM15" s="120">
        <v>9.8379629629629642E-4</v>
      </c>
      <c r="AN15" s="128">
        <f>IF(Q14=0,"",Q14)</f>
        <v>1.6203703703703703E-3</v>
      </c>
      <c r="AO15" s="123" t="str">
        <f>IF(R14=0,"",R14)</f>
        <v/>
      </c>
      <c r="AP15" s="246" t="str">
        <f>IF(S14=0,"",S14)</f>
        <v/>
      </c>
      <c r="AQ15" s="124">
        <f>IF(AND(ISNUMBER(AJ15),AJ15&gt;0),SUM(AJ$4:AJ15)+SUM(AM$4:AM15),"|")</f>
        <v>5.2750613425925935E-2</v>
      </c>
      <c r="AR15" s="125">
        <f>IF(AND(ISNUMBER(AK15),AK15&gt;0),SUM(AK$4:AK15)+SUM(AN$4:AN15),"|")</f>
        <v>4.1909722222222223E-2</v>
      </c>
      <c r="AS15" s="126" t="str">
        <f>IF(AND(ISNUMBER(AL15),AL15&gt;0),SUM(AL$4:AL15)+SUM(AO$4:AO15),"|")</f>
        <v>|</v>
      </c>
      <c r="AT15" s="241" t="s">
        <v>188</v>
      </c>
      <c r="AU15" s="120">
        <v>1.0648148148148147E-3</v>
      </c>
      <c r="AV15" s="128">
        <f>IF(Y14=0,"",Y14)</f>
        <v>2.2596875000000004E-3</v>
      </c>
      <c r="AW15" s="123" t="str">
        <f>IF(Z14=0,"",Z14)</f>
        <v/>
      </c>
      <c r="AX15" s="246" t="str">
        <f>IF(AA14=0,"",AA14)</f>
        <v/>
      </c>
      <c r="AY15" s="124">
        <f>IF(AND(ISNUMBER(AJ15),AJ15&gt;0),SUM(AJ15:AJ$16)+SUM(AU15:AU$16),"|")</f>
        <v>3.2986111111111111E-3</v>
      </c>
      <c r="AZ15" s="125">
        <f>IF(AND(ISNUMBER(AK15),AK15&gt;0),SUM(AK15:AK$16)+SUM(AV15:AV$16),"|")</f>
        <v>2.6069097222222223E-3</v>
      </c>
      <c r="BA15" s="126" t="str">
        <f>IF(AND(ISNUMBER(AL15),AL15&gt;0),SUM(AL15:AL$16)+SUM(AW15:AW$16),"|")</f>
        <v>|</v>
      </c>
      <c r="BB15" s="241" t="s">
        <v>188</v>
      </c>
      <c r="BC15" s="47"/>
    </row>
    <row r="16" spans="1:56" ht="12" customHeight="1">
      <c r="I16" s="47">
        <v>3</v>
      </c>
      <c r="J16" s="118">
        <v>309.15499999999997</v>
      </c>
      <c r="K16" s="118">
        <f t="shared" si="9"/>
        <v>4.4989999999999668</v>
      </c>
      <c r="L16" s="132" t="s">
        <v>132</v>
      </c>
      <c r="M16" s="120">
        <v>3.4722222222222202E-4</v>
      </c>
      <c r="N16" s="128">
        <v>3.4722222222222202E-4</v>
      </c>
      <c r="O16" s="122"/>
      <c r="P16" s="120">
        <v>3.4201041666666659E-3</v>
      </c>
      <c r="Q16" s="128">
        <f>P16</f>
        <v>3.4201041666666659E-3</v>
      </c>
      <c r="R16" s="123">
        <f t="shared" ref="R16:R25" si="16">IF(S16=0,"",S16)</f>
        <v>3.2407407407407406E-3</v>
      </c>
      <c r="S16" s="246">
        <v>3.2407407407407406E-3</v>
      </c>
      <c r="T16" s="124">
        <f>IF(AND(ISNUMBER(M16),M16&gt;0),SUM(M$16:M16)+SUM(P$16:P16),"|")</f>
        <v>3.7673263888888878E-3</v>
      </c>
      <c r="U16" s="125">
        <f>IF(AND(ISNUMBER(N16),N16&gt;0),SUM(N$16:N16)+SUM(Q$16:Q16),"|")</f>
        <v>3.7673263888888878E-3</v>
      </c>
      <c r="V16" s="126" t="str">
        <f>IF(AND(ISNUMBER(O16),O16&gt;0),SUM(O$16:O16)+SUM(R$16:R16),"|")</f>
        <v>|</v>
      </c>
      <c r="W16" s="241" t="s">
        <v>188</v>
      </c>
      <c r="X16" s="120">
        <f t="shared" ref="X16:Y18" si="17">IF(P17=0,"",P17)</f>
        <v>2.0725694444444459E-3</v>
      </c>
      <c r="Y16" s="128">
        <f t="shared" si="17"/>
        <v>2.0725694444444459E-3</v>
      </c>
      <c r="Z16" s="123">
        <f>IF(R18=0,"",R18)</f>
        <v>3.3912037037037036E-3</v>
      </c>
      <c r="AA16" s="246">
        <f>IF(S18=0,"",S18)</f>
        <v>3.3912037037037036E-3</v>
      </c>
      <c r="AB16" s="124">
        <f>IF(AND(ISNUMBER(M16),M16&gt;0),SUM(M16:M$27)+SUM(X16:X$27),"|")</f>
        <v>4.0725208333333332E-2</v>
      </c>
      <c r="AC16" s="125">
        <f>IF(AND(ISNUMBER(N16),N16&gt;0),SUM(N16:N$27)+SUM(Y16:Y$27),"|")</f>
        <v>3.1794791666666669E-2</v>
      </c>
      <c r="AD16" s="126" t="str">
        <f>IF(AND(ISNUMBER(O16),O16&gt;0),SUM(O16:O$27)+SUM(Z16:Z$27),"|")</f>
        <v>|</v>
      </c>
      <c r="AE16" s="241" t="s">
        <v>188</v>
      </c>
      <c r="AF16" s="129">
        <v>3</v>
      </c>
      <c r="AG16" s="118">
        <v>302.89999999999998</v>
      </c>
      <c r="AH16" s="118">
        <f>ABS(AG16-AG$17)</f>
        <v>1.7560000000000286</v>
      </c>
      <c r="AI16" s="134" t="s">
        <v>85</v>
      </c>
      <c r="AJ16" s="120">
        <v>3.4722222222222224E-4</v>
      </c>
      <c r="AK16" s="121"/>
      <c r="AL16" s="122"/>
      <c r="AM16" s="120">
        <v>1.0648148148148147E-3</v>
      </c>
      <c r="AN16" s="128"/>
      <c r="AO16" s="123"/>
      <c r="AP16" s="246"/>
      <c r="AQ16" s="124">
        <f>IF(AND(ISNUMBER(AJ16),AJ16&gt;0),SUM(AJ$4:AJ16)+SUM(AM$4:AM16),"|")</f>
        <v>5.4162650462962973E-2</v>
      </c>
      <c r="AR16" s="125" t="str">
        <f>IF(AND(ISNUMBER(AK16),AK16&gt;0),SUM(AK$4:AK16)+SUM(AN$4:AN16),"|")</f>
        <v>|</v>
      </c>
      <c r="AS16" s="126" t="str">
        <f>IF(AND(ISNUMBER(AL16),AL16&gt;0),SUM(AL$4:AL16)+SUM(AO$4:AO16),"|")</f>
        <v>|</v>
      </c>
      <c r="AT16" s="241" t="s">
        <v>188</v>
      </c>
      <c r="AU16" s="120">
        <v>1.5393518518518519E-3</v>
      </c>
      <c r="AV16" s="128"/>
      <c r="AW16" s="123"/>
      <c r="AX16" s="246"/>
      <c r="AY16" s="124">
        <f>IF(AND(ISNUMBER(AJ16),AJ16&gt;0),SUM(AJ16:AJ$16)+SUM(AU16:AU$16),"|")</f>
        <v>1.8865740740740742E-3</v>
      </c>
      <c r="AZ16" s="125" t="str">
        <f>IF(AND(ISNUMBER(AK16),AK16&gt;0),SUM(AK16:AK$16)+SUM(AV16:AV$16),"|")</f>
        <v>|</v>
      </c>
      <c r="BA16" s="126" t="str">
        <f>IF(AND(ISNUMBER(AL16),AL16&gt;0),SUM(AL16:AL$16)+SUM(AW16:AW$16),"|")</f>
        <v>|</v>
      </c>
      <c r="BB16" s="241" t="s">
        <v>188</v>
      </c>
      <c r="BC16" s="47"/>
    </row>
    <row r="17" spans="8:55" ht="12" customHeight="1">
      <c r="I17" s="47">
        <v>3</v>
      </c>
      <c r="J17" s="118">
        <v>312.84500000000003</v>
      </c>
      <c r="K17" s="118">
        <f t="shared" si="9"/>
        <v>8.1890000000000214</v>
      </c>
      <c r="L17" s="133" t="s">
        <v>133</v>
      </c>
      <c r="M17" s="120">
        <v>3.4722222222222202E-4</v>
      </c>
      <c r="N17" s="128">
        <v>3.4722222222222202E-4</v>
      </c>
      <c r="O17" s="122"/>
      <c r="P17" s="120">
        <v>2.0725694444444459E-3</v>
      </c>
      <c r="Q17" s="128">
        <f>P17</f>
        <v>2.0725694444444459E-3</v>
      </c>
      <c r="R17" s="123" t="str">
        <f t="shared" si="16"/>
        <v/>
      </c>
      <c r="S17" s="246"/>
      <c r="T17" s="124">
        <f>IF(AND(ISNUMBER(M17),M17&gt;0),SUM(M$16:M17)+SUM(P$16:P17),"|")</f>
        <v>6.1871180555555551E-3</v>
      </c>
      <c r="U17" s="125">
        <f>IF(AND(ISNUMBER(N17),N17&gt;0),SUM(N$16:N17)+SUM(Q$16:Q17),"|")</f>
        <v>6.1871180555555551E-3</v>
      </c>
      <c r="V17" s="126" t="str">
        <f>IF(AND(ISNUMBER(O17),O17&gt;0),SUM(O$16:O17)+SUM(R$16:R17),"|")</f>
        <v>|</v>
      </c>
      <c r="W17" s="241" t="s">
        <v>188</v>
      </c>
      <c r="X17" s="120">
        <f t="shared" si="17"/>
        <v>2.5497569444444443E-3</v>
      </c>
      <c r="Y17" s="128">
        <f t="shared" si="17"/>
        <v>2.3379629629629631E-3</v>
      </c>
      <c r="Z17" s="123" t="str">
        <f>IF(R19=0,"",R19)</f>
        <v/>
      </c>
      <c r="AA17" s="246" t="str">
        <f>IF(S19=0,"",S19)</f>
        <v/>
      </c>
      <c r="AB17" s="124">
        <f>IF(AND(ISNUMBER(M17),M17&gt;0),SUM(M17:M$27)+SUM(X17:X$27),"|")</f>
        <v>3.8305416666666661E-2</v>
      </c>
      <c r="AC17" s="125">
        <f>IF(AND(ISNUMBER(N17),N17&gt;0),SUM(N17:N$27)+SUM(Y17:Y$27),"|")</f>
        <v>2.9374999999999998E-2</v>
      </c>
      <c r="AD17" s="126" t="str">
        <f>IF(AND(ISNUMBER(O17),O17&gt;0),SUM(O17:O$27)+SUM(Z17:Z$27),"|")</f>
        <v>|</v>
      </c>
      <c r="AE17" s="241" t="s">
        <v>188</v>
      </c>
      <c r="AF17" s="129">
        <f t="shared" ref="AF17:AG20" si="18">IF(I15=0,"",I15)</f>
        <v>3</v>
      </c>
      <c r="AG17" s="130">
        <f t="shared" si="18"/>
        <v>304.65600000000001</v>
      </c>
      <c r="AH17" s="130">
        <v>0</v>
      </c>
      <c r="AI17" s="261" t="str">
        <f>IF(L15=0,"",L15)</f>
        <v>Poznań Główny</v>
      </c>
      <c r="AJ17" s="136">
        <f>1*10^(-100)</f>
        <v>1E-100</v>
      </c>
      <c r="AK17" s="136">
        <f>1*10^(-100)</f>
        <v>1E-100</v>
      </c>
      <c r="AL17" s="136">
        <f>1*10^(-100)</f>
        <v>1E-100</v>
      </c>
      <c r="AM17" s="120">
        <v>1.6782407407407406E-3</v>
      </c>
      <c r="AN17" s="128">
        <f t="shared" ref="AN17:AP20" si="19">IF(Q15=0,"",Q15)</f>
        <v>2.1180555555555553E-3</v>
      </c>
      <c r="AO17" s="123">
        <f t="shared" si="19"/>
        <v>3.1134259259259257E-3</v>
      </c>
      <c r="AP17" s="246">
        <f t="shared" si="19"/>
        <v>3.1134259259259257E-3</v>
      </c>
      <c r="AQ17" s="124">
        <f>IF(AND(ISNUMBER(AJ17),AJ17&gt;0),SUM(AJ$4:AJ17)+SUM(AM$4:AM17),"|")</f>
        <v>5.584089120370371E-2</v>
      </c>
      <c r="AR17" s="125">
        <f>IF(AND(ISNUMBER(AK17),AK17&gt;0),SUM(AK$4:AK17)+SUM(AN$4:AN17),"|")</f>
        <v>4.4027777777777777E-2</v>
      </c>
      <c r="AS17" s="126">
        <f>IF(AND(ISNUMBER(AL17),AL17&gt;0),SUM(AL$4:AL17)+SUM(AO$4:AO17),"|")</f>
        <v>3.726851851851852E-2</v>
      </c>
      <c r="AT17" s="241">
        <f>SUM(AP4:AP17)</f>
        <v>3.0173611111111116E-2</v>
      </c>
      <c r="AU17" s="120">
        <f t="shared" ref="AU17:AX19" si="20">IF(X15=0,"",X15)</f>
        <v>3.4201041666666659E-3</v>
      </c>
      <c r="AV17" s="128">
        <f t="shared" si="20"/>
        <v>3.4201041666666659E-3</v>
      </c>
      <c r="AW17" s="123">
        <f t="shared" si="20"/>
        <v>3.2407407407407406E-3</v>
      </c>
      <c r="AX17" s="246">
        <f t="shared" si="20"/>
        <v>3.2407407407407406E-3</v>
      </c>
      <c r="AY17" s="124">
        <f>IF(AND(ISNUMBER(AJ17),AJ17&gt;0),SUM(AJ17:AJ$30)+SUM(AU17:AU$30),"|")</f>
        <v>4.5190810185185185E-2</v>
      </c>
      <c r="AZ17" s="125">
        <f>IF(AND(ISNUMBER(AK17),AK17&gt;0),SUM(AK17:AK$30)+SUM(AV17:AV$30),"|")</f>
        <v>3.5214895833333336E-2</v>
      </c>
      <c r="BA17" s="126">
        <f>IF(AND(ISNUMBER(AL17),AL17&gt;0),SUM(AL17:AL$30)+SUM(AW17:AW$30),"|")</f>
        <v>3.259259259259259E-2</v>
      </c>
      <c r="BB17" s="241">
        <f>SUM(AX17:AX30)</f>
        <v>2.7476851851851853E-2</v>
      </c>
      <c r="BC17" s="47"/>
    </row>
    <row r="18" spans="8:55" ht="12" customHeight="1">
      <c r="H18" s="70"/>
      <c r="I18" s="47">
        <v>3</v>
      </c>
      <c r="J18" s="118">
        <v>318.27800000000002</v>
      </c>
      <c r="K18" s="118">
        <f t="shared" si="9"/>
        <v>13.622000000000014</v>
      </c>
      <c r="L18" s="132" t="s">
        <v>134</v>
      </c>
      <c r="M18" s="120">
        <v>3.4722222222222202E-4</v>
      </c>
      <c r="N18" s="128">
        <v>3.4722222222222202E-4</v>
      </c>
      <c r="O18" s="122"/>
      <c r="P18" s="120">
        <v>2.5497569444444443E-3</v>
      </c>
      <c r="Q18" s="128">
        <v>2.3379629629629631E-3</v>
      </c>
      <c r="R18" s="123">
        <f t="shared" si="16"/>
        <v>3.3912037037037036E-3</v>
      </c>
      <c r="S18" s="246">
        <v>3.3912037037037036E-3</v>
      </c>
      <c r="T18" s="124">
        <f>IF(AND(ISNUMBER(M18),M18&gt;0),SUM(M$16:M18)+SUM(P$16:P18),"|")</f>
        <v>9.0840972222222226E-3</v>
      </c>
      <c r="U18" s="125">
        <f>IF(AND(ISNUMBER(N18),N18&gt;0),SUM(N$16:N18)+SUM(Q$16:Q18),"|")</f>
        <v>8.8723032407407414E-3</v>
      </c>
      <c r="V18" s="126" t="str">
        <f>IF(AND(ISNUMBER(O18),O18&gt;0),SUM(O$16:O18)+SUM(R$16:R18),"|")</f>
        <v>|</v>
      </c>
      <c r="W18" s="241" t="s">
        <v>188</v>
      </c>
      <c r="X18" s="120">
        <f t="shared" si="17"/>
        <v>2.4730208333333318E-3</v>
      </c>
      <c r="Y18" s="128">
        <f t="shared" si="17"/>
        <v>2.2800925925925927E-3</v>
      </c>
      <c r="Z18" s="123">
        <f>IF(R21=0,"",R21)</f>
        <v>4.8263888888888887E-3</v>
      </c>
      <c r="AA18" s="246">
        <f>IF(S21=0,"",S21)</f>
        <v>4.5023148148148149E-3</v>
      </c>
      <c r="AB18" s="124">
        <f>IF(AND(ISNUMBER(M18),M18&gt;0),SUM(M18:M$27)+SUM(X18:X$27),"|")</f>
        <v>3.5408437499999994E-2</v>
      </c>
      <c r="AC18" s="125">
        <f>IF(AND(ISNUMBER(N18),N18&gt;0),SUM(N18:N$27)+SUM(Y18:Y$27),"|")</f>
        <v>2.6689814814814812E-2</v>
      </c>
      <c r="AD18" s="126" t="str">
        <f>IF(AND(ISNUMBER(O18),O18&gt;0),SUM(O18:O$27)+SUM(Z18:Z$27),"|")</f>
        <v>|</v>
      </c>
      <c r="AE18" s="241" t="s">
        <v>188</v>
      </c>
      <c r="AF18" s="129">
        <f t="shared" si="18"/>
        <v>3</v>
      </c>
      <c r="AG18" s="130">
        <f t="shared" si="18"/>
        <v>309.15499999999997</v>
      </c>
      <c r="AH18" s="130">
        <f>IF(K16=0,"",K16)</f>
        <v>4.4989999999999668</v>
      </c>
      <c r="AI18" s="132" t="str">
        <f>IF(L16=0,"",L16)</f>
        <v>Poznań Górczyn</v>
      </c>
      <c r="AJ18" s="120">
        <f t="shared" ref="AJ18:AK20" si="21">IF(M16=0,"",M16)</f>
        <v>3.4722222222222202E-4</v>
      </c>
      <c r="AK18" s="128">
        <f t="shared" si="21"/>
        <v>3.4722222222222202E-4</v>
      </c>
      <c r="AL18" s="122"/>
      <c r="AM18" s="120">
        <f>IF(P16=0,"",P16)</f>
        <v>3.4201041666666659E-3</v>
      </c>
      <c r="AN18" s="128">
        <f t="shared" si="19"/>
        <v>3.4201041666666659E-3</v>
      </c>
      <c r="AO18" s="123">
        <f t="shared" si="19"/>
        <v>3.2407407407407406E-3</v>
      </c>
      <c r="AP18" s="246">
        <f t="shared" si="19"/>
        <v>3.2407407407407406E-3</v>
      </c>
      <c r="AQ18" s="124">
        <f>IF(AND(ISNUMBER(AJ18),AJ18&gt;0),SUM(AJ$18:AJ18)+SUM(AM$18:AM18),"|")</f>
        <v>3.7673263888888878E-3</v>
      </c>
      <c r="AR18" s="125">
        <f>IF(AND(ISNUMBER(AK18),AK18&gt;0),SUM(AK$18:AK18)+SUM(AN$18:AN18),"|")</f>
        <v>3.7673263888888878E-3</v>
      </c>
      <c r="AS18" s="126" t="str">
        <f>IF(AND(ISNUMBER(AL18),AL18&gt;0),SUM(AL$18:AL18)+SUM(AO$18:AO18),"|")</f>
        <v>|</v>
      </c>
      <c r="AT18" s="241" t="s">
        <v>188</v>
      </c>
      <c r="AU18" s="120">
        <f t="shared" si="20"/>
        <v>2.0725694444444459E-3</v>
      </c>
      <c r="AV18" s="128">
        <f t="shared" si="20"/>
        <v>2.0725694444444459E-3</v>
      </c>
      <c r="AW18" s="123">
        <f t="shared" si="20"/>
        <v>3.3912037037037036E-3</v>
      </c>
      <c r="AX18" s="246">
        <f t="shared" si="20"/>
        <v>3.3912037037037036E-3</v>
      </c>
      <c r="AY18" s="124">
        <f>IF(AND(ISNUMBER(AJ18),AJ18&gt;0),SUM(AJ18:AJ$30)+SUM(AU18:AU$30),"|")</f>
        <v>4.1770706018518525E-2</v>
      </c>
      <c r="AZ18" s="125">
        <f>IF(AND(ISNUMBER(AK18),AK18&gt;0),SUM(AK18:AK$30)+SUM(AV18:AV$30),"|")</f>
        <v>3.1794791666666669E-2</v>
      </c>
      <c r="BA18" s="126" t="str">
        <f>IF(AND(ISNUMBER(AL18),AL18&gt;0),SUM(AL18:AL$30)+SUM(AW18:AW$30),"|")</f>
        <v>|</v>
      </c>
      <c r="BB18" s="241" t="s">
        <v>188</v>
      </c>
      <c r="BC18" s="47"/>
    </row>
    <row r="19" spans="8:55" ht="12" customHeight="1">
      <c r="H19" s="70"/>
      <c r="I19" s="47">
        <v>3</v>
      </c>
      <c r="J19" s="118">
        <v>323.50099999999998</v>
      </c>
      <c r="K19" s="118">
        <f t="shared" si="9"/>
        <v>18.84499999999997</v>
      </c>
      <c r="L19" s="133" t="s">
        <v>135</v>
      </c>
      <c r="M19" s="120">
        <v>3.4722222222222202E-4</v>
      </c>
      <c r="N19" s="128">
        <v>3.4722222222222202E-4</v>
      </c>
      <c r="O19" s="122"/>
      <c r="P19" s="120">
        <v>2.4730208333333318E-3</v>
      </c>
      <c r="Q19" s="128">
        <v>2.2800925925925927E-3</v>
      </c>
      <c r="R19" s="123" t="str">
        <f t="shared" si="16"/>
        <v/>
      </c>
      <c r="S19" s="246"/>
      <c r="T19" s="124">
        <f>IF(AND(ISNUMBER(M19),M19&gt;0),SUM(M$16:M19)+SUM(P$16:P19),"|")</f>
        <v>1.1904340277777776E-2</v>
      </c>
      <c r="U19" s="125">
        <f>IF(AND(ISNUMBER(N19),N19&gt;0),SUM(N$16:N19)+SUM(Q$16:Q19),"|")</f>
        <v>1.1499618055555555E-2</v>
      </c>
      <c r="V19" s="126" t="str">
        <f>IF(AND(ISNUMBER(O19),O19&gt;0),SUM(O$16:O19)+SUM(R$16:R19),"|")</f>
        <v>|</v>
      </c>
      <c r="W19" s="241" t="s">
        <v>188</v>
      </c>
      <c r="X19" s="120">
        <f t="shared" ref="X19:X26" si="22">IF(P20=0,"",P20)</f>
        <v>2.7051041666666682E-3</v>
      </c>
      <c r="Y19" s="128">
        <f>IF(Q21=0,"",Q21)</f>
        <v>3.6226851851851854E-3</v>
      </c>
      <c r="Z19" s="123"/>
      <c r="AA19" s="246"/>
      <c r="AB19" s="124">
        <f>IF(AND(ISNUMBER(M19),M19&gt;0),SUM(M19:M$27)+SUM(X19:X$27),"|")</f>
        <v>3.2588194444444447E-2</v>
      </c>
      <c r="AC19" s="125">
        <f>IF(AND(ISNUMBER(N19),N19&gt;0),SUM(N19:N$27)+SUM(Y19:Y$27),"|")</f>
        <v>2.4062499999999997E-2</v>
      </c>
      <c r="AD19" s="126" t="str">
        <f>IF(AND(ISNUMBER(O19),O19&gt;0),SUM(O19:O$27)+SUM(Z19:Z$27),"|")</f>
        <v>|</v>
      </c>
      <c r="AE19" s="241" t="s">
        <v>188</v>
      </c>
      <c r="AF19" s="129">
        <f t="shared" si="18"/>
        <v>3</v>
      </c>
      <c r="AG19" s="130">
        <f t="shared" si="18"/>
        <v>312.84500000000003</v>
      </c>
      <c r="AH19" s="130">
        <f>IF(K17=0,"",K17)</f>
        <v>8.1890000000000214</v>
      </c>
      <c r="AI19" s="133" t="str">
        <f>IF(L17=0,"",L17)</f>
        <v>Poznań Junikowo</v>
      </c>
      <c r="AJ19" s="120">
        <f t="shared" si="21"/>
        <v>3.4722222222222202E-4</v>
      </c>
      <c r="AK19" s="128">
        <f t="shared" si="21"/>
        <v>3.4722222222222202E-4</v>
      </c>
      <c r="AL19" s="122"/>
      <c r="AM19" s="120">
        <f>IF(P17=0,"",P17)</f>
        <v>2.0725694444444459E-3</v>
      </c>
      <c r="AN19" s="128">
        <f t="shared" si="19"/>
        <v>2.0725694444444459E-3</v>
      </c>
      <c r="AO19" s="123" t="str">
        <f t="shared" si="19"/>
        <v/>
      </c>
      <c r="AP19" s="246" t="str">
        <f t="shared" si="19"/>
        <v/>
      </c>
      <c r="AQ19" s="124">
        <f>IF(AND(ISNUMBER(AJ19),AJ19&gt;0),SUM(AJ$18:AJ19)+SUM(AM$18:AM19),"|")</f>
        <v>6.1871180555555551E-3</v>
      </c>
      <c r="AR19" s="125">
        <f>IF(AND(ISNUMBER(AK19),AK19&gt;0),SUM(AK$18:AK19)+SUM(AN$18:AN19),"|")</f>
        <v>6.1871180555555551E-3</v>
      </c>
      <c r="AS19" s="126" t="str">
        <f>IF(AND(ISNUMBER(AL19),AL19&gt;0),SUM(AL$18:AL19)+SUM(AO$18:AO19),"|")</f>
        <v>|</v>
      </c>
      <c r="AT19" s="241" t="s">
        <v>188</v>
      </c>
      <c r="AU19" s="120">
        <f t="shared" si="20"/>
        <v>2.5497569444444443E-3</v>
      </c>
      <c r="AV19" s="128">
        <f t="shared" si="20"/>
        <v>2.3379629629629631E-3</v>
      </c>
      <c r="AW19" s="123" t="str">
        <f t="shared" si="20"/>
        <v/>
      </c>
      <c r="AX19" s="246" t="str">
        <f t="shared" si="20"/>
        <v/>
      </c>
      <c r="AY19" s="124">
        <f>IF(AND(ISNUMBER(AJ19),AJ19&gt;0),SUM(AJ19:AJ$30)+SUM(AU19:AU$30),"|")</f>
        <v>3.9350914351851854E-2</v>
      </c>
      <c r="AZ19" s="125">
        <f>IF(AND(ISNUMBER(AK19),AK19&gt;0),SUM(AK19:AK$30)+SUM(AV19:AV$30),"|")</f>
        <v>2.9374999999999998E-2</v>
      </c>
      <c r="BA19" s="126" t="str">
        <f>IF(AND(ISNUMBER(AL19),AL19&gt;0),SUM(AL19:AL$30)+SUM(AW19:AW$30),"|")</f>
        <v>|</v>
      </c>
      <c r="BB19" s="241" t="s">
        <v>188</v>
      </c>
      <c r="BC19" s="47"/>
    </row>
    <row r="20" spans="8:55" ht="12" customHeight="1">
      <c r="H20" s="70"/>
      <c r="I20" s="47">
        <v>3</v>
      </c>
      <c r="J20" s="118">
        <v>329.40800000000002</v>
      </c>
      <c r="K20" s="118">
        <f t="shared" si="9"/>
        <v>24.75200000000001</v>
      </c>
      <c r="L20" s="119" t="s">
        <v>136</v>
      </c>
      <c r="M20" s="120">
        <v>3.4722222222222202E-4</v>
      </c>
      <c r="N20" s="128"/>
      <c r="O20" s="122"/>
      <c r="P20" s="120">
        <v>2.7051041666666682E-3</v>
      </c>
      <c r="Q20" s="128"/>
      <c r="R20" s="123" t="str">
        <f t="shared" si="16"/>
        <v/>
      </c>
      <c r="S20" s="246"/>
      <c r="T20" s="124">
        <f>IF(AND(ISNUMBER(M20),M20&gt;0),SUM(M$16:M20)+SUM(P$16:P20),"|")</f>
        <v>1.4956666666666667E-2</v>
      </c>
      <c r="U20" s="125" t="str">
        <f>IF(AND(ISNUMBER(N20),N20&gt;0),SUM(N$16:N20)+SUM(Q$16:Q20),"|")</f>
        <v>|</v>
      </c>
      <c r="V20" s="126" t="str">
        <f>IF(AND(ISNUMBER(O20),O20&gt;0),SUM(O$16:O20)+SUM(R$16:R20),"|")</f>
        <v>|</v>
      </c>
      <c r="W20" s="241" t="s">
        <v>188</v>
      </c>
      <c r="X20" s="120">
        <f t="shared" si="22"/>
        <v>2.2475347222222215E-3</v>
      </c>
      <c r="Y20" s="128" t="str">
        <f>IF(Q22=0,"",Q22)</f>
        <v/>
      </c>
      <c r="Z20" s="123" t="str">
        <f t="shared" ref="Z20:AA22" si="23">IF(R22=0,"",R22)</f>
        <v/>
      </c>
      <c r="AA20" s="246" t="str">
        <f t="shared" si="23"/>
        <v/>
      </c>
      <c r="AB20" s="124">
        <f>IF(AND(ISNUMBER(M20),M20&gt;0),SUM(M20:M$27)+SUM(X20:X$27),"|")</f>
        <v>2.9535868055555553E-2</v>
      </c>
      <c r="AC20" s="125" t="str">
        <f>IF(AND(ISNUMBER(N20),N20&gt;0),SUM(N20:N$27)+SUM(Y20:Y$27),"|")</f>
        <v>|</v>
      </c>
      <c r="AD20" s="126" t="str">
        <f>IF(AND(ISNUMBER(O20),O20&gt;0),SUM(O20:O$27)+SUM(Z20:Z$27),"|")</f>
        <v>|</v>
      </c>
      <c r="AE20" s="241" t="s">
        <v>188</v>
      </c>
      <c r="AF20" s="129">
        <f t="shared" si="18"/>
        <v>3</v>
      </c>
      <c r="AG20" s="130">
        <f t="shared" si="18"/>
        <v>318.27800000000002</v>
      </c>
      <c r="AH20" s="130">
        <f>IF(K18=0,"",K18)</f>
        <v>13.622000000000014</v>
      </c>
      <c r="AI20" s="132" t="str">
        <f>IF(L18=0,"",L18)</f>
        <v>Palędzie</v>
      </c>
      <c r="AJ20" s="120">
        <f t="shared" si="21"/>
        <v>3.4722222222222202E-4</v>
      </c>
      <c r="AK20" s="128">
        <f t="shared" si="21"/>
        <v>3.4722222222222202E-4</v>
      </c>
      <c r="AL20" s="122"/>
      <c r="AM20" s="120">
        <f>IF(P18=0,"",P18)</f>
        <v>2.5497569444444443E-3</v>
      </c>
      <c r="AN20" s="128">
        <f t="shared" si="19"/>
        <v>2.3379629629629631E-3</v>
      </c>
      <c r="AO20" s="123">
        <f t="shared" si="19"/>
        <v>3.3912037037037036E-3</v>
      </c>
      <c r="AP20" s="246">
        <f t="shared" si="19"/>
        <v>3.3912037037037036E-3</v>
      </c>
      <c r="AQ20" s="124">
        <f>IF(AND(ISNUMBER(AJ20),AJ20&gt;0),SUM(AJ$18:AJ20)+SUM(AM$18:AM20),"|")</f>
        <v>9.0840972222222226E-3</v>
      </c>
      <c r="AR20" s="125">
        <f>IF(AND(ISNUMBER(AK20),AK20&gt;0),SUM(AK$18:AK20)+SUM(AN$18:AN20),"|")</f>
        <v>8.8723032407407414E-3</v>
      </c>
      <c r="AS20" s="126" t="str">
        <f>IF(AND(ISNUMBER(AL20),AL20&gt;0),SUM(AL$18:AL20)+SUM(AO$18:AO20),"|")</f>
        <v>|</v>
      </c>
      <c r="AT20" s="241" t="s">
        <v>188</v>
      </c>
      <c r="AU20" s="120">
        <f>AM21</f>
        <v>1.7592592592592592E-3</v>
      </c>
      <c r="AV20" s="128">
        <f>IF(Y18=0,"",Y18)</f>
        <v>2.2800925925925927E-3</v>
      </c>
      <c r="AW20" s="123">
        <f>IF(Z18=0,"",Z18)</f>
        <v>4.8263888888888887E-3</v>
      </c>
      <c r="AX20" s="246">
        <f>IF(AA18=0,"",AA18)</f>
        <v>4.5023148148148149E-3</v>
      </c>
      <c r="AY20" s="124">
        <f>IF(AND(ISNUMBER(AJ20),AJ20&gt;0),SUM(AJ20:AJ$30)+SUM(AU20:AU$30),"|")</f>
        <v>3.645393518518518E-2</v>
      </c>
      <c r="AZ20" s="125">
        <f>IF(AND(ISNUMBER(AK20),AK20&gt;0),SUM(AK20:AK$30)+SUM(AV20:AV$30),"|")</f>
        <v>2.6689814814814812E-2</v>
      </c>
      <c r="BA20" s="126" t="str">
        <f>IF(AND(ISNUMBER(AL20),AL20&gt;0),SUM(AL20:AL$30)+SUM(AW20:AW$30),"|")</f>
        <v>|</v>
      </c>
      <c r="BB20" s="241" t="s">
        <v>188</v>
      </c>
      <c r="BC20" s="47"/>
    </row>
    <row r="21" spans="8:55" ht="12" customHeight="1">
      <c r="H21" s="70"/>
      <c r="I21" s="47">
        <v>3</v>
      </c>
      <c r="J21" s="118">
        <v>334.137</v>
      </c>
      <c r="K21" s="118">
        <f t="shared" si="9"/>
        <v>29.480999999999995</v>
      </c>
      <c r="L21" s="135" t="s">
        <v>137</v>
      </c>
      <c r="M21" s="120">
        <v>3.4722222222222202E-4</v>
      </c>
      <c r="N21" s="128">
        <v>3.4722222222222202E-4</v>
      </c>
      <c r="O21" s="122">
        <v>6.9444444444444447E-4</v>
      </c>
      <c r="P21" s="120">
        <v>2.2475347222222215E-3</v>
      </c>
      <c r="Q21" s="128">
        <v>3.6226851851851854E-3</v>
      </c>
      <c r="R21" s="123">
        <v>4.8263888888888887E-3</v>
      </c>
      <c r="S21" s="246">
        <v>4.5023148148148149E-3</v>
      </c>
      <c r="T21" s="124">
        <f>IF(AND(ISNUMBER(M21),M21&gt;0),SUM(M$16:M21)+SUM(P$16:P21),"|")</f>
        <v>1.755142361111111E-2</v>
      </c>
      <c r="U21" s="125">
        <f>IF(AND(ISNUMBER(N21),N21&gt;0),SUM(N$16:N21)+SUM(Q$16:Q21),"|")</f>
        <v>1.5469525462962963E-2</v>
      </c>
      <c r="V21" s="126">
        <f>IF(AND(ISNUMBER(O21),O21&gt;0),SUM(O$16:O21)+SUM(R$16:R21),"|")</f>
        <v>1.2152777777777776E-2</v>
      </c>
      <c r="W21" s="241" t="s">
        <v>188</v>
      </c>
      <c r="X21" s="120">
        <f t="shared" si="22"/>
        <v>2.1683333333333324E-3</v>
      </c>
      <c r="Y21" s="128">
        <f>IF(Q23=0,"",Q23)</f>
        <v>3.1134259259259257E-3</v>
      </c>
      <c r="Z21" s="123">
        <f t="shared" si="23"/>
        <v>3.1134259259259257E-3</v>
      </c>
      <c r="AA21" s="246">
        <f t="shared" si="23"/>
        <v>2.2800925925925927E-3</v>
      </c>
      <c r="AB21" s="124">
        <f>IF(AND(ISNUMBER(M21),M21&gt;0),SUM(M21:M$27)+SUM(X21:X$27),"|")</f>
        <v>2.694111111111111E-2</v>
      </c>
      <c r="AC21" s="125">
        <f>IF(AND(ISNUMBER(N21),N21&gt;0),SUM(N21:N$27)+SUM(Y21:Y$27),"|")</f>
        <v>2.0092592592592592E-2</v>
      </c>
      <c r="AD21" s="126">
        <f>IF(AND(ISNUMBER(O21),O21&gt;0),SUM(O21:O$27)+SUM(Z21:Z$27),"|")</f>
        <v>2.1134259259259259E-2</v>
      </c>
      <c r="AE21" s="241" t="s">
        <v>188</v>
      </c>
      <c r="AF21" s="129">
        <v>3</v>
      </c>
      <c r="AG21" s="118">
        <v>321.39999999999998</v>
      </c>
      <c r="AH21" s="118">
        <f>ABS(AG21-AG$17)</f>
        <v>16.743999999999971</v>
      </c>
      <c r="AI21" s="134" t="s">
        <v>138</v>
      </c>
      <c r="AJ21" s="120">
        <v>3.4722222222222224E-4</v>
      </c>
      <c r="AK21" s="121"/>
      <c r="AL21" s="122"/>
      <c r="AM21" s="120">
        <v>1.7592592592592592E-3</v>
      </c>
      <c r="AN21" s="128"/>
      <c r="AO21" s="123"/>
      <c r="AP21" s="246"/>
      <c r="AQ21" s="124">
        <f>IF(AND(ISNUMBER(AJ21),AJ21&gt;0),SUM(AJ$18:AJ21)+SUM(AM$18:AM21),"|")</f>
        <v>1.1190578703703703E-2</v>
      </c>
      <c r="AR21" s="125" t="str">
        <f>IF(AND(ISNUMBER(AK21),AK21&gt;0),SUM(AK$18:AK21)+SUM(AN$18:AN21),"|")</f>
        <v>|</v>
      </c>
      <c r="AS21" s="126" t="str">
        <f>IF(AND(ISNUMBER(AL21),AL21&gt;0),SUM(AL$18:AL21)+SUM(AO$18:AO21),"|")</f>
        <v>|</v>
      </c>
      <c r="AT21" s="241" t="s">
        <v>188</v>
      </c>
      <c r="AU21" s="120">
        <f>AM22</f>
        <v>1.4120370370370369E-3</v>
      </c>
      <c r="AV21" s="128"/>
      <c r="AW21" s="123"/>
      <c r="AX21" s="246"/>
      <c r="AY21" s="124">
        <f>IF(AND(ISNUMBER(AJ21),AJ21&gt;0),SUM(AJ21:AJ$30)+SUM(AU21:AU$30),"|")</f>
        <v>3.4347453703703699E-2</v>
      </c>
      <c r="AZ21" s="125" t="str">
        <f>IF(AND(ISNUMBER(AK21),AK21&gt;0),SUM(AK21:AK$30)+SUM(AV21:AV$30),"|")</f>
        <v>|</v>
      </c>
      <c r="BA21" s="126" t="str">
        <f>IF(AND(ISNUMBER(AL21),AL21&gt;0),SUM(AL21:AL$30)+SUM(AW21:AW$30),"|")</f>
        <v>|</v>
      </c>
      <c r="BB21" s="241" t="s">
        <v>188</v>
      </c>
      <c r="BC21" s="47"/>
    </row>
    <row r="22" spans="8:55" ht="12" customHeight="1">
      <c r="H22" s="70"/>
      <c r="I22" s="47">
        <v>3</v>
      </c>
      <c r="J22" s="118">
        <v>338.58499999999998</v>
      </c>
      <c r="K22" s="118">
        <f t="shared" si="9"/>
        <v>33.928999999999974</v>
      </c>
      <c r="L22" s="119" t="s">
        <v>139</v>
      </c>
      <c r="M22" s="120">
        <v>3.4722222222222202E-4</v>
      </c>
      <c r="N22" s="128"/>
      <c r="O22" s="122"/>
      <c r="P22" s="120">
        <v>2.1683333333333324E-3</v>
      </c>
      <c r="Q22" s="128"/>
      <c r="R22" s="123" t="str">
        <f t="shared" si="16"/>
        <v/>
      </c>
      <c r="S22" s="246"/>
      <c r="T22" s="124">
        <f>IF(AND(ISNUMBER(M22),M22&gt;0),SUM(M$16:M22)+SUM(P$16:P22),"|")</f>
        <v>2.0066979166666665E-2</v>
      </c>
      <c r="U22" s="125" t="str">
        <f>IF(AND(ISNUMBER(N22),N22&gt;0),SUM(N$16:N22)+SUM(Q$16:Q22),"|")</f>
        <v>|</v>
      </c>
      <c r="V22" s="126" t="str">
        <f>IF(AND(ISNUMBER(O22),O22&gt;0),SUM(O$16:O22)+SUM(R$16:R22),"|")</f>
        <v>|</v>
      </c>
      <c r="W22" s="241" t="s">
        <v>188</v>
      </c>
      <c r="X22" s="120">
        <f t="shared" si="22"/>
        <v>2.3191319444444444E-3</v>
      </c>
      <c r="Y22" s="128" t="str">
        <f>IF(Q24=0,"",Q24)</f>
        <v/>
      </c>
      <c r="Z22" s="123" t="str">
        <f t="shared" si="23"/>
        <v/>
      </c>
      <c r="AA22" s="246" t="str">
        <f t="shared" si="23"/>
        <v/>
      </c>
      <c r="AB22" s="124">
        <f>IF(AND(ISNUMBER(M22),M22&gt;0),SUM(M22:M$27)+SUM(X22:X$27),"|")</f>
        <v>2.4425555555555555E-2</v>
      </c>
      <c r="AC22" s="125" t="str">
        <f>IF(AND(ISNUMBER(N22),N22&gt;0),SUM(N22:N$27)+SUM(Y22:Y$27),"|")</f>
        <v>|</v>
      </c>
      <c r="AD22" s="126" t="str">
        <f>IF(AND(ISNUMBER(O22),O22&gt;0),SUM(O22:O$27)+SUM(Z22:Z$27),"|")</f>
        <v>|</v>
      </c>
      <c r="AE22" s="241" t="s">
        <v>188</v>
      </c>
      <c r="AF22" s="129">
        <f t="shared" ref="AF22:AK29" si="24">IF(I19=0,"",I19)</f>
        <v>3</v>
      </c>
      <c r="AG22" s="130">
        <f t="shared" si="24"/>
        <v>323.50099999999998</v>
      </c>
      <c r="AH22" s="130">
        <f t="shared" si="24"/>
        <v>18.84499999999997</v>
      </c>
      <c r="AI22" s="133" t="str">
        <f t="shared" si="24"/>
        <v>Dopiewo</v>
      </c>
      <c r="AJ22" s="120">
        <f t="shared" si="24"/>
        <v>3.4722222222222202E-4</v>
      </c>
      <c r="AK22" s="128">
        <f t="shared" si="24"/>
        <v>3.4722222222222202E-4</v>
      </c>
      <c r="AL22" s="122"/>
      <c r="AM22" s="120">
        <v>1.4120370370370369E-3</v>
      </c>
      <c r="AN22" s="128">
        <f t="shared" ref="AN22:AN30" si="25">IF(Q19=0,"",Q19)</f>
        <v>2.2800925925925927E-3</v>
      </c>
      <c r="AO22" s="123" t="str">
        <f t="shared" ref="AO22:AO30" si="26">IF(R19=0,"",R19)</f>
        <v/>
      </c>
      <c r="AP22" s="246" t="str">
        <f t="shared" ref="AP22:AP30" si="27">IF(S19=0,"",S19)</f>
        <v/>
      </c>
      <c r="AQ22" s="124">
        <f>IF(AND(ISNUMBER(AJ22),AJ22&gt;0),SUM(AJ$18:AJ22)+SUM(AM$18:AM22),"|")</f>
        <v>1.2949837962962962E-2</v>
      </c>
      <c r="AR22" s="125">
        <f>IF(AND(ISNUMBER(AK22),AK22&gt;0),SUM(AK$18:AK22)+SUM(AN$18:AN22),"|")</f>
        <v>1.1499618055555555E-2</v>
      </c>
      <c r="AS22" s="126" t="str">
        <f>IF(AND(ISNUMBER(AL22),AL22&gt;0),SUM(AL$18:AL22)+SUM(AO$18:AO22),"|")</f>
        <v>|</v>
      </c>
      <c r="AT22" s="241" t="s">
        <v>188</v>
      </c>
      <c r="AU22" s="120">
        <f t="shared" ref="AU22:AU30" si="28">IF(X19=0,"",X19)</f>
        <v>2.7051041666666682E-3</v>
      </c>
      <c r="AV22" s="128">
        <f t="shared" ref="AV22:AV30" si="29">IF(Y19=0,"",Y19)</f>
        <v>3.6226851851851854E-3</v>
      </c>
      <c r="AW22" s="123" t="str">
        <f t="shared" ref="AW22:AW30" si="30">IF(Z19=0,"",Z19)</f>
        <v/>
      </c>
      <c r="AX22" s="246" t="str">
        <f t="shared" ref="AX22:AX30" si="31">IF(AA19=0,"",AA19)</f>
        <v/>
      </c>
      <c r="AY22" s="124">
        <f>IF(AND(ISNUMBER(AJ22),AJ22&gt;0),SUM(AJ22:AJ$30)+SUM(AU22:AU$30),"|")</f>
        <v>3.2588194444444447E-2</v>
      </c>
      <c r="AZ22" s="125">
        <f>IF(AND(ISNUMBER(AK22),AK22&gt;0),SUM(AK22:AK$30)+SUM(AV22:AV$30),"|")</f>
        <v>2.4062499999999997E-2</v>
      </c>
      <c r="BA22" s="126" t="str">
        <f>IF(AND(ISNUMBER(AL22),AL22&gt;0),SUM(AL22:AL$30)+SUM(AW22:AW$30),"|")</f>
        <v>|</v>
      </c>
      <c r="BB22" s="241" t="s">
        <v>188</v>
      </c>
      <c r="BC22" s="47"/>
    </row>
    <row r="23" spans="8:55" ht="12" customHeight="1">
      <c r="H23" s="70"/>
      <c r="I23" s="47">
        <v>3</v>
      </c>
      <c r="J23" s="118">
        <v>343.37599999999998</v>
      </c>
      <c r="K23" s="118">
        <f t="shared" si="9"/>
        <v>38.71999999999997</v>
      </c>
      <c r="L23" s="135" t="s">
        <v>140</v>
      </c>
      <c r="M23" s="120">
        <v>3.4722222222222202E-4</v>
      </c>
      <c r="N23" s="128">
        <v>3.4722222222222202E-4</v>
      </c>
      <c r="O23" s="122">
        <v>6.9444444444444447E-4</v>
      </c>
      <c r="P23" s="120">
        <v>2.3191319444444444E-3</v>
      </c>
      <c r="Q23" s="128">
        <f>R23</f>
        <v>3.1134259259259257E-3</v>
      </c>
      <c r="R23" s="123">
        <v>3.1134259259259257E-3</v>
      </c>
      <c r="S23" s="246">
        <v>2.2800925925925927E-3</v>
      </c>
      <c r="T23" s="124">
        <f>IF(AND(ISNUMBER(M23),M23&gt;0),SUM(M$16:M23)+SUM(P$16:P23),"|")</f>
        <v>2.2733333333333331E-2</v>
      </c>
      <c r="U23" s="125">
        <f>IF(AND(ISNUMBER(N23),N23&gt;0),SUM(N$16:N23)+SUM(Q$16:Q23),"|")</f>
        <v>1.8930173611111111E-2</v>
      </c>
      <c r="V23" s="126">
        <f>IF(AND(ISNUMBER(O23),O23&gt;0),SUM(O$16:O23)+SUM(R$16:R23),"|")</f>
        <v>1.5960648148148147E-2</v>
      </c>
      <c r="W23" s="241" t="s">
        <v>188</v>
      </c>
      <c r="X23" s="120">
        <f t="shared" si="22"/>
        <v>3.394895833333334E-3</v>
      </c>
      <c r="Y23" s="128">
        <f>IF(Q26=0,"",Q26)</f>
        <v>6.215277777777777E-3</v>
      </c>
      <c r="Z23" s="123">
        <f>IF(R26=0,"",R26)</f>
        <v>6.215277777777777E-3</v>
      </c>
      <c r="AA23" s="246">
        <f>IF(S26=0,"",S26)</f>
        <v>5.3819444444444453E-3</v>
      </c>
      <c r="AB23" s="124">
        <f>IF(AND(ISNUMBER(M23),M23&gt;0),SUM(M23:M$27)+SUM(X23:X$27),"|")</f>
        <v>2.1759201388888889E-2</v>
      </c>
      <c r="AC23" s="125">
        <f>IF(AND(ISNUMBER(N23),N23&gt;0),SUM(N23:N$27)+SUM(Y23:Y$27),"|")</f>
        <v>1.6631944444444446E-2</v>
      </c>
      <c r="AD23" s="126">
        <f>IF(AND(ISNUMBER(O23),O23&gt;0),SUM(O23:O$27)+SUM(Z23:Z$27),"|")</f>
        <v>1.7326388888888888E-2</v>
      </c>
      <c r="AE23" s="241" t="s">
        <v>188</v>
      </c>
      <c r="AF23" s="129">
        <f t="shared" si="24"/>
        <v>3</v>
      </c>
      <c r="AG23" s="130">
        <f t="shared" si="24"/>
        <v>329.40800000000002</v>
      </c>
      <c r="AH23" s="130">
        <f t="shared" si="24"/>
        <v>24.75200000000001</v>
      </c>
      <c r="AI23" s="119" t="str">
        <f t="shared" si="24"/>
        <v>Otusz</v>
      </c>
      <c r="AJ23" s="120">
        <f t="shared" si="24"/>
        <v>3.4722222222222202E-4</v>
      </c>
      <c r="AK23" s="128" t="str">
        <f t="shared" si="24"/>
        <v/>
      </c>
      <c r="AL23" s="122"/>
      <c r="AM23" s="120">
        <f t="shared" ref="AM23:AM30" si="32">IF(P20=0,"",P20)</f>
        <v>2.7051041666666682E-3</v>
      </c>
      <c r="AN23" s="128" t="str">
        <f t="shared" si="25"/>
        <v/>
      </c>
      <c r="AO23" s="123" t="str">
        <f t="shared" si="26"/>
        <v/>
      </c>
      <c r="AP23" s="246" t="str">
        <f t="shared" si="27"/>
        <v/>
      </c>
      <c r="AQ23" s="124">
        <f>IF(AND(ISNUMBER(AJ23),AJ23&gt;0),SUM(AJ$18:AJ23)+SUM(AM$18:AM23),"|")</f>
        <v>1.6002164351851852E-2</v>
      </c>
      <c r="AR23" s="125" t="str">
        <f>IF(AND(ISNUMBER(AK23),AK23&gt;0),SUM(AK$18:AK23)+SUM(AN$18:AN23),"|")</f>
        <v>|</v>
      </c>
      <c r="AS23" s="126" t="str">
        <f>IF(AND(ISNUMBER(AL23),AL23&gt;0),SUM(AL$18:AL23)+SUM(AO$18:AO23),"|")</f>
        <v>|</v>
      </c>
      <c r="AT23" s="241" t="s">
        <v>188</v>
      </c>
      <c r="AU23" s="120">
        <f t="shared" si="28"/>
        <v>2.2475347222222215E-3</v>
      </c>
      <c r="AV23" s="128" t="str">
        <f t="shared" si="29"/>
        <v/>
      </c>
      <c r="AW23" s="123" t="str">
        <f t="shared" si="30"/>
        <v/>
      </c>
      <c r="AX23" s="246" t="str">
        <f t="shared" si="31"/>
        <v/>
      </c>
      <c r="AY23" s="124">
        <f>IF(AND(ISNUMBER(AJ23),AJ23&gt;0),SUM(AJ23:AJ$30)+SUM(AU23:AU$30),"|")</f>
        <v>2.9535868055555553E-2</v>
      </c>
      <c r="AZ23" s="125" t="str">
        <f>IF(AND(ISNUMBER(AK23),AK23&gt;0),SUM(AK23:AK$30)+SUM(AV23:AV$30),"|")</f>
        <v>|</v>
      </c>
      <c r="BA23" s="126" t="str">
        <f>IF(AND(ISNUMBER(AL23),AL23&gt;0),SUM(AL23:AL$30)+SUM(AW23:AW$30),"|")</f>
        <v>|</v>
      </c>
      <c r="BB23" s="241" t="s">
        <v>188</v>
      </c>
      <c r="BC23" s="47"/>
    </row>
    <row r="24" spans="8:55" ht="12" customHeight="1">
      <c r="H24" s="70"/>
      <c r="I24" s="47">
        <v>3</v>
      </c>
      <c r="J24" s="118">
        <v>351.149</v>
      </c>
      <c r="K24" s="118">
        <f t="shared" si="9"/>
        <v>46.492999999999995</v>
      </c>
      <c r="L24" s="119" t="s">
        <v>141</v>
      </c>
      <c r="M24" s="120">
        <v>3.4722222222222202E-4</v>
      </c>
      <c r="N24" s="128"/>
      <c r="O24" s="122"/>
      <c r="P24" s="120">
        <v>3.394895833333334E-3</v>
      </c>
      <c r="Q24" s="128"/>
      <c r="R24" s="123" t="str">
        <f t="shared" si="16"/>
        <v/>
      </c>
      <c r="S24" s="246"/>
      <c r="T24" s="124">
        <f>IF(AND(ISNUMBER(M24),M24&gt;0),SUM(M$16:M24)+SUM(P$16:P24),"|")</f>
        <v>2.647545138888889E-2</v>
      </c>
      <c r="U24" s="125" t="str">
        <f>IF(AND(ISNUMBER(N24),N24&gt;0),SUM(N$16:N24)+SUM(Q$16:Q24),"|")</f>
        <v>|</v>
      </c>
      <c r="V24" s="126" t="str">
        <f>IF(AND(ISNUMBER(O24),O24&gt;0),SUM(O$16:O24)+SUM(R$16:R24),"|")</f>
        <v>|</v>
      </c>
      <c r="W24" s="241" t="s">
        <v>188</v>
      </c>
      <c r="X24" s="120">
        <f t="shared" si="22"/>
        <v>2.6262152777777777E-3</v>
      </c>
      <c r="Y24" s="128"/>
      <c r="Z24" s="123"/>
      <c r="AA24" s="246"/>
      <c r="AB24" s="124">
        <f>IF(AND(ISNUMBER(M24),M24&gt;0),SUM(M24:M$27)+SUM(X24:X$27),"|")</f>
        <v>1.8017083333333333E-2</v>
      </c>
      <c r="AC24" s="125" t="str">
        <f>IF(AND(ISNUMBER(N24),N24&gt;0),SUM(N24:N$27)+SUM(Y24:Y$27),"|")</f>
        <v>|</v>
      </c>
      <c r="AD24" s="126" t="str">
        <f>IF(AND(ISNUMBER(O24),O24&gt;0),SUM(O24:O$27)+SUM(Z24:Z$27),"|")</f>
        <v>|</v>
      </c>
      <c r="AE24" s="241" t="s">
        <v>188</v>
      </c>
      <c r="AF24" s="129">
        <f t="shared" si="24"/>
        <v>3</v>
      </c>
      <c r="AG24" s="130">
        <f t="shared" si="24"/>
        <v>334.137</v>
      </c>
      <c r="AH24" s="130">
        <f t="shared" si="24"/>
        <v>29.480999999999995</v>
      </c>
      <c r="AI24" s="135" t="str">
        <f t="shared" si="24"/>
        <v>Buk</v>
      </c>
      <c r="AJ24" s="120">
        <f t="shared" si="24"/>
        <v>3.4722222222222202E-4</v>
      </c>
      <c r="AK24" s="128">
        <f t="shared" si="24"/>
        <v>3.4722222222222202E-4</v>
      </c>
      <c r="AL24" s="122">
        <v>6.9444444444444447E-4</v>
      </c>
      <c r="AM24" s="120">
        <f t="shared" si="32"/>
        <v>2.2475347222222215E-3</v>
      </c>
      <c r="AN24" s="128">
        <f t="shared" si="25"/>
        <v>3.6226851851851854E-3</v>
      </c>
      <c r="AO24" s="123">
        <f t="shared" si="26"/>
        <v>4.8263888888888887E-3</v>
      </c>
      <c r="AP24" s="246">
        <f t="shared" si="27"/>
        <v>4.5023148148148149E-3</v>
      </c>
      <c r="AQ24" s="124">
        <f>IF(AND(ISNUMBER(AJ24),AJ24&gt;0),SUM(AJ$18:AJ24)+SUM(AM$18:AM24),"|")</f>
        <v>1.8596921296296295E-2</v>
      </c>
      <c r="AR24" s="125">
        <f>IF(AND(ISNUMBER(AK24),AK24&gt;0),SUM(AK$18:AK24)+SUM(AN$18:AN24),"|")</f>
        <v>1.5469525462962963E-2</v>
      </c>
      <c r="AS24" s="126">
        <f>IF(AND(ISNUMBER(AL24),AL24&gt;0),SUM(AL$18:AL24)+SUM(AO$18:AO24),"|")</f>
        <v>1.2152777777777776E-2</v>
      </c>
      <c r="AT24" s="241" t="s">
        <v>188</v>
      </c>
      <c r="AU24" s="120">
        <f t="shared" si="28"/>
        <v>2.1683333333333324E-3</v>
      </c>
      <c r="AV24" s="128">
        <f t="shared" si="29"/>
        <v>3.1134259259259257E-3</v>
      </c>
      <c r="AW24" s="123">
        <f t="shared" si="30"/>
        <v>3.1134259259259257E-3</v>
      </c>
      <c r="AX24" s="246">
        <f t="shared" si="31"/>
        <v>2.2800925925925927E-3</v>
      </c>
      <c r="AY24" s="124">
        <f>IF(AND(ISNUMBER(AJ24),AJ24&gt;0),SUM(AJ24:AJ$30)+SUM(AU24:AU$30),"|")</f>
        <v>2.694111111111111E-2</v>
      </c>
      <c r="AZ24" s="125">
        <f>IF(AND(ISNUMBER(AK24),AK24&gt;0),SUM(AK24:AK$30)+SUM(AV24:AV$30),"|")</f>
        <v>2.0092592592592592E-2</v>
      </c>
      <c r="BA24" s="126">
        <f>IF(AND(ISNUMBER(AL24),AL24&gt;0),SUM(AL24:AL$30)+SUM(AW24:AW$30),"|")</f>
        <v>2.1134259259259259E-2</v>
      </c>
      <c r="BB24" s="241" t="s">
        <v>188</v>
      </c>
      <c r="BC24" s="47"/>
    </row>
    <row r="25" spans="8:55" ht="12" customHeight="1">
      <c r="H25" s="70"/>
      <c r="I25" s="47">
        <v>3</v>
      </c>
      <c r="J25" s="118">
        <v>356.78399999999999</v>
      </c>
      <c r="K25" s="118">
        <f t="shared" si="9"/>
        <v>52.127999999999986</v>
      </c>
      <c r="L25" s="119" t="s">
        <v>142</v>
      </c>
      <c r="M25" s="120">
        <v>3.4722222222222202E-4</v>
      </c>
      <c r="N25" s="128"/>
      <c r="O25" s="122"/>
      <c r="P25" s="120">
        <v>2.6262152777777777E-3</v>
      </c>
      <c r="Q25" s="128"/>
      <c r="R25" s="123" t="str">
        <f t="shared" si="16"/>
        <v/>
      </c>
      <c r="S25" s="246"/>
      <c r="T25" s="124">
        <f>IF(AND(ISNUMBER(M25),M25&gt;0),SUM(M$16:M25)+SUM(P$16:P25),"|")</f>
        <v>2.9448888888888889E-2</v>
      </c>
      <c r="U25" s="125" t="str">
        <f>IF(AND(ISNUMBER(N25),N25&gt;0),SUM(N$16:N25)+SUM(Q$16:Q25),"|")</f>
        <v>|</v>
      </c>
      <c r="V25" s="126" t="str">
        <f>IF(AND(ISNUMBER(O25),O25&gt;0),SUM(O$16:O25)+SUM(R$16:R25),"|")</f>
        <v>|</v>
      </c>
      <c r="W25" s="241" t="s">
        <v>188</v>
      </c>
      <c r="X25" s="120">
        <f t="shared" si="22"/>
        <v>2.5436458333333335E-3</v>
      </c>
      <c r="Y25" s="128"/>
      <c r="Z25" s="123"/>
      <c r="AA25" s="246"/>
      <c r="AB25" s="124">
        <f>IF(AND(ISNUMBER(M25),M25&gt;0),SUM(M25:M$27)+SUM(X25:X$27),"|")</f>
        <v>1.5043645833333332E-2</v>
      </c>
      <c r="AC25" s="125" t="str">
        <f>IF(AND(ISNUMBER(N25),N25&gt;0),SUM(N25:N$27)+SUM(Y25:Y$27),"|")</f>
        <v>|</v>
      </c>
      <c r="AD25" s="126" t="str">
        <f>IF(AND(ISNUMBER(O25),O25&gt;0),SUM(O25:O$27)+SUM(Z25:Z$27),"|")</f>
        <v>|</v>
      </c>
      <c r="AE25" s="241" t="s">
        <v>188</v>
      </c>
      <c r="AF25" s="129">
        <f t="shared" si="24"/>
        <v>3</v>
      </c>
      <c r="AG25" s="130">
        <f t="shared" si="24"/>
        <v>338.58499999999998</v>
      </c>
      <c r="AH25" s="130">
        <f t="shared" si="24"/>
        <v>33.928999999999974</v>
      </c>
      <c r="AI25" s="119" t="str">
        <f t="shared" si="24"/>
        <v>Wojnowice Wlkp.</v>
      </c>
      <c r="AJ25" s="120">
        <f t="shared" si="24"/>
        <v>3.4722222222222202E-4</v>
      </c>
      <c r="AK25" s="128" t="str">
        <f t="shared" si="24"/>
        <v/>
      </c>
      <c r="AL25" s="122"/>
      <c r="AM25" s="120">
        <f t="shared" si="32"/>
        <v>2.1683333333333324E-3</v>
      </c>
      <c r="AN25" s="128" t="str">
        <f t="shared" si="25"/>
        <v/>
      </c>
      <c r="AO25" s="123" t="str">
        <f t="shared" si="26"/>
        <v/>
      </c>
      <c r="AP25" s="246" t="str">
        <f t="shared" si="27"/>
        <v/>
      </c>
      <c r="AQ25" s="124">
        <f>IF(AND(ISNUMBER(AJ25),AJ25&gt;0),SUM(AJ$18:AJ25)+SUM(AM$18:AM25),"|")</f>
        <v>2.1112476851851848E-2</v>
      </c>
      <c r="AR25" s="125" t="str">
        <f>IF(AND(ISNUMBER(AK25),AK25&gt;0),SUM(AK$18:AK25)+SUM(AN$18:AN25),"|")</f>
        <v>|</v>
      </c>
      <c r="AS25" s="126" t="str">
        <f>IF(AND(ISNUMBER(AL25),AL25&gt;0),SUM(AL$18:AL25)+SUM(AO$18:AO25),"|")</f>
        <v>|</v>
      </c>
      <c r="AT25" s="241" t="s">
        <v>188</v>
      </c>
      <c r="AU25" s="120">
        <f t="shared" si="28"/>
        <v>2.3191319444444444E-3</v>
      </c>
      <c r="AV25" s="128" t="str">
        <f t="shared" si="29"/>
        <v/>
      </c>
      <c r="AW25" s="123" t="str">
        <f t="shared" si="30"/>
        <v/>
      </c>
      <c r="AX25" s="246" t="str">
        <f t="shared" si="31"/>
        <v/>
      </c>
      <c r="AY25" s="124">
        <f>IF(AND(ISNUMBER(AJ25),AJ25&gt;0),SUM(AJ25:AJ$30)+SUM(AU25:AU$30),"|")</f>
        <v>2.4425555555555555E-2</v>
      </c>
      <c r="AZ25" s="125" t="str">
        <f>IF(AND(ISNUMBER(AK25),AK25&gt;0),SUM(AK25:AK$30)+SUM(AV25:AV$30),"|")</f>
        <v>|</v>
      </c>
      <c r="BA25" s="126" t="str">
        <f>IF(AND(ISNUMBER(AL25),AL25&gt;0),SUM(AL25:AL$30)+SUM(AW25:AW$30),"|")</f>
        <v>|</v>
      </c>
      <c r="BB25" s="241" t="s">
        <v>188</v>
      </c>
      <c r="BC25" s="47"/>
    </row>
    <row r="26" spans="8:55" ht="12" customHeight="1">
      <c r="H26" s="70"/>
      <c r="I26" s="37">
        <v>3</v>
      </c>
      <c r="J26" s="38">
        <v>362.041</v>
      </c>
      <c r="K26" s="118">
        <f t="shared" si="9"/>
        <v>57.384999999999991</v>
      </c>
      <c r="L26" s="135" t="s">
        <v>16</v>
      </c>
      <c r="M26" s="120">
        <v>3.4722222222222202E-4</v>
      </c>
      <c r="N26" s="128">
        <v>3.4722222222222202E-4</v>
      </c>
      <c r="O26" s="122">
        <v>6.9444444444444447E-4</v>
      </c>
      <c r="P26" s="120">
        <v>2.5436458333333335E-3</v>
      </c>
      <c r="Q26" s="128">
        <f>R26</f>
        <v>6.215277777777777E-3</v>
      </c>
      <c r="R26" s="123">
        <v>6.215277777777777E-3</v>
      </c>
      <c r="S26" s="246">
        <v>5.3819444444444453E-3</v>
      </c>
      <c r="T26" s="124">
        <f>IF(AND(ISNUMBER(M26),M26&gt;0),SUM(M$16:M26)+SUM(P$16:P26),"|")</f>
        <v>3.2339756944444444E-2</v>
      </c>
      <c r="U26" s="125">
        <f>IF(AND(ISNUMBER(N26),N26&gt;0),SUM(N$16:N26)+SUM(Q$16:Q26),"|")</f>
        <v>2.549267361111111E-2</v>
      </c>
      <c r="V26" s="126">
        <f>IF(AND(ISNUMBER(O26),O26&gt;0),SUM(O$16:O26)+SUM(R$16:R26),"|")</f>
        <v>2.2870370370370367E-2</v>
      </c>
      <c r="W26" s="241" t="s">
        <v>188</v>
      </c>
      <c r="X26" s="120">
        <f t="shared" si="22"/>
        <v>1.1805555555555555E-2</v>
      </c>
      <c r="Y26" s="128">
        <f>IF(Q27=0,"",Q27)</f>
        <v>9.7222222222222224E-3</v>
      </c>
      <c r="Z26" s="123">
        <f>IF(R27=0,"",R27)</f>
        <v>9.7222222222222224E-3</v>
      </c>
      <c r="AA26" s="246">
        <f>IF(S27=0,"",S27)</f>
        <v>8.6805555555555559E-3</v>
      </c>
      <c r="AB26" s="124">
        <f>IF(AND(ISNUMBER(M26),M26&gt;0),SUM(M26:M$27)+SUM(X26:X$27),"|")</f>
        <v>1.2152777777777778E-2</v>
      </c>
      <c r="AC26" s="125">
        <f>IF(AND(ISNUMBER(N26),N26&gt;0),SUM(N26:N$27)+SUM(Y26:Y$27),"|")</f>
        <v>1.0069444444444445E-2</v>
      </c>
      <c r="AD26" s="126">
        <f>IF(AND(ISNUMBER(O26),O26&gt;0),SUM(O26:O$27)+SUM(Z26:Z$27),"|")</f>
        <v>1.0416666666666666E-2</v>
      </c>
      <c r="AE26" s="241" t="s">
        <v>188</v>
      </c>
      <c r="AF26" s="129">
        <f t="shared" si="24"/>
        <v>3</v>
      </c>
      <c r="AG26" s="130">
        <f t="shared" si="24"/>
        <v>343.37599999999998</v>
      </c>
      <c r="AH26" s="130">
        <f t="shared" si="24"/>
        <v>38.71999999999997</v>
      </c>
      <c r="AI26" s="135" t="str">
        <f t="shared" si="24"/>
        <v>Opalenica</v>
      </c>
      <c r="AJ26" s="120">
        <f t="shared" si="24"/>
        <v>3.4722222222222202E-4</v>
      </c>
      <c r="AK26" s="128">
        <f t="shared" si="24"/>
        <v>3.4722222222222202E-4</v>
      </c>
      <c r="AL26" s="122">
        <v>6.9444444444444447E-4</v>
      </c>
      <c r="AM26" s="120">
        <f t="shared" si="32"/>
        <v>2.3191319444444444E-3</v>
      </c>
      <c r="AN26" s="128">
        <f t="shared" si="25"/>
        <v>3.1134259259259257E-3</v>
      </c>
      <c r="AO26" s="123">
        <f t="shared" si="26"/>
        <v>3.1134259259259257E-3</v>
      </c>
      <c r="AP26" s="246">
        <f t="shared" si="27"/>
        <v>2.2800925925925927E-3</v>
      </c>
      <c r="AQ26" s="124">
        <f>IF(AND(ISNUMBER(AJ26),AJ26&gt;0),SUM(AJ$18:AJ26)+SUM(AM$18:AM26),"|")</f>
        <v>2.3778831018518517E-2</v>
      </c>
      <c r="AR26" s="125">
        <f>IF(AND(ISNUMBER(AK26),AK26&gt;0),SUM(AK$18:AK26)+SUM(AN$18:AN26),"|")</f>
        <v>1.8930173611111111E-2</v>
      </c>
      <c r="AS26" s="126">
        <f>IF(AND(ISNUMBER(AL26),AL26&gt;0),SUM(AL$18:AL26)+SUM(AO$18:AO26),"|")</f>
        <v>1.5960648148148147E-2</v>
      </c>
      <c r="AT26" s="241" t="s">
        <v>188</v>
      </c>
      <c r="AU26" s="120">
        <f t="shared" si="28"/>
        <v>3.394895833333334E-3</v>
      </c>
      <c r="AV26" s="128">
        <f t="shared" si="29"/>
        <v>6.215277777777777E-3</v>
      </c>
      <c r="AW26" s="123">
        <f t="shared" si="30"/>
        <v>6.215277777777777E-3</v>
      </c>
      <c r="AX26" s="246">
        <f t="shared" si="31"/>
        <v>5.3819444444444453E-3</v>
      </c>
      <c r="AY26" s="124">
        <f>IF(AND(ISNUMBER(AJ26),AJ26&gt;0),SUM(AJ26:AJ$30)+SUM(AU26:AU$30),"|")</f>
        <v>2.1759201388888889E-2</v>
      </c>
      <c r="AZ26" s="125">
        <f>IF(AND(ISNUMBER(AK26),AK26&gt;0),SUM(AK26:AK$30)+SUM(AV26:AV$30),"|")</f>
        <v>1.6631944444444446E-2</v>
      </c>
      <c r="BA26" s="126">
        <f>IF(AND(ISNUMBER(AL26),AL26&gt;0),SUM(AL26:AL$30)+SUM(AW26:AW$30),"|")</f>
        <v>1.7326388888888888E-2</v>
      </c>
      <c r="BB26" s="241" t="s">
        <v>188</v>
      </c>
      <c r="BC26" s="47"/>
    </row>
    <row r="27" spans="8:55" ht="12" customHeight="1">
      <c r="I27" s="37">
        <v>3</v>
      </c>
      <c r="J27" s="38">
        <v>385.62799999999999</v>
      </c>
      <c r="K27" s="118">
        <f t="shared" si="9"/>
        <v>80.97199999999998</v>
      </c>
      <c r="L27" s="261" t="s">
        <v>143</v>
      </c>
      <c r="M27" s="136">
        <f>1*10^(-100)</f>
        <v>1E-100</v>
      </c>
      <c r="N27" s="136">
        <f>1*10^(-100)</f>
        <v>1E-100</v>
      </c>
      <c r="O27" s="136">
        <f>1*10^(-100)</f>
        <v>1E-100</v>
      </c>
      <c r="P27" s="120">
        <v>1.1805555555555555E-2</v>
      </c>
      <c r="Q27" s="128">
        <v>9.7222222222222224E-3</v>
      </c>
      <c r="R27" s="123">
        <v>9.7222222222222224E-3</v>
      </c>
      <c r="S27" s="246">
        <v>8.6805555555555559E-3</v>
      </c>
      <c r="T27" s="124">
        <f>IF(AND(ISNUMBER(M27),M27&gt;0),SUM(M$16:M27)+SUM(P$16:P27),"|")</f>
        <v>4.4145312500000006E-2</v>
      </c>
      <c r="U27" s="125">
        <f>IF(AND(ISNUMBER(N27),N27&gt;0),SUM(N$16:N27)+SUM(Q$16:Q27),"|")</f>
        <v>3.5214895833333336E-2</v>
      </c>
      <c r="V27" s="126">
        <f>IF(AND(ISNUMBER(O27),O27&gt;0),SUM(O$16:O27)+SUM(R$16:R27),"|")</f>
        <v>3.259259259259259E-2</v>
      </c>
      <c r="W27" s="241">
        <f>SUM(S16:S27)</f>
        <v>2.7476851851851853E-2</v>
      </c>
      <c r="X27" s="120"/>
      <c r="Y27" s="128"/>
      <c r="Z27" s="123"/>
      <c r="AA27" s="246"/>
      <c r="AB27" s="124">
        <f>IF(AND(ISNUMBER(M27),M27&gt;0),SUM(M27:M$27)+SUM(X27:X$27),"|")</f>
        <v>1E-100</v>
      </c>
      <c r="AC27" s="125">
        <f>IF(AND(ISNUMBER(N27),N27&gt;0),SUM(N27:N$27)+SUM(Y27:Y$27),"|")</f>
        <v>1E-100</v>
      </c>
      <c r="AD27" s="126">
        <f>IF(AND(ISNUMBER(O27),O27&gt;0),SUM(O27:O$27)+SUM(Z27:Z$27),"|")</f>
        <v>1E-100</v>
      </c>
      <c r="AE27" s="241">
        <v>0</v>
      </c>
      <c r="AF27" s="129">
        <f t="shared" si="24"/>
        <v>3</v>
      </c>
      <c r="AG27" s="130">
        <f t="shared" si="24"/>
        <v>351.149</v>
      </c>
      <c r="AH27" s="130">
        <f t="shared" si="24"/>
        <v>46.492999999999995</v>
      </c>
      <c r="AI27" s="119" t="str">
        <f t="shared" si="24"/>
        <v>Porażyn</v>
      </c>
      <c r="AJ27" s="120">
        <f t="shared" si="24"/>
        <v>3.4722222222222202E-4</v>
      </c>
      <c r="AK27" s="128" t="str">
        <f t="shared" si="24"/>
        <v/>
      </c>
      <c r="AL27" s="122"/>
      <c r="AM27" s="120">
        <f t="shared" si="32"/>
        <v>3.394895833333334E-3</v>
      </c>
      <c r="AN27" s="128" t="str">
        <f t="shared" si="25"/>
        <v/>
      </c>
      <c r="AO27" s="123" t="str">
        <f t="shared" si="26"/>
        <v/>
      </c>
      <c r="AP27" s="246" t="str">
        <f t="shared" si="27"/>
        <v/>
      </c>
      <c r="AQ27" s="124">
        <f>IF(AND(ISNUMBER(AJ27),AJ27&gt;0),SUM(AJ$18:AJ27)+SUM(AM$18:AM27),"|")</f>
        <v>2.7520949074074073E-2</v>
      </c>
      <c r="AR27" s="125" t="str">
        <f>IF(AND(ISNUMBER(AK27),AK27&gt;0),SUM(AK$18:AK27)+SUM(AN$18:AN27),"|")</f>
        <v>|</v>
      </c>
      <c r="AS27" s="126" t="str">
        <f>IF(AND(ISNUMBER(AL27),AL27&gt;0),SUM(AL$18:AL27)+SUM(AO$18:AO27),"|")</f>
        <v>|</v>
      </c>
      <c r="AT27" s="241" t="s">
        <v>188</v>
      </c>
      <c r="AU27" s="120">
        <f t="shared" si="28"/>
        <v>2.6262152777777777E-3</v>
      </c>
      <c r="AV27" s="128" t="str">
        <f t="shared" si="29"/>
        <v/>
      </c>
      <c r="AW27" s="123" t="str">
        <f t="shared" si="30"/>
        <v/>
      </c>
      <c r="AX27" s="246" t="str">
        <f t="shared" si="31"/>
        <v/>
      </c>
      <c r="AY27" s="124">
        <f>IF(AND(ISNUMBER(AJ27),AJ27&gt;0),SUM(AJ27:AJ$30)+SUM(AU27:AU$30),"|")</f>
        <v>1.8017083333333333E-2</v>
      </c>
      <c r="AZ27" s="125" t="str">
        <f>IF(AND(ISNUMBER(AK27),AK27&gt;0),SUM(AK27:AK$30)+SUM(AV27:AV$30),"|")</f>
        <v>|</v>
      </c>
      <c r="BA27" s="126" t="str">
        <f>IF(AND(ISNUMBER(AL27),AL27&gt;0),SUM(AL27:AL$30)+SUM(AW27:AW$30),"|")</f>
        <v>|</v>
      </c>
      <c r="BB27" s="241" t="s">
        <v>188</v>
      </c>
      <c r="BC27" s="47"/>
    </row>
    <row r="28" spans="8:55" ht="12" customHeight="1">
      <c r="K28" s="47"/>
      <c r="L28" s="47"/>
      <c r="M28" s="120"/>
      <c r="N28" s="128"/>
      <c r="O28" s="122"/>
      <c r="P28" s="120"/>
      <c r="Q28" s="128"/>
      <c r="R28" s="123"/>
      <c r="S28" s="246"/>
      <c r="T28" s="124"/>
      <c r="U28" s="125"/>
      <c r="V28" s="126"/>
      <c r="W28" s="241"/>
      <c r="X28" s="120"/>
      <c r="Y28" s="128"/>
      <c r="Z28" s="123"/>
      <c r="AA28" s="246"/>
      <c r="AB28" s="124"/>
      <c r="AC28" s="125"/>
      <c r="AD28" s="126"/>
      <c r="AE28" s="241"/>
      <c r="AF28" s="129">
        <f t="shared" si="24"/>
        <v>3</v>
      </c>
      <c r="AG28" s="130">
        <f t="shared" si="24"/>
        <v>356.78399999999999</v>
      </c>
      <c r="AH28" s="130">
        <f t="shared" si="24"/>
        <v>52.127999999999986</v>
      </c>
      <c r="AI28" s="119" t="str">
        <f t="shared" si="24"/>
        <v>Sątopy</v>
      </c>
      <c r="AJ28" s="120">
        <f t="shared" si="24"/>
        <v>3.4722222222222202E-4</v>
      </c>
      <c r="AK28" s="128" t="str">
        <f t="shared" si="24"/>
        <v/>
      </c>
      <c r="AL28" s="122"/>
      <c r="AM28" s="120">
        <f t="shared" si="32"/>
        <v>2.6262152777777777E-3</v>
      </c>
      <c r="AN28" s="128" t="str">
        <f t="shared" si="25"/>
        <v/>
      </c>
      <c r="AO28" s="123" t="str">
        <f t="shared" si="26"/>
        <v/>
      </c>
      <c r="AP28" s="246" t="str">
        <f t="shared" si="27"/>
        <v/>
      </c>
      <c r="AQ28" s="124">
        <f>IF(AND(ISNUMBER(AJ28),AJ28&gt;0),SUM(AJ$18:AJ28)+SUM(AM$18:AM28),"|")</f>
        <v>3.0494386574074071E-2</v>
      </c>
      <c r="AR28" s="125" t="str">
        <f>IF(AND(ISNUMBER(AK28),AK28&gt;0),SUM(AK$18:AK28)+SUM(AN$18:AN28),"|")</f>
        <v>|</v>
      </c>
      <c r="AS28" s="126" t="str">
        <f>IF(AND(ISNUMBER(AL28),AL28&gt;0),SUM(AL$18:AL28)+SUM(AO$18:AO28),"|")</f>
        <v>|</v>
      </c>
      <c r="AT28" s="241" t="s">
        <v>188</v>
      </c>
      <c r="AU28" s="120">
        <f t="shared" si="28"/>
        <v>2.5436458333333335E-3</v>
      </c>
      <c r="AV28" s="128" t="str">
        <f t="shared" si="29"/>
        <v/>
      </c>
      <c r="AW28" s="123" t="str">
        <f t="shared" si="30"/>
        <v/>
      </c>
      <c r="AX28" s="246" t="str">
        <f t="shared" si="31"/>
        <v/>
      </c>
      <c r="AY28" s="124">
        <f>IF(AND(ISNUMBER(AJ28),AJ28&gt;0),SUM(AJ28:AJ$30)+SUM(AU28:AU$30),"|")</f>
        <v>1.5043645833333332E-2</v>
      </c>
      <c r="AZ28" s="125" t="str">
        <f>IF(AND(ISNUMBER(AK28),AK28&gt;0),SUM(AK28:AK$30)+SUM(AV28:AV$30),"|")</f>
        <v>|</v>
      </c>
      <c r="BA28" s="126" t="str">
        <f>IF(AND(ISNUMBER(AL28),AL28&gt;0),SUM(AL28:AL$30)+SUM(AW28:AW$30),"|")</f>
        <v>|</v>
      </c>
      <c r="BB28" s="241" t="s">
        <v>188</v>
      </c>
      <c r="BC28" s="47"/>
    </row>
    <row r="29" spans="8:55" ht="12" customHeight="1">
      <c r="K29" s="47"/>
      <c r="L29" s="47"/>
      <c r="M29" s="120"/>
      <c r="N29" s="128"/>
      <c r="O29" s="122"/>
      <c r="P29" s="120"/>
      <c r="Q29" s="128"/>
      <c r="R29" s="123"/>
      <c r="S29" s="246"/>
      <c r="T29" s="124"/>
      <c r="U29" s="125"/>
      <c r="V29" s="126"/>
      <c r="W29" s="241"/>
      <c r="X29" s="120"/>
      <c r="Y29" s="128"/>
      <c r="Z29" s="123"/>
      <c r="AA29" s="246"/>
      <c r="AB29" s="124"/>
      <c r="AC29" s="125"/>
      <c r="AD29" s="126"/>
      <c r="AE29" s="241"/>
      <c r="AF29" s="129">
        <f t="shared" si="24"/>
        <v>3</v>
      </c>
      <c r="AG29" s="130">
        <f t="shared" si="24"/>
        <v>362.041</v>
      </c>
      <c r="AH29" s="130">
        <f t="shared" si="24"/>
        <v>57.384999999999991</v>
      </c>
      <c r="AI29" s="135" t="str">
        <f t="shared" si="24"/>
        <v>Nowy Tomyśl</v>
      </c>
      <c r="AJ29" s="120">
        <f t="shared" si="24"/>
        <v>3.4722222222222202E-4</v>
      </c>
      <c r="AK29" s="128">
        <f t="shared" si="24"/>
        <v>3.4722222222222202E-4</v>
      </c>
      <c r="AL29" s="122">
        <v>6.9444444444444447E-4</v>
      </c>
      <c r="AM29" s="120">
        <f t="shared" si="32"/>
        <v>2.5436458333333335E-3</v>
      </c>
      <c r="AN29" s="128">
        <f t="shared" si="25"/>
        <v>6.215277777777777E-3</v>
      </c>
      <c r="AO29" s="123">
        <f t="shared" si="26"/>
        <v>6.215277777777777E-3</v>
      </c>
      <c r="AP29" s="246">
        <f t="shared" si="27"/>
        <v>5.3819444444444453E-3</v>
      </c>
      <c r="AQ29" s="124">
        <f>IF(AND(ISNUMBER(AJ29),AJ29&gt;0),SUM(AJ$18:AJ29)+SUM(AM$18:AM29),"|")</f>
        <v>3.3385254629629629E-2</v>
      </c>
      <c r="AR29" s="125">
        <f>IF(AND(ISNUMBER(AK29),AK29&gt;0),SUM(AK$18:AK29)+SUM(AN$18:AN29),"|")</f>
        <v>2.549267361111111E-2</v>
      </c>
      <c r="AS29" s="126">
        <f>IF(AND(ISNUMBER(AL29),AL29&gt;0),SUM(AL$18:AL29)+SUM(AO$18:AO29),"|")</f>
        <v>2.2870370370370367E-2</v>
      </c>
      <c r="AT29" s="241" t="s">
        <v>188</v>
      </c>
      <c r="AU29" s="120">
        <f t="shared" si="28"/>
        <v>1.1805555555555555E-2</v>
      </c>
      <c r="AV29" s="128">
        <f t="shared" si="29"/>
        <v>9.7222222222222224E-3</v>
      </c>
      <c r="AW29" s="123">
        <f t="shared" si="30"/>
        <v>9.7222222222222224E-3</v>
      </c>
      <c r="AX29" s="246">
        <f t="shared" si="31"/>
        <v>8.6805555555555559E-3</v>
      </c>
      <c r="AY29" s="124">
        <f>IF(AND(ISNUMBER(AJ29),AJ29&gt;0),SUM(AJ29:AJ$30)+SUM(AU29:AU$30),"|")</f>
        <v>1.2152777777777778E-2</v>
      </c>
      <c r="AZ29" s="125">
        <f>IF(AND(ISNUMBER(AK29),AK29&gt;0),SUM(AK29:AK$30)+SUM(AV29:AV$30),"|")</f>
        <v>1.0069444444444445E-2</v>
      </c>
      <c r="BA29" s="126">
        <f>IF(AND(ISNUMBER(AL29),AL29&gt;0),SUM(AL29:AL$30)+SUM(AW29:AW$30),"|")</f>
        <v>1.0416666666666666E-2</v>
      </c>
      <c r="BB29" s="241" t="s">
        <v>188</v>
      </c>
      <c r="BC29" s="47"/>
    </row>
    <row r="30" spans="8:55" ht="12" customHeight="1">
      <c r="M30" s="40"/>
      <c r="N30" s="42"/>
      <c r="O30" s="43"/>
      <c r="P30" s="40"/>
      <c r="Q30" s="42"/>
      <c r="R30" s="44"/>
      <c r="S30" s="245"/>
      <c r="T30" s="103"/>
      <c r="U30" s="104"/>
      <c r="V30" s="105"/>
      <c r="W30" s="240"/>
      <c r="X30" s="40"/>
      <c r="Y30" s="42"/>
      <c r="Z30" s="44"/>
      <c r="AA30" s="245"/>
      <c r="AB30" s="103"/>
      <c r="AC30" s="104"/>
      <c r="AD30" s="105"/>
      <c r="AE30" s="240"/>
      <c r="AF30" s="45">
        <f>IF(I27=0,"",I27)</f>
        <v>3</v>
      </c>
      <c r="AG30" s="46">
        <f>IF(J27=0,"",J27)</f>
        <v>385.62799999999999</v>
      </c>
      <c r="AH30" s="46">
        <f>IF(K27=0,"",K27)</f>
        <v>80.97199999999998</v>
      </c>
      <c r="AI30" s="260" t="str">
        <f>IF(L27=0,"",L27)</f>
        <v>Zbąszynek</v>
      </c>
      <c r="AJ30" s="102">
        <f>1*10^(-100)</f>
        <v>1E-100</v>
      </c>
      <c r="AK30" s="102">
        <f>1*10^(-100)</f>
        <v>1E-100</v>
      </c>
      <c r="AL30" s="102">
        <f>1*10^(-100)</f>
        <v>1E-100</v>
      </c>
      <c r="AM30" s="40">
        <f t="shared" si="32"/>
        <v>1.1805555555555555E-2</v>
      </c>
      <c r="AN30" s="42">
        <f t="shared" si="25"/>
        <v>9.7222222222222224E-3</v>
      </c>
      <c r="AO30" s="44">
        <f t="shared" si="26"/>
        <v>9.7222222222222224E-3</v>
      </c>
      <c r="AP30" s="245">
        <f t="shared" si="27"/>
        <v>8.6805555555555559E-3</v>
      </c>
      <c r="AQ30" s="103">
        <f>IF(AND(ISNUMBER(AJ30),AJ30&gt;0),SUM(AJ$18:AJ30)+SUM(AM$18:AM30),"|")</f>
        <v>4.5190810185185185E-2</v>
      </c>
      <c r="AR30" s="104">
        <f>IF(AND(ISNUMBER(AK30),AK30&gt;0),SUM(AK$18:AK30)+SUM(AN$18:AN30),"|")</f>
        <v>3.5214895833333336E-2</v>
      </c>
      <c r="AS30" s="105">
        <f>IF(AND(ISNUMBER(AL30),AL30&gt;0),SUM(AL$18:AL30)+SUM(AO$18:AO30),"|")</f>
        <v>3.259259259259259E-2</v>
      </c>
      <c r="AT30" s="240">
        <f>SUM(AP18:AP30)</f>
        <v>2.7476851851851853E-2</v>
      </c>
      <c r="AU30" s="40" t="str">
        <f t="shared" si="28"/>
        <v/>
      </c>
      <c r="AV30" s="42" t="str">
        <f t="shared" si="29"/>
        <v/>
      </c>
      <c r="AW30" s="44" t="str">
        <f t="shared" si="30"/>
        <v/>
      </c>
      <c r="AX30" s="245" t="str">
        <f t="shared" si="31"/>
        <v/>
      </c>
      <c r="AY30" s="124">
        <f>IF(AND(ISNUMBER(AJ30),AJ30&gt;0),SUM(AJ30:AJ$30)+SUM(AU30:AU$30),"|")</f>
        <v>1E-100</v>
      </c>
      <c r="AZ30" s="125">
        <f>IF(AND(ISNUMBER(AK30),AK30&gt;0),SUM(AK30:AK$30)+SUM(AV30:AV$30),"|")</f>
        <v>1E-100</v>
      </c>
      <c r="BA30" s="126">
        <f>IF(AND(ISNUMBER(AL30),AL30&gt;0),SUM(AL30:AL$30)+SUM(AW30:AW$30),"|")</f>
        <v>1E-100</v>
      </c>
      <c r="BB30" s="240">
        <v>0</v>
      </c>
    </row>
    <row r="31" spans="8:55" ht="12" customHeight="1">
      <c r="M31" s="40"/>
      <c r="N31" s="42"/>
      <c r="O31" s="43"/>
      <c r="P31" s="42"/>
      <c r="Q31" s="42"/>
      <c r="R31" s="44"/>
      <c r="S31" s="245"/>
      <c r="T31" s="103"/>
      <c r="U31" s="104"/>
      <c r="V31" s="105"/>
      <c r="W31" s="240"/>
      <c r="X31" s="40"/>
      <c r="Y31" s="42"/>
      <c r="Z31" s="44"/>
      <c r="AA31" s="245"/>
      <c r="AB31" s="103"/>
      <c r="AC31" s="104"/>
      <c r="AD31" s="105"/>
      <c r="AE31" s="240"/>
      <c r="AJ31" s="40"/>
      <c r="AK31" s="41"/>
      <c r="AL31" s="43"/>
      <c r="AM31" s="40"/>
      <c r="AN31" s="42"/>
      <c r="AO31" s="44"/>
      <c r="AP31" s="245"/>
      <c r="AQ31" s="103"/>
      <c r="AR31" s="104"/>
      <c r="AS31" s="105"/>
      <c r="AT31" s="240"/>
      <c r="AU31" s="40"/>
      <c r="AV31" s="42"/>
      <c r="AW31" s="44"/>
      <c r="AX31" s="245"/>
      <c r="AY31" s="103"/>
      <c r="AZ31" s="104"/>
      <c r="BA31" s="105"/>
      <c r="BB31" s="240"/>
    </row>
    <row r="32" spans="8:55" ht="12" customHeight="1">
      <c r="M32" s="40"/>
      <c r="N32" s="42"/>
      <c r="O32" s="43"/>
      <c r="P32" s="40"/>
      <c r="Q32" s="42"/>
      <c r="R32" s="44"/>
      <c r="S32" s="245"/>
      <c r="T32" s="103"/>
      <c r="U32" s="104"/>
      <c r="V32" s="105"/>
      <c r="W32" s="240"/>
      <c r="X32" s="40"/>
      <c r="Y32" s="42"/>
      <c r="Z32" s="44"/>
      <c r="AA32" s="245"/>
      <c r="AB32" s="103"/>
      <c r="AC32" s="104"/>
      <c r="AD32" s="105"/>
      <c r="AE32" s="240"/>
      <c r="AH32" s="71"/>
      <c r="AI32" s="41"/>
      <c r="AJ32" s="40"/>
      <c r="AK32" s="41"/>
      <c r="AL32" s="43"/>
      <c r="AM32" s="40"/>
      <c r="AN32" s="42"/>
      <c r="AO32" s="44"/>
      <c r="AP32" s="245"/>
      <c r="AQ32" s="103"/>
      <c r="AR32" s="104"/>
      <c r="AS32" s="105"/>
      <c r="AT32" s="240"/>
      <c r="AU32" s="40"/>
      <c r="AV32" s="42"/>
      <c r="AW32" s="44"/>
      <c r="AX32" s="245"/>
      <c r="AY32" s="103"/>
      <c r="AZ32" s="104"/>
      <c r="BA32" s="105"/>
      <c r="BB32" s="240"/>
    </row>
    <row r="33" spans="13:54" ht="12" customHeight="1">
      <c r="M33" s="40"/>
      <c r="N33" s="42"/>
      <c r="O33" s="43"/>
      <c r="P33" s="40"/>
      <c r="Q33" s="42"/>
      <c r="R33" s="44"/>
      <c r="S33" s="245"/>
      <c r="T33" s="103"/>
      <c r="U33" s="104"/>
      <c r="V33" s="105"/>
      <c r="W33" s="240"/>
      <c r="X33" s="40"/>
      <c r="Y33" s="42"/>
      <c r="Z33" s="44"/>
      <c r="AA33" s="245"/>
      <c r="AB33" s="103"/>
      <c r="AC33" s="104"/>
      <c r="AD33" s="105"/>
      <c r="AE33" s="240"/>
      <c r="AJ33" s="40"/>
      <c r="AK33" s="41"/>
      <c r="AL33" s="43"/>
      <c r="AM33" s="40"/>
      <c r="AN33" s="42"/>
      <c r="AO33" s="44"/>
      <c r="AP33" s="245"/>
      <c r="AQ33" s="103"/>
      <c r="AR33" s="104"/>
      <c r="AS33" s="105"/>
      <c r="AT33" s="240"/>
      <c r="AU33" s="40"/>
      <c r="AV33" s="42"/>
      <c r="AW33" s="44"/>
      <c r="AX33" s="245"/>
      <c r="AY33" s="103"/>
      <c r="AZ33" s="104"/>
      <c r="BA33" s="105"/>
      <c r="BB33" s="240"/>
    </row>
    <row r="34" spans="13:54" ht="12" customHeight="1">
      <c r="M34" s="40"/>
      <c r="N34" s="42"/>
      <c r="O34" s="43"/>
      <c r="P34" s="40"/>
      <c r="Q34" s="42"/>
      <c r="R34" s="44"/>
      <c r="S34" s="245"/>
      <c r="T34" s="103"/>
      <c r="U34" s="104"/>
      <c r="V34" s="105"/>
      <c r="W34" s="240"/>
      <c r="X34" s="40"/>
      <c r="Y34" s="42"/>
      <c r="Z34" s="44"/>
      <c r="AA34" s="245"/>
      <c r="AB34" s="103"/>
      <c r="AC34" s="104"/>
      <c r="AD34" s="105"/>
      <c r="AE34" s="240"/>
      <c r="AJ34" s="40"/>
      <c r="AK34" s="41"/>
      <c r="AL34" s="43"/>
      <c r="AM34" s="40"/>
      <c r="AN34" s="42"/>
      <c r="AO34" s="44"/>
      <c r="AP34" s="245"/>
      <c r="AQ34" s="103"/>
      <c r="AR34" s="104"/>
      <c r="AS34" s="105"/>
      <c r="AT34" s="240"/>
      <c r="AU34" s="40"/>
      <c r="AV34" s="42"/>
      <c r="AW34" s="44"/>
      <c r="AX34" s="245"/>
      <c r="AY34" s="103"/>
      <c r="AZ34" s="104"/>
      <c r="BA34" s="105"/>
      <c r="BB34" s="240"/>
    </row>
    <row r="35" spans="13:54" ht="12" customHeight="1">
      <c r="M35" s="40"/>
      <c r="N35" s="42"/>
      <c r="O35" s="43"/>
      <c r="P35" s="40"/>
      <c r="Q35" s="42"/>
      <c r="R35" s="44"/>
      <c r="S35" s="245"/>
      <c r="T35" s="103"/>
      <c r="U35" s="104"/>
      <c r="V35" s="105"/>
      <c r="W35" s="240"/>
      <c r="X35" s="40"/>
      <c r="Y35" s="42"/>
      <c r="Z35" s="44"/>
      <c r="AA35" s="245"/>
      <c r="AB35" s="103"/>
      <c r="AC35" s="104"/>
      <c r="AD35" s="105"/>
      <c r="AE35" s="240"/>
      <c r="AJ35" s="40"/>
      <c r="AK35" s="41"/>
      <c r="AL35" s="43"/>
      <c r="AM35" s="40"/>
      <c r="AN35" s="42"/>
      <c r="AO35" s="44"/>
      <c r="AP35" s="245"/>
      <c r="AQ35" s="103"/>
      <c r="AR35" s="104"/>
      <c r="AS35" s="105"/>
      <c r="AT35" s="240"/>
      <c r="AU35" s="40"/>
      <c r="AV35" s="42"/>
      <c r="AW35" s="44"/>
      <c r="AX35" s="245"/>
      <c r="AY35" s="103"/>
      <c r="AZ35" s="104"/>
      <c r="BA35" s="105"/>
      <c r="BB35" s="240"/>
    </row>
    <row r="36" spans="13:54" ht="12" customHeight="1">
      <c r="M36" s="40"/>
      <c r="N36" s="42"/>
      <c r="O36" s="43"/>
      <c r="P36" s="40"/>
      <c r="Q36" s="42"/>
      <c r="R36" s="44"/>
      <c r="S36" s="245"/>
      <c r="T36" s="103"/>
      <c r="U36" s="104"/>
      <c r="V36" s="105"/>
      <c r="W36" s="240"/>
      <c r="X36" s="40"/>
      <c r="Y36" s="42"/>
      <c r="Z36" s="44"/>
      <c r="AA36" s="245"/>
      <c r="AB36" s="103"/>
      <c r="AC36" s="104"/>
      <c r="AD36" s="105"/>
      <c r="AE36" s="240"/>
      <c r="AJ36" s="40"/>
      <c r="AK36" s="41"/>
      <c r="AL36" s="43"/>
      <c r="AM36" s="40"/>
      <c r="AN36" s="42"/>
      <c r="AO36" s="44"/>
      <c r="AP36" s="245"/>
      <c r="AQ36" s="103"/>
      <c r="AR36" s="104"/>
      <c r="AS36" s="105"/>
      <c r="AT36" s="240"/>
      <c r="AU36" s="40"/>
      <c r="AV36" s="42"/>
      <c r="AW36" s="44"/>
      <c r="AX36" s="245"/>
      <c r="AY36" s="103"/>
      <c r="AZ36" s="104"/>
      <c r="BA36" s="105"/>
      <c r="BB36" s="240"/>
    </row>
    <row r="37" spans="13:54" ht="12" customHeight="1">
      <c r="M37" s="40"/>
      <c r="N37" s="42"/>
      <c r="O37" s="43"/>
      <c r="P37" s="40"/>
      <c r="Q37" s="42"/>
      <c r="R37" s="44"/>
      <c r="S37" s="245"/>
      <c r="T37" s="103"/>
      <c r="U37" s="104"/>
      <c r="V37" s="105"/>
      <c r="W37" s="240"/>
      <c r="X37" s="40"/>
      <c r="Y37" s="42"/>
      <c r="Z37" s="44"/>
      <c r="AA37" s="245"/>
      <c r="AB37" s="103"/>
      <c r="AC37" s="104"/>
      <c r="AD37" s="105"/>
      <c r="AE37" s="240"/>
      <c r="AJ37" s="40"/>
      <c r="AK37" s="41"/>
      <c r="AL37" s="43"/>
      <c r="AM37" s="40"/>
      <c r="AN37" s="42"/>
      <c r="AO37" s="44"/>
      <c r="AP37" s="245"/>
      <c r="AQ37" s="103"/>
      <c r="AR37" s="104"/>
      <c r="AS37" s="105"/>
      <c r="AT37" s="240"/>
      <c r="AU37" s="40"/>
      <c r="AV37" s="42"/>
      <c r="AW37" s="44"/>
      <c r="AX37" s="245"/>
      <c r="AY37" s="103"/>
      <c r="AZ37" s="104"/>
      <c r="BA37" s="105"/>
      <c r="BB37" s="240"/>
    </row>
    <row r="38" spans="13:54" ht="12" customHeight="1">
      <c r="M38" s="40"/>
      <c r="N38" s="42"/>
      <c r="O38" s="43"/>
      <c r="P38" s="40"/>
      <c r="Q38" s="42"/>
      <c r="R38" s="44"/>
      <c r="S38" s="245"/>
      <c r="T38" s="103"/>
      <c r="U38" s="104"/>
      <c r="V38" s="105"/>
      <c r="W38" s="240"/>
      <c r="X38" s="40"/>
      <c r="Y38" s="42"/>
      <c r="Z38" s="44"/>
      <c r="AA38" s="245"/>
      <c r="AB38" s="103"/>
      <c r="AC38" s="104"/>
      <c r="AD38" s="105"/>
      <c r="AE38" s="240"/>
      <c r="AJ38" s="40"/>
      <c r="AK38" s="41"/>
      <c r="AL38" s="43"/>
      <c r="AM38" s="40"/>
      <c r="AN38" s="42"/>
      <c r="AO38" s="44"/>
      <c r="AP38" s="245"/>
      <c r="AQ38" s="103"/>
      <c r="AR38" s="104"/>
      <c r="AS38" s="105"/>
      <c r="AT38" s="240"/>
      <c r="AU38" s="40"/>
      <c r="AV38" s="42"/>
      <c r="AW38" s="44"/>
      <c r="AX38" s="245"/>
      <c r="AY38" s="103"/>
      <c r="AZ38" s="104"/>
      <c r="BA38" s="105"/>
      <c r="BB38" s="240"/>
    </row>
    <row r="39" spans="13:54" ht="12" customHeight="1">
      <c r="M39" s="40"/>
      <c r="N39" s="42"/>
      <c r="O39" s="43"/>
      <c r="P39" s="40"/>
      <c r="Q39" s="42"/>
      <c r="R39" s="44"/>
      <c r="S39" s="245"/>
      <c r="T39" s="103"/>
      <c r="U39" s="104"/>
      <c r="V39" s="105"/>
      <c r="W39" s="240"/>
      <c r="X39" s="40"/>
      <c r="Y39" s="42"/>
      <c r="Z39" s="44"/>
      <c r="AA39" s="245"/>
      <c r="AB39" s="103"/>
      <c r="AC39" s="104"/>
      <c r="AD39" s="105"/>
      <c r="AE39" s="240"/>
      <c r="AJ39" s="40"/>
      <c r="AK39" s="41"/>
      <c r="AL39" s="43"/>
      <c r="AM39" s="40"/>
      <c r="AN39" s="42"/>
      <c r="AO39" s="44"/>
      <c r="AP39" s="245"/>
      <c r="AQ39" s="103"/>
      <c r="AR39" s="104"/>
      <c r="AS39" s="105"/>
      <c r="AT39" s="240"/>
      <c r="AU39" s="40"/>
      <c r="AV39" s="42"/>
      <c r="AW39" s="44"/>
      <c r="AX39" s="245"/>
      <c r="AY39" s="103"/>
      <c r="AZ39" s="104"/>
      <c r="BA39" s="105"/>
      <c r="BB39" s="240"/>
    </row>
    <row r="40" spans="13:54" ht="12" customHeight="1">
      <c r="M40" s="40"/>
      <c r="N40" s="42"/>
      <c r="O40" s="43"/>
      <c r="P40" s="40"/>
      <c r="Q40" s="42"/>
      <c r="R40" s="44"/>
      <c r="S40" s="245"/>
      <c r="T40" s="103"/>
      <c r="U40" s="104"/>
      <c r="V40" s="105"/>
      <c r="W40" s="240"/>
      <c r="X40" s="40"/>
      <c r="Y40" s="42"/>
      <c r="Z40" s="44"/>
      <c r="AA40" s="245"/>
      <c r="AB40" s="103"/>
      <c r="AC40" s="104"/>
      <c r="AD40" s="105"/>
      <c r="AE40" s="240"/>
      <c r="AJ40" s="40"/>
      <c r="AK40" s="41"/>
      <c r="AL40" s="43"/>
      <c r="AM40" s="40"/>
      <c r="AN40" s="42"/>
      <c r="AO40" s="44"/>
      <c r="AP40" s="245"/>
      <c r="AQ40" s="103"/>
      <c r="AR40" s="104"/>
      <c r="AS40" s="105"/>
      <c r="AT40" s="240"/>
      <c r="AU40" s="40"/>
      <c r="AV40" s="42"/>
      <c r="AW40" s="44"/>
      <c r="AX40" s="245"/>
      <c r="AY40" s="103"/>
      <c r="AZ40" s="104"/>
      <c r="BA40" s="105"/>
      <c r="BB40" s="240"/>
    </row>
    <row r="41" spans="13:54" ht="12" customHeight="1">
      <c r="M41" s="40"/>
      <c r="N41" s="42"/>
      <c r="O41" s="43"/>
      <c r="P41" s="40"/>
      <c r="Q41" s="42"/>
      <c r="R41" s="44"/>
      <c r="S41" s="245"/>
      <c r="T41" s="103"/>
      <c r="U41" s="104"/>
      <c r="V41" s="105"/>
      <c r="W41" s="240"/>
      <c r="X41" s="40"/>
      <c r="Y41" s="42"/>
      <c r="Z41" s="44"/>
      <c r="AA41" s="245"/>
      <c r="AB41" s="103"/>
      <c r="AC41" s="104"/>
      <c r="AD41" s="105"/>
      <c r="AE41" s="240"/>
      <c r="AJ41" s="40"/>
      <c r="AK41" s="41"/>
      <c r="AL41" s="43"/>
      <c r="AM41" s="40"/>
      <c r="AN41" s="42"/>
      <c r="AO41" s="44"/>
      <c r="AP41" s="245"/>
      <c r="AQ41" s="103"/>
      <c r="AR41" s="104"/>
      <c r="AS41" s="105"/>
      <c r="AT41" s="240"/>
      <c r="AU41" s="40"/>
      <c r="AV41" s="42"/>
      <c r="AW41" s="44"/>
      <c r="AX41" s="245"/>
      <c r="AY41" s="103"/>
      <c r="AZ41" s="104"/>
      <c r="BA41" s="105"/>
      <c r="BB41" s="240"/>
    </row>
    <row r="42" spans="13:54" ht="12" customHeight="1">
      <c r="M42" s="40"/>
      <c r="N42" s="42"/>
      <c r="O42" s="43"/>
      <c r="P42" s="40"/>
      <c r="Q42" s="42"/>
      <c r="R42" s="44"/>
      <c r="S42" s="245"/>
      <c r="T42" s="103"/>
      <c r="U42" s="104"/>
      <c r="V42" s="105"/>
      <c r="W42" s="240"/>
      <c r="X42" s="40"/>
      <c r="Y42" s="42"/>
      <c r="Z42" s="44"/>
      <c r="AA42" s="245"/>
      <c r="AB42" s="103"/>
      <c r="AC42" s="104"/>
      <c r="AD42" s="105"/>
      <c r="AE42" s="240"/>
      <c r="AJ42" s="40"/>
      <c r="AK42" s="41"/>
      <c r="AL42" s="43"/>
      <c r="AM42" s="40"/>
      <c r="AN42" s="42"/>
      <c r="AO42" s="44"/>
      <c r="AP42" s="245"/>
      <c r="AQ42" s="103"/>
      <c r="AR42" s="104"/>
      <c r="AS42" s="105"/>
      <c r="AT42" s="240"/>
      <c r="AU42" s="40"/>
      <c r="AV42" s="42"/>
      <c r="AW42" s="44"/>
      <c r="AX42" s="245"/>
      <c r="AY42" s="103"/>
      <c r="AZ42" s="104"/>
      <c r="BA42" s="105"/>
      <c r="BB42" s="240"/>
    </row>
    <row r="43" spans="13:54" ht="12" customHeight="1">
      <c r="M43" s="40"/>
      <c r="N43" s="42"/>
      <c r="O43" s="43"/>
      <c r="P43" s="40"/>
      <c r="Q43" s="42"/>
      <c r="R43" s="44"/>
      <c r="S43" s="245"/>
      <c r="T43" s="103"/>
      <c r="U43" s="104"/>
      <c r="V43" s="105"/>
      <c r="W43" s="240"/>
      <c r="X43" s="40"/>
      <c r="Y43" s="42"/>
      <c r="Z43" s="44"/>
      <c r="AA43" s="245"/>
      <c r="AB43" s="103"/>
      <c r="AC43" s="104"/>
      <c r="AD43" s="105"/>
      <c r="AE43" s="240"/>
      <c r="AJ43" s="40"/>
      <c r="AK43" s="41"/>
      <c r="AL43" s="43"/>
      <c r="AM43" s="40"/>
      <c r="AN43" s="42"/>
      <c r="AO43" s="44"/>
      <c r="AP43" s="245"/>
      <c r="AQ43" s="103"/>
      <c r="AR43" s="104"/>
      <c r="AS43" s="105"/>
      <c r="AT43" s="240"/>
      <c r="AU43" s="40"/>
      <c r="AV43" s="42"/>
      <c r="AW43" s="44"/>
      <c r="AX43" s="245"/>
      <c r="AY43" s="103"/>
      <c r="AZ43" s="104"/>
      <c r="BA43" s="105"/>
      <c r="BB43" s="240"/>
    </row>
    <row r="44" spans="13:54" ht="12" customHeight="1">
      <c r="M44" s="40"/>
      <c r="N44" s="42"/>
      <c r="O44" s="43"/>
      <c r="P44" s="40"/>
      <c r="Q44" s="42"/>
      <c r="R44" s="44"/>
      <c r="S44" s="245"/>
      <c r="T44" s="103"/>
      <c r="U44" s="104"/>
      <c r="V44" s="105"/>
      <c r="W44" s="240"/>
      <c r="X44" s="40"/>
      <c r="Y44" s="42"/>
      <c r="Z44" s="44"/>
      <c r="AA44" s="245"/>
      <c r="AB44" s="103"/>
      <c r="AC44" s="104"/>
      <c r="AD44" s="105"/>
      <c r="AE44" s="240"/>
      <c r="AJ44" s="40"/>
      <c r="AK44" s="41"/>
      <c r="AL44" s="43"/>
      <c r="AM44" s="40"/>
      <c r="AN44" s="42"/>
      <c r="AO44" s="44"/>
      <c r="AP44" s="245"/>
      <c r="AQ44" s="103"/>
      <c r="AR44" s="104"/>
      <c r="AS44" s="105"/>
      <c r="AT44" s="240"/>
      <c r="AU44" s="40"/>
      <c r="AV44" s="42"/>
      <c r="AW44" s="44"/>
      <c r="AX44" s="245"/>
      <c r="AY44" s="103"/>
      <c r="AZ44" s="104"/>
      <c r="BA44" s="105"/>
      <c r="BB44" s="240"/>
    </row>
    <row r="45" spans="13:54" ht="12" customHeight="1">
      <c r="M45" s="54"/>
      <c r="N45" s="56"/>
      <c r="O45" s="57"/>
      <c r="P45" s="54"/>
      <c r="Q45" s="56"/>
      <c r="R45" s="58"/>
      <c r="S45" s="249"/>
      <c r="T45" s="106"/>
      <c r="U45" s="107"/>
      <c r="V45" s="108"/>
      <c r="W45" s="240"/>
      <c r="X45" s="54"/>
      <c r="Y45" s="56"/>
      <c r="Z45" s="58"/>
      <c r="AA45" s="249"/>
      <c r="AB45" s="106"/>
      <c r="AC45" s="107"/>
      <c r="AD45" s="108"/>
      <c r="AE45" s="240"/>
      <c r="AJ45" s="40"/>
      <c r="AK45" s="41"/>
      <c r="AL45" s="43"/>
      <c r="AM45" s="40"/>
      <c r="AN45" s="42"/>
      <c r="AO45" s="44"/>
      <c r="AP45" s="245"/>
      <c r="AQ45" s="106"/>
      <c r="AR45" s="107"/>
      <c r="AS45" s="108"/>
      <c r="AT45" s="240"/>
      <c r="AU45" s="40"/>
      <c r="AV45" s="42"/>
      <c r="AW45" s="44"/>
      <c r="AX45" s="245"/>
      <c r="AY45" s="106"/>
      <c r="AZ45" s="107"/>
      <c r="BA45" s="108"/>
      <c r="BB45" s="240"/>
    </row>
    <row r="46" spans="13:54" ht="12" customHeight="1">
      <c r="M46" s="54"/>
      <c r="N46" s="56"/>
      <c r="O46" s="57"/>
      <c r="P46" s="54"/>
      <c r="Q46" s="56"/>
      <c r="R46" s="58"/>
      <c r="S46" s="249"/>
      <c r="T46" s="106"/>
      <c r="U46" s="107"/>
      <c r="V46" s="108"/>
      <c r="W46" s="240"/>
      <c r="X46" s="54"/>
      <c r="Y46" s="56"/>
      <c r="Z46" s="58"/>
      <c r="AA46" s="249"/>
      <c r="AB46" s="106"/>
      <c r="AC46" s="107"/>
      <c r="AD46" s="108"/>
      <c r="AE46" s="240"/>
      <c r="AJ46" s="40"/>
      <c r="AK46" s="41"/>
      <c r="AL46" s="43"/>
      <c r="AM46" s="40"/>
      <c r="AN46" s="42"/>
      <c r="AO46" s="44"/>
      <c r="AP46" s="245"/>
      <c r="AQ46" s="106"/>
      <c r="AR46" s="107"/>
      <c r="AS46" s="108"/>
      <c r="AT46" s="240"/>
      <c r="AU46" s="40"/>
      <c r="AV46" s="42"/>
      <c r="AW46" s="44"/>
      <c r="AX46" s="245"/>
      <c r="AY46" s="106"/>
      <c r="AZ46" s="107"/>
      <c r="BA46" s="108"/>
      <c r="BB46" s="240"/>
    </row>
    <row r="47" spans="13:54" ht="12" customHeight="1">
      <c r="M47" s="54"/>
      <c r="N47" s="56"/>
      <c r="O47" s="57"/>
      <c r="P47" s="54"/>
      <c r="Q47" s="56"/>
      <c r="R47" s="58"/>
      <c r="S47" s="249"/>
      <c r="T47" s="106"/>
      <c r="U47" s="107"/>
      <c r="V47" s="108"/>
      <c r="W47" s="240"/>
      <c r="X47" s="54"/>
      <c r="Y47" s="56"/>
      <c r="Z47" s="58"/>
      <c r="AA47" s="249"/>
      <c r="AB47" s="106"/>
      <c r="AC47" s="107"/>
      <c r="AD47" s="108"/>
      <c r="AE47" s="240"/>
      <c r="AJ47" s="40"/>
      <c r="AK47" s="41"/>
      <c r="AL47" s="43"/>
      <c r="AM47" s="40"/>
      <c r="AN47" s="42"/>
      <c r="AO47" s="44"/>
      <c r="AP47" s="245"/>
      <c r="AQ47" s="106"/>
      <c r="AR47" s="107"/>
      <c r="AS47" s="108"/>
      <c r="AT47" s="240"/>
      <c r="AU47" s="40"/>
      <c r="AV47" s="42"/>
      <c r="AW47" s="44"/>
      <c r="AX47" s="245"/>
      <c r="AY47" s="106"/>
      <c r="AZ47" s="107"/>
      <c r="BA47" s="108"/>
      <c r="BB47" s="240"/>
    </row>
    <row r="48" spans="13:54" ht="12" customHeight="1">
      <c r="M48" s="54"/>
      <c r="N48" s="56"/>
      <c r="O48" s="57"/>
      <c r="P48" s="54"/>
      <c r="Q48" s="56"/>
      <c r="R48" s="58"/>
      <c r="S48" s="249"/>
      <c r="T48" s="106"/>
      <c r="U48" s="107"/>
      <c r="V48" s="108"/>
      <c r="W48" s="240"/>
      <c r="X48" s="54"/>
      <c r="Y48" s="56"/>
      <c r="Z48" s="58"/>
      <c r="AA48" s="249"/>
      <c r="AB48" s="106"/>
      <c r="AC48" s="107"/>
      <c r="AD48" s="108"/>
      <c r="AE48" s="240"/>
      <c r="AJ48" s="40"/>
      <c r="AK48" s="41"/>
      <c r="AL48" s="43"/>
      <c r="AM48" s="40"/>
      <c r="AN48" s="42"/>
      <c r="AO48" s="44"/>
      <c r="AP48" s="245"/>
      <c r="AQ48" s="106"/>
      <c r="AR48" s="107"/>
      <c r="AS48" s="108"/>
      <c r="AT48" s="240"/>
      <c r="AU48" s="40"/>
      <c r="AV48" s="42"/>
      <c r="AW48" s="44"/>
      <c r="AX48" s="245"/>
      <c r="AY48" s="106"/>
      <c r="AZ48" s="107"/>
      <c r="BA48" s="108"/>
      <c r="BB48" s="240"/>
    </row>
    <row r="49" spans="13:54" ht="12" customHeight="1">
      <c r="M49" s="54"/>
      <c r="N49" s="56"/>
      <c r="O49" s="57"/>
      <c r="P49" s="54"/>
      <c r="Q49" s="56"/>
      <c r="R49" s="58"/>
      <c r="S49" s="249"/>
      <c r="T49" s="106"/>
      <c r="U49" s="107"/>
      <c r="V49" s="108"/>
      <c r="W49" s="240"/>
      <c r="X49" s="54"/>
      <c r="Y49" s="56"/>
      <c r="Z49" s="58"/>
      <c r="AA49" s="249"/>
      <c r="AB49" s="106"/>
      <c r="AC49" s="107"/>
      <c r="AD49" s="108"/>
      <c r="AE49" s="240"/>
      <c r="AJ49" s="40"/>
      <c r="AK49" s="41"/>
      <c r="AL49" s="43"/>
      <c r="AM49" s="40"/>
      <c r="AN49" s="42"/>
      <c r="AO49" s="44"/>
      <c r="AP49" s="245"/>
      <c r="AQ49" s="106"/>
      <c r="AR49" s="107"/>
      <c r="AS49" s="108"/>
      <c r="AT49" s="240"/>
      <c r="AU49" s="40"/>
      <c r="AV49" s="42"/>
      <c r="AW49" s="44"/>
      <c r="AX49" s="245"/>
      <c r="AY49" s="106"/>
      <c r="AZ49" s="107"/>
      <c r="BA49" s="108"/>
      <c r="BB49" s="240"/>
    </row>
    <row r="50" spans="13:54" ht="12" customHeight="1">
      <c r="M50" s="54"/>
      <c r="N50" s="56"/>
      <c r="O50" s="57"/>
      <c r="P50" s="54"/>
      <c r="Q50" s="56"/>
      <c r="R50" s="58"/>
      <c r="S50" s="249"/>
      <c r="T50" s="106"/>
      <c r="U50" s="107"/>
      <c r="V50" s="108"/>
      <c r="W50" s="240"/>
      <c r="X50" s="54"/>
      <c r="Y50" s="56"/>
      <c r="Z50" s="58"/>
      <c r="AA50" s="249"/>
      <c r="AB50" s="106"/>
      <c r="AC50" s="107"/>
      <c r="AD50" s="108"/>
      <c r="AE50" s="240"/>
      <c r="AJ50" s="40"/>
      <c r="AK50" s="41"/>
      <c r="AL50" s="43"/>
      <c r="AM50" s="40"/>
      <c r="AN50" s="42"/>
      <c r="AO50" s="44"/>
      <c r="AP50" s="245"/>
      <c r="AQ50" s="106"/>
      <c r="AR50" s="107"/>
      <c r="AS50" s="108"/>
      <c r="AT50" s="240"/>
      <c r="AU50" s="40"/>
      <c r="AV50" s="42"/>
      <c r="AW50" s="44"/>
      <c r="AX50" s="245"/>
      <c r="AY50" s="106"/>
      <c r="AZ50" s="107"/>
      <c r="BA50" s="108"/>
      <c r="BB50" s="240"/>
    </row>
    <row r="51" spans="13:54" ht="12" customHeight="1">
      <c r="M51" s="54"/>
      <c r="N51" s="56"/>
      <c r="O51" s="57"/>
      <c r="P51" s="54"/>
      <c r="Q51" s="56"/>
      <c r="R51" s="58"/>
      <c r="S51" s="249"/>
      <c r="T51" s="106"/>
      <c r="U51" s="107"/>
      <c r="V51" s="108"/>
      <c r="W51" s="242"/>
      <c r="X51" s="54"/>
      <c r="Y51" s="56"/>
      <c r="Z51" s="58"/>
      <c r="AA51" s="249"/>
      <c r="AB51" s="106"/>
      <c r="AC51" s="107"/>
      <c r="AD51" s="108"/>
      <c r="AE51" s="242"/>
      <c r="AJ51" s="40"/>
      <c r="AK51" s="41"/>
      <c r="AL51" s="43"/>
      <c r="AM51" s="40"/>
      <c r="AN51" s="42"/>
      <c r="AO51" s="44"/>
      <c r="AP51" s="245"/>
      <c r="AQ51" s="106"/>
      <c r="AR51" s="107"/>
      <c r="AS51" s="108"/>
      <c r="AT51" s="242"/>
      <c r="AU51" s="40"/>
      <c r="AV51" s="42"/>
      <c r="AW51" s="44"/>
      <c r="AX51" s="245"/>
      <c r="AY51" s="106"/>
      <c r="AZ51" s="107"/>
      <c r="BA51" s="108"/>
      <c r="BB51" s="242"/>
    </row>
    <row r="52" spans="13:54" ht="12" customHeight="1">
      <c r="M52" s="54"/>
      <c r="N52" s="56"/>
      <c r="O52" s="57"/>
      <c r="P52" s="54"/>
      <c r="Q52" s="56"/>
      <c r="R52" s="58"/>
      <c r="S52" s="249"/>
      <c r="T52" s="106"/>
      <c r="U52" s="107"/>
      <c r="V52" s="108"/>
      <c r="W52" s="242"/>
      <c r="X52" s="54"/>
      <c r="Y52" s="56"/>
      <c r="Z52" s="58"/>
      <c r="AA52" s="249"/>
      <c r="AB52" s="106"/>
      <c r="AC52" s="107"/>
      <c r="AD52" s="108"/>
      <c r="AE52" s="242"/>
      <c r="AJ52" s="40"/>
      <c r="AK52" s="41"/>
      <c r="AL52" s="43"/>
      <c r="AM52" s="40"/>
      <c r="AN52" s="42"/>
      <c r="AO52" s="44"/>
      <c r="AP52" s="245"/>
      <c r="AQ52" s="106"/>
      <c r="AR52" s="107"/>
      <c r="AS52" s="108"/>
      <c r="AT52" s="242"/>
      <c r="AU52" s="40"/>
      <c r="AV52" s="42"/>
      <c r="AW52" s="44"/>
      <c r="AX52" s="245"/>
      <c r="AY52" s="106"/>
      <c r="AZ52" s="107"/>
      <c r="BA52" s="108"/>
      <c r="BB52" s="242"/>
    </row>
    <row r="53" spans="13:54" ht="12" customHeight="1">
      <c r="M53" s="54"/>
      <c r="N53" s="56"/>
      <c r="O53" s="57"/>
      <c r="P53" s="54"/>
      <c r="Q53" s="56"/>
      <c r="R53" s="58"/>
      <c r="S53" s="249"/>
      <c r="T53" s="106"/>
      <c r="U53" s="107"/>
      <c r="V53" s="108"/>
      <c r="W53" s="242"/>
      <c r="X53" s="54"/>
      <c r="Y53" s="56"/>
      <c r="Z53" s="58"/>
      <c r="AA53" s="249"/>
      <c r="AB53" s="106"/>
      <c r="AC53" s="107"/>
      <c r="AD53" s="108"/>
      <c r="AE53" s="242"/>
      <c r="AJ53" s="40"/>
      <c r="AK53" s="41"/>
      <c r="AL53" s="43"/>
      <c r="AM53" s="40"/>
      <c r="AN53" s="42"/>
      <c r="AO53" s="44"/>
      <c r="AP53" s="245"/>
      <c r="AQ53" s="106"/>
      <c r="AR53" s="107"/>
      <c r="AS53" s="108"/>
      <c r="AT53" s="242"/>
      <c r="AU53" s="40"/>
      <c r="AV53" s="42"/>
      <c r="AW53" s="44"/>
      <c r="AX53" s="245"/>
      <c r="AY53" s="106"/>
      <c r="AZ53" s="107"/>
      <c r="BA53" s="108"/>
      <c r="BB53" s="242"/>
    </row>
    <row r="54" spans="13:54" ht="12" customHeight="1">
      <c r="M54" s="54"/>
      <c r="N54" s="56"/>
      <c r="O54" s="57"/>
      <c r="P54" s="54"/>
      <c r="Q54" s="56"/>
      <c r="R54" s="58"/>
      <c r="S54" s="249"/>
      <c r="T54" s="106"/>
      <c r="U54" s="107"/>
      <c r="V54" s="108"/>
      <c r="W54" s="242"/>
      <c r="X54" s="54"/>
      <c r="Y54" s="56"/>
      <c r="Z54" s="58"/>
      <c r="AA54" s="249"/>
      <c r="AB54" s="106"/>
      <c r="AC54" s="107"/>
      <c r="AD54" s="108"/>
      <c r="AE54" s="242"/>
      <c r="AJ54" s="40"/>
      <c r="AK54" s="41"/>
      <c r="AL54" s="43"/>
      <c r="AM54" s="40"/>
      <c r="AN54" s="42"/>
      <c r="AO54" s="44"/>
      <c r="AP54" s="245"/>
      <c r="AQ54" s="106"/>
      <c r="AR54" s="107"/>
      <c r="AS54" s="108"/>
      <c r="AT54" s="242"/>
      <c r="AU54" s="40"/>
      <c r="AV54" s="42"/>
      <c r="AW54" s="44"/>
      <c r="AX54" s="245"/>
      <c r="AY54" s="106"/>
      <c r="AZ54" s="107"/>
      <c r="BA54" s="108"/>
      <c r="BB54" s="242"/>
    </row>
    <row r="55" spans="13:54" ht="12" customHeight="1">
      <c r="M55" s="54"/>
      <c r="N55" s="56"/>
      <c r="O55" s="57"/>
      <c r="P55" s="54"/>
      <c r="Q55" s="56"/>
      <c r="R55" s="58"/>
      <c r="S55" s="249"/>
      <c r="T55" s="106"/>
      <c r="U55" s="107"/>
      <c r="V55" s="108"/>
      <c r="W55" s="242"/>
      <c r="X55" s="54"/>
      <c r="Y55" s="56"/>
      <c r="Z55" s="58"/>
      <c r="AA55" s="249"/>
      <c r="AB55" s="106"/>
      <c r="AC55" s="107"/>
      <c r="AD55" s="108"/>
      <c r="AE55" s="242"/>
      <c r="AJ55" s="40"/>
      <c r="AK55" s="41"/>
      <c r="AL55" s="43"/>
      <c r="AM55" s="40"/>
      <c r="AN55" s="42"/>
      <c r="AO55" s="44"/>
      <c r="AP55" s="245"/>
      <c r="AQ55" s="106"/>
      <c r="AR55" s="107"/>
      <c r="AS55" s="108"/>
      <c r="AT55" s="242"/>
      <c r="AU55" s="40"/>
      <c r="AV55" s="42"/>
      <c r="AW55" s="44"/>
      <c r="AX55" s="245"/>
      <c r="AY55" s="106"/>
      <c r="AZ55" s="107"/>
      <c r="BA55" s="108"/>
      <c r="BB55" s="242"/>
    </row>
    <row r="56" spans="13:54" ht="12" customHeight="1">
      <c r="M56" s="54"/>
      <c r="N56" s="56"/>
      <c r="O56" s="57"/>
      <c r="P56" s="54"/>
      <c r="Q56" s="56"/>
      <c r="R56" s="58"/>
      <c r="S56" s="249"/>
      <c r="T56" s="106"/>
      <c r="U56" s="107"/>
      <c r="V56" s="108"/>
      <c r="W56" s="242"/>
      <c r="X56" s="54"/>
      <c r="Y56" s="56"/>
      <c r="Z56" s="58"/>
      <c r="AA56" s="249"/>
      <c r="AB56" s="106"/>
      <c r="AC56" s="107"/>
      <c r="AD56" s="108"/>
      <c r="AE56" s="242"/>
      <c r="AJ56" s="40"/>
      <c r="AK56" s="41"/>
      <c r="AL56" s="43"/>
      <c r="AM56" s="40"/>
      <c r="AN56" s="42"/>
      <c r="AO56" s="44"/>
      <c r="AP56" s="245"/>
      <c r="AQ56" s="106"/>
      <c r="AR56" s="107"/>
      <c r="AS56" s="108"/>
      <c r="AT56" s="242"/>
      <c r="AU56" s="40"/>
      <c r="AV56" s="42"/>
      <c r="AW56" s="44"/>
      <c r="AX56" s="245"/>
      <c r="AY56" s="106"/>
      <c r="AZ56" s="107"/>
      <c r="BA56" s="108"/>
      <c r="BB56" s="242"/>
    </row>
    <row r="57" spans="13:54" ht="12" customHeight="1">
      <c r="M57" s="54"/>
      <c r="N57" s="56"/>
      <c r="O57" s="57"/>
      <c r="P57" s="54"/>
      <c r="Q57" s="56"/>
      <c r="R57" s="58"/>
      <c r="S57" s="249"/>
      <c r="T57" s="106"/>
      <c r="U57" s="107"/>
      <c r="V57" s="108"/>
      <c r="W57" s="242"/>
      <c r="X57" s="54"/>
      <c r="Y57" s="56"/>
      <c r="Z57" s="58"/>
      <c r="AA57" s="249"/>
      <c r="AB57" s="106"/>
      <c r="AC57" s="107"/>
      <c r="AD57" s="108"/>
      <c r="AE57" s="242"/>
      <c r="AJ57" s="40"/>
      <c r="AK57" s="41"/>
      <c r="AL57" s="43"/>
      <c r="AM57" s="40"/>
      <c r="AN57" s="42"/>
      <c r="AO57" s="44"/>
      <c r="AP57" s="245"/>
      <c r="AQ57" s="106"/>
      <c r="AR57" s="107"/>
      <c r="AS57" s="108"/>
      <c r="AT57" s="242"/>
      <c r="AU57" s="40"/>
      <c r="AV57" s="42"/>
      <c r="AW57" s="44"/>
      <c r="AX57" s="245"/>
      <c r="AY57" s="106"/>
      <c r="AZ57" s="107"/>
      <c r="BA57" s="108"/>
      <c r="BB57" s="242"/>
    </row>
    <row r="58" spans="13:54" ht="12" customHeight="1">
      <c r="M58" s="54"/>
      <c r="N58" s="56"/>
      <c r="O58" s="57"/>
      <c r="P58" s="54"/>
      <c r="Q58" s="56"/>
      <c r="R58" s="58"/>
      <c r="S58" s="249"/>
      <c r="T58" s="106"/>
      <c r="U58" s="107"/>
      <c r="V58" s="108"/>
      <c r="W58" s="242"/>
      <c r="X58" s="54"/>
      <c r="Y58" s="56"/>
      <c r="Z58" s="58"/>
      <c r="AA58" s="249"/>
      <c r="AB58" s="106"/>
      <c r="AC58" s="107"/>
      <c r="AD58" s="108"/>
      <c r="AE58" s="242"/>
      <c r="AJ58" s="72"/>
      <c r="AK58" s="73"/>
      <c r="AL58" s="75"/>
      <c r="AM58" s="72"/>
      <c r="AN58" s="74"/>
      <c r="AO58" s="76"/>
      <c r="AP58" s="247"/>
      <c r="AQ58" s="106"/>
      <c r="AR58" s="107"/>
      <c r="AS58" s="108"/>
      <c r="AT58" s="242"/>
      <c r="AU58" s="72"/>
      <c r="AV58" s="74"/>
      <c r="AW58" s="76"/>
      <c r="AX58" s="247"/>
      <c r="AY58" s="106"/>
      <c r="AZ58" s="107"/>
      <c r="BA58" s="108"/>
      <c r="BB58" s="242"/>
    </row>
    <row r="59" spans="13:54" ht="12" customHeight="1">
      <c r="M59" s="54"/>
      <c r="N59" s="56"/>
      <c r="O59" s="57"/>
      <c r="P59" s="54"/>
      <c r="Q59" s="56"/>
      <c r="R59" s="58"/>
      <c r="S59" s="249"/>
      <c r="T59" s="106"/>
      <c r="U59" s="107"/>
      <c r="V59" s="108"/>
      <c r="W59" s="242"/>
      <c r="X59" s="54"/>
      <c r="Y59" s="56"/>
      <c r="Z59" s="58"/>
      <c r="AA59" s="249"/>
      <c r="AB59" s="106"/>
      <c r="AC59" s="107"/>
      <c r="AD59" s="108"/>
      <c r="AE59" s="242"/>
      <c r="AJ59" s="72"/>
      <c r="AK59" s="73"/>
      <c r="AL59" s="75"/>
      <c r="AM59" s="72"/>
      <c r="AN59" s="74"/>
      <c r="AO59" s="76"/>
      <c r="AP59" s="247"/>
      <c r="AQ59" s="106"/>
      <c r="AR59" s="107"/>
      <c r="AS59" s="108"/>
      <c r="AT59" s="242"/>
      <c r="AU59" s="72"/>
      <c r="AV59" s="74"/>
      <c r="AW59" s="76"/>
      <c r="AX59" s="247"/>
      <c r="AY59" s="106"/>
      <c r="AZ59" s="107"/>
      <c r="BA59" s="108"/>
      <c r="BB59" s="242"/>
    </row>
    <row r="60" spans="13:54" ht="12" customHeight="1">
      <c r="M60" s="54"/>
      <c r="N60" s="56"/>
      <c r="O60" s="57"/>
      <c r="P60" s="54"/>
      <c r="Q60" s="56"/>
      <c r="R60" s="58"/>
      <c r="S60" s="249"/>
      <c r="T60" s="106"/>
      <c r="U60" s="107"/>
      <c r="V60" s="108"/>
      <c r="W60" s="242"/>
      <c r="X60" s="54"/>
      <c r="Y60" s="56"/>
      <c r="Z60" s="58"/>
      <c r="AA60" s="249"/>
      <c r="AB60" s="106"/>
      <c r="AC60" s="107"/>
      <c r="AD60" s="108"/>
      <c r="AE60" s="242"/>
      <c r="AJ60" s="72"/>
      <c r="AK60" s="73"/>
      <c r="AL60" s="75"/>
      <c r="AM60" s="72"/>
      <c r="AN60" s="74"/>
      <c r="AO60" s="76"/>
      <c r="AP60" s="247"/>
      <c r="AQ60" s="106"/>
      <c r="AR60" s="107"/>
      <c r="AS60" s="108"/>
      <c r="AT60" s="242"/>
      <c r="AU60" s="72"/>
      <c r="AV60" s="74"/>
      <c r="AW60" s="76"/>
      <c r="AX60" s="247"/>
      <c r="AY60" s="106"/>
      <c r="AZ60" s="107"/>
      <c r="BA60" s="108"/>
      <c r="BB60" s="242"/>
    </row>
    <row r="61" spans="13:54" ht="12" customHeight="1">
      <c r="AJ61" s="72"/>
      <c r="AK61" s="73"/>
      <c r="AL61" s="75"/>
      <c r="AM61" s="72"/>
      <c r="AN61" s="74"/>
      <c r="AO61" s="76"/>
      <c r="AP61" s="247"/>
      <c r="AU61" s="72"/>
      <c r="AV61" s="74"/>
      <c r="AW61" s="76"/>
      <c r="AX61" s="247"/>
    </row>
    <row r="62" spans="13:54" ht="12" customHeight="1">
      <c r="AJ62" s="72"/>
      <c r="AK62" s="73"/>
      <c r="AL62" s="75"/>
      <c r="AM62" s="72"/>
      <c r="AN62" s="74"/>
      <c r="AO62" s="76"/>
      <c r="AP62" s="247"/>
      <c r="AU62" s="72"/>
      <c r="AV62" s="74"/>
      <c r="AW62" s="76"/>
      <c r="AX62" s="247"/>
    </row>
    <row r="63" spans="13:54" ht="12" customHeight="1">
      <c r="AJ63" s="72"/>
      <c r="AK63" s="73"/>
      <c r="AL63" s="75"/>
      <c r="AM63" s="72"/>
      <c r="AN63" s="74"/>
      <c r="AO63" s="76"/>
      <c r="AP63" s="247"/>
      <c r="AU63" s="72"/>
      <c r="AV63" s="74"/>
      <c r="AW63" s="76"/>
      <c r="AX63" s="247"/>
    </row>
    <row r="64" spans="13:54" ht="12" customHeight="1">
      <c r="AJ64" s="72"/>
      <c r="AK64" s="73"/>
      <c r="AL64" s="75"/>
      <c r="AM64" s="72"/>
      <c r="AN64" s="74"/>
      <c r="AO64" s="76"/>
      <c r="AP64" s="247"/>
      <c r="AU64" s="72"/>
      <c r="AV64" s="74"/>
      <c r="AW64" s="76"/>
      <c r="AX64" s="247"/>
    </row>
    <row r="65" spans="36:50" ht="12" customHeight="1">
      <c r="AJ65" s="72"/>
      <c r="AK65" s="73"/>
      <c r="AL65" s="75"/>
      <c r="AM65" s="72"/>
      <c r="AN65" s="74"/>
      <c r="AO65" s="76"/>
      <c r="AP65" s="247"/>
      <c r="AU65" s="72"/>
      <c r="AV65" s="74"/>
      <c r="AW65" s="76"/>
      <c r="AX65" s="247"/>
    </row>
    <row r="66" spans="36:50" ht="12" customHeight="1">
      <c r="AJ66" s="72"/>
      <c r="AK66" s="73"/>
      <c r="AL66" s="75"/>
      <c r="AM66" s="72"/>
      <c r="AN66" s="74"/>
      <c r="AO66" s="76"/>
      <c r="AP66" s="247"/>
      <c r="AU66" s="72"/>
      <c r="AV66" s="74"/>
      <c r="AW66" s="76"/>
      <c r="AX66" s="247"/>
    </row>
    <row r="67" spans="36:50" ht="12" customHeight="1">
      <c r="AJ67" s="72"/>
      <c r="AK67" s="73"/>
      <c r="AL67" s="75"/>
      <c r="AM67" s="72"/>
      <c r="AN67" s="74"/>
      <c r="AO67" s="76"/>
      <c r="AP67" s="247"/>
      <c r="AU67" s="72"/>
      <c r="AV67" s="74"/>
      <c r="AW67" s="76"/>
      <c r="AX67" s="247"/>
    </row>
    <row r="68" spans="36:50" ht="12" customHeight="1">
      <c r="AJ68" s="72"/>
      <c r="AK68" s="73"/>
      <c r="AL68" s="75"/>
      <c r="AM68" s="72"/>
      <c r="AN68" s="74"/>
      <c r="AO68" s="76"/>
      <c r="AP68" s="247"/>
      <c r="AU68" s="72"/>
      <c r="AV68" s="74"/>
      <c r="AW68" s="76"/>
      <c r="AX68" s="247"/>
    </row>
  </sheetData>
  <mergeCells count="26">
    <mergeCell ref="AY2:BB2"/>
    <mergeCell ref="P1:AE1"/>
    <mergeCell ref="AM1:BB1"/>
    <mergeCell ref="B2:D2"/>
    <mergeCell ref="E2:G2"/>
    <mergeCell ref="I2:I3"/>
    <mergeCell ref="J2:J3"/>
    <mergeCell ref="AU2:AX2"/>
    <mergeCell ref="AM2:AP2"/>
    <mergeCell ref="T2:W2"/>
    <mergeCell ref="I1:O1"/>
    <mergeCell ref="M2:O2"/>
    <mergeCell ref="AF1:AL1"/>
    <mergeCell ref="AJ2:AL2"/>
    <mergeCell ref="AB2:AE2"/>
    <mergeCell ref="AI2:AI3"/>
    <mergeCell ref="AQ2:AT2"/>
    <mergeCell ref="A1:A3"/>
    <mergeCell ref="B1:G1"/>
    <mergeCell ref="K2:K3"/>
    <mergeCell ref="L2:L3"/>
    <mergeCell ref="P2:S2"/>
    <mergeCell ref="X2:AA2"/>
    <mergeCell ref="AF2:AF3"/>
    <mergeCell ref="AG2:AG3"/>
    <mergeCell ref="AH2:AH3"/>
  </mergeCells>
  <phoneticPr fontId="0" type="noConversion"/>
  <printOptions gridLines="1"/>
  <pageMargins left="0.7" right="0.7" top="0.75" bottom="0.75" header="0.3" footer="0.3"/>
  <pageSetup paperSize="9" scale="85" fitToWidth="2" orientation="landscape" r:id="rId1"/>
  <colBreaks count="1" manualBreakCount="1">
    <brk id="3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GM56"/>
  <sheetViews>
    <sheetView showZeros="0" topLeftCell="A25" zoomScale="70" zoomScaleNormal="70" workbookViewId="0">
      <selection activeCell="C55" sqref="C55"/>
    </sheetView>
  </sheetViews>
  <sheetFormatPr defaultRowHeight="15"/>
  <cols>
    <col min="1" max="1" width="6.7109375" customWidth="1"/>
    <col min="2" max="2" width="7.140625" customWidth="1"/>
    <col min="3" max="3" width="22.85546875" bestFit="1" customWidth="1"/>
    <col min="4" max="4" width="3.7109375" customWidth="1"/>
    <col min="97" max="97" width="0" hidden="1" customWidth="1"/>
    <col min="101" max="101" width="21" customWidth="1"/>
    <col min="102" max="102" width="3.7109375" customWidth="1"/>
  </cols>
  <sheetData>
    <row r="1" spans="1:195" ht="21">
      <c r="A1" s="791" t="s">
        <v>223</v>
      </c>
      <c r="B1" s="791"/>
      <c r="C1" s="791"/>
      <c r="D1" s="631" t="s">
        <v>440</v>
      </c>
      <c r="E1" s="174"/>
      <c r="I1" s="174"/>
      <c r="J1" s="174"/>
      <c r="L1" s="174"/>
      <c r="M1" s="174"/>
      <c r="P1" s="174"/>
      <c r="Q1" s="174"/>
      <c r="S1" s="174"/>
      <c r="T1" s="174"/>
      <c r="W1" s="174"/>
      <c r="X1" s="174"/>
      <c r="Z1" s="174"/>
      <c r="AA1" s="174"/>
      <c r="AD1" s="174"/>
      <c r="AE1" s="174"/>
      <c r="AF1" s="174"/>
      <c r="AH1" s="174"/>
      <c r="AJ1" s="174"/>
      <c r="AL1" s="174"/>
      <c r="AM1" s="174"/>
      <c r="AN1" s="174"/>
      <c r="AP1" s="174"/>
      <c r="AR1" s="174"/>
      <c r="AT1" s="174"/>
      <c r="AU1" s="174"/>
      <c r="AV1" s="174"/>
      <c r="AX1" s="174"/>
      <c r="AZ1" s="174"/>
      <c r="BA1" s="174"/>
      <c r="BC1" s="174"/>
      <c r="BD1" s="174"/>
      <c r="BF1" s="174"/>
      <c r="BG1" s="174"/>
      <c r="BJ1" s="174"/>
      <c r="BK1" s="174"/>
      <c r="BM1" s="174"/>
      <c r="BN1" s="174"/>
      <c r="BQ1" s="174"/>
      <c r="BR1" s="174"/>
      <c r="BT1" s="174"/>
      <c r="BU1" s="174"/>
      <c r="BX1" s="174"/>
      <c r="BY1" s="174"/>
      <c r="BZ1" s="174"/>
      <c r="CB1" s="174"/>
      <c r="CD1" s="174"/>
      <c r="CF1" s="174"/>
      <c r="CG1" s="174"/>
      <c r="CH1" s="174"/>
      <c r="CJ1" s="174"/>
      <c r="CL1" s="174"/>
      <c r="CN1" s="174"/>
      <c r="CO1" s="174"/>
      <c r="CP1" s="174"/>
      <c r="CR1" s="174"/>
      <c r="CU1" s="791" t="s">
        <v>224</v>
      </c>
      <c r="CV1" s="791"/>
      <c r="CW1" s="791"/>
      <c r="CX1" s="631" t="s">
        <v>442</v>
      </c>
      <c r="CY1" s="174"/>
      <c r="DC1" s="174"/>
      <c r="DE1" s="174"/>
      <c r="DF1" s="174"/>
      <c r="DJ1" s="174"/>
      <c r="DL1" s="174"/>
      <c r="DM1" s="174"/>
      <c r="DQ1" s="174"/>
      <c r="DS1" s="174"/>
      <c r="DT1" s="174"/>
      <c r="DX1" s="174"/>
      <c r="DZ1" s="174"/>
      <c r="EC1" s="174"/>
      <c r="ED1" s="174"/>
      <c r="EG1" s="174"/>
      <c r="EI1" s="174"/>
      <c r="EK1" s="174"/>
      <c r="EL1" s="174"/>
      <c r="EO1" s="174"/>
      <c r="EQ1" s="174"/>
      <c r="ES1" s="174"/>
      <c r="ET1" s="174"/>
      <c r="EW1" s="174"/>
      <c r="EY1" s="174"/>
      <c r="EZ1" s="174"/>
      <c r="FD1" s="174"/>
      <c r="FF1" s="174"/>
      <c r="FG1" s="174"/>
      <c r="FK1" s="174"/>
      <c r="FM1" s="174"/>
      <c r="FN1" s="174"/>
      <c r="FR1" s="174"/>
      <c r="FS1" s="174"/>
      <c r="FV1" s="174"/>
      <c r="FX1" s="174"/>
      <c r="FZ1" s="174"/>
      <c r="GA1" s="174"/>
      <c r="GD1" s="174"/>
      <c r="GF1" s="174"/>
      <c r="GH1" s="174"/>
      <c r="GI1" s="174"/>
      <c r="GM1" s="174"/>
    </row>
    <row r="2" spans="1:195" ht="21">
      <c r="A2" s="791"/>
      <c r="B2" s="791"/>
      <c r="C2" s="791"/>
      <c r="D2" s="632" t="s">
        <v>185</v>
      </c>
      <c r="E2" s="174"/>
      <c r="I2" s="174"/>
      <c r="J2" s="174"/>
      <c r="L2" s="174"/>
      <c r="M2" s="174"/>
      <c r="P2" s="174"/>
      <c r="Q2" s="174"/>
      <c r="S2" s="174"/>
      <c r="T2" s="174"/>
      <c r="W2" s="174"/>
      <c r="X2" s="174"/>
      <c r="Z2" s="174"/>
      <c r="AA2" s="174"/>
      <c r="AD2" s="174"/>
      <c r="AE2" s="174"/>
      <c r="AF2" s="174"/>
      <c r="AH2" s="174"/>
      <c r="AJ2" s="174"/>
      <c r="AL2" s="174"/>
      <c r="AM2" s="174"/>
      <c r="AN2" s="174"/>
      <c r="AP2" s="174"/>
      <c r="AR2" s="174"/>
      <c r="AT2" s="174"/>
      <c r="AU2" s="174"/>
      <c r="AV2" s="174"/>
      <c r="AX2" s="174"/>
      <c r="AZ2" s="174"/>
      <c r="BA2" s="174"/>
      <c r="BC2" s="174"/>
      <c r="BD2" s="174"/>
      <c r="BF2" s="174"/>
      <c r="BG2" s="174"/>
      <c r="BJ2" s="174"/>
      <c r="BK2" s="174"/>
      <c r="BM2" s="174"/>
      <c r="BN2" s="174"/>
      <c r="BQ2" s="174"/>
      <c r="BR2" s="174"/>
      <c r="BT2" s="174"/>
      <c r="BU2" s="174"/>
      <c r="BX2" s="174"/>
      <c r="BY2" s="174"/>
      <c r="BZ2" s="174"/>
      <c r="CB2" s="174"/>
      <c r="CD2" s="174"/>
      <c r="CF2" s="174"/>
      <c r="CG2" s="174"/>
      <c r="CH2" s="174"/>
      <c r="CJ2" s="174"/>
      <c r="CL2" s="174"/>
      <c r="CN2" s="174"/>
      <c r="CO2" s="174"/>
      <c r="CP2" s="174"/>
      <c r="CR2" s="174"/>
      <c r="CU2" s="791"/>
      <c r="CV2" s="791"/>
      <c r="CW2" s="791"/>
      <c r="CX2" s="632" t="s">
        <v>185</v>
      </c>
      <c r="CY2" s="174"/>
      <c r="DC2" s="174"/>
      <c r="DE2" s="174"/>
      <c r="DF2" s="174"/>
      <c r="DJ2" s="174"/>
      <c r="DL2" s="174"/>
      <c r="DM2" s="174"/>
      <c r="DQ2" s="174"/>
      <c r="DS2" s="174"/>
      <c r="DT2" s="174"/>
      <c r="DX2" s="174"/>
      <c r="DZ2" s="174"/>
      <c r="EC2" s="174"/>
      <c r="ED2" s="174"/>
      <c r="EG2" s="174"/>
      <c r="EI2" s="174"/>
      <c r="EK2" s="174"/>
      <c r="EL2" s="174"/>
      <c r="EO2" s="174"/>
      <c r="EQ2" s="174"/>
      <c r="ES2" s="174"/>
      <c r="ET2" s="174"/>
      <c r="EW2" s="174"/>
      <c r="EY2" s="174"/>
      <c r="EZ2" s="174"/>
      <c r="FD2" s="174"/>
      <c r="FF2" s="174"/>
      <c r="FG2" s="174"/>
      <c r="FK2" s="174"/>
      <c r="FM2" s="174"/>
      <c r="FN2" s="174"/>
      <c r="FR2" s="174"/>
      <c r="FS2" s="174"/>
      <c r="FV2" s="174"/>
      <c r="FX2" s="174"/>
      <c r="FZ2" s="174"/>
      <c r="GA2" s="174"/>
      <c r="GD2" s="174"/>
      <c r="GF2" s="174"/>
      <c r="GH2" s="174"/>
      <c r="GI2" s="174"/>
      <c r="GM2" s="174"/>
    </row>
    <row r="3" spans="1:195" ht="18.75">
      <c r="A3" s="792" t="s">
        <v>439</v>
      </c>
      <c r="B3" s="792"/>
      <c r="C3" s="792"/>
      <c r="D3" s="173"/>
      <c r="E3" s="174"/>
      <c r="I3" s="174"/>
      <c r="J3" s="174"/>
      <c r="L3" s="174"/>
      <c r="M3" s="174"/>
      <c r="P3" s="174"/>
      <c r="Q3" s="174"/>
      <c r="S3" s="174"/>
      <c r="T3" s="174"/>
      <c r="W3" s="174"/>
      <c r="X3" s="174"/>
      <c r="Z3" s="174"/>
      <c r="AA3" s="174"/>
      <c r="AD3" s="174"/>
      <c r="AE3" s="174"/>
      <c r="AF3" s="174"/>
      <c r="AH3" s="174"/>
      <c r="AJ3" s="174"/>
      <c r="AL3" s="174"/>
      <c r="AM3" s="174"/>
      <c r="AN3" s="174"/>
      <c r="AP3" s="174"/>
      <c r="AR3" s="174"/>
      <c r="AT3" s="174"/>
      <c r="AU3" s="174"/>
      <c r="AV3" s="174"/>
      <c r="AX3" s="174"/>
      <c r="AZ3" s="174"/>
      <c r="BA3" s="174"/>
      <c r="BC3" s="174"/>
      <c r="BD3" s="174"/>
      <c r="BF3" s="174"/>
      <c r="BG3" s="174"/>
      <c r="BJ3" s="174"/>
      <c r="BK3" s="174"/>
      <c r="BM3" s="174"/>
      <c r="BN3" s="174"/>
      <c r="BQ3" s="174"/>
      <c r="BR3" s="174"/>
      <c r="BT3" s="174"/>
      <c r="BU3" s="174"/>
      <c r="BX3" s="174"/>
      <c r="BY3" s="174"/>
      <c r="BZ3" s="174"/>
      <c r="CB3" s="174"/>
      <c r="CD3" s="174"/>
      <c r="CF3" s="174"/>
      <c r="CG3" s="174"/>
      <c r="CH3" s="174"/>
      <c r="CJ3" s="174"/>
      <c r="CL3" s="174"/>
      <c r="CN3" s="174"/>
      <c r="CO3" s="174"/>
      <c r="CP3" s="174"/>
      <c r="CR3" s="174"/>
      <c r="CU3" s="792" t="s">
        <v>441</v>
      </c>
      <c r="CV3" s="792"/>
      <c r="CW3" s="792"/>
      <c r="CX3" s="173"/>
      <c r="CY3" s="174"/>
      <c r="DC3" s="174"/>
      <c r="DE3" s="174"/>
      <c r="DF3" s="174"/>
      <c r="DJ3" s="174"/>
      <c r="DL3" s="174"/>
      <c r="DM3" s="174"/>
      <c r="DQ3" s="174"/>
      <c r="DS3" s="174"/>
      <c r="DT3" s="174"/>
      <c r="DX3" s="174"/>
      <c r="DZ3" s="174"/>
      <c r="EC3" s="174"/>
      <c r="ED3" s="174"/>
      <c r="EG3" s="174"/>
      <c r="EI3" s="174"/>
      <c r="EK3" s="174"/>
      <c r="EL3" s="174"/>
      <c r="EO3" s="174"/>
      <c r="EQ3" s="174"/>
      <c r="ES3" s="174"/>
      <c r="ET3" s="174"/>
      <c r="EW3" s="174"/>
      <c r="EY3" s="174"/>
      <c r="EZ3" s="174"/>
      <c r="FD3" s="174"/>
      <c r="FF3" s="174"/>
      <c r="FG3" s="174"/>
      <c r="FK3" s="174"/>
      <c r="FM3" s="174"/>
      <c r="FN3" s="174"/>
      <c r="FR3" s="174"/>
      <c r="FS3" s="174"/>
      <c r="FV3" s="174"/>
      <c r="FX3" s="174"/>
      <c r="FZ3" s="174"/>
      <c r="GA3" s="174"/>
      <c r="GD3" s="174"/>
      <c r="GF3" s="174"/>
      <c r="GH3" s="174"/>
      <c r="GI3" s="174"/>
      <c r="GM3" s="174"/>
    </row>
    <row r="4" spans="1:195" ht="76.5" customHeight="1">
      <c r="A4" s="756" t="s">
        <v>180</v>
      </c>
      <c r="B4" s="756"/>
      <c r="C4" s="756"/>
      <c r="D4" s="97"/>
      <c r="E4" s="91" t="s">
        <v>416</v>
      </c>
      <c r="F4" s="200" t="s">
        <v>429</v>
      </c>
      <c r="G4" s="210" t="s">
        <v>218</v>
      </c>
      <c r="H4" s="93" t="s">
        <v>221</v>
      </c>
      <c r="I4" s="91" t="s">
        <v>416</v>
      </c>
      <c r="J4" s="204" t="s">
        <v>253</v>
      </c>
      <c r="K4" s="200" t="s">
        <v>429</v>
      </c>
      <c r="L4" s="192" t="s">
        <v>217</v>
      </c>
      <c r="M4" s="204" t="s">
        <v>254</v>
      </c>
      <c r="N4" s="210" t="s">
        <v>218</v>
      </c>
      <c r="O4" s="93" t="s">
        <v>221</v>
      </c>
      <c r="P4" s="91" t="s">
        <v>416</v>
      </c>
      <c r="Q4" s="204" t="s">
        <v>253</v>
      </c>
      <c r="R4" s="200" t="s">
        <v>429</v>
      </c>
      <c r="S4" s="192" t="s">
        <v>217</v>
      </c>
      <c r="T4" s="204" t="s">
        <v>254</v>
      </c>
      <c r="U4" s="210" t="s">
        <v>218</v>
      </c>
      <c r="V4" s="93" t="s">
        <v>221</v>
      </c>
      <c r="W4" s="91" t="s">
        <v>416</v>
      </c>
      <c r="X4" s="204" t="s">
        <v>253</v>
      </c>
      <c r="Y4" s="200" t="s">
        <v>429</v>
      </c>
      <c r="Z4" s="192" t="s">
        <v>217</v>
      </c>
      <c r="AA4" s="204" t="s">
        <v>254</v>
      </c>
      <c r="AB4" s="210" t="s">
        <v>218</v>
      </c>
      <c r="AC4" s="93" t="s">
        <v>421</v>
      </c>
      <c r="AD4" s="204" t="s">
        <v>253</v>
      </c>
      <c r="AE4" s="192" t="s">
        <v>217</v>
      </c>
      <c r="AF4" s="204" t="s">
        <v>254</v>
      </c>
      <c r="AG4" s="210" t="s">
        <v>218</v>
      </c>
      <c r="AH4" s="91" t="s">
        <v>416</v>
      </c>
      <c r="AI4" s="200" t="s">
        <v>429</v>
      </c>
      <c r="AJ4" s="192" t="s">
        <v>217</v>
      </c>
      <c r="AK4" s="93" t="s">
        <v>421</v>
      </c>
      <c r="AL4" s="204" t="s">
        <v>253</v>
      </c>
      <c r="AM4" s="192" t="s">
        <v>217</v>
      </c>
      <c r="AN4" s="204" t="s">
        <v>254</v>
      </c>
      <c r="AO4" s="210" t="s">
        <v>218</v>
      </c>
      <c r="AP4" s="91" t="s">
        <v>416</v>
      </c>
      <c r="AQ4" s="200" t="s">
        <v>429</v>
      </c>
      <c r="AR4" s="192" t="s">
        <v>217</v>
      </c>
      <c r="AS4" s="93" t="s">
        <v>421</v>
      </c>
      <c r="AT4" s="204" t="s">
        <v>253</v>
      </c>
      <c r="AU4" s="192" t="s">
        <v>217</v>
      </c>
      <c r="AV4" s="204" t="s">
        <v>254</v>
      </c>
      <c r="AW4" s="210" t="s">
        <v>218</v>
      </c>
      <c r="AX4" s="91" t="s">
        <v>416</v>
      </c>
      <c r="AY4" s="200" t="s">
        <v>429</v>
      </c>
      <c r="AZ4" s="192" t="s">
        <v>217</v>
      </c>
      <c r="BA4" s="204" t="s">
        <v>254</v>
      </c>
      <c r="BB4" s="93" t="s">
        <v>221</v>
      </c>
      <c r="BC4" s="91" t="s">
        <v>416</v>
      </c>
      <c r="BD4" s="204" t="s">
        <v>253</v>
      </c>
      <c r="BE4" s="200" t="s">
        <v>429</v>
      </c>
      <c r="BF4" s="192" t="s">
        <v>217</v>
      </c>
      <c r="BG4" s="204" t="s">
        <v>254</v>
      </c>
      <c r="BH4" s="210" t="s">
        <v>218</v>
      </c>
      <c r="BI4" s="93" t="s">
        <v>221</v>
      </c>
      <c r="BJ4" s="91" t="s">
        <v>416</v>
      </c>
      <c r="BK4" s="204" t="s">
        <v>253</v>
      </c>
      <c r="BL4" s="200" t="s">
        <v>429</v>
      </c>
      <c r="BM4" s="192" t="s">
        <v>217</v>
      </c>
      <c r="BN4" s="204" t="s">
        <v>254</v>
      </c>
      <c r="BO4" s="210" t="s">
        <v>218</v>
      </c>
      <c r="BP4" s="93" t="s">
        <v>221</v>
      </c>
      <c r="BQ4" s="91" t="s">
        <v>416</v>
      </c>
      <c r="BR4" s="204" t="s">
        <v>253</v>
      </c>
      <c r="BS4" s="200" t="s">
        <v>429</v>
      </c>
      <c r="BT4" s="192" t="s">
        <v>217</v>
      </c>
      <c r="BU4" s="204" t="s">
        <v>254</v>
      </c>
      <c r="BV4" s="210" t="s">
        <v>218</v>
      </c>
      <c r="BW4" s="93" t="s">
        <v>221</v>
      </c>
      <c r="BX4" s="204" t="s">
        <v>253</v>
      </c>
      <c r="BY4" s="192" t="s">
        <v>217</v>
      </c>
      <c r="BZ4" s="204" t="s">
        <v>254</v>
      </c>
      <c r="CA4" s="210" t="s">
        <v>218</v>
      </c>
      <c r="CB4" s="91" t="s">
        <v>416</v>
      </c>
      <c r="CC4" s="200" t="s">
        <v>429</v>
      </c>
      <c r="CD4" s="192" t="s">
        <v>217</v>
      </c>
      <c r="CE4" s="93" t="s">
        <v>421</v>
      </c>
      <c r="CF4" s="204" t="s">
        <v>253</v>
      </c>
      <c r="CG4" s="192" t="s">
        <v>217</v>
      </c>
      <c r="CH4" s="204" t="s">
        <v>254</v>
      </c>
      <c r="CI4" s="210" t="s">
        <v>218</v>
      </c>
      <c r="CJ4" s="91" t="s">
        <v>416</v>
      </c>
      <c r="CK4" s="200" t="s">
        <v>429</v>
      </c>
      <c r="CL4" s="192" t="s">
        <v>217</v>
      </c>
      <c r="CM4" s="93" t="s">
        <v>421</v>
      </c>
      <c r="CN4" s="204" t="s">
        <v>253</v>
      </c>
      <c r="CO4" s="192" t="s">
        <v>217</v>
      </c>
      <c r="CP4" s="204" t="s">
        <v>221</v>
      </c>
      <c r="CQ4" s="210" t="s">
        <v>218</v>
      </c>
      <c r="CR4" s="91" t="s">
        <v>416</v>
      </c>
      <c r="CU4" s="756" t="s">
        <v>180</v>
      </c>
      <c r="CV4" s="756"/>
      <c r="CW4" s="756"/>
      <c r="CX4" s="97"/>
      <c r="CY4" s="91" t="s">
        <v>445</v>
      </c>
      <c r="CZ4" s="93" t="s">
        <v>265</v>
      </c>
      <c r="DA4" s="210" t="s">
        <v>258</v>
      </c>
      <c r="DB4" s="204" t="s">
        <v>255</v>
      </c>
      <c r="DC4" s="192" t="s">
        <v>257</v>
      </c>
      <c r="DD4" s="200" t="s">
        <v>446</v>
      </c>
      <c r="DE4" s="204" t="s">
        <v>256</v>
      </c>
      <c r="DF4" s="91" t="s">
        <v>445</v>
      </c>
      <c r="DG4" s="93" t="s">
        <v>259</v>
      </c>
      <c r="DH4" s="210" t="s">
        <v>258</v>
      </c>
      <c r="DI4" s="204" t="s">
        <v>255</v>
      </c>
      <c r="DJ4" s="192" t="s">
        <v>257</v>
      </c>
      <c r="DK4" s="200" t="s">
        <v>446</v>
      </c>
      <c r="DL4" s="204" t="s">
        <v>256</v>
      </c>
      <c r="DM4" s="91" t="s">
        <v>445</v>
      </c>
      <c r="DN4" s="93" t="s">
        <v>259</v>
      </c>
      <c r="DO4" s="210" t="s">
        <v>258</v>
      </c>
      <c r="DP4" s="204" t="s">
        <v>255</v>
      </c>
      <c r="DQ4" s="192" t="s">
        <v>257</v>
      </c>
      <c r="DR4" s="200" t="s">
        <v>446</v>
      </c>
      <c r="DS4" s="204" t="s">
        <v>256</v>
      </c>
      <c r="DT4" s="91" t="s">
        <v>445</v>
      </c>
      <c r="DU4" s="93" t="s">
        <v>259</v>
      </c>
      <c r="DV4" s="210" t="s">
        <v>258</v>
      </c>
      <c r="DW4" s="204" t="s">
        <v>255</v>
      </c>
      <c r="DX4" s="192" t="s">
        <v>261</v>
      </c>
      <c r="DY4" s="200" t="s">
        <v>446</v>
      </c>
      <c r="DZ4" s="91" t="s">
        <v>445</v>
      </c>
      <c r="EA4" s="93" t="s">
        <v>265</v>
      </c>
      <c r="EB4" s="204" t="s">
        <v>255</v>
      </c>
      <c r="EC4" s="192" t="s">
        <v>257</v>
      </c>
      <c r="ED4" s="204" t="s">
        <v>256</v>
      </c>
      <c r="EE4" s="210" t="s">
        <v>258</v>
      </c>
      <c r="EF4" s="204" t="s">
        <v>255</v>
      </c>
      <c r="EG4" s="192" t="s">
        <v>261</v>
      </c>
      <c r="EH4" s="200" t="s">
        <v>446</v>
      </c>
      <c r="EI4" s="91" t="s">
        <v>445</v>
      </c>
      <c r="EJ4" s="93" t="s">
        <v>265</v>
      </c>
      <c r="EK4" s="192" t="s">
        <v>257</v>
      </c>
      <c r="EL4" s="204" t="s">
        <v>256</v>
      </c>
      <c r="EM4" s="210" t="s">
        <v>258</v>
      </c>
      <c r="EN4" s="204" t="s">
        <v>255</v>
      </c>
      <c r="EO4" s="192" t="s">
        <v>261</v>
      </c>
      <c r="EP4" s="200" t="s">
        <v>446</v>
      </c>
      <c r="EQ4" s="91" t="s">
        <v>445</v>
      </c>
      <c r="ER4" s="93" t="s">
        <v>265</v>
      </c>
      <c r="ES4" s="192" t="s">
        <v>257</v>
      </c>
      <c r="ET4" s="204" t="s">
        <v>256</v>
      </c>
      <c r="EU4" s="210" t="s">
        <v>258</v>
      </c>
      <c r="EV4" s="204" t="s">
        <v>255</v>
      </c>
      <c r="EW4" s="192" t="s">
        <v>261</v>
      </c>
      <c r="EX4" s="200" t="s">
        <v>446</v>
      </c>
      <c r="EY4" s="204" t="s">
        <v>256</v>
      </c>
      <c r="EZ4" s="91" t="s">
        <v>445</v>
      </c>
      <c r="FA4" s="93" t="s">
        <v>265</v>
      </c>
      <c r="FB4" s="210" t="s">
        <v>258</v>
      </c>
      <c r="FC4" s="204" t="s">
        <v>255</v>
      </c>
      <c r="FD4" s="192" t="s">
        <v>257</v>
      </c>
      <c r="FE4" s="200" t="s">
        <v>225</v>
      </c>
      <c r="FF4" s="204" t="s">
        <v>256</v>
      </c>
      <c r="FG4" s="91" t="s">
        <v>445</v>
      </c>
      <c r="FH4" s="93" t="s">
        <v>259</v>
      </c>
      <c r="FI4" s="210" t="s">
        <v>258</v>
      </c>
      <c r="FJ4" s="204" t="s">
        <v>255</v>
      </c>
      <c r="FK4" s="192" t="s">
        <v>261</v>
      </c>
      <c r="FL4" s="200" t="s">
        <v>225</v>
      </c>
      <c r="FM4" s="204" t="s">
        <v>256</v>
      </c>
      <c r="FN4" s="91" t="s">
        <v>445</v>
      </c>
      <c r="FO4" s="93" t="s">
        <v>259</v>
      </c>
      <c r="FP4" s="210" t="s">
        <v>258</v>
      </c>
      <c r="FQ4" s="204" t="s">
        <v>255</v>
      </c>
      <c r="FR4" s="192" t="s">
        <v>257</v>
      </c>
      <c r="FS4" s="204" t="s">
        <v>256</v>
      </c>
      <c r="FT4" s="210" t="s">
        <v>258</v>
      </c>
      <c r="FU4" s="204" t="s">
        <v>255</v>
      </c>
      <c r="FV4" s="192" t="s">
        <v>261</v>
      </c>
      <c r="FW4" s="200" t="s">
        <v>225</v>
      </c>
      <c r="FX4" s="91" t="s">
        <v>445</v>
      </c>
      <c r="FY4" s="93" t="s">
        <v>259</v>
      </c>
      <c r="FZ4" s="192" t="s">
        <v>257</v>
      </c>
      <c r="GA4" s="204" t="s">
        <v>256</v>
      </c>
      <c r="GB4" s="210" t="s">
        <v>258</v>
      </c>
      <c r="GC4" s="204" t="s">
        <v>255</v>
      </c>
      <c r="GD4" s="192" t="s">
        <v>261</v>
      </c>
      <c r="GE4" s="200" t="s">
        <v>225</v>
      </c>
      <c r="GF4" s="91" t="s">
        <v>445</v>
      </c>
      <c r="GG4" s="93" t="s">
        <v>265</v>
      </c>
      <c r="GH4" s="192" t="s">
        <v>257</v>
      </c>
      <c r="GI4" s="204" t="s">
        <v>256</v>
      </c>
      <c r="GJ4" s="210" t="s">
        <v>258</v>
      </c>
      <c r="GK4" s="204" t="s">
        <v>255</v>
      </c>
      <c r="GL4" s="200" t="s">
        <v>225</v>
      </c>
      <c r="GM4" s="91" t="s">
        <v>445</v>
      </c>
    </row>
    <row r="5" spans="1:195">
      <c r="A5" s="756" t="s">
        <v>178</v>
      </c>
      <c r="B5" s="756"/>
      <c r="C5" s="756"/>
      <c r="D5" s="89"/>
      <c r="E5" s="94" t="s">
        <v>219</v>
      </c>
      <c r="F5" s="201" t="s">
        <v>220</v>
      </c>
      <c r="G5" s="211" t="s">
        <v>47</v>
      </c>
      <c r="H5" s="203" t="s">
        <v>268</v>
      </c>
      <c r="I5" s="94" t="s">
        <v>219</v>
      </c>
      <c r="J5" s="205" t="s">
        <v>7</v>
      </c>
      <c r="K5" s="201" t="s">
        <v>220</v>
      </c>
      <c r="L5" s="193" t="s">
        <v>47</v>
      </c>
      <c r="M5" s="205" t="s">
        <v>7</v>
      </c>
      <c r="N5" s="211" t="s">
        <v>47</v>
      </c>
      <c r="O5" s="203" t="s">
        <v>268</v>
      </c>
      <c r="P5" s="94" t="s">
        <v>219</v>
      </c>
      <c r="Q5" s="205" t="s">
        <v>7</v>
      </c>
      <c r="R5" s="201" t="s">
        <v>220</v>
      </c>
      <c r="S5" s="193" t="s">
        <v>47</v>
      </c>
      <c r="T5" s="205" t="s">
        <v>7</v>
      </c>
      <c r="U5" s="211" t="s">
        <v>47</v>
      </c>
      <c r="V5" s="203" t="s">
        <v>268</v>
      </c>
      <c r="W5" s="94" t="s">
        <v>219</v>
      </c>
      <c r="X5" s="205" t="s">
        <v>7</v>
      </c>
      <c r="Y5" s="201" t="s">
        <v>220</v>
      </c>
      <c r="Z5" s="193" t="s">
        <v>47</v>
      </c>
      <c r="AA5" s="205" t="s">
        <v>7</v>
      </c>
      <c r="AB5" s="211" t="s">
        <v>47</v>
      </c>
      <c r="AC5" s="203" t="s">
        <v>268</v>
      </c>
      <c r="AD5" s="205" t="s">
        <v>7</v>
      </c>
      <c r="AE5" s="193" t="s">
        <v>47</v>
      </c>
      <c r="AF5" s="205" t="s">
        <v>7</v>
      </c>
      <c r="AG5" s="211" t="s">
        <v>47</v>
      </c>
      <c r="AH5" s="94" t="s">
        <v>219</v>
      </c>
      <c r="AI5" s="201" t="s">
        <v>220</v>
      </c>
      <c r="AJ5" s="193" t="s">
        <v>47</v>
      </c>
      <c r="AK5" s="203" t="s">
        <v>268</v>
      </c>
      <c r="AL5" s="205" t="s">
        <v>7</v>
      </c>
      <c r="AM5" s="193" t="s">
        <v>47</v>
      </c>
      <c r="AN5" s="205" t="s">
        <v>7</v>
      </c>
      <c r="AO5" s="211" t="s">
        <v>47</v>
      </c>
      <c r="AP5" s="94" t="s">
        <v>219</v>
      </c>
      <c r="AQ5" s="201" t="s">
        <v>220</v>
      </c>
      <c r="AR5" s="193" t="s">
        <v>47</v>
      </c>
      <c r="AS5" s="203" t="s">
        <v>268</v>
      </c>
      <c r="AT5" s="205" t="s">
        <v>7</v>
      </c>
      <c r="AU5" s="193" t="s">
        <v>47</v>
      </c>
      <c r="AV5" s="205" t="s">
        <v>7</v>
      </c>
      <c r="AW5" s="211" t="s">
        <v>47</v>
      </c>
      <c r="AX5" s="94" t="s">
        <v>219</v>
      </c>
      <c r="AY5" s="201" t="s">
        <v>220</v>
      </c>
      <c r="AZ5" s="193" t="s">
        <v>47</v>
      </c>
      <c r="BA5" s="205" t="s">
        <v>7</v>
      </c>
      <c r="BB5" s="203" t="s">
        <v>268</v>
      </c>
      <c r="BC5" s="94" t="s">
        <v>219</v>
      </c>
      <c r="BD5" s="205" t="s">
        <v>7</v>
      </c>
      <c r="BE5" s="201" t="s">
        <v>220</v>
      </c>
      <c r="BF5" s="193" t="s">
        <v>47</v>
      </c>
      <c r="BG5" s="205" t="s">
        <v>7</v>
      </c>
      <c r="BH5" s="211" t="s">
        <v>47</v>
      </c>
      <c r="BI5" s="203" t="s">
        <v>268</v>
      </c>
      <c r="BJ5" s="94" t="s">
        <v>219</v>
      </c>
      <c r="BK5" s="205" t="s">
        <v>7</v>
      </c>
      <c r="BL5" s="201" t="s">
        <v>220</v>
      </c>
      <c r="BM5" s="193" t="s">
        <v>47</v>
      </c>
      <c r="BN5" s="205" t="s">
        <v>7</v>
      </c>
      <c r="BO5" s="211" t="s">
        <v>47</v>
      </c>
      <c r="BP5" s="203" t="s">
        <v>268</v>
      </c>
      <c r="BQ5" s="94" t="s">
        <v>219</v>
      </c>
      <c r="BR5" s="205" t="s">
        <v>7</v>
      </c>
      <c r="BS5" s="201" t="s">
        <v>220</v>
      </c>
      <c r="BT5" s="193" t="s">
        <v>47</v>
      </c>
      <c r="BU5" s="205" t="s">
        <v>7</v>
      </c>
      <c r="BV5" s="211" t="s">
        <v>47</v>
      </c>
      <c r="BW5" s="203" t="s">
        <v>268</v>
      </c>
      <c r="BX5" s="205" t="s">
        <v>7</v>
      </c>
      <c r="BY5" s="193" t="s">
        <v>47</v>
      </c>
      <c r="BZ5" s="205" t="s">
        <v>7</v>
      </c>
      <c r="CA5" s="211" t="s">
        <v>47</v>
      </c>
      <c r="CB5" s="94" t="s">
        <v>219</v>
      </c>
      <c r="CC5" s="201" t="s">
        <v>220</v>
      </c>
      <c r="CD5" s="193" t="s">
        <v>47</v>
      </c>
      <c r="CE5" s="203" t="s">
        <v>268</v>
      </c>
      <c r="CF5" s="205" t="s">
        <v>7</v>
      </c>
      <c r="CG5" s="193" t="s">
        <v>47</v>
      </c>
      <c r="CH5" s="205" t="s">
        <v>7</v>
      </c>
      <c r="CI5" s="211" t="s">
        <v>47</v>
      </c>
      <c r="CJ5" s="94" t="s">
        <v>219</v>
      </c>
      <c r="CK5" s="201" t="s">
        <v>220</v>
      </c>
      <c r="CL5" s="193" t="s">
        <v>47</v>
      </c>
      <c r="CM5" s="203" t="s">
        <v>268</v>
      </c>
      <c r="CN5" s="205" t="s">
        <v>7</v>
      </c>
      <c r="CO5" s="193" t="s">
        <v>47</v>
      </c>
      <c r="CP5" s="205" t="s">
        <v>7</v>
      </c>
      <c r="CQ5" s="211" t="s">
        <v>47</v>
      </c>
      <c r="CR5" s="94" t="s">
        <v>219</v>
      </c>
      <c r="CU5" s="756" t="s">
        <v>178</v>
      </c>
      <c r="CV5" s="756"/>
      <c r="CW5" s="756"/>
      <c r="CX5" s="89"/>
      <c r="CY5" s="94" t="s">
        <v>219</v>
      </c>
      <c r="CZ5" s="203" t="s">
        <v>268</v>
      </c>
      <c r="DA5" s="211" t="s">
        <v>47</v>
      </c>
      <c r="DB5" s="205" t="s">
        <v>7</v>
      </c>
      <c r="DC5" s="193" t="s">
        <v>47</v>
      </c>
      <c r="DD5" s="201" t="s">
        <v>220</v>
      </c>
      <c r="DE5" s="205" t="s">
        <v>7</v>
      </c>
      <c r="DF5" s="94" t="s">
        <v>219</v>
      </c>
      <c r="DG5" s="203" t="s">
        <v>268</v>
      </c>
      <c r="DH5" s="211" t="s">
        <v>47</v>
      </c>
      <c r="DI5" s="205" t="s">
        <v>7</v>
      </c>
      <c r="DJ5" s="193" t="s">
        <v>47</v>
      </c>
      <c r="DK5" s="201" t="s">
        <v>220</v>
      </c>
      <c r="DL5" s="205" t="s">
        <v>7</v>
      </c>
      <c r="DM5" s="94" t="s">
        <v>219</v>
      </c>
      <c r="DN5" s="203" t="s">
        <v>268</v>
      </c>
      <c r="DO5" s="211" t="s">
        <v>47</v>
      </c>
      <c r="DP5" s="205" t="s">
        <v>7</v>
      </c>
      <c r="DQ5" s="193" t="s">
        <v>47</v>
      </c>
      <c r="DR5" s="201" t="s">
        <v>220</v>
      </c>
      <c r="DS5" s="205" t="s">
        <v>7</v>
      </c>
      <c r="DT5" s="94" t="s">
        <v>219</v>
      </c>
      <c r="DU5" s="203" t="s">
        <v>268</v>
      </c>
      <c r="DV5" s="211" t="s">
        <v>47</v>
      </c>
      <c r="DW5" s="205" t="s">
        <v>7</v>
      </c>
      <c r="DX5" s="193" t="s">
        <v>47</v>
      </c>
      <c r="DY5" s="201" t="s">
        <v>220</v>
      </c>
      <c r="DZ5" s="94" t="s">
        <v>219</v>
      </c>
      <c r="EA5" s="203" t="s">
        <v>268</v>
      </c>
      <c r="EB5" s="205" t="s">
        <v>7</v>
      </c>
      <c r="EC5" s="193" t="s">
        <v>47</v>
      </c>
      <c r="ED5" s="205" t="s">
        <v>7</v>
      </c>
      <c r="EE5" s="211" t="s">
        <v>47</v>
      </c>
      <c r="EF5" s="205" t="s">
        <v>7</v>
      </c>
      <c r="EG5" s="193" t="s">
        <v>47</v>
      </c>
      <c r="EH5" s="201" t="s">
        <v>220</v>
      </c>
      <c r="EI5" s="94" t="s">
        <v>219</v>
      </c>
      <c r="EJ5" s="203" t="s">
        <v>268</v>
      </c>
      <c r="EK5" s="193" t="s">
        <v>47</v>
      </c>
      <c r="EL5" s="205" t="s">
        <v>7</v>
      </c>
      <c r="EM5" s="211" t="s">
        <v>47</v>
      </c>
      <c r="EN5" s="205" t="s">
        <v>7</v>
      </c>
      <c r="EO5" s="193" t="s">
        <v>47</v>
      </c>
      <c r="EP5" s="201" t="s">
        <v>220</v>
      </c>
      <c r="EQ5" s="94" t="s">
        <v>219</v>
      </c>
      <c r="ER5" s="203" t="s">
        <v>268</v>
      </c>
      <c r="ES5" s="193" t="s">
        <v>47</v>
      </c>
      <c r="ET5" s="205" t="s">
        <v>7</v>
      </c>
      <c r="EU5" s="211" t="s">
        <v>47</v>
      </c>
      <c r="EV5" s="205" t="s">
        <v>7</v>
      </c>
      <c r="EW5" s="193" t="s">
        <v>47</v>
      </c>
      <c r="EX5" s="201" t="s">
        <v>220</v>
      </c>
      <c r="EY5" s="205" t="s">
        <v>7</v>
      </c>
      <c r="EZ5" s="94" t="s">
        <v>219</v>
      </c>
      <c r="FA5" s="203" t="s">
        <v>268</v>
      </c>
      <c r="FB5" s="211" t="s">
        <v>47</v>
      </c>
      <c r="FC5" s="205" t="s">
        <v>7</v>
      </c>
      <c r="FD5" s="193" t="s">
        <v>47</v>
      </c>
      <c r="FE5" s="201" t="s">
        <v>220</v>
      </c>
      <c r="FF5" s="205" t="s">
        <v>7</v>
      </c>
      <c r="FG5" s="94" t="s">
        <v>219</v>
      </c>
      <c r="FH5" s="203" t="s">
        <v>268</v>
      </c>
      <c r="FI5" s="211" t="s">
        <v>47</v>
      </c>
      <c r="FJ5" s="205" t="s">
        <v>7</v>
      </c>
      <c r="FK5" s="193" t="s">
        <v>47</v>
      </c>
      <c r="FL5" s="201" t="s">
        <v>220</v>
      </c>
      <c r="FM5" s="205" t="s">
        <v>7</v>
      </c>
      <c r="FN5" s="94" t="s">
        <v>219</v>
      </c>
      <c r="FO5" s="203" t="s">
        <v>268</v>
      </c>
      <c r="FP5" s="211" t="s">
        <v>47</v>
      </c>
      <c r="FQ5" s="205" t="s">
        <v>7</v>
      </c>
      <c r="FR5" s="193" t="s">
        <v>47</v>
      </c>
      <c r="FS5" s="205" t="s">
        <v>7</v>
      </c>
      <c r="FT5" s="211" t="s">
        <v>47</v>
      </c>
      <c r="FU5" s="205" t="s">
        <v>7</v>
      </c>
      <c r="FV5" s="193" t="s">
        <v>47</v>
      </c>
      <c r="FW5" s="201" t="s">
        <v>220</v>
      </c>
      <c r="FX5" s="94" t="s">
        <v>219</v>
      </c>
      <c r="FY5" s="203" t="s">
        <v>268</v>
      </c>
      <c r="FZ5" s="193" t="s">
        <v>47</v>
      </c>
      <c r="GA5" s="205" t="s">
        <v>7</v>
      </c>
      <c r="GB5" s="211" t="s">
        <v>47</v>
      </c>
      <c r="GC5" s="205" t="s">
        <v>7</v>
      </c>
      <c r="GD5" s="193" t="s">
        <v>47</v>
      </c>
      <c r="GE5" s="201" t="s">
        <v>220</v>
      </c>
      <c r="GF5" s="94" t="s">
        <v>219</v>
      </c>
      <c r="GG5" s="203" t="s">
        <v>268</v>
      </c>
      <c r="GH5" s="193" t="s">
        <v>47</v>
      </c>
      <c r="GI5" s="205" t="s">
        <v>7</v>
      </c>
      <c r="GJ5" s="211" t="s">
        <v>47</v>
      </c>
      <c r="GK5" s="205" t="s">
        <v>7</v>
      </c>
      <c r="GL5" s="201" t="s">
        <v>220</v>
      </c>
      <c r="GM5" s="94" t="s">
        <v>219</v>
      </c>
    </row>
    <row r="6" spans="1:195" s="1" customFormat="1">
      <c r="A6" s="788" t="s">
        <v>407</v>
      </c>
      <c r="B6" s="789"/>
      <c r="C6" s="790"/>
      <c r="D6" s="676"/>
      <c r="E6" s="94" t="s">
        <v>316</v>
      </c>
      <c r="F6" s="201" t="s">
        <v>316</v>
      </c>
      <c r="G6" s="211"/>
      <c r="H6" s="203"/>
      <c r="I6" s="94" t="s">
        <v>317</v>
      </c>
      <c r="J6" s="94"/>
      <c r="K6" s="201" t="s">
        <v>317</v>
      </c>
      <c r="L6" s="193"/>
      <c r="M6" s="193"/>
      <c r="N6" s="211"/>
      <c r="O6" s="203"/>
      <c r="P6" s="94" t="s">
        <v>371</v>
      </c>
      <c r="Q6" s="94"/>
      <c r="R6" s="201" t="s">
        <v>371</v>
      </c>
      <c r="S6" s="193"/>
      <c r="T6" s="193"/>
      <c r="U6" s="211"/>
      <c r="V6" s="203"/>
      <c r="W6" s="94" t="s">
        <v>318</v>
      </c>
      <c r="X6" s="94"/>
      <c r="Y6" s="201" t="s">
        <v>318</v>
      </c>
      <c r="Z6" s="193"/>
      <c r="AA6" s="193"/>
      <c r="AB6" s="211"/>
      <c r="AC6" s="203"/>
      <c r="AD6" s="94"/>
      <c r="AE6" s="193"/>
      <c r="AF6" s="193"/>
      <c r="AG6" s="211"/>
      <c r="AH6" s="94" t="s">
        <v>317</v>
      </c>
      <c r="AI6" s="201" t="s">
        <v>317</v>
      </c>
      <c r="AJ6" s="193"/>
      <c r="AK6" s="203"/>
      <c r="AL6" s="94"/>
      <c r="AM6" s="193"/>
      <c r="AN6" s="193"/>
      <c r="AO6" s="211"/>
      <c r="AP6" s="94" t="s">
        <v>371</v>
      </c>
      <c r="AQ6" s="201" t="s">
        <v>371</v>
      </c>
      <c r="AR6" s="193"/>
      <c r="AS6" s="203"/>
      <c r="AT6" s="94"/>
      <c r="AU6" s="193"/>
      <c r="AV6" s="193"/>
      <c r="AW6" s="211"/>
      <c r="AX6" s="94" t="s">
        <v>318</v>
      </c>
      <c r="AY6" s="201" t="s">
        <v>317</v>
      </c>
      <c r="AZ6" s="193"/>
      <c r="BA6" s="193"/>
      <c r="BB6" s="203"/>
      <c r="BC6" s="94" t="s">
        <v>317</v>
      </c>
      <c r="BD6" s="94"/>
      <c r="BE6" s="201" t="s">
        <v>316</v>
      </c>
      <c r="BF6" s="193"/>
      <c r="BG6" s="193"/>
      <c r="BH6" s="211"/>
      <c r="BI6" s="203"/>
      <c r="BJ6" s="94" t="s">
        <v>316</v>
      </c>
      <c r="BK6" s="94"/>
      <c r="BL6" s="201" t="s">
        <v>318</v>
      </c>
      <c r="BM6" s="193"/>
      <c r="BN6" s="193"/>
      <c r="BO6" s="211"/>
      <c r="BP6" s="203"/>
      <c r="BQ6" s="94" t="s">
        <v>371</v>
      </c>
      <c r="BR6" s="94"/>
      <c r="BS6" s="201" t="s">
        <v>371</v>
      </c>
      <c r="BT6" s="193"/>
      <c r="BU6" s="193"/>
      <c r="BV6" s="211"/>
      <c r="BW6" s="203"/>
      <c r="BX6" s="94"/>
      <c r="BY6" s="193"/>
      <c r="BZ6" s="193"/>
      <c r="CA6" s="211"/>
      <c r="CB6" s="94" t="s">
        <v>317</v>
      </c>
      <c r="CC6" s="201" t="s">
        <v>317</v>
      </c>
      <c r="CD6" s="193"/>
      <c r="CE6" s="203"/>
      <c r="CF6" s="94"/>
      <c r="CG6" s="193"/>
      <c r="CH6" s="193"/>
      <c r="CI6" s="211"/>
      <c r="CJ6" s="94" t="s">
        <v>371</v>
      </c>
      <c r="CK6" s="201" t="s">
        <v>318</v>
      </c>
      <c r="CL6" s="193"/>
      <c r="CM6" s="203"/>
      <c r="CN6" s="94"/>
      <c r="CO6" s="193"/>
      <c r="CP6" s="193"/>
      <c r="CQ6" s="211"/>
      <c r="CR6" s="94" t="s">
        <v>318</v>
      </c>
      <c r="CU6" s="793"/>
      <c r="CV6" s="794"/>
      <c r="CW6" s="793"/>
      <c r="CX6" s="676"/>
      <c r="CY6" s="94" t="s">
        <v>371</v>
      </c>
      <c r="CZ6" s="203"/>
      <c r="DA6" s="211"/>
      <c r="DB6" s="205"/>
      <c r="DC6" s="193"/>
      <c r="DD6" s="201" t="s">
        <v>371</v>
      </c>
      <c r="DE6" s="205"/>
      <c r="DF6" s="94" t="s">
        <v>318</v>
      </c>
      <c r="DG6" s="203"/>
      <c r="DH6" s="211"/>
      <c r="DI6" s="205"/>
      <c r="DJ6" s="193"/>
      <c r="DK6" s="201" t="s">
        <v>318</v>
      </c>
      <c r="DL6" s="205"/>
      <c r="DM6" s="94" t="s">
        <v>316</v>
      </c>
      <c r="DN6" s="203"/>
      <c r="DO6" s="211"/>
      <c r="DP6" s="205"/>
      <c r="DQ6" s="193"/>
      <c r="DR6" s="201" t="s">
        <v>316</v>
      </c>
      <c r="DS6" s="205"/>
      <c r="DT6" s="94" t="s">
        <v>317</v>
      </c>
      <c r="DU6" s="203"/>
      <c r="DV6" s="211"/>
      <c r="DW6" s="205"/>
      <c r="DX6" s="193"/>
      <c r="DY6" s="201" t="s">
        <v>317</v>
      </c>
      <c r="DZ6" s="94" t="s">
        <v>371</v>
      </c>
      <c r="EA6" s="203"/>
      <c r="EB6" s="205"/>
      <c r="EC6" s="193"/>
      <c r="ED6" s="205"/>
      <c r="EE6" s="211"/>
      <c r="EF6" s="205"/>
      <c r="EG6" s="193"/>
      <c r="EH6" s="201" t="s">
        <v>371</v>
      </c>
      <c r="EI6" s="94" t="s">
        <v>318</v>
      </c>
      <c r="EJ6" s="203"/>
      <c r="EK6" s="193"/>
      <c r="EL6" s="205"/>
      <c r="EM6" s="211"/>
      <c r="EN6" s="205"/>
      <c r="EO6" s="193"/>
      <c r="EP6" s="201" t="s">
        <v>317</v>
      </c>
      <c r="EQ6" s="94" t="s">
        <v>317</v>
      </c>
      <c r="ER6" s="203"/>
      <c r="ES6" s="193"/>
      <c r="ET6" s="205"/>
      <c r="EU6" s="211"/>
      <c r="EV6" s="205"/>
      <c r="EW6" s="193"/>
      <c r="EX6" s="201" t="s">
        <v>318</v>
      </c>
      <c r="EY6" s="205"/>
      <c r="EZ6" s="94" t="s">
        <v>371</v>
      </c>
      <c r="FA6" s="203"/>
      <c r="FB6" s="211"/>
      <c r="FC6" s="205"/>
      <c r="FD6" s="193"/>
      <c r="FE6" s="201" t="s">
        <v>371</v>
      </c>
      <c r="FF6" s="205"/>
      <c r="FG6" s="94" t="s">
        <v>318</v>
      </c>
      <c r="FH6" s="203"/>
      <c r="FI6" s="211"/>
      <c r="FJ6" s="205"/>
      <c r="FK6" s="193"/>
      <c r="FL6" s="201" t="s">
        <v>317</v>
      </c>
      <c r="FM6" s="205"/>
      <c r="FN6" s="94" t="s">
        <v>317</v>
      </c>
      <c r="FO6" s="203"/>
      <c r="FP6" s="211"/>
      <c r="FQ6" s="205"/>
      <c r="FR6" s="193"/>
      <c r="FS6" s="205"/>
      <c r="FT6" s="211"/>
      <c r="FU6" s="205"/>
      <c r="FV6" s="193"/>
      <c r="FW6" s="201" t="s">
        <v>318</v>
      </c>
      <c r="FX6" s="94" t="s">
        <v>371</v>
      </c>
      <c r="FY6" s="203"/>
      <c r="FZ6" s="193"/>
      <c r="GA6" s="205"/>
      <c r="GB6" s="211"/>
      <c r="GC6" s="205"/>
      <c r="GD6" s="193"/>
      <c r="GE6" s="201" t="s">
        <v>316</v>
      </c>
      <c r="GF6" s="94" t="s">
        <v>317</v>
      </c>
      <c r="GG6" s="203"/>
      <c r="GH6" s="193"/>
      <c r="GI6" s="205"/>
      <c r="GJ6" s="211"/>
      <c r="GK6" s="205"/>
      <c r="GL6" s="201" t="s">
        <v>317</v>
      </c>
      <c r="GM6" s="94" t="s">
        <v>316</v>
      </c>
    </row>
    <row r="7" spans="1:195" s="18" customFormat="1">
      <c r="A7" s="283">
        <f ca="1">'INF S3 3'!K5</f>
        <v>49.326000000000022</v>
      </c>
      <c r="B7" s="151">
        <f ca="1">'INF S4 3-351'!K4</f>
        <v>52.851999999999997</v>
      </c>
      <c r="C7" s="238" t="str">
        <f ca="1">'INF S3 3'!L5</f>
        <v>Września</v>
      </c>
      <c r="D7" s="179"/>
      <c r="E7" s="84">
        <v>0.19791666666666666</v>
      </c>
      <c r="F7" s="188">
        <v>0.21736111111111112</v>
      </c>
      <c r="G7" s="214">
        <v>0.23124999999999998</v>
      </c>
      <c r="H7" s="86">
        <v>0.23333333333333331</v>
      </c>
      <c r="I7" s="84">
        <v>0.23958333333333334</v>
      </c>
      <c r="J7" s="206">
        <v>0.25</v>
      </c>
      <c r="K7" s="188">
        <v>0.2590277777777778</v>
      </c>
      <c r="L7" s="338" t="s">
        <v>216</v>
      </c>
      <c r="M7" s="338"/>
      <c r="N7" s="214">
        <f>$G7+TIME(1,,)</f>
        <v>0.27291666666666664</v>
      </c>
      <c r="O7" s="86">
        <v>0.27499999999999997</v>
      </c>
      <c r="P7" s="84">
        <v>0.28125</v>
      </c>
      <c r="Q7" s="206">
        <v>0.29166666666666669</v>
      </c>
      <c r="R7" s="188">
        <v>0.30069444444444443</v>
      </c>
      <c r="S7" s="338" t="s">
        <v>216</v>
      </c>
      <c r="T7" s="338"/>
      <c r="U7" s="214">
        <f>$G7+TIME(2,,)</f>
        <v>0.31458333333333333</v>
      </c>
      <c r="V7" s="86">
        <v>0.31666666666666665</v>
      </c>
      <c r="W7" s="84">
        <v>0.32291666666666669</v>
      </c>
      <c r="X7" s="206">
        <v>0.33333333333333331</v>
      </c>
      <c r="Y7" s="188">
        <v>0.34236111111111112</v>
      </c>
      <c r="Z7" s="338" t="s">
        <v>216</v>
      </c>
      <c r="AA7" s="338"/>
      <c r="AB7" s="214">
        <f>$G7+TIME(3,,)</f>
        <v>0.35624999999999996</v>
      </c>
      <c r="AC7" s="86">
        <v>0.35833333333333334</v>
      </c>
      <c r="AD7" s="206">
        <v>0.375</v>
      </c>
      <c r="AE7" s="338" t="s">
        <v>216</v>
      </c>
      <c r="AF7" s="338"/>
      <c r="AG7" s="214">
        <f>$G7+TIME(4,,)</f>
        <v>0.39791666666666664</v>
      </c>
      <c r="AH7" s="84">
        <v>0.40625</v>
      </c>
      <c r="AI7" s="188">
        <v>0.42569444444444443</v>
      </c>
      <c r="AJ7" s="338" t="s">
        <v>216</v>
      </c>
      <c r="AK7" s="86">
        <v>0.44166666666666665</v>
      </c>
      <c r="AL7" s="206">
        <v>0.45833333333333331</v>
      </c>
      <c r="AM7" s="338" t="s">
        <v>216</v>
      </c>
      <c r="AN7" s="338"/>
      <c r="AO7" s="214">
        <f>$G7+TIME(6,,)</f>
        <v>0.48124999999999996</v>
      </c>
      <c r="AP7" s="84">
        <v>0.48958333333333331</v>
      </c>
      <c r="AQ7" s="188">
        <v>0.50902777777777775</v>
      </c>
      <c r="AR7" s="338" t="s">
        <v>216</v>
      </c>
      <c r="AS7" s="86">
        <v>0.52500000000000002</v>
      </c>
      <c r="AT7" s="206">
        <v>0.54166666666666663</v>
      </c>
      <c r="AU7" s="338" t="s">
        <v>216</v>
      </c>
      <c r="AV7" s="338"/>
      <c r="AW7" s="214">
        <f>$G7+TIME(8,,)</f>
        <v>0.56458333333333333</v>
      </c>
      <c r="AX7" s="84">
        <v>0.57291666666666663</v>
      </c>
      <c r="AY7" s="188">
        <v>0.59236111111111112</v>
      </c>
      <c r="AZ7" s="338" t="s">
        <v>216</v>
      </c>
      <c r="BA7" s="338"/>
      <c r="BB7" s="86">
        <v>0.60833333333333328</v>
      </c>
      <c r="BC7" s="84">
        <v>0.61458333333333337</v>
      </c>
      <c r="BD7" s="206">
        <v>0.625</v>
      </c>
      <c r="BE7" s="188">
        <v>0.63402777777777775</v>
      </c>
      <c r="BF7" s="338" t="s">
        <v>216</v>
      </c>
      <c r="BG7" s="338"/>
      <c r="BH7" s="214">
        <f>$G7+TIME(10,,)</f>
        <v>0.6479166666666667</v>
      </c>
      <c r="BI7" s="86">
        <v>0.65</v>
      </c>
      <c r="BJ7" s="84">
        <v>0.65625</v>
      </c>
      <c r="BK7" s="206">
        <v>0.66666666666666663</v>
      </c>
      <c r="BL7" s="188">
        <v>0.67569444444444438</v>
      </c>
      <c r="BM7" s="338" t="s">
        <v>216</v>
      </c>
      <c r="BN7" s="338"/>
      <c r="BO7" s="214">
        <f>$G7+TIME(11,,)</f>
        <v>0.68958333333333333</v>
      </c>
      <c r="BP7" s="86">
        <v>0.69166666666666676</v>
      </c>
      <c r="BQ7" s="84">
        <v>0.69791666666666663</v>
      </c>
      <c r="BR7" s="206">
        <v>0.70833333333333337</v>
      </c>
      <c r="BS7" s="188">
        <v>0.71736111111111101</v>
      </c>
      <c r="BT7" s="338" t="s">
        <v>216</v>
      </c>
      <c r="BU7" s="338"/>
      <c r="BV7" s="214">
        <f>$G7+TIME(12,,)</f>
        <v>0.73124999999999996</v>
      </c>
      <c r="BW7" s="86">
        <v>0.73333333333333339</v>
      </c>
      <c r="BX7" s="206">
        <v>0.75</v>
      </c>
      <c r="BY7" s="338" t="s">
        <v>216</v>
      </c>
      <c r="BZ7" s="338"/>
      <c r="CA7" s="214">
        <f>$G7+TIME(13,,)</f>
        <v>0.77291666666666659</v>
      </c>
      <c r="CB7" s="84">
        <v>0.78125</v>
      </c>
      <c r="CC7" s="188">
        <v>0.80069444444444438</v>
      </c>
      <c r="CD7" s="338" t="s">
        <v>216</v>
      </c>
      <c r="CE7" s="86">
        <v>0.81666666666666676</v>
      </c>
      <c r="CF7" s="206">
        <v>0.83333333333333337</v>
      </c>
      <c r="CG7" s="338" t="s">
        <v>216</v>
      </c>
      <c r="CH7" s="338"/>
      <c r="CI7" s="214">
        <f>$G7+TIME(15,,)</f>
        <v>0.85624999999999996</v>
      </c>
      <c r="CJ7" s="84">
        <v>0.86458333333333337</v>
      </c>
      <c r="CK7" s="188">
        <v>0.88402777777777775</v>
      </c>
      <c r="CL7" s="338" t="s">
        <v>216</v>
      </c>
      <c r="CM7" s="86">
        <v>0.9</v>
      </c>
      <c r="CN7" s="206">
        <v>0.91666666666666663</v>
      </c>
      <c r="CO7" s="338" t="s">
        <v>216</v>
      </c>
      <c r="CP7" s="338"/>
      <c r="CQ7" s="214">
        <f>$G7+TIME(17,,)</f>
        <v>0.93958333333333333</v>
      </c>
      <c r="CR7" s="84">
        <v>0.94791666666666663</v>
      </c>
      <c r="CU7" s="283">
        <v>49.326000000000022</v>
      </c>
      <c r="CV7" s="151">
        <v>52.851999999999997</v>
      </c>
      <c r="CW7" s="238" t="s">
        <v>13</v>
      </c>
      <c r="CX7" s="179"/>
      <c r="CY7" s="84">
        <f ca="1">IF('INF S3 3'!$AB5="|","|",CY$17+'INF S3 3'!$AB5)</f>
        <v>0.26129454861111112</v>
      </c>
      <c r="CZ7" s="86">
        <f ca="1">IF('INF S3 3'!$AC5="|","|",CZ$17+'INF S3 3'!$AC5)</f>
        <v>0.26678743055555554</v>
      </c>
      <c r="DA7" s="85">
        <f ca="1">IF('INF S4 3-351'!$AD4="|","|",DA$21+'INF S4 3-351'!$AD4)</f>
        <v>0.26897218750000002</v>
      </c>
      <c r="DB7" s="206"/>
      <c r="DC7" s="338" t="s">
        <v>216</v>
      </c>
      <c r="DD7" s="84">
        <f ca="1">IF('INF S4 3-351'!$AB4="|","|",DD$21+'INF S4 3-351'!$AB4)</f>
        <v>0.28288037037037039</v>
      </c>
      <c r="DE7" s="206">
        <f ca="1">IF('INF S3 3'!$AB5="|","|",DE$17+'INF S3 3'!$AB5)</f>
        <v>0.29254454861111112</v>
      </c>
      <c r="DF7" s="84">
        <f ca="1">IF('INF S3 3'!$AB5="|","|",DF$17+'INF S3 3'!$AB5)</f>
        <v>0.30296121527777775</v>
      </c>
      <c r="DG7" s="86">
        <f ca="1">IF('INF S3 3'!$AC5="|","|",DG$17+'INF S3 3'!$AC5)</f>
        <v>0.30845409722222222</v>
      </c>
      <c r="DH7" s="85">
        <f ca="1">IF('INF S4 3-351'!$AD4="|","|",DH$21+'INF S4 3-351'!$AD4)</f>
        <v>0.31063885416666664</v>
      </c>
      <c r="DI7" s="206"/>
      <c r="DJ7" s="338" t="s">
        <v>216</v>
      </c>
      <c r="DK7" s="84">
        <f ca="1">IF('INF S4 3-351'!$AB4="|","|",DK$21+'INF S4 3-351'!$AB4)</f>
        <v>0.32454703703703708</v>
      </c>
      <c r="DL7" s="206">
        <f ca="1">IF('INF S3 3'!$AB5="|","|",DL$17+'INF S3 3'!$AB5)</f>
        <v>0.33421121527777775</v>
      </c>
      <c r="DM7" s="84">
        <f ca="1">IF('INF S3 3'!$AB5="|","|",DM$17+'INF S3 3'!$AB5)</f>
        <v>0.34462788194444444</v>
      </c>
      <c r="DN7" s="86">
        <f ca="1">IF('INF S3 3'!$AC5="|","|",DN$17+'INF S3 3'!$AC5)</f>
        <v>0.35012076388888891</v>
      </c>
      <c r="DO7" s="85">
        <f ca="1">IF('INF S4 3-351'!$AD4="|","|",DO$21+'INF S4 3-351'!$AD4)</f>
        <v>0.35230552083333333</v>
      </c>
      <c r="DP7" s="206"/>
      <c r="DQ7" s="338" t="s">
        <v>216</v>
      </c>
      <c r="DR7" s="84">
        <f ca="1">IF('INF S4 3-351'!$AB4="|","|",DR$21+'INF S4 3-351'!$AB4)</f>
        <v>0.36621370370370371</v>
      </c>
      <c r="DS7" s="206">
        <f ca="1">IF('INF S3 3'!$AB5="|","|",DS$17+'INF S3 3'!$AB5)</f>
        <v>0.37587788194444444</v>
      </c>
      <c r="DT7" s="84">
        <f ca="1">IF('INF S3 3'!$AB5="|","|",DT$17+'INF S3 3'!$AB5)</f>
        <v>0.38629454861111112</v>
      </c>
      <c r="DU7" s="86">
        <f ca="1">IF('INF S3 3'!$AC5="|","|",DU$17+'INF S3 3'!$AC5)</f>
        <v>0.39178743055555559</v>
      </c>
      <c r="DV7" s="85">
        <f ca="1">IF('INF S4 3-351'!$AD4="|","|",DV$21+'INF S4 3-351'!$AD4)</f>
        <v>0.39397218750000002</v>
      </c>
      <c r="DW7" s="206"/>
      <c r="DX7" s="338" t="s">
        <v>216</v>
      </c>
      <c r="DY7" s="84">
        <f ca="1">IF('INF S4 3-351'!$AB4="|","|",DY$21+'INF S4 3-351'!$AB4)</f>
        <v>0.40788037037037034</v>
      </c>
      <c r="DZ7" s="84">
        <f ca="1">IF('INF S3 3'!$AB5="|","|",DZ$17+'INF S3 3'!$AB5)</f>
        <v>0.42796121527777775</v>
      </c>
      <c r="EA7" s="86">
        <f ca="1">IF('INF S3 3'!$AC5="|","|",EA$17+'INF S3 3'!$AC5)</f>
        <v>0.43345409722222228</v>
      </c>
      <c r="EB7" s="206"/>
      <c r="EC7" s="338" t="s">
        <v>216</v>
      </c>
      <c r="ED7" s="206">
        <f ca="1">IF('INF S3 3'!$AB5="|","|",ED$17+'INF S3 3'!$AB5)</f>
        <v>0.45921121527777775</v>
      </c>
      <c r="EE7" s="85">
        <f ca="1">IF('INF S4 3-351'!$AD4="|","|",EE$21+'INF S4 3-351'!$AD4)</f>
        <v>0.47730552083333333</v>
      </c>
      <c r="EF7" s="206"/>
      <c r="EG7" s="338" t="s">
        <v>216</v>
      </c>
      <c r="EH7" s="84">
        <f ca="1">IF('INF S4 3-351'!$AB4="|","|",EH$21+'INF S4 3-351'!$AB4)</f>
        <v>0.49121370370370371</v>
      </c>
      <c r="EI7" s="84">
        <f ca="1">IF('INF S3 3'!$AB5="|","|",EI$17+'INF S3 3'!$AB5)</f>
        <v>0.51129454861111112</v>
      </c>
      <c r="EJ7" s="86">
        <f ca="1">IF('INF S3 3'!$AC5="|","|",EJ$17+'INF S3 3'!$AC5)</f>
        <v>0.51678743055555554</v>
      </c>
      <c r="EK7" s="338" t="s">
        <v>216</v>
      </c>
      <c r="EL7" s="206">
        <f ca="1">IF('INF S3 3'!$AB5="|","|",EL$17+'INF S3 3'!$AB5)</f>
        <v>0.54254454861111112</v>
      </c>
      <c r="EM7" s="85">
        <f ca="1">IF('INF S4 3-351'!$AD4="|","|",EM$21+'INF S4 3-351'!$AD4)</f>
        <v>0.5606388541666667</v>
      </c>
      <c r="EN7" s="206"/>
      <c r="EO7" s="338" t="s">
        <v>216</v>
      </c>
      <c r="EP7" s="84">
        <f ca="1">IF('INF S4 3-351'!$AB4="|","|",EP$21+'INF S4 3-351'!$AB4)</f>
        <v>0.57454703703703702</v>
      </c>
      <c r="EQ7" s="84">
        <f ca="1">IF('INF S3 3'!$AB5="|","|",EQ$17+'INF S3 3'!$AB5)</f>
        <v>0.59462788194444438</v>
      </c>
      <c r="ER7" s="86">
        <f ca="1">IF('INF S3 3'!$AC5="|","|",ER$17+'INF S3 3'!$AC5)</f>
        <v>0.60012076388888891</v>
      </c>
      <c r="ES7" s="338" t="s">
        <v>216</v>
      </c>
      <c r="ET7" s="206">
        <f ca="1">IF('INF S3 3'!$AB5="|","|",ET$17+'INF S3 3'!$AB5)</f>
        <v>0.62587788194444438</v>
      </c>
      <c r="EU7" s="85">
        <f ca="1">IF('INF S4 3-351'!$AD4="|","|",EU$21+'INF S4 3-351'!$AD4)</f>
        <v>0.64397218750000007</v>
      </c>
      <c r="EV7" s="206"/>
      <c r="EW7" s="338" t="s">
        <v>216</v>
      </c>
      <c r="EX7" s="84">
        <f ca="1">IF('INF S4 3-351'!$AB4="|","|",EX$21+'INF S4 3-351'!$AB4)</f>
        <v>0.65788037037037039</v>
      </c>
      <c r="EY7" s="206">
        <f ca="1">IF('INF S3 3'!$AB5="|","|",EY$17+'INF S3 3'!$AB5)</f>
        <v>0.66754454861111112</v>
      </c>
      <c r="EZ7" s="84">
        <f ca="1">IF('INF S3 3'!$AB5="|","|",EZ$17+'INF S3 3'!$AB5)</f>
        <v>0.67796121527777786</v>
      </c>
      <c r="FA7" s="86">
        <f ca="1">IF('INF S3 3'!$AC5="|","|",FA$17+'INF S3 3'!$AC5)</f>
        <v>0.68345409722222217</v>
      </c>
      <c r="FB7" s="85">
        <f ca="1">IF('INF S4 3-351'!$AD4="|","|",FB$21+'INF S4 3-351'!$AD4)</f>
        <v>0.6856388541666667</v>
      </c>
      <c r="FC7" s="206"/>
      <c r="FD7" s="338" t="s">
        <v>216</v>
      </c>
      <c r="FE7" s="84">
        <f ca="1">IF('INF S4 3-351'!$AB4="|","|",FE$21+'INF S4 3-351'!$AB4)</f>
        <v>0.69954703703703702</v>
      </c>
      <c r="FF7" s="206">
        <f ca="1">IF('INF S3 3'!$AB5="|","|",FF$17+'INF S3 3'!$AB5)</f>
        <v>0.70921121527777786</v>
      </c>
      <c r="FG7" s="84">
        <f ca="1">IF('INF S3 3'!$AB5="|","|",FG$17+'INF S3 3'!$AB5)</f>
        <v>0.7196278819444446</v>
      </c>
      <c r="FH7" s="86">
        <f ca="1">IF('INF S3 3'!$AC5="|","|",FH$17+'INF S3 3'!$AC5)</f>
        <v>0.7251207638888888</v>
      </c>
      <c r="FI7" s="85">
        <f ca="1">IF('INF S4 3-351'!$AD4="|","|",FI$21+'INF S4 3-351'!$AD4)</f>
        <v>0.72730552083333333</v>
      </c>
      <c r="FJ7" s="206"/>
      <c r="FK7" s="338" t="s">
        <v>216</v>
      </c>
      <c r="FL7" s="84">
        <f ca="1">IF('INF S4 3-351'!$AB4="|","|",FL$21+'INF S4 3-351'!$AB4)</f>
        <v>0.74121370370370376</v>
      </c>
      <c r="FM7" s="206">
        <f ca="1">IF('INF S3 3'!$AB5="|","|",FM$17+'INF S3 3'!$AB5)</f>
        <v>0.7508778819444446</v>
      </c>
      <c r="FN7" s="84">
        <f ca="1">IF('INF S3 3'!$AB5="|","|",FN$17+'INF S3 3'!$AB5)</f>
        <v>0.76129454861111112</v>
      </c>
      <c r="FO7" s="86">
        <f ca="1">IF('INF S3 3'!$AC5="|","|",FO$17+'INF S3 3'!$AC5)</f>
        <v>0.76678743055555543</v>
      </c>
      <c r="FP7" s="85">
        <f ca="1">IF('INF S4 3-351'!$AD4="|","|",FP$21+'INF S4 3-351'!$AD4)</f>
        <v>0.76897218750000007</v>
      </c>
      <c r="FQ7" s="206"/>
      <c r="FR7" s="338" t="s">
        <v>216</v>
      </c>
      <c r="FS7" s="206">
        <f ca="1">IF('INF S3 3'!$AB5="|","|",FS$17+'INF S3 3'!$AB5)</f>
        <v>0.79254454861111112</v>
      </c>
      <c r="FT7" s="85">
        <f ca="1">IF('INF S4 3-351'!$AD4="|","|",FT$21+'INF S4 3-351'!$AD4)</f>
        <v>0.8106388541666667</v>
      </c>
      <c r="FU7" s="206"/>
      <c r="FV7" s="338" t="s">
        <v>216</v>
      </c>
      <c r="FW7" s="84">
        <f ca="1">IF('INF S4 3-351'!$AB4="|","|",FW$21+'INF S4 3-351'!$AB4)</f>
        <v>0.82454703703703713</v>
      </c>
      <c r="FX7" s="84">
        <f ca="1">IF('INF S3 3'!$AB5="|","|",FX$17+'INF S3 3'!$AB5)</f>
        <v>0.8446278819444446</v>
      </c>
      <c r="FY7" s="86">
        <f ca="1">IF('INF S3 3'!$AC5="|","|",FY$17+'INF S3 3'!$AC5)</f>
        <v>0.8501207638888888</v>
      </c>
      <c r="FZ7" s="338" t="s">
        <v>216</v>
      </c>
      <c r="GA7" s="206">
        <f ca="1">IF('INF S3 3'!$AB5="|","|",GA$17+'INF S3 3'!$AB5)</f>
        <v>0.8758778819444446</v>
      </c>
      <c r="GB7" s="85">
        <f ca="1">IF('INF S4 3-351'!$AD4="|","|",GB$21+'INF S4 3-351'!$AD4)</f>
        <v>0.89397218750000007</v>
      </c>
      <c r="GC7" s="206"/>
      <c r="GD7" s="338" t="s">
        <v>216</v>
      </c>
      <c r="GE7" s="84">
        <f ca="1">IF('INF S4 3-351'!$AB4="|","|",GE$21+'INF S4 3-351'!$AB4)</f>
        <v>0.90788037037037039</v>
      </c>
      <c r="GF7" s="84">
        <f ca="1">IF('INF S3 3'!$AB5="|","|",GF$17+'INF S3 3'!$AB5)</f>
        <v>0.92796121527777786</v>
      </c>
      <c r="GG7" s="86">
        <f ca="1">IF('INF S3 3'!$AC5="|","|",GG$17+'INF S3 3'!$AC5)</f>
        <v>0.93345409722222217</v>
      </c>
      <c r="GH7" s="338" t="s">
        <v>216</v>
      </c>
      <c r="GI7" s="206">
        <f ca="1">IF('INF S3 3'!$AB5="|","|",GI$17+'INF S3 3'!$AB5)</f>
        <v>0.95921121527777786</v>
      </c>
      <c r="GJ7" s="85">
        <f ca="1">IF('INF S4 3-351'!$AD4="|","|",GJ$21+'INF S4 3-351'!$AD4)</f>
        <v>0.97730552083333344</v>
      </c>
      <c r="GK7" s="206"/>
      <c r="GL7" s="84">
        <f ca="1">IF('INF S4 3-351'!$AB4="|","|",GL$21+'INF S4 3-351'!$AB4)</f>
        <v>0.99121370370370376</v>
      </c>
      <c r="GM7" s="84">
        <f ca="1">IF('INF S3 3'!$AB5="|","|",GM$17+'INF S3 3'!$AB5)</f>
        <v>1.0112945486111111</v>
      </c>
    </row>
    <row r="8" spans="1:195">
      <c r="A8" s="187">
        <f ca="1">'INF S3 3'!K6</f>
        <v>41.927000000000021</v>
      </c>
      <c r="B8" s="148">
        <f ca="1">'INF S4 3-351'!K5</f>
        <v>45.452999999999996</v>
      </c>
      <c r="C8" s="153" t="str">
        <f ca="1">'INF S3 3'!L6</f>
        <v>Podstolice</v>
      </c>
      <c r="D8" s="180"/>
      <c r="E8" s="83">
        <f ca="1">IF('INF S3 3'!$T6="|","|",E$7+'INF S3 3'!$T6-'INF S3 3'!$T$5)</f>
        <v>0.20284722222222221</v>
      </c>
      <c r="F8" s="83">
        <f ca="1">IF('INF S4 3-351'!$T5="|","|",F$7+'INF S4 3-351'!$T5)</f>
        <v>0.22229166666666667</v>
      </c>
      <c r="G8" s="190" t="str">
        <f ca="1">IF('INF S4 3-351'!$V5="|","|",G$7+'INF S4 3-351'!$V5)</f>
        <v>|</v>
      </c>
      <c r="H8" s="82" t="str">
        <f ca="1">IF('INF S3 3'!$U6="|","|",H$7+'INF S3 3'!$U6-'INF S3 3'!$U$5)</f>
        <v>|</v>
      </c>
      <c r="I8" s="83">
        <f ca="1">IF('INF S3 3'!$T6="|","|",I$7+'INF S3 3'!$T6-'INF S3 3'!$T$5)</f>
        <v>0.24451388888888889</v>
      </c>
      <c r="J8" s="207">
        <f ca="1">IF('INF S3 3'!$T6="|","|",J$7+'INF S3 3'!$T6-'INF S3 3'!$T$5)</f>
        <v>0.25493055555555555</v>
      </c>
      <c r="K8" s="83">
        <f ca="1">IF('INF S4 3-351'!$T5="|","|",K$7+'INF S4 3-351'!$T5)</f>
        <v>0.26395833333333335</v>
      </c>
      <c r="L8" s="195">
        <v>0.27638888888888885</v>
      </c>
      <c r="M8" s="195"/>
      <c r="N8" s="190" t="str">
        <f ca="1">IF('INF S4 3-351'!$V5="|","|",N$7+'INF S4 3-351'!$V5)</f>
        <v>|</v>
      </c>
      <c r="O8" s="82" t="str">
        <f ca="1">IF('INF S3 3'!$U6="|","|",O$7+'INF S3 3'!$U6-'INF S3 3'!$U$5)</f>
        <v>|</v>
      </c>
      <c r="P8" s="83">
        <f ca="1">IF('INF S3 3'!$T6="|","|",P$7+'INF S3 3'!$T6-'INF S3 3'!$T$5)</f>
        <v>0.28618055555555555</v>
      </c>
      <c r="Q8" s="207">
        <f ca="1">IF('INF S3 3'!$T6="|","|",Q$7+'INF S3 3'!$T6-'INF S3 3'!$T$5)</f>
        <v>0.29659722222222223</v>
      </c>
      <c r="R8" s="83">
        <f ca="1">IF('INF S4 3-351'!$T5="|","|",R$7+'INF S4 3-351'!$T5)</f>
        <v>0.30562499999999998</v>
      </c>
      <c r="S8" s="195">
        <v>0.31805555555555554</v>
      </c>
      <c r="T8" s="195"/>
      <c r="U8" s="190" t="str">
        <f ca="1">IF('INF S4 3-351'!$V5="|","|",U$7+'INF S4 3-351'!$V5)</f>
        <v>|</v>
      </c>
      <c r="V8" s="82" t="str">
        <f ca="1">IF('INF S3 3'!$U6="|","|",V$7+'INF S3 3'!$U6-'INF S3 3'!$U$5)</f>
        <v>|</v>
      </c>
      <c r="W8" s="83">
        <f ca="1">IF('INF S3 3'!$T6="|","|",W$7+'INF S3 3'!$T6-'INF S3 3'!$T$5)</f>
        <v>0.32784722222222223</v>
      </c>
      <c r="X8" s="207">
        <f ca="1">IF('INF S3 3'!$T6="|","|",X$7+'INF S3 3'!$T6-'INF S3 3'!$T$5)</f>
        <v>0.33826388888888886</v>
      </c>
      <c r="Y8" s="83">
        <f ca="1">IF('INF S4 3-351'!$T5="|","|",Y$7+'INF S4 3-351'!$T5)</f>
        <v>0.34729166666666667</v>
      </c>
      <c r="Z8" s="195">
        <v>0.35972222222222222</v>
      </c>
      <c r="AA8" s="195"/>
      <c r="AB8" s="190" t="str">
        <f ca="1">IF('INF S4 3-351'!$V5="|","|",AB$7+'INF S4 3-351'!$V5)</f>
        <v>|</v>
      </c>
      <c r="AC8" s="82" t="str">
        <f ca="1">IF('INF S3 3'!$U6="|","|",AC$7+'INF S3 3'!$U6-'INF S3 3'!$U$5)</f>
        <v>|</v>
      </c>
      <c r="AD8" s="207">
        <f ca="1">IF('INF S3 3'!$T6="|","|",AD$7+'INF S3 3'!$T6-'INF S3 3'!$T$5)</f>
        <v>0.37993055555555555</v>
      </c>
      <c r="AE8" s="195">
        <v>0.40138888888888885</v>
      </c>
      <c r="AF8" s="195"/>
      <c r="AG8" s="190" t="str">
        <f ca="1">IF('INF S4 3-351'!$V5="|","|",AG$7+'INF S4 3-351'!$V5)</f>
        <v>|</v>
      </c>
      <c r="AH8" s="83">
        <f ca="1">IF('INF S3 3'!$T6="|","|",AH$7+'INF S3 3'!$T6-'INF S3 3'!$T$5)</f>
        <v>0.41118055555555555</v>
      </c>
      <c r="AI8" s="83">
        <f ca="1">IF('INF S4 3-351'!$T5="|","|",AI$7+'INF S4 3-351'!$T5)</f>
        <v>0.43062499999999998</v>
      </c>
      <c r="AJ8" s="195">
        <v>0.44305555555555554</v>
      </c>
      <c r="AK8" s="82" t="str">
        <f ca="1">IF('INF S3 3'!$U6="|","|",AK$7+'INF S3 3'!$U6-'INF S3 3'!$U$5)</f>
        <v>|</v>
      </c>
      <c r="AL8" s="207">
        <f ca="1">IF('INF S3 3'!$T6="|","|",AL$7+'INF S3 3'!$T6-'INF S3 3'!$T$5)</f>
        <v>0.46326388888888886</v>
      </c>
      <c r="AM8" s="195">
        <v>0.48472222222222222</v>
      </c>
      <c r="AN8" s="195"/>
      <c r="AO8" s="190" t="str">
        <f ca="1">IF('INF S4 3-351'!$V5="|","|",AO$7+'INF S4 3-351'!$V5)</f>
        <v>|</v>
      </c>
      <c r="AP8" s="83">
        <f ca="1">IF('INF S3 3'!$T6="|","|",AP$7+'INF S3 3'!$T6-'INF S3 3'!$T$5)</f>
        <v>0.49451388888888881</v>
      </c>
      <c r="AQ8" s="83">
        <f ca="1">IF('INF S4 3-351'!$T5="|","|",AQ$7+'INF S4 3-351'!$T5)</f>
        <v>0.51395833333333329</v>
      </c>
      <c r="AR8" s="195">
        <v>0.52638888888888891</v>
      </c>
      <c r="AS8" s="82" t="str">
        <f ca="1">IF('INF S3 3'!$U6="|","|",AS$7+'INF S3 3'!$U6-'INF S3 3'!$U$5)</f>
        <v>|</v>
      </c>
      <c r="AT8" s="207">
        <f ca="1">IF('INF S3 3'!$T6="|","|",AT$7+'INF S3 3'!$T6-'INF S3 3'!$T$5)</f>
        <v>0.54659722222222218</v>
      </c>
      <c r="AU8" s="195">
        <v>0.56805555555555554</v>
      </c>
      <c r="AV8" s="195"/>
      <c r="AW8" s="190" t="str">
        <f ca="1">IF('INF S4 3-351'!$V5="|","|",AW$7+'INF S4 3-351'!$V5)</f>
        <v>|</v>
      </c>
      <c r="AX8" s="83">
        <f ca="1">IF('INF S3 3'!$T6="|","|",AX$7+'INF S3 3'!$T6-'INF S3 3'!$T$5)</f>
        <v>0.57784722222222218</v>
      </c>
      <c r="AY8" s="83">
        <f ca="1">IF('INF S4 3-351'!$T5="|","|",AY$7+'INF S4 3-351'!$T5)</f>
        <v>0.59729166666666667</v>
      </c>
      <c r="AZ8" s="195">
        <v>0.60972222222222217</v>
      </c>
      <c r="BA8" s="195"/>
      <c r="BB8" s="82" t="str">
        <f ca="1">IF('INF S3 3'!$U6="|","|",BB$7+'INF S3 3'!$U6-'INF S3 3'!$U$5)</f>
        <v>|</v>
      </c>
      <c r="BC8" s="83">
        <f ca="1">IF('INF S3 3'!$T6="|","|",BC$7+'INF S3 3'!$T6-'INF S3 3'!$T$5)</f>
        <v>0.61951388888888892</v>
      </c>
      <c r="BD8" s="207">
        <f ca="1">IF('INF S3 3'!$T6="|","|",BD$7+'INF S3 3'!$T6-'INF S3 3'!$T$5)</f>
        <v>0.62993055555555555</v>
      </c>
      <c r="BE8" s="83">
        <f ca="1">IF('INF S4 3-351'!$T5="|","|",BE$7+'INF S4 3-351'!$T5)</f>
        <v>0.63895833333333329</v>
      </c>
      <c r="BF8" s="195">
        <v>0.65138888888888891</v>
      </c>
      <c r="BG8" s="195"/>
      <c r="BH8" s="190" t="str">
        <f ca="1">IF('INF S4 3-351'!$V5="|","|",BH$7+'INF S4 3-351'!$V5)</f>
        <v>|</v>
      </c>
      <c r="BI8" s="82" t="str">
        <f ca="1">IF('INF S3 3'!$U6="|","|",BI$7+'INF S3 3'!$U6-'INF S3 3'!$U$5)</f>
        <v>|</v>
      </c>
      <c r="BJ8" s="83">
        <f ca="1">IF('INF S3 3'!$T6="|","|",BJ$7+'INF S3 3'!$T6-'INF S3 3'!$T$5)</f>
        <v>0.66118055555555555</v>
      </c>
      <c r="BK8" s="207">
        <f ca="1">IF('INF S3 3'!$T6="|","|",BK$7+'INF S3 3'!$T6-'INF S3 3'!$T$5)</f>
        <v>0.67159722222222218</v>
      </c>
      <c r="BL8" s="83">
        <f ca="1">IF('INF S4 3-351'!$T5="|","|",BL$7+'INF S4 3-351'!$T5)</f>
        <v>0.68062499999999992</v>
      </c>
      <c r="BM8" s="195">
        <v>0.69305555555555554</v>
      </c>
      <c r="BN8" s="195"/>
      <c r="BO8" s="190" t="str">
        <f ca="1">IF('INF S4 3-351'!$V5="|","|",BO$7+'INF S4 3-351'!$V5)</f>
        <v>|</v>
      </c>
      <c r="BP8" s="82" t="str">
        <f ca="1">IF('INF S3 3'!$U6="|","|",BP$7+'INF S3 3'!$U6-'INF S3 3'!$U$5)</f>
        <v>|</v>
      </c>
      <c r="BQ8" s="83">
        <f ca="1">IF('INF S3 3'!$T6="|","|",BQ$7+'INF S3 3'!$T6-'INF S3 3'!$T$5)</f>
        <v>0.70284722222222218</v>
      </c>
      <c r="BR8" s="207">
        <f ca="1">IF('INF S3 3'!$T6="|","|",BR$7+'INF S3 3'!$T6-'INF S3 3'!$T$5)</f>
        <v>0.71326388888888892</v>
      </c>
      <c r="BS8" s="83">
        <f ca="1">IF('INF S4 3-351'!$T5="|","|",BS$7+'INF S4 3-351'!$T5)</f>
        <v>0.72229166666666655</v>
      </c>
      <c r="BT8" s="195">
        <v>0.73472222222222217</v>
      </c>
      <c r="BU8" s="195"/>
      <c r="BV8" s="190" t="str">
        <f ca="1">IF('INF S4 3-351'!$V5="|","|",BV$7+'INF S4 3-351'!$V5)</f>
        <v>|</v>
      </c>
      <c r="BW8" s="82" t="str">
        <f ca="1">IF('INF S3 3'!$U6="|","|",BW$7+'INF S3 3'!$U6-'INF S3 3'!$U$5)</f>
        <v>|</v>
      </c>
      <c r="BX8" s="207">
        <f ca="1">IF('INF S3 3'!$T6="|","|",BX$7+'INF S3 3'!$T6-'INF S3 3'!$T$5)</f>
        <v>0.75493055555555555</v>
      </c>
      <c r="BY8" s="195">
        <v>0.77638888888888891</v>
      </c>
      <c r="BZ8" s="195"/>
      <c r="CA8" s="190" t="str">
        <f ca="1">IF('INF S4 3-351'!$V5="|","|",CA$7+'INF S4 3-351'!$V5)</f>
        <v>|</v>
      </c>
      <c r="CB8" s="83">
        <f ca="1">IF('INF S3 3'!$T6="|","|",CB$7+'INF S3 3'!$T6-'INF S3 3'!$T$5)</f>
        <v>0.78618055555555555</v>
      </c>
      <c r="CC8" s="83">
        <f ca="1">IF('INF S4 3-351'!$T5="|","|",CC$7+'INF S4 3-351'!$T5)</f>
        <v>0.80562499999999992</v>
      </c>
      <c r="CD8" s="195">
        <v>0.81805555555555554</v>
      </c>
      <c r="CE8" s="82" t="str">
        <f ca="1">IF('INF S3 3'!$U6="|","|",CE$7+'INF S3 3'!$U6-'INF S3 3'!$U$5)</f>
        <v>|</v>
      </c>
      <c r="CF8" s="207">
        <f ca="1">IF('INF S3 3'!$T6="|","|",CF$7+'INF S3 3'!$T6-'INF S3 3'!$T$5)</f>
        <v>0.83826388888888892</v>
      </c>
      <c r="CG8" s="195">
        <v>0.85972222222222217</v>
      </c>
      <c r="CH8" s="195"/>
      <c r="CI8" s="190" t="str">
        <f ca="1">IF('INF S4 3-351'!$V5="|","|",CI$7+'INF S4 3-351'!$V5)</f>
        <v>|</v>
      </c>
      <c r="CJ8" s="83">
        <f ca="1">IF('INF S3 3'!$T6="|","|",CJ$7+'INF S3 3'!$T6-'INF S3 3'!$T$5)</f>
        <v>0.86951388888888892</v>
      </c>
      <c r="CK8" s="83">
        <f ca="1">IF('INF S4 3-351'!$T5="|","|",CK$7+'INF S4 3-351'!$T5)</f>
        <v>0.88895833333333329</v>
      </c>
      <c r="CL8" s="195">
        <v>0.90138888888888891</v>
      </c>
      <c r="CM8" s="82" t="str">
        <f ca="1">IF('INF S3 3'!$U6="|","|",CM$7+'INF S3 3'!$U6-'INF S3 3'!$U$5)</f>
        <v>|</v>
      </c>
      <c r="CN8" s="207">
        <f ca="1">IF('INF S3 3'!$T6="|","|",CN$7+'INF S3 3'!$T6-'INF S3 3'!$T$5)</f>
        <v>0.92159722222222218</v>
      </c>
      <c r="CO8" s="195">
        <v>0.94305555555555554</v>
      </c>
      <c r="CP8" s="195"/>
      <c r="CQ8" s="190" t="str">
        <f ca="1">IF('INF S4 3-351'!$V5="|","|",CQ$7+'INF S4 3-351'!$V5)</f>
        <v>|</v>
      </c>
      <c r="CR8" s="83">
        <f ca="1">IF('INF S3 3'!$T6="|","|",CR$7+'INF S3 3'!$T6-'INF S3 3'!$T$5)</f>
        <v>0.95284722222222218</v>
      </c>
      <c r="CU8" s="187">
        <v>41.927000000000021</v>
      </c>
      <c r="CV8" s="148">
        <v>45.452999999999996</v>
      </c>
      <c r="CW8" s="153" t="s">
        <v>125</v>
      </c>
      <c r="CX8" s="180"/>
      <c r="CY8" s="83">
        <f ca="1">IF('INF S3 3'!$AB6="|","|",CY$17+'INF S3 3'!$AB6)</f>
        <v>0.25624597222222223</v>
      </c>
      <c r="CZ8" s="82" t="str">
        <f ca="1">IF('INF S3 3'!$AC6="|","|",CZ$17+'INF S3 3'!$AC6)</f>
        <v>|</v>
      </c>
      <c r="DA8" s="190" t="str">
        <f ca="1">IF('INF S4 3-351'!$AD5="|","|",DA$21+'INF S4 3-351'!$AD5)</f>
        <v>|</v>
      </c>
      <c r="DB8" s="207"/>
      <c r="DC8" s="195">
        <f ca="1">'INF S3 3'!$AE$4-'INF S3 3'!$S$6+DC$17</f>
        <v>0.26559027777777777</v>
      </c>
      <c r="DD8" s="83">
        <f ca="1">IF('INF S4 3-351'!$AB5="|","|",DD$21+'INF S4 3-351'!$AB5)</f>
        <v>0.27852623842592594</v>
      </c>
      <c r="DE8" s="207">
        <f ca="1">IF('INF S3 3'!$AB6="|","|",DE$17+'INF S3 3'!$AB6)</f>
        <v>0.28749597222222223</v>
      </c>
      <c r="DF8" s="83">
        <f ca="1">IF('INF S3 3'!$AB6="|","|",DF$17+'INF S3 3'!$AB6)</f>
        <v>0.29791263888888886</v>
      </c>
      <c r="DG8" s="82" t="str">
        <f ca="1">IF('INF S3 3'!$AC6="|","|",DG$17+'INF S3 3'!$AC6)</f>
        <v>|</v>
      </c>
      <c r="DH8" s="190" t="str">
        <f ca="1">IF('INF S4 3-351'!$AD5="|","|",DH$21+'INF S4 3-351'!$AD5)</f>
        <v>|</v>
      </c>
      <c r="DI8" s="207"/>
      <c r="DJ8" s="195">
        <f ca="1">'INF S3 3'!$AE$4-'INF S3 3'!$S$6+DJ$17</f>
        <v>0.30725694444444446</v>
      </c>
      <c r="DK8" s="83">
        <f ca="1">IF('INF S4 3-351'!$AB5="|","|",DK$21+'INF S4 3-351'!$AB5)</f>
        <v>0.32019290509259263</v>
      </c>
      <c r="DL8" s="207">
        <f ca="1">IF('INF S3 3'!$AB6="|","|",DL$17+'INF S3 3'!$AB6)</f>
        <v>0.32916263888888886</v>
      </c>
      <c r="DM8" s="83">
        <f ca="1">IF('INF S3 3'!$AB6="|","|",DM$17+'INF S3 3'!$AB6)</f>
        <v>0.33957930555555554</v>
      </c>
      <c r="DN8" s="82" t="str">
        <f ca="1">IF('INF S3 3'!$AC6="|","|",DN$17+'INF S3 3'!$AC6)</f>
        <v>|</v>
      </c>
      <c r="DO8" s="190" t="str">
        <f ca="1">IF('INF S4 3-351'!$AD5="|","|",DO$21+'INF S4 3-351'!$AD5)</f>
        <v>|</v>
      </c>
      <c r="DP8" s="207"/>
      <c r="DQ8" s="195">
        <f ca="1">'INF S3 3'!$AE$4-'INF S3 3'!$S$6+DQ$17</f>
        <v>0.34892361111111109</v>
      </c>
      <c r="DR8" s="83">
        <f ca="1">IF('INF S4 3-351'!$AB5="|","|",DR$21+'INF S4 3-351'!$AB5)</f>
        <v>0.36185957175925926</v>
      </c>
      <c r="DS8" s="207">
        <f ca="1">IF('INF S3 3'!$AB6="|","|",DS$17+'INF S3 3'!$AB6)</f>
        <v>0.37082930555555554</v>
      </c>
      <c r="DT8" s="83">
        <f ca="1">IF('INF S3 3'!$AB6="|","|",DT$17+'INF S3 3'!$AB6)</f>
        <v>0.38124597222222223</v>
      </c>
      <c r="DU8" s="82" t="str">
        <f ca="1">IF('INF S3 3'!$AC6="|","|",DU$17+'INF S3 3'!$AC6)</f>
        <v>|</v>
      </c>
      <c r="DV8" s="190" t="str">
        <f ca="1">IF('INF S4 3-351'!$AD5="|","|",DV$21+'INF S4 3-351'!$AD5)</f>
        <v>|</v>
      </c>
      <c r="DW8" s="207"/>
      <c r="DX8" s="195">
        <f ca="1">'INF S3 3'!$AE$4-'INF S3 3'!$S$6+DX$17</f>
        <v>0.39059027777777777</v>
      </c>
      <c r="DY8" s="83">
        <f ca="1">IF('INF S4 3-351'!$AB5="|","|",DY$21+'INF S4 3-351'!$AB5)</f>
        <v>0.40352623842592589</v>
      </c>
      <c r="DZ8" s="83">
        <f ca="1">IF('INF S3 3'!$AB6="|","|",DZ$17+'INF S3 3'!$AB6)</f>
        <v>0.42291263888888886</v>
      </c>
      <c r="EA8" s="82" t="str">
        <f ca="1">IF('INF S3 3'!$AC6="|","|",EA$17+'INF S3 3'!$AC6)</f>
        <v>|</v>
      </c>
      <c r="EB8" s="207"/>
      <c r="EC8" s="195">
        <f ca="1">'INF S3 3'!$AE$4-'INF S3 3'!$S$6+EC$17</f>
        <v>0.43225694444444446</v>
      </c>
      <c r="ED8" s="207">
        <f ca="1">IF('INF S3 3'!$AB6="|","|",ED$17+'INF S3 3'!$AB6)</f>
        <v>0.45416263888888886</v>
      </c>
      <c r="EE8" s="190" t="str">
        <f ca="1">IF('INF S4 3-351'!$AD5="|","|",EE$21+'INF S4 3-351'!$AD5)</f>
        <v>|</v>
      </c>
      <c r="EF8" s="207"/>
      <c r="EG8" s="195">
        <f ca="1">'INF S3 3'!$AE$4-'INF S3 3'!$S$6+EG$17</f>
        <v>0.47392361111111109</v>
      </c>
      <c r="EH8" s="83">
        <f ca="1">IF('INF S4 3-351'!$AB5="|","|",EH$21+'INF S4 3-351'!$AB5)</f>
        <v>0.48685957175925926</v>
      </c>
      <c r="EI8" s="83">
        <f ca="1">IF('INF S3 3'!$AB6="|","|",EI$17+'INF S3 3'!$AB6)</f>
        <v>0.50624597222222223</v>
      </c>
      <c r="EJ8" s="82" t="str">
        <f ca="1">IF('INF S3 3'!$AC6="|","|",EJ$17+'INF S3 3'!$AC6)</f>
        <v>|</v>
      </c>
      <c r="EK8" s="195">
        <f ca="1">'INF S3 3'!$AE$4-'INF S3 3'!$S$6+EK$17</f>
        <v>0.51559027777777777</v>
      </c>
      <c r="EL8" s="207">
        <f ca="1">IF('INF S3 3'!$AB6="|","|",EL$17+'INF S3 3'!$AB6)</f>
        <v>0.53749597222222223</v>
      </c>
      <c r="EM8" s="190" t="str">
        <f ca="1">IF('INF S4 3-351'!$AD5="|","|",EM$21+'INF S4 3-351'!$AD5)</f>
        <v>|</v>
      </c>
      <c r="EN8" s="207"/>
      <c r="EO8" s="195">
        <f ca="1">'INF S3 3'!$AE$4-'INF S3 3'!$S$6+EO$17</f>
        <v>0.5572569444444444</v>
      </c>
      <c r="EP8" s="83">
        <f ca="1">IF('INF S4 3-351'!$AB5="|","|",EP$21+'INF S4 3-351'!$AB5)</f>
        <v>0.57019290509259257</v>
      </c>
      <c r="EQ8" s="83">
        <f ca="1">IF('INF S3 3'!$AB6="|","|",EQ$17+'INF S3 3'!$AB6)</f>
        <v>0.5895793055555556</v>
      </c>
      <c r="ER8" s="82" t="str">
        <f ca="1">IF('INF S3 3'!$AC6="|","|",ER$17+'INF S3 3'!$AC6)</f>
        <v>|</v>
      </c>
      <c r="ES8" s="195">
        <f ca="1">'INF S3 3'!$AE$4-'INF S3 3'!$S$6+ES$17</f>
        <v>0.59892361111111114</v>
      </c>
      <c r="ET8" s="207">
        <f ca="1">IF('INF S3 3'!$AB6="|","|",ET$17+'INF S3 3'!$AB6)</f>
        <v>0.6208293055555556</v>
      </c>
      <c r="EU8" s="190" t="str">
        <f ca="1">IF('INF S4 3-351'!$AD5="|","|",EU$21+'INF S4 3-351'!$AD5)</f>
        <v>|</v>
      </c>
      <c r="EV8" s="207"/>
      <c r="EW8" s="195">
        <f ca="1">'INF S3 3'!$AE$4-'INF S3 3'!$S$6+EW$17</f>
        <v>0.64059027777777777</v>
      </c>
      <c r="EX8" s="83">
        <f ca="1">IF('INF S4 3-351'!$AB5="|","|",EX$21+'INF S4 3-351'!$AB5)</f>
        <v>0.65352623842592594</v>
      </c>
      <c r="EY8" s="207">
        <f ca="1">IF('INF S3 3'!$AB6="|","|",EY$17+'INF S3 3'!$AB6)</f>
        <v>0.66249597222222223</v>
      </c>
      <c r="EZ8" s="83">
        <f ca="1">IF('INF S3 3'!$AB6="|","|",EZ$17+'INF S3 3'!$AB6)</f>
        <v>0.67291263888888897</v>
      </c>
      <c r="FA8" s="82" t="str">
        <f ca="1">IF('INF S3 3'!$AC6="|","|",FA$17+'INF S3 3'!$AC6)</f>
        <v>|</v>
      </c>
      <c r="FB8" s="190" t="str">
        <f ca="1">IF('INF S4 3-351'!$AD5="|","|",FB$21+'INF S4 3-351'!$AD5)</f>
        <v>|</v>
      </c>
      <c r="FC8" s="207"/>
      <c r="FD8" s="195">
        <f ca="1">'INF S3 3'!$AE$4-'INF S3 3'!$S$6+FD$17</f>
        <v>0.68225694444444451</v>
      </c>
      <c r="FE8" s="83">
        <f ca="1">IF('INF S4 3-351'!$AB5="|","|",FE$21+'INF S4 3-351'!$AB5)</f>
        <v>0.69519290509259257</v>
      </c>
      <c r="FF8" s="207">
        <f ca="1">IF('INF S3 3'!$AB6="|","|",FF$17+'INF S3 3'!$AB6)</f>
        <v>0.70416263888888897</v>
      </c>
      <c r="FG8" s="83">
        <f ca="1">IF('INF S3 3'!$AB6="|","|",FG$17+'INF S3 3'!$AB6)</f>
        <v>0.71457930555555571</v>
      </c>
      <c r="FH8" s="82" t="str">
        <f ca="1">IF('INF S3 3'!$AC6="|","|",FH$17+'INF S3 3'!$AC6)</f>
        <v>|</v>
      </c>
      <c r="FI8" s="190" t="str">
        <f ca="1">IF('INF S4 3-351'!$AD5="|","|",FI$21+'INF S4 3-351'!$AD5)</f>
        <v>|</v>
      </c>
      <c r="FJ8" s="207"/>
      <c r="FK8" s="195">
        <f ca="1">'INF S3 3'!$AE$4-'INF S3 3'!$S$6+FK$17</f>
        <v>0.72392361111111114</v>
      </c>
      <c r="FL8" s="83">
        <f ca="1">IF('INF S4 3-351'!$AB5="|","|",FL$21+'INF S4 3-351'!$AB5)</f>
        <v>0.73685957175925931</v>
      </c>
      <c r="FM8" s="207">
        <f ca="1">IF('INF S3 3'!$AB6="|","|",FM$17+'INF S3 3'!$AB6)</f>
        <v>0.74582930555555571</v>
      </c>
      <c r="FN8" s="83">
        <f ca="1">IF('INF S3 3'!$AB6="|","|",FN$17+'INF S3 3'!$AB6)</f>
        <v>0.75624597222222234</v>
      </c>
      <c r="FO8" s="82" t="str">
        <f ca="1">IF('INF S3 3'!$AC6="|","|",FO$17+'INF S3 3'!$AC6)</f>
        <v>|</v>
      </c>
      <c r="FP8" s="190" t="str">
        <f ca="1">IF('INF S4 3-351'!$AD5="|","|",FP$21+'INF S4 3-351'!$AD5)</f>
        <v>|</v>
      </c>
      <c r="FQ8" s="207"/>
      <c r="FR8" s="195">
        <f ca="1">'INF S3 3'!$AE$4-'INF S3 3'!$S$6+FR$17</f>
        <v>0.76559027777777788</v>
      </c>
      <c r="FS8" s="207">
        <f ca="1">IF('INF S3 3'!$AB6="|","|",FS$17+'INF S3 3'!$AB6)</f>
        <v>0.78749597222222234</v>
      </c>
      <c r="FT8" s="190" t="str">
        <f ca="1">IF('INF S4 3-351'!$AD5="|","|",FT$21+'INF S4 3-351'!$AD5)</f>
        <v>|</v>
      </c>
      <c r="FU8" s="207"/>
      <c r="FV8" s="195">
        <f ca="1">'INF S3 3'!$AE$4-'INF S3 3'!$S$6+FV$17</f>
        <v>0.80725694444444451</v>
      </c>
      <c r="FW8" s="83">
        <f ca="1">IF('INF S4 3-351'!$AB5="|","|",FW$21+'INF S4 3-351'!$AB5)</f>
        <v>0.82019290509259268</v>
      </c>
      <c r="FX8" s="83">
        <f ca="1">IF('INF S3 3'!$AB6="|","|",FX$17+'INF S3 3'!$AB6)</f>
        <v>0.83957930555555571</v>
      </c>
      <c r="FY8" s="82" t="str">
        <f ca="1">IF('INF S3 3'!$AC6="|","|",FY$17+'INF S3 3'!$AC6)</f>
        <v>|</v>
      </c>
      <c r="FZ8" s="195">
        <f ca="1">'INF S3 3'!$AE$4-'INF S3 3'!$S$6+FZ$17</f>
        <v>0.84892361111111114</v>
      </c>
      <c r="GA8" s="207">
        <f ca="1">IF('INF S3 3'!$AB6="|","|",GA$17+'INF S3 3'!$AB6)</f>
        <v>0.87082930555555571</v>
      </c>
      <c r="GB8" s="190" t="str">
        <f ca="1">IF('INF S4 3-351'!$AD5="|","|",GB$21+'INF S4 3-351'!$AD5)</f>
        <v>|</v>
      </c>
      <c r="GC8" s="207"/>
      <c r="GD8" s="195">
        <f ca="1">'INF S3 3'!$AE$4-'INF S3 3'!$S$6+GD$17</f>
        <v>0.89059027777777788</v>
      </c>
      <c r="GE8" s="83">
        <f ca="1">IF('INF S4 3-351'!$AB5="|","|",GE$21+'INF S4 3-351'!$AB5)</f>
        <v>0.90352623842592594</v>
      </c>
      <c r="GF8" s="83">
        <f ca="1">IF('INF S3 3'!$AB6="|","|",GF$17+'INF S3 3'!$AB6)</f>
        <v>0.92291263888888897</v>
      </c>
      <c r="GG8" s="82" t="str">
        <f ca="1">IF('INF S3 3'!$AC6="|","|",GG$17+'INF S3 3'!$AC6)</f>
        <v>|</v>
      </c>
      <c r="GH8" s="195">
        <f ca="1">'INF S3 3'!$AE$4-'INF S3 3'!$S$6+GH$17</f>
        <v>0.93225694444444451</v>
      </c>
      <c r="GI8" s="207">
        <f ca="1">IF('INF S3 3'!$AB6="|","|",GI$17+'INF S3 3'!$AB6)</f>
        <v>0.95416263888888897</v>
      </c>
      <c r="GJ8" s="190" t="str">
        <f ca="1">IF('INF S4 3-351'!$AD5="|","|",GJ$21+'INF S4 3-351'!$AD5)</f>
        <v>|</v>
      </c>
      <c r="GK8" s="207"/>
      <c r="GL8" s="83">
        <f ca="1">IF('INF S4 3-351'!$AB5="|","|",GL$21+'INF S4 3-351'!$AB5)</f>
        <v>0.98685957175925931</v>
      </c>
      <c r="GM8" s="83">
        <f ca="1">IF('INF S3 3'!$AB6="|","|",GM$17+'INF S3 3'!$AB6)</f>
        <v>1.0062459722222223</v>
      </c>
    </row>
    <row r="9" spans="1:195">
      <c r="A9" s="187">
        <f ca="1">'INF S3 3'!K7</f>
        <v>36.252999999999986</v>
      </c>
      <c r="B9" s="148">
        <f ca="1">'INF S4 3-351'!K6</f>
        <v>39.778999999999961</v>
      </c>
      <c r="C9" s="155" t="str">
        <f ca="1">'INF S3 3'!L7</f>
        <v>Nekla</v>
      </c>
      <c r="D9" s="180"/>
      <c r="E9" s="83">
        <f ca="1">IF('INF S3 3'!$T7="|","|",E$7+'INF S3 3'!$T7-'INF S3 3'!$T$5)</f>
        <v>0.20582201388888888</v>
      </c>
      <c r="F9" s="83">
        <f ca="1">IF('INF S4 3-351'!$T6="|","|",F$7+'INF S4 3-351'!$T6)</f>
        <v>0.22526645833333334</v>
      </c>
      <c r="G9" s="190" t="str">
        <f ca="1">IF('INF S4 3-351'!$V6="|","|",G$7+'INF S4 3-351'!$V6)</f>
        <v>|</v>
      </c>
      <c r="H9" s="82">
        <f ca="1">IF('INF S3 3'!$U7="|","|",H$7+'INF S3 3'!$U7-'INF S3 3'!$U$5)</f>
        <v>0.24075231481481479</v>
      </c>
      <c r="I9" s="83">
        <f ca="1">IF('INF S3 3'!$T7="|","|",I$7+'INF S3 3'!$T7-'INF S3 3'!$T$5)</f>
        <v>0.24748868055555559</v>
      </c>
      <c r="J9" s="207">
        <f ca="1">IF('INF S3 3'!$T7="|","|",J$7+'INF S3 3'!$T7-'INF S3 3'!$T$5)</f>
        <v>0.25790534722222219</v>
      </c>
      <c r="K9" s="83">
        <f ca="1">IF('INF S4 3-351'!$T6="|","|",K$7+'INF S4 3-351'!$T6)</f>
        <v>0.26693312500000005</v>
      </c>
      <c r="L9" s="196" t="str">
        <f ca="1">IF('INF S3 3'!$W7="|","|",L$8+'INF S3 3'!$W7-'INF S3 3'!$T$5)</f>
        <v>|</v>
      </c>
      <c r="M9" s="196"/>
      <c r="N9" s="190" t="str">
        <f ca="1">IF('INF S4 3-351'!$V6="|","|",N$7+'INF S4 3-351'!$V6)</f>
        <v>|</v>
      </c>
      <c r="O9" s="82">
        <f ca="1">IF('INF S3 3'!$U7="|","|",O$7+'INF S3 3'!$U7-'INF S3 3'!$U$5)</f>
        <v>0.28241898148148148</v>
      </c>
      <c r="P9" s="83">
        <f ca="1">IF('INF S3 3'!$T7="|","|",P$7+'INF S3 3'!$T7-'INF S3 3'!$T$5)</f>
        <v>0.28915534722222219</v>
      </c>
      <c r="Q9" s="207">
        <f ca="1">IF('INF S3 3'!$T7="|","|",Q$7+'INF S3 3'!$T7-'INF S3 3'!$T$5)</f>
        <v>0.29957201388888888</v>
      </c>
      <c r="R9" s="83">
        <f ca="1">IF('INF S4 3-351'!$T6="|","|",R$7+'INF S4 3-351'!$T6)</f>
        <v>0.30859979166666668</v>
      </c>
      <c r="S9" s="196" t="str">
        <f ca="1">IF('INF S3 3'!$W7="|","|",S$8+'INF S3 3'!$W7-'INF S3 3'!$T$5)</f>
        <v>|</v>
      </c>
      <c r="T9" s="196"/>
      <c r="U9" s="190" t="str">
        <f ca="1">IF('INF S4 3-351'!$V6="|","|",U$7+'INF S4 3-351'!$V6)</f>
        <v>|</v>
      </c>
      <c r="V9" s="82">
        <f ca="1">IF('INF S3 3'!$U7="|","|",V$7+'INF S3 3'!$U7-'INF S3 3'!$U$5)</f>
        <v>0.32408564814814816</v>
      </c>
      <c r="W9" s="83">
        <f ca="1">IF('INF S3 3'!$T7="|","|",W$7+'INF S3 3'!$T7-'INF S3 3'!$T$5)</f>
        <v>0.33082201388888888</v>
      </c>
      <c r="X9" s="207">
        <f ca="1">IF('INF S3 3'!$T7="|","|",X$7+'INF S3 3'!$T7-'INF S3 3'!$T$5)</f>
        <v>0.34123868055555551</v>
      </c>
      <c r="Y9" s="83">
        <f ca="1">IF('INF S4 3-351'!$T6="|","|",Y$7+'INF S4 3-351'!$T6)</f>
        <v>0.35026645833333336</v>
      </c>
      <c r="Z9" s="196" t="str">
        <f ca="1">IF('INF S3 3'!$W7="|","|",Z$8+'INF S3 3'!$W7-'INF S3 3'!$T$5)</f>
        <v>|</v>
      </c>
      <c r="AA9" s="196"/>
      <c r="AB9" s="190" t="str">
        <f ca="1">IF('INF S4 3-351'!$V6="|","|",AB$7+'INF S4 3-351'!$V6)</f>
        <v>|</v>
      </c>
      <c r="AC9" s="82">
        <f ca="1">IF('INF S3 3'!$U7="|","|",AC$7+'INF S3 3'!$U7-'INF S3 3'!$U$5)</f>
        <v>0.36575231481481485</v>
      </c>
      <c r="AD9" s="207">
        <f ca="1">IF('INF S3 3'!$T7="|","|",AD$7+'INF S3 3'!$T7-'INF S3 3'!$T$5)</f>
        <v>0.38290534722222219</v>
      </c>
      <c r="AE9" s="196" t="str">
        <f ca="1">IF('INF S3 3'!$W7="|","|",AE$8+'INF S3 3'!$W7-'INF S3 3'!$T$5)</f>
        <v>|</v>
      </c>
      <c r="AF9" s="196"/>
      <c r="AG9" s="190" t="str">
        <f ca="1">IF('INF S4 3-351'!$V6="|","|",AG$7+'INF S4 3-351'!$V6)</f>
        <v>|</v>
      </c>
      <c r="AH9" s="83">
        <f ca="1">IF('INF S3 3'!$T7="|","|",AH$7+'INF S3 3'!$T7-'INF S3 3'!$T$5)</f>
        <v>0.41415534722222219</v>
      </c>
      <c r="AI9" s="83">
        <f ca="1">IF('INF S4 3-351'!$T6="|","|",AI$7+'INF S4 3-351'!$T6)</f>
        <v>0.43359979166666668</v>
      </c>
      <c r="AJ9" s="196" t="str">
        <f ca="1">IF('INF S3 3'!$W7="|","|",AJ$8+'INF S3 3'!$W7-'INF S3 3'!$T$5)</f>
        <v>|</v>
      </c>
      <c r="AK9" s="82">
        <f ca="1">IF('INF S3 3'!$U7="|","|",AK$7+'INF S3 3'!$U7-'INF S3 3'!$U$5)</f>
        <v>0.44908564814814816</v>
      </c>
      <c r="AL9" s="207">
        <f ca="1">IF('INF S3 3'!$T7="|","|",AL$7+'INF S3 3'!$T7-'INF S3 3'!$T$5)</f>
        <v>0.46623868055555551</v>
      </c>
      <c r="AM9" s="196" t="str">
        <f ca="1">IF('INF S3 3'!$W7="|","|",AM$8+'INF S3 3'!$W7-'INF S3 3'!$T$5)</f>
        <v>|</v>
      </c>
      <c r="AN9" s="196"/>
      <c r="AO9" s="190" t="str">
        <f ca="1">IF('INF S4 3-351'!$V6="|","|",AO$7+'INF S4 3-351'!$V6)</f>
        <v>|</v>
      </c>
      <c r="AP9" s="83">
        <f ca="1">IF('INF S3 3'!$T7="|","|",AP$7+'INF S3 3'!$T7-'INF S3 3'!$T$5)</f>
        <v>0.49748868055555551</v>
      </c>
      <c r="AQ9" s="83">
        <f ca="1">IF('INF S4 3-351'!$T6="|","|",AQ$7+'INF S4 3-351'!$T6)</f>
        <v>0.51693312499999999</v>
      </c>
      <c r="AR9" s="196" t="str">
        <f ca="1">IF('INF S3 3'!$W7="|","|",AR$8+'INF S3 3'!$W7-'INF S3 3'!$T$5)</f>
        <v>|</v>
      </c>
      <c r="AS9" s="82">
        <f ca="1">IF('INF S3 3'!$U7="|","|",AS$7+'INF S3 3'!$U7-'INF S3 3'!$U$5)</f>
        <v>0.53241898148148148</v>
      </c>
      <c r="AT9" s="207">
        <f ca="1">IF('INF S3 3'!$T7="|","|",AT$7+'INF S3 3'!$T7-'INF S3 3'!$T$5)</f>
        <v>0.54957201388888888</v>
      </c>
      <c r="AU9" s="196" t="str">
        <f ca="1">IF('INF S3 3'!$W7="|","|",AU$8+'INF S3 3'!$W7-'INF S3 3'!$T$5)</f>
        <v>|</v>
      </c>
      <c r="AV9" s="196"/>
      <c r="AW9" s="190" t="str">
        <f ca="1">IF('INF S4 3-351'!$V6="|","|",AW$7+'INF S4 3-351'!$V6)</f>
        <v>|</v>
      </c>
      <c r="AX9" s="83">
        <f ca="1">IF('INF S3 3'!$T7="|","|",AX$7+'INF S3 3'!$T7-'INF S3 3'!$T$5)</f>
        <v>0.58082201388888888</v>
      </c>
      <c r="AY9" s="83">
        <f ca="1">IF('INF S4 3-351'!$T6="|","|",AY$7+'INF S4 3-351'!$T6)</f>
        <v>0.60026645833333336</v>
      </c>
      <c r="AZ9" s="196" t="str">
        <f ca="1">IF('INF S3 3'!$W7="|","|",AZ$8+'INF S3 3'!$W7-'INF S3 3'!$T$5)</f>
        <v>|</v>
      </c>
      <c r="BA9" s="196"/>
      <c r="BB9" s="82">
        <f ca="1">IF('INF S3 3'!$U7="|","|",BB$7+'INF S3 3'!$U7-'INF S3 3'!$U$5)</f>
        <v>0.61575231481481474</v>
      </c>
      <c r="BC9" s="83">
        <f ca="1">IF('INF S3 3'!$T7="|","|",BC$7+'INF S3 3'!$T7-'INF S3 3'!$T$5)</f>
        <v>0.62248868055555562</v>
      </c>
      <c r="BD9" s="207">
        <f ca="1">IF('INF S3 3'!$T7="|","|",BD$7+'INF S3 3'!$T7-'INF S3 3'!$T$5)</f>
        <v>0.63290534722222225</v>
      </c>
      <c r="BE9" s="83">
        <f ca="1">IF('INF S4 3-351'!$T6="|","|",BE$7+'INF S4 3-351'!$T6)</f>
        <v>0.64193312499999999</v>
      </c>
      <c r="BF9" s="196" t="str">
        <f ca="1">IF('INF S3 3'!$W7="|","|",BF$8+'INF S3 3'!$W7-'INF S3 3'!$T$5)</f>
        <v>|</v>
      </c>
      <c r="BG9" s="196"/>
      <c r="BH9" s="190" t="str">
        <f ca="1">IF('INF S4 3-351'!$V6="|","|",BH$7+'INF S4 3-351'!$V6)</f>
        <v>|</v>
      </c>
      <c r="BI9" s="82">
        <f ca="1">IF('INF S3 3'!$U7="|","|",BI$7+'INF S3 3'!$U7-'INF S3 3'!$U$5)</f>
        <v>0.65741898148148148</v>
      </c>
      <c r="BJ9" s="83">
        <f ca="1">IF('INF S3 3'!$T7="|","|",BJ$7+'INF S3 3'!$T7-'INF S3 3'!$T$5)</f>
        <v>0.66415534722222225</v>
      </c>
      <c r="BK9" s="207">
        <f ca="1">IF('INF S3 3'!$T7="|","|",BK$7+'INF S3 3'!$T7-'INF S3 3'!$T$5)</f>
        <v>0.67457201388888888</v>
      </c>
      <c r="BL9" s="83">
        <f ca="1">IF('INF S4 3-351'!$T6="|","|",BL$7+'INF S4 3-351'!$T6)</f>
        <v>0.68359979166666662</v>
      </c>
      <c r="BM9" s="196" t="str">
        <f ca="1">IF('INF S3 3'!$W7="|","|",BM$8+'INF S3 3'!$W7-'INF S3 3'!$T$5)</f>
        <v>|</v>
      </c>
      <c r="BN9" s="196"/>
      <c r="BO9" s="190" t="str">
        <f ca="1">IF('INF S4 3-351'!$V6="|","|",BO$7+'INF S4 3-351'!$V6)</f>
        <v>|</v>
      </c>
      <c r="BP9" s="82">
        <f ca="1">IF('INF S3 3'!$U7="|","|",BP$7+'INF S3 3'!$U7-'INF S3 3'!$U$5)</f>
        <v>0.69908564814814822</v>
      </c>
      <c r="BQ9" s="83">
        <f ca="1">IF('INF S3 3'!$T7="|","|",BQ$7+'INF S3 3'!$T7-'INF S3 3'!$T$5)</f>
        <v>0.70582201388888888</v>
      </c>
      <c r="BR9" s="207">
        <f ca="1">IF('INF S3 3'!$T7="|","|",BR$7+'INF S3 3'!$T7-'INF S3 3'!$T$5)</f>
        <v>0.71623868055555562</v>
      </c>
      <c r="BS9" s="83">
        <f ca="1">IF('INF S4 3-351'!$T6="|","|",BS$7+'INF S4 3-351'!$T6)</f>
        <v>0.72526645833333325</v>
      </c>
      <c r="BT9" s="196" t="str">
        <f ca="1">IF('INF S3 3'!$W7="|","|",BT$8+'INF S3 3'!$W7-'INF S3 3'!$T$5)</f>
        <v>|</v>
      </c>
      <c r="BU9" s="196"/>
      <c r="BV9" s="190" t="str">
        <f ca="1">IF('INF S4 3-351'!$V6="|","|",BV$7+'INF S4 3-351'!$V6)</f>
        <v>|</v>
      </c>
      <c r="BW9" s="82">
        <f ca="1">IF('INF S3 3'!$U7="|","|",BW$7+'INF S3 3'!$U7-'INF S3 3'!$U$5)</f>
        <v>0.74075231481481485</v>
      </c>
      <c r="BX9" s="207">
        <f ca="1">IF('INF S3 3'!$T7="|","|",BX$7+'INF S3 3'!$T7-'INF S3 3'!$T$5)</f>
        <v>0.75790534722222225</v>
      </c>
      <c r="BY9" s="196" t="str">
        <f ca="1">IF('INF S3 3'!$W7="|","|",BY$8+'INF S3 3'!$W7-'INF S3 3'!$T$5)</f>
        <v>|</v>
      </c>
      <c r="BZ9" s="196"/>
      <c r="CA9" s="190" t="str">
        <f ca="1">IF('INF S4 3-351'!$V6="|","|",CA$7+'INF S4 3-351'!$V6)</f>
        <v>|</v>
      </c>
      <c r="CB9" s="83">
        <f ca="1">IF('INF S3 3'!$T7="|","|",CB$7+'INF S3 3'!$T7-'INF S3 3'!$T$5)</f>
        <v>0.78915534722222225</v>
      </c>
      <c r="CC9" s="83">
        <f ca="1">IF('INF S4 3-351'!$T6="|","|",CC$7+'INF S4 3-351'!$T6)</f>
        <v>0.80859979166666662</v>
      </c>
      <c r="CD9" s="196" t="str">
        <f ca="1">IF('INF S3 3'!$W7="|","|",CD$8+'INF S3 3'!$W7-'INF S3 3'!$T$5)</f>
        <v>|</v>
      </c>
      <c r="CE9" s="82">
        <f ca="1">IF('INF S3 3'!$U7="|","|",CE$7+'INF S3 3'!$U7-'INF S3 3'!$U$5)</f>
        <v>0.82408564814814822</v>
      </c>
      <c r="CF9" s="207">
        <f ca="1">IF('INF S3 3'!$T7="|","|",CF$7+'INF S3 3'!$T7-'INF S3 3'!$T$5)</f>
        <v>0.84123868055555562</v>
      </c>
      <c r="CG9" s="196" t="str">
        <f ca="1">IF('INF S3 3'!$W7="|","|",CG$8+'INF S3 3'!$W7-'INF S3 3'!$T$5)</f>
        <v>|</v>
      </c>
      <c r="CH9" s="196"/>
      <c r="CI9" s="190" t="str">
        <f ca="1">IF('INF S4 3-351'!$V6="|","|",CI$7+'INF S4 3-351'!$V6)</f>
        <v>|</v>
      </c>
      <c r="CJ9" s="83">
        <f ca="1">IF('INF S3 3'!$T7="|","|",CJ$7+'INF S3 3'!$T7-'INF S3 3'!$T$5)</f>
        <v>0.87248868055555562</v>
      </c>
      <c r="CK9" s="83">
        <f ca="1">IF('INF S4 3-351'!$T6="|","|",CK$7+'INF S4 3-351'!$T6)</f>
        <v>0.89193312499999999</v>
      </c>
      <c r="CL9" s="196" t="str">
        <f ca="1">IF('INF S3 3'!$W7="|","|",CL$8+'INF S3 3'!$W7-'INF S3 3'!$T$5)</f>
        <v>|</v>
      </c>
      <c r="CM9" s="82">
        <f ca="1">IF('INF S3 3'!$U7="|","|",CM$7+'INF S3 3'!$U7-'INF S3 3'!$U$5)</f>
        <v>0.90741898148148148</v>
      </c>
      <c r="CN9" s="207">
        <f ca="1">IF('INF S3 3'!$T7="|","|",CN$7+'INF S3 3'!$T7-'INF S3 3'!$T$5)</f>
        <v>0.92457201388888888</v>
      </c>
      <c r="CO9" s="196" t="str">
        <f ca="1">IF('INF S3 3'!$W7="|","|",CO$8+'INF S3 3'!$W7-'INF S3 3'!$T$5)</f>
        <v>|</v>
      </c>
      <c r="CP9" s="196"/>
      <c r="CQ9" s="190" t="str">
        <f ca="1">IF('INF S4 3-351'!$V6="|","|",CQ$7+'INF S4 3-351'!$V6)</f>
        <v>|</v>
      </c>
      <c r="CR9" s="83">
        <f ca="1">IF('INF S3 3'!$T7="|","|",CR$7+'INF S3 3'!$T7-'INF S3 3'!$T$5)</f>
        <v>0.95582201388888888</v>
      </c>
      <c r="CU9" s="187">
        <v>36.252999999999986</v>
      </c>
      <c r="CV9" s="148">
        <v>39.778999999999961</v>
      </c>
      <c r="CW9" s="155" t="s">
        <v>126</v>
      </c>
      <c r="CX9" s="180"/>
      <c r="CY9" s="83">
        <f ca="1">IF('INF S3 3'!$AB7="|","|",CY$17+'INF S3 3'!$AB7)</f>
        <v>0.25327118055555553</v>
      </c>
      <c r="CZ9" s="82">
        <f ca="1">IF('INF S3 3'!$AC7="|","|",CZ$17+'INF S3 3'!$AC7)</f>
        <v>0.25925042824074074</v>
      </c>
      <c r="DA9" s="190" t="str">
        <f ca="1">IF('INF S4 3-351'!$AD6="|","|",DA$21+'INF S4 3-351'!$AD6)</f>
        <v>|</v>
      </c>
      <c r="DB9" s="207"/>
      <c r="DC9" s="196" t="str">
        <f ca="1">IF('INF S3 3'!$AE7="|","|",DC$17+'INF S3 3'!$AE7)</f>
        <v>|</v>
      </c>
      <c r="DD9" s="83">
        <f ca="1">IF('INF S4 3-351'!$AB6="|","|",DD$21+'INF S4 3-351'!$AB6)</f>
        <v>0.27555144675925924</v>
      </c>
      <c r="DE9" s="207">
        <f ca="1">IF('INF S3 3'!$AB7="|","|",DE$17+'INF S3 3'!$AB7)</f>
        <v>0.28452118055555559</v>
      </c>
      <c r="DF9" s="83">
        <f ca="1">IF('INF S3 3'!$AB7="|","|",DF$17+'INF S3 3'!$AB7)</f>
        <v>0.29493784722222222</v>
      </c>
      <c r="DG9" s="82">
        <f ca="1">IF('INF S3 3'!$AC7="|","|",DG$17+'INF S3 3'!$AC7)</f>
        <v>0.30091709490740742</v>
      </c>
      <c r="DH9" s="190" t="str">
        <f ca="1">IF('INF S4 3-351'!$AD6="|","|",DH$21+'INF S4 3-351'!$AD6)</f>
        <v>|</v>
      </c>
      <c r="DI9" s="207"/>
      <c r="DJ9" s="196" t="str">
        <f ca="1">IF('INF S3 3'!$AE7="|","|",DJ$17+'INF S3 3'!$AE7)</f>
        <v>|</v>
      </c>
      <c r="DK9" s="83">
        <f ca="1">IF('INF S4 3-351'!$AB6="|","|",DK$21+'INF S4 3-351'!$AB6)</f>
        <v>0.31721811342592593</v>
      </c>
      <c r="DL9" s="207">
        <f ca="1">IF('INF S3 3'!$AB7="|","|",DL$17+'INF S3 3'!$AB7)</f>
        <v>0.32618784722222222</v>
      </c>
      <c r="DM9" s="83">
        <f ca="1">IF('INF S3 3'!$AB7="|","|",DM$17+'INF S3 3'!$AB7)</f>
        <v>0.3366045138888889</v>
      </c>
      <c r="DN9" s="82">
        <f ca="1">IF('INF S3 3'!$AC7="|","|",DN$17+'INF S3 3'!$AC7)</f>
        <v>0.34258376157407411</v>
      </c>
      <c r="DO9" s="190" t="str">
        <f ca="1">IF('INF S4 3-351'!$AD6="|","|",DO$21+'INF S4 3-351'!$AD6)</f>
        <v>|</v>
      </c>
      <c r="DP9" s="207"/>
      <c r="DQ9" s="196" t="str">
        <f ca="1">IF('INF S3 3'!$AE7="|","|",DQ$17+'INF S3 3'!$AE7)</f>
        <v>|</v>
      </c>
      <c r="DR9" s="83">
        <f ca="1">IF('INF S4 3-351'!$AB6="|","|",DR$21+'INF S4 3-351'!$AB6)</f>
        <v>0.35888478009259256</v>
      </c>
      <c r="DS9" s="207">
        <f ca="1">IF('INF S3 3'!$AB7="|","|",DS$17+'INF S3 3'!$AB7)</f>
        <v>0.3678545138888889</v>
      </c>
      <c r="DT9" s="83">
        <f ca="1">IF('INF S3 3'!$AB7="|","|",DT$17+'INF S3 3'!$AB7)</f>
        <v>0.37827118055555559</v>
      </c>
      <c r="DU9" s="82">
        <f ca="1">IF('INF S3 3'!$AC7="|","|",DU$17+'INF S3 3'!$AC7)</f>
        <v>0.38425042824074079</v>
      </c>
      <c r="DV9" s="190" t="str">
        <f ca="1">IF('INF S4 3-351'!$AD6="|","|",DV$21+'INF S4 3-351'!$AD6)</f>
        <v>|</v>
      </c>
      <c r="DW9" s="207"/>
      <c r="DX9" s="196" t="str">
        <f ca="1">IF('INF S3 3'!$AE7="|","|",DX$17+'INF S3 3'!$AE7)</f>
        <v>|</v>
      </c>
      <c r="DY9" s="83">
        <f ca="1">IF('INF S4 3-351'!$AB6="|","|",DY$21+'INF S4 3-351'!$AB6)</f>
        <v>0.40055144675925919</v>
      </c>
      <c r="DZ9" s="83">
        <f ca="1">IF('INF S3 3'!$AB7="|","|",DZ$17+'INF S3 3'!$AB7)</f>
        <v>0.41993784722222222</v>
      </c>
      <c r="EA9" s="82">
        <f ca="1">IF('INF S3 3'!$AC7="|","|",EA$17+'INF S3 3'!$AC7)</f>
        <v>0.42591709490740748</v>
      </c>
      <c r="EB9" s="207"/>
      <c r="EC9" s="196" t="str">
        <f ca="1">IF('INF S3 3'!$AE7="|","|",EC$17+'INF S3 3'!$AE7)</f>
        <v>|</v>
      </c>
      <c r="ED9" s="207">
        <f ca="1">IF('INF S3 3'!$AB7="|","|",ED$17+'INF S3 3'!$AB7)</f>
        <v>0.45118784722222222</v>
      </c>
      <c r="EE9" s="190" t="str">
        <f ca="1">IF('INF S4 3-351'!$AD6="|","|",EE$21+'INF S4 3-351'!$AD6)</f>
        <v>|</v>
      </c>
      <c r="EF9" s="207"/>
      <c r="EG9" s="196" t="str">
        <f ca="1">IF('INF S3 3'!$AE7="|","|",EG$17+'INF S3 3'!$AE7)</f>
        <v>|</v>
      </c>
      <c r="EH9" s="83">
        <f ca="1">IF('INF S4 3-351'!$AB6="|","|",EH$21+'INF S4 3-351'!$AB6)</f>
        <v>0.48388478009259256</v>
      </c>
      <c r="EI9" s="83">
        <f ca="1">IF('INF S3 3'!$AB7="|","|",EI$17+'INF S3 3'!$AB7)</f>
        <v>0.50327118055555553</v>
      </c>
      <c r="EJ9" s="82">
        <f ca="1">IF('INF S3 3'!$AC7="|","|",EJ$17+'INF S3 3'!$AC7)</f>
        <v>0.50925042824074074</v>
      </c>
      <c r="EK9" s="196" t="str">
        <f ca="1">IF('INF S3 3'!$AE7="|","|",EK$17+'INF S3 3'!$AE7)</f>
        <v>|</v>
      </c>
      <c r="EL9" s="207">
        <f ca="1">IF('INF S3 3'!$AB7="|","|",EL$17+'INF S3 3'!$AB7)</f>
        <v>0.53452118055555553</v>
      </c>
      <c r="EM9" s="190" t="str">
        <f ca="1">IF('INF S4 3-351'!$AD6="|","|",EM$21+'INF S4 3-351'!$AD6)</f>
        <v>|</v>
      </c>
      <c r="EN9" s="207"/>
      <c r="EO9" s="196" t="str">
        <f ca="1">IF('INF S3 3'!$AE7="|","|",EO$17+'INF S3 3'!$AE7)</f>
        <v>|</v>
      </c>
      <c r="EP9" s="83">
        <f ca="1">IF('INF S4 3-351'!$AB6="|","|",EP$21+'INF S4 3-351'!$AB6)</f>
        <v>0.56721811342592587</v>
      </c>
      <c r="EQ9" s="83">
        <f ca="1">IF('INF S3 3'!$AB7="|","|",EQ$17+'INF S3 3'!$AB7)</f>
        <v>0.5866045138888889</v>
      </c>
      <c r="ER9" s="82">
        <f ca="1">IF('INF S3 3'!$AC7="|","|",ER$17+'INF S3 3'!$AC7)</f>
        <v>0.59258376157407411</v>
      </c>
      <c r="ES9" s="196" t="str">
        <f ca="1">IF('INF S3 3'!$AE7="|","|",ES$17+'INF S3 3'!$AE7)</f>
        <v>|</v>
      </c>
      <c r="ET9" s="207">
        <f ca="1">IF('INF S3 3'!$AB7="|","|",ET$17+'INF S3 3'!$AB7)</f>
        <v>0.6178545138888889</v>
      </c>
      <c r="EU9" s="190" t="str">
        <f ca="1">IF('INF S4 3-351'!$AD6="|","|",EU$21+'INF S4 3-351'!$AD6)</f>
        <v>|</v>
      </c>
      <c r="EV9" s="207"/>
      <c r="EW9" s="196" t="str">
        <f ca="1">IF('INF S3 3'!$AE7="|","|",EW$17+'INF S3 3'!$AE7)</f>
        <v>|</v>
      </c>
      <c r="EX9" s="83">
        <f ca="1">IF('INF S4 3-351'!$AB6="|","|",EX$21+'INF S4 3-351'!$AB6)</f>
        <v>0.65055144675925924</v>
      </c>
      <c r="EY9" s="207">
        <f ca="1">IF('INF S3 3'!$AB7="|","|",EY$17+'INF S3 3'!$AB7)</f>
        <v>0.65952118055555553</v>
      </c>
      <c r="EZ9" s="83">
        <f ca="1">IF('INF S3 3'!$AB7="|","|",EZ$17+'INF S3 3'!$AB7)</f>
        <v>0.66993784722222227</v>
      </c>
      <c r="FA9" s="82">
        <f ca="1">IF('INF S3 3'!$AC7="|","|",FA$17+'INF S3 3'!$AC7)</f>
        <v>0.67591709490740737</v>
      </c>
      <c r="FB9" s="190" t="str">
        <f ca="1">IF('INF S4 3-351'!$AD6="|","|",FB$21+'INF S4 3-351'!$AD6)</f>
        <v>|</v>
      </c>
      <c r="FC9" s="207"/>
      <c r="FD9" s="196" t="str">
        <f ca="1">IF('INF S3 3'!$AE7="|","|",FD$17+'INF S3 3'!$AE7)</f>
        <v>|</v>
      </c>
      <c r="FE9" s="83">
        <f ca="1">IF('INF S4 3-351'!$AB6="|","|",FE$21+'INF S4 3-351'!$AB6)</f>
        <v>0.69221811342592587</v>
      </c>
      <c r="FF9" s="207">
        <f ca="1">IF('INF S3 3'!$AB7="|","|",FF$17+'INF S3 3'!$AB7)</f>
        <v>0.70118784722222227</v>
      </c>
      <c r="FG9" s="83">
        <f ca="1">IF('INF S3 3'!$AB7="|","|",FG$17+'INF S3 3'!$AB7)</f>
        <v>0.71160451388888901</v>
      </c>
      <c r="FH9" s="82">
        <f ca="1">IF('INF S3 3'!$AC7="|","|",FH$17+'INF S3 3'!$AC7)</f>
        <v>0.717583761574074</v>
      </c>
      <c r="FI9" s="190" t="str">
        <f ca="1">IF('INF S4 3-351'!$AD6="|","|",FI$21+'INF S4 3-351'!$AD6)</f>
        <v>|</v>
      </c>
      <c r="FJ9" s="207"/>
      <c r="FK9" s="196" t="str">
        <f ca="1">IF('INF S3 3'!$AE7="|","|",FK$17+'INF S3 3'!$AE7)</f>
        <v>|</v>
      </c>
      <c r="FL9" s="83">
        <f ca="1">IF('INF S4 3-351'!$AB6="|","|",FL$21+'INF S4 3-351'!$AB6)</f>
        <v>0.73388478009259261</v>
      </c>
      <c r="FM9" s="207">
        <f ca="1">IF('INF S3 3'!$AB7="|","|",FM$17+'INF S3 3'!$AB7)</f>
        <v>0.74285451388888901</v>
      </c>
      <c r="FN9" s="83">
        <f ca="1">IF('INF S3 3'!$AB7="|","|",FN$17+'INF S3 3'!$AB7)</f>
        <v>0.75327118055555564</v>
      </c>
      <c r="FO9" s="82">
        <f ca="1">IF('INF S3 3'!$AC7="|","|",FO$17+'INF S3 3'!$AC7)</f>
        <v>0.75925042824074063</v>
      </c>
      <c r="FP9" s="190" t="str">
        <f ca="1">IF('INF S4 3-351'!$AD6="|","|",FP$21+'INF S4 3-351'!$AD6)</f>
        <v>|</v>
      </c>
      <c r="FQ9" s="207"/>
      <c r="FR9" s="196" t="str">
        <f ca="1">IF('INF S3 3'!$AE7="|","|",FR$17+'INF S3 3'!$AE7)</f>
        <v>|</v>
      </c>
      <c r="FS9" s="207">
        <f ca="1">IF('INF S3 3'!$AB7="|","|",FS$17+'INF S3 3'!$AB7)</f>
        <v>0.78452118055555564</v>
      </c>
      <c r="FT9" s="190" t="str">
        <f ca="1">IF('INF S4 3-351'!$AD6="|","|",FT$21+'INF S4 3-351'!$AD6)</f>
        <v>|</v>
      </c>
      <c r="FU9" s="207"/>
      <c r="FV9" s="196" t="str">
        <f ca="1">IF('INF S3 3'!$AE7="|","|",FV$17+'INF S3 3'!$AE7)</f>
        <v>|</v>
      </c>
      <c r="FW9" s="83">
        <f ca="1">IF('INF S4 3-351'!$AB6="|","|",FW$21+'INF S4 3-351'!$AB6)</f>
        <v>0.81721811342592598</v>
      </c>
      <c r="FX9" s="83">
        <f ca="1">IF('INF S3 3'!$AB7="|","|",FX$17+'INF S3 3'!$AB7)</f>
        <v>0.83660451388888901</v>
      </c>
      <c r="FY9" s="82">
        <f ca="1">IF('INF S3 3'!$AC7="|","|",FY$17+'INF S3 3'!$AC7)</f>
        <v>0.842583761574074</v>
      </c>
      <c r="FZ9" s="196" t="str">
        <f ca="1">IF('INF S3 3'!$AE7="|","|",FZ$17+'INF S3 3'!$AE7)</f>
        <v>|</v>
      </c>
      <c r="GA9" s="207">
        <f ca="1">IF('INF S3 3'!$AB7="|","|",GA$17+'INF S3 3'!$AB7)</f>
        <v>0.86785451388888901</v>
      </c>
      <c r="GB9" s="190" t="str">
        <f ca="1">IF('INF S4 3-351'!$AD6="|","|",GB$21+'INF S4 3-351'!$AD6)</f>
        <v>|</v>
      </c>
      <c r="GC9" s="207"/>
      <c r="GD9" s="196" t="str">
        <f ca="1">IF('INF S3 3'!$AE7="|","|",GD$17+'INF S3 3'!$AE7)</f>
        <v>|</v>
      </c>
      <c r="GE9" s="83">
        <f ca="1">IF('INF S4 3-351'!$AB6="|","|",GE$21+'INF S4 3-351'!$AB6)</f>
        <v>0.90055144675925924</v>
      </c>
      <c r="GF9" s="83">
        <f ca="1">IF('INF S3 3'!$AB7="|","|",GF$17+'INF S3 3'!$AB7)</f>
        <v>0.91993784722222227</v>
      </c>
      <c r="GG9" s="82">
        <f ca="1">IF('INF S3 3'!$AC7="|","|",GG$17+'INF S3 3'!$AC7)</f>
        <v>0.92591709490740737</v>
      </c>
      <c r="GH9" s="196" t="str">
        <f ca="1">IF('INF S3 3'!$AE7="|","|",GH$17+'INF S3 3'!$AE7)</f>
        <v>|</v>
      </c>
      <c r="GI9" s="207">
        <f ca="1">IF('INF S3 3'!$AB7="|","|",GI$17+'INF S3 3'!$AB7)</f>
        <v>0.95118784722222227</v>
      </c>
      <c r="GJ9" s="190" t="str">
        <f ca="1">IF('INF S4 3-351'!$AD6="|","|",GJ$21+'INF S4 3-351'!$AD6)</f>
        <v>|</v>
      </c>
      <c r="GK9" s="207"/>
      <c r="GL9" s="83">
        <f ca="1">IF('INF S4 3-351'!$AB6="|","|",GL$21+'INF S4 3-351'!$AB6)</f>
        <v>0.98388478009259261</v>
      </c>
      <c r="GM9" s="83">
        <f ca="1">IF('INF S3 3'!$AB7="|","|",GM$17+'INF S3 3'!$AB7)</f>
        <v>1.0032711805555556</v>
      </c>
    </row>
    <row r="10" spans="1:195">
      <c r="A10" s="187">
        <f ca="1">'INF S3 3'!K8</f>
        <v>30.27600000000001</v>
      </c>
      <c r="B10" s="148">
        <f ca="1">'INF S4 3-351'!K7</f>
        <v>33.801999999999985</v>
      </c>
      <c r="C10" s="154" t="str">
        <f ca="1">'INF S3 3'!L8</f>
        <v>Gułtowy</v>
      </c>
      <c r="D10" s="180"/>
      <c r="E10" s="83">
        <f ca="1">IF('INF S3 3'!$T8="|","|",E$7+'INF S3 3'!$T8-'INF S3 3'!$T$5)</f>
        <v>0.2086684375</v>
      </c>
      <c r="F10" s="83">
        <f ca="1">IF('INF S4 3-351'!$T7="|","|",F$7+'INF S4 3-351'!$T7)</f>
        <v>0.22811288194444446</v>
      </c>
      <c r="G10" s="190" t="str">
        <f ca="1">IF('INF S4 3-351'!$V7="|","|",G$7+'INF S4 3-351'!$V7)</f>
        <v>|</v>
      </c>
      <c r="H10" s="82" t="str">
        <f ca="1">IF('INF S3 3'!$U8="|","|",H$7+'INF S3 3'!$U8-'INF S3 3'!$U$5)</f>
        <v>|</v>
      </c>
      <c r="I10" s="83">
        <f ca="1">IF('INF S3 3'!$T8="|","|",I$7+'INF S3 3'!$T8-'INF S3 3'!$T$5)</f>
        <v>0.25033510416666666</v>
      </c>
      <c r="J10" s="207">
        <f ca="1">IF('INF S3 3'!$T8="|","|",J$7+'INF S3 3'!$T8-'INF S3 3'!$T$5)</f>
        <v>0.26075177083333334</v>
      </c>
      <c r="K10" s="83">
        <f ca="1">IF('INF S4 3-351'!$T7="|","|",K$7+'INF S4 3-351'!$T7)</f>
        <v>0.26977954861111114</v>
      </c>
      <c r="L10" s="196" t="str">
        <f ca="1">IF('INF S3 3'!$W8="|","|",L$8+'INF S3 3'!$W8-'INF S3 3'!$T$5)</f>
        <v>|</v>
      </c>
      <c r="M10" s="196"/>
      <c r="N10" s="190" t="str">
        <f ca="1">IF('INF S4 3-351'!$V7="|","|",N$7+'INF S4 3-351'!$V7)</f>
        <v>|</v>
      </c>
      <c r="O10" s="82" t="str">
        <f ca="1">IF('INF S3 3'!$U8="|","|",O$7+'INF S3 3'!$U8-'INF S3 3'!$U$5)</f>
        <v>|</v>
      </c>
      <c r="P10" s="83">
        <f ca="1">IF('INF S3 3'!$T8="|","|",P$7+'INF S3 3'!$T8-'INF S3 3'!$T$5)</f>
        <v>0.29200177083333334</v>
      </c>
      <c r="Q10" s="207">
        <f ca="1">IF('INF S3 3'!$T8="|","|",Q$7+'INF S3 3'!$T8-'INF S3 3'!$T$5)</f>
        <v>0.30241843749999997</v>
      </c>
      <c r="R10" s="83">
        <f ca="1">IF('INF S4 3-351'!$T7="|","|",R$7+'INF S4 3-351'!$T7)</f>
        <v>0.31144621527777777</v>
      </c>
      <c r="S10" s="196" t="str">
        <f ca="1">IF('INF S3 3'!$W8="|","|",S$8+'INF S3 3'!$W8-'INF S3 3'!$T$5)</f>
        <v>|</v>
      </c>
      <c r="T10" s="196"/>
      <c r="U10" s="190" t="str">
        <f ca="1">IF('INF S4 3-351'!$V7="|","|",U$7+'INF S4 3-351'!$V7)</f>
        <v>|</v>
      </c>
      <c r="V10" s="82" t="str">
        <f ca="1">IF('INF S3 3'!$U8="|","|",V$7+'INF S3 3'!$U8-'INF S3 3'!$U$5)</f>
        <v>|</v>
      </c>
      <c r="W10" s="83">
        <f ca="1">IF('INF S3 3'!$T8="|","|",W$7+'INF S3 3'!$T8-'INF S3 3'!$T$5)</f>
        <v>0.33366843749999997</v>
      </c>
      <c r="X10" s="207">
        <f ca="1">IF('INF S3 3'!$T8="|","|",X$7+'INF S3 3'!$T8-'INF S3 3'!$T$5)</f>
        <v>0.3440851041666666</v>
      </c>
      <c r="Y10" s="83">
        <f ca="1">IF('INF S4 3-351'!$T7="|","|",Y$7+'INF S4 3-351'!$T7)</f>
        <v>0.35311288194444446</v>
      </c>
      <c r="Z10" s="196" t="str">
        <f ca="1">IF('INF S3 3'!$W8="|","|",Z$8+'INF S3 3'!$W8-'INF S3 3'!$T$5)</f>
        <v>|</v>
      </c>
      <c r="AA10" s="196"/>
      <c r="AB10" s="190" t="str">
        <f ca="1">IF('INF S4 3-351'!$V7="|","|",AB$7+'INF S4 3-351'!$V7)</f>
        <v>|</v>
      </c>
      <c r="AC10" s="82" t="str">
        <f ca="1">IF('INF S3 3'!$U8="|","|",AC$7+'INF S3 3'!$U8-'INF S3 3'!$U$5)</f>
        <v>|</v>
      </c>
      <c r="AD10" s="207">
        <f ca="1">IF('INF S3 3'!$T8="|","|",AD$7+'INF S3 3'!$T8-'INF S3 3'!$T$5)</f>
        <v>0.38575177083333334</v>
      </c>
      <c r="AE10" s="196" t="str">
        <f ca="1">IF('INF S3 3'!$W8="|","|",AE$8+'INF S3 3'!$W8-'INF S3 3'!$T$5)</f>
        <v>|</v>
      </c>
      <c r="AF10" s="196"/>
      <c r="AG10" s="190" t="str">
        <f ca="1">IF('INF S4 3-351'!$V7="|","|",AG$7+'INF S4 3-351'!$V7)</f>
        <v>|</v>
      </c>
      <c r="AH10" s="83">
        <f ca="1">IF('INF S3 3'!$T8="|","|",AH$7+'INF S3 3'!$T8-'INF S3 3'!$T$5)</f>
        <v>0.41700177083333334</v>
      </c>
      <c r="AI10" s="83">
        <f ca="1">IF('INF S4 3-351'!$T7="|","|",AI$7+'INF S4 3-351'!$T7)</f>
        <v>0.43644621527777777</v>
      </c>
      <c r="AJ10" s="196" t="str">
        <f ca="1">IF('INF S3 3'!$W8="|","|",AJ$8+'INF S3 3'!$W8-'INF S3 3'!$T$5)</f>
        <v>|</v>
      </c>
      <c r="AK10" s="82" t="str">
        <f ca="1">IF('INF S3 3'!$U8="|","|",AK$7+'INF S3 3'!$U8-'INF S3 3'!$U$5)</f>
        <v>|</v>
      </c>
      <c r="AL10" s="207">
        <f ca="1">IF('INF S3 3'!$T8="|","|",AL$7+'INF S3 3'!$T8-'INF S3 3'!$T$5)</f>
        <v>0.4690851041666666</v>
      </c>
      <c r="AM10" s="196" t="str">
        <f ca="1">IF('INF S3 3'!$W8="|","|",AM$8+'INF S3 3'!$W8-'INF S3 3'!$T$5)</f>
        <v>|</v>
      </c>
      <c r="AN10" s="196"/>
      <c r="AO10" s="190" t="str">
        <f ca="1">IF('INF S4 3-351'!$V7="|","|",AO$7+'INF S4 3-351'!$V7)</f>
        <v>|</v>
      </c>
      <c r="AP10" s="83">
        <f ca="1">IF('INF S3 3'!$T8="|","|",AP$7+'INF S3 3'!$T8-'INF S3 3'!$T$5)</f>
        <v>0.5003351041666666</v>
      </c>
      <c r="AQ10" s="83">
        <f ca="1">IF('INF S4 3-351'!$T7="|","|",AQ$7+'INF S4 3-351'!$T7)</f>
        <v>0.51977954861111109</v>
      </c>
      <c r="AR10" s="196" t="str">
        <f ca="1">IF('INF S3 3'!$W8="|","|",AR$8+'INF S3 3'!$W8-'INF S3 3'!$T$5)</f>
        <v>|</v>
      </c>
      <c r="AS10" s="82" t="str">
        <f ca="1">IF('INF S3 3'!$U8="|","|",AS$7+'INF S3 3'!$U8-'INF S3 3'!$U$5)</f>
        <v>|</v>
      </c>
      <c r="AT10" s="207">
        <f ca="1">IF('INF S3 3'!$T8="|","|",AT$7+'INF S3 3'!$T8-'INF S3 3'!$T$5)</f>
        <v>0.55241843749999997</v>
      </c>
      <c r="AU10" s="196" t="str">
        <f ca="1">IF('INF S3 3'!$W8="|","|",AU$8+'INF S3 3'!$W8-'INF S3 3'!$T$5)</f>
        <v>|</v>
      </c>
      <c r="AV10" s="196"/>
      <c r="AW10" s="190" t="str">
        <f ca="1">IF('INF S4 3-351'!$V7="|","|",AW$7+'INF S4 3-351'!$V7)</f>
        <v>|</v>
      </c>
      <c r="AX10" s="83">
        <f ca="1">IF('INF S3 3'!$T8="|","|",AX$7+'INF S3 3'!$T8-'INF S3 3'!$T$5)</f>
        <v>0.58366843749999997</v>
      </c>
      <c r="AY10" s="83">
        <f ca="1">IF('INF S4 3-351'!$T7="|","|",AY$7+'INF S4 3-351'!$T7)</f>
        <v>0.60311288194444446</v>
      </c>
      <c r="AZ10" s="196" t="str">
        <f ca="1">IF('INF S3 3'!$W8="|","|",AZ$8+'INF S3 3'!$W8-'INF S3 3'!$T$5)</f>
        <v>|</v>
      </c>
      <c r="BA10" s="196"/>
      <c r="BB10" s="82" t="str">
        <f ca="1">IF('INF S3 3'!$U8="|","|",BB$7+'INF S3 3'!$U8-'INF S3 3'!$U$5)</f>
        <v>|</v>
      </c>
      <c r="BC10" s="83">
        <f ca="1">IF('INF S3 3'!$T8="|","|",BC$7+'INF S3 3'!$T8-'INF S3 3'!$T$5)</f>
        <v>0.62533510416666671</v>
      </c>
      <c r="BD10" s="207">
        <f ca="1">IF('INF S3 3'!$T8="|","|",BD$7+'INF S3 3'!$T8-'INF S3 3'!$T$5)</f>
        <v>0.63575177083333334</v>
      </c>
      <c r="BE10" s="83">
        <f ca="1">IF('INF S4 3-351'!$T7="|","|",BE$7+'INF S4 3-351'!$T7)</f>
        <v>0.64477954861111109</v>
      </c>
      <c r="BF10" s="196" t="str">
        <f ca="1">IF('INF S3 3'!$W8="|","|",BF$8+'INF S3 3'!$W8-'INF S3 3'!$T$5)</f>
        <v>|</v>
      </c>
      <c r="BG10" s="196"/>
      <c r="BH10" s="190" t="str">
        <f ca="1">IF('INF S4 3-351'!$V7="|","|",BH$7+'INF S4 3-351'!$V7)</f>
        <v>|</v>
      </c>
      <c r="BI10" s="82" t="str">
        <f ca="1">IF('INF S3 3'!$U8="|","|",BI$7+'INF S3 3'!$U8-'INF S3 3'!$U$5)</f>
        <v>|</v>
      </c>
      <c r="BJ10" s="83">
        <f ca="1">IF('INF S3 3'!$T8="|","|",BJ$7+'INF S3 3'!$T8-'INF S3 3'!$T$5)</f>
        <v>0.66700177083333334</v>
      </c>
      <c r="BK10" s="207">
        <f ca="1">IF('INF S3 3'!$T8="|","|",BK$7+'INF S3 3'!$T8-'INF S3 3'!$T$5)</f>
        <v>0.67741843749999997</v>
      </c>
      <c r="BL10" s="83">
        <f ca="1">IF('INF S4 3-351'!$T7="|","|",BL$7+'INF S4 3-351'!$T7)</f>
        <v>0.68644621527777772</v>
      </c>
      <c r="BM10" s="196" t="str">
        <f ca="1">IF('INF S3 3'!$W8="|","|",BM$8+'INF S3 3'!$W8-'INF S3 3'!$T$5)</f>
        <v>|</v>
      </c>
      <c r="BN10" s="196"/>
      <c r="BO10" s="190" t="str">
        <f ca="1">IF('INF S4 3-351'!$V7="|","|",BO$7+'INF S4 3-351'!$V7)</f>
        <v>|</v>
      </c>
      <c r="BP10" s="82" t="str">
        <f ca="1">IF('INF S3 3'!$U8="|","|",BP$7+'INF S3 3'!$U8-'INF S3 3'!$U$5)</f>
        <v>|</v>
      </c>
      <c r="BQ10" s="83">
        <f ca="1">IF('INF S3 3'!$T8="|","|",BQ$7+'INF S3 3'!$T8-'INF S3 3'!$T$5)</f>
        <v>0.70866843749999997</v>
      </c>
      <c r="BR10" s="207">
        <f ca="1">IF('INF S3 3'!$T8="|","|",BR$7+'INF S3 3'!$T8-'INF S3 3'!$T$5)</f>
        <v>0.71908510416666671</v>
      </c>
      <c r="BS10" s="83">
        <f ca="1">IF('INF S4 3-351'!$T7="|","|",BS$7+'INF S4 3-351'!$T7)</f>
        <v>0.72811288194444435</v>
      </c>
      <c r="BT10" s="196" t="str">
        <f ca="1">IF('INF S3 3'!$W8="|","|",BT$8+'INF S3 3'!$W8-'INF S3 3'!$T$5)</f>
        <v>|</v>
      </c>
      <c r="BU10" s="196"/>
      <c r="BV10" s="190" t="str">
        <f ca="1">IF('INF S4 3-351'!$V7="|","|",BV$7+'INF S4 3-351'!$V7)</f>
        <v>|</v>
      </c>
      <c r="BW10" s="82" t="str">
        <f ca="1">IF('INF S3 3'!$U8="|","|",BW$7+'INF S3 3'!$U8-'INF S3 3'!$U$5)</f>
        <v>|</v>
      </c>
      <c r="BX10" s="207">
        <f ca="1">IF('INF S3 3'!$T8="|","|",BX$7+'INF S3 3'!$T8-'INF S3 3'!$T$5)</f>
        <v>0.76075177083333334</v>
      </c>
      <c r="BY10" s="196" t="str">
        <f ca="1">IF('INF S3 3'!$W8="|","|",BY$8+'INF S3 3'!$W8-'INF S3 3'!$T$5)</f>
        <v>|</v>
      </c>
      <c r="BZ10" s="196"/>
      <c r="CA10" s="190" t="str">
        <f ca="1">IF('INF S4 3-351'!$V7="|","|",CA$7+'INF S4 3-351'!$V7)</f>
        <v>|</v>
      </c>
      <c r="CB10" s="83">
        <f ca="1">IF('INF S3 3'!$T8="|","|",CB$7+'INF S3 3'!$T8-'INF S3 3'!$T$5)</f>
        <v>0.79200177083333334</v>
      </c>
      <c r="CC10" s="83">
        <f ca="1">IF('INF S4 3-351'!$T7="|","|",CC$7+'INF S4 3-351'!$T7)</f>
        <v>0.81144621527777772</v>
      </c>
      <c r="CD10" s="196" t="str">
        <f ca="1">IF('INF S3 3'!$W8="|","|",CD$8+'INF S3 3'!$W8-'INF S3 3'!$T$5)</f>
        <v>|</v>
      </c>
      <c r="CE10" s="82" t="str">
        <f ca="1">IF('INF S3 3'!$U8="|","|",CE$7+'INF S3 3'!$U8-'INF S3 3'!$U$5)</f>
        <v>|</v>
      </c>
      <c r="CF10" s="207">
        <f ca="1">IF('INF S3 3'!$T8="|","|",CF$7+'INF S3 3'!$T8-'INF S3 3'!$T$5)</f>
        <v>0.84408510416666671</v>
      </c>
      <c r="CG10" s="196" t="str">
        <f ca="1">IF('INF S3 3'!$W8="|","|",CG$8+'INF S3 3'!$W8-'INF S3 3'!$T$5)</f>
        <v>|</v>
      </c>
      <c r="CH10" s="196"/>
      <c r="CI10" s="190" t="str">
        <f ca="1">IF('INF S4 3-351'!$V7="|","|",CI$7+'INF S4 3-351'!$V7)</f>
        <v>|</v>
      </c>
      <c r="CJ10" s="83">
        <f ca="1">IF('INF S3 3'!$T8="|","|",CJ$7+'INF S3 3'!$T8-'INF S3 3'!$T$5)</f>
        <v>0.87533510416666671</v>
      </c>
      <c r="CK10" s="83">
        <f ca="1">IF('INF S4 3-351'!$T7="|","|",CK$7+'INF S4 3-351'!$T7)</f>
        <v>0.89477954861111109</v>
      </c>
      <c r="CL10" s="196" t="str">
        <f ca="1">IF('INF S3 3'!$W8="|","|",CL$8+'INF S3 3'!$W8-'INF S3 3'!$T$5)</f>
        <v>|</v>
      </c>
      <c r="CM10" s="82" t="str">
        <f ca="1">IF('INF S3 3'!$U8="|","|",CM$7+'INF S3 3'!$U8-'INF S3 3'!$U$5)</f>
        <v>|</v>
      </c>
      <c r="CN10" s="207">
        <f ca="1">IF('INF S3 3'!$T8="|","|",CN$7+'INF S3 3'!$T8-'INF S3 3'!$T$5)</f>
        <v>0.92741843749999997</v>
      </c>
      <c r="CO10" s="196" t="str">
        <f ca="1">IF('INF S3 3'!$W8="|","|",CO$8+'INF S3 3'!$W8-'INF S3 3'!$T$5)</f>
        <v>|</v>
      </c>
      <c r="CP10" s="196"/>
      <c r="CQ10" s="190" t="str">
        <f ca="1">IF('INF S4 3-351'!$V7="|","|",CQ$7+'INF S4 3-351'!$V7)</f>
        <v>|</v>
      </c>
      <c r="CR10" s="83">
        <f ca="1">IF('INF S3 3'!$T8="|","|",CR$7+'INF S3 3'!$T8-'INF S3 3'!$T$5)</f>
        <v>0.95866843749999997</v>
      </c>
      <c r="CU10" s="187">
        <v>30.27600000000001</v>
      </c>
      <c r="CV10" s="148">
        <v>33.801999999999985</v>
      </c>
      <c r="CW10" s="154" t="s">
        <v>127</v>
      </c>
      <c r="CX10" s="180"/>
      <c r="CY10" s="83">
        <f ca="1">IF('INF S3 3'!$AB8="|","|",CY$17+'INF S3 3'!$AB8)</f>
        <v>0.25042475694444444</v>
      </c>
      <c r="CZ10" s="82" t="str">
        <f ca="1">IF('INF S3 3'!$AC8="|","|",CZ$17+'INF S3 3'!$AC8)</f>
        <v>|</v>
      </c>
      <c r="DA10" s="190" t="str">
        <f ca="1">IF('INF S4 3-351'!$AD7="|","|",DA$21+'INF S4 3-351'!$AD7)</f>
        <v>|</v>
      </c>
      <c r="DB10" s="207"/>
      <c r="DC10" s="196" t="str">
        <f ca="1">IF('INF S3 3'!$AE8="|","|",DC$17+'INF S3 3'!$AE8)</f>
        <v>|</v>
      </c>
      <c r="DD10" s="83">
        <f ca="1">IF('INF S4 3-351'!$AB7="|","|",DD$21+'INF S4 3-351'!$AB7)</f>
        <v>0.27270502314814815</v>
      </c>
      <c r="DE10" s="207">
        <f ca="1">IF('INF S3 3'!$AB8="|","|",DE$17+'INF S3 3'!$AB8)</f>
        <v>0.28167475694444444</v>
      </c>
      <c r="DF10" s="83">
        <f ca="1">IF('INF S3 3'!$AB8="|","|",DF$17+'INF S3 3'!$AB8)</f>
        <v>0.29209142361111107</v>
      </c>
      <c r="DG10" s="82" t="str">
        <f ca="1">IF('INF S3 3'!$AC8="|","|",DG$17+'INF S3 3'!$AC8)</f>
        <v>|</v>
      </c>
      <c r="DH10" s="190" t="str">
        <f ca="1">IF('INF S4 3-351'!$AD7="|","|",DH$21+'INF S4 3-351'!$AD7)</f>
        <v>|</v>
      </c>
      <c r="DI10" s="207"/>
      <c r="DJ10" s="196" t="str">
        <f ca="1">IF('INF S3 3'!$AE8="|","|",DJ$17+'INF S3 3'!$AE8)</f>
        <v>|</v>
      </c>
      <c r="DK10" s="83">
        <f ca="1">IF('INF S4 3-351'!$AB7="|","|",DK$21+'INF S4 3-351'!$AB7)</f>
        <v>0.31437168981481484</v>
      </c>
      <c r="DL10" s="207">
        <f ca="1">IF('INF S3 3'!$AB8="|","|",DL$17+'INF S3 3'!$AB8)</f>
        <v>0.32334142361111107</v>
      </c>
      <c r="DM10" s="83">
        <f ca="1">IF('INF S3 3'!$AB8="|","|",DM$17+'INF S3 3'!$AB8)</f>
        <v>0.33375809027777775</v>
      </c>
      <c r="DN10" s="82" t="str">
        <f ca="1">IF('INF S3 3'!$AC8="|","|",DN$17+'INF S3 3'!$AC8)</f>
        <v>|</v>
      </c>
      <c r="DO10" s="190" t="str">
        <f ca="1">IF('INF S4 3-351'!$AD7="|","|",DO$21+'INF S4 3-351'!$AD7)</f>
        <v>|</v>
      </c>
      <c r="DP10" s="207"/>
      <c r="DQ10" s="196" t="str">
        <f ca="1">IF('INF S3 3'!$AE8="|","|",DQ$17+'INF S3 3'!$AE8)</f>
        <v>|</v>
      </c>
      <c r="DR10" s="83">
        <f ca="1">IF('INF S4 3-351'!$AB7="|","|",DR$21+'INF S4 3-351'!$AB7)</f>
        <v>0.35603835648148147</v>
      </c>
      <c r="DS10" s="207">
        <f ca="1">IF('INF S3 3'!$AB8="|","|",DS$17+'INF S3 3'!$AB8)</f>
        <v>0.36500809027777775</v>
      </c>
      <c r="DT10" s="83">
        <f ca="1">IF('INF S3 3'!$AB8="|","|",DT$17+'INF S3 3'!$AB8)</f>
        <v>0.37542475694444444</v>
      </c>
      <c r="DU10" s="82" t="str">
        <f ca="1">IF('INF S3 3'!$AC8="|","|",DU$17+'INF S3 3'!$AC8)</f>
        <v>|</v>
      </c>
      <c r="DV10" s="190" t="str">
        <f ca="1">IF('INF S4 3-351'!$AD7="|","|",DV$21+'INF S4 3-351'!$AD7)</f>
        <v>|</v>
      </c>
      <c r="DW10" s="207"/>
      <c r="DX10" s="196" t="str">
        <f ca="1">IF('INF S3 3'!$AE8="|","|",DX$17+'INF S3 3'!$AE8)</f>
        <v>|</v>
      </c>
      <c r="DY10" s="83">
        <f ca="1">IF('INF S4 3-351'!$AB7="|","|",DY$21+'INF S4 3-351'!$AB7)</f>
        <v>0.3977050231481481</v>
      </c>
      <c r="DZ10" s="83">
        <f ca="1">IF('INF S3 3'!$AB8="|","|",DZ$17+'INF S3 3'!$AB8)</f>
        <v>0.41709142361111107</v>
      </c>
      <c r="EA10" s="82" t="str">
        <f ca="1">IF('INF S3 3'!$AC8="|","|",EA$17+'INF S3 3'!$AC8)</f>
        <v>|</v>
      </c>
      <c r="EB10" s="207"/>
      <c r="EC10" s="196" t="str">
        <f ca="1">IF('INF S3 3'!$AE8="|","|",EC$17+'INF S3 3'!$AE8)</f>
        <v>|</v>
      </c>
      <c r="ED10" s="207">
        <f ca="1">IF('INF S3 3'!$AB8="|","|",ED$17+'INF S3 3'!$AB8)</f>
        <v>0.44834142361111107</v>
      </c>
      <c r="EE10" s="190" t="str">
        <f ca="1">IF('INF S4 3-351'!$AD7="|","|",EE$21+'INF S4 3-351'!$AD7)</f>
        <v>|</v>
      </c>
      <c r="EF10" s="207"/>
      <c r="EG10" s="196" t="str">
        <f ca="1">IF('INF S3 3'!$AE8="|","|",EG$17+'INF S3 3'!$AE8)</f>
        <v>|</v>
      </c>
      <c r="EH10" s="83">
        <f ca="1">IF('INF S4 3-351'!$AB7="|","|",EH$21+'INF S4 3-351'!$AB7)</f>
        <v>0.48103835648148147</v>
      </c>
      <c r="EI10" s="83">
        <f ca="1">IF('INF S3 3'!$AB8="|","|",EI$17+'INF S3 3'!$AB8)</f>
        <v>0.50042475694444444</v>
      </c>
      <c r="EJ10" s="82" t="str">
        <f ca="1">IF('INF S3 3'!$AC8="|","|",EJ$17+'INF S3 3'!$AC8)</f>
        <v>|</v>
      </c>
      <c r="EK10" s="196" t="str">
        <f ca="1">IF('INF S3 3'!$AE8="|","|",EK$17+'INF S3 3'!$AE8)</f>
        <v>|</v>
      </c>
      <c r="EL10" s="207">
        <f ca="1">IF('INF S3 3'!$AB8="|","|",EL$17+'INF S3 3'!$AB8)</f>
        <v>0.53167475694444444</v>
      </c>
      <c r="EM10" s="190" t="str">
        <f ca="1">IF('INF S4 3-351'!$AD7="|","|",EM$21+'INF S4 3-351'!$AD7)</f>
        <v>|</v>
      </c>
      <c r="EN10" s="207"/>
      <c r="EO10" s="196" t="str">
        <f ca="1">IF('INF S3 3'!$AE8="|","|",EO$17+'INF S3 3'!$AE8)</f>
        <v>|</v>
      </c>
      <c r="EP10" s="83">
        <f ca="1">IF('INF S4 3-351'!$AB7="|","|",EP$21+'INF S4 3-351'!$AB7)</f>
        <v>0.56437168981481478</v>
      </c>
      <c r="EQ10" s="83">
        <f ca="1">IF('INF S3 3'!$AB8="|","|",EQ$17+'INF S3 3'!$AB8)</f>
        <v>0.58375809027777781</v>
      </c>
      <c r="ER10" s="82" t="str">
        <f ca="1">IF('INF S3 3'!$AC8="|","|",ER$17+'INF S3 3'!$AC8)</f>
        <v>|</v>
      </c>
      <c r="ES10" s="196" t="str">
        <f ca="1">IF('INF S3 3'!$AE8="|","|",ES$17+'INF S3 3'!$AE8)</f>
        <v>|</v>
      </c>
      <c r="ET10" s="207">
        <f ca="1">IF('INF S3 3'!$AB8="|","|",ET$17+'INF S3 3'!$AB8)</f>
        <v>0.61500809027777781</v>
      </c>
      <c r="EU10" s="190" t="str">
        <f ca="1">IF('INF S4 3-351'!$AD7="|","|",EU$21+'INF S4 3-351'!$AD7)</f>
        <v>|</v>
      </c>
      <c r="EV10" s="207"/>
      <c r="EW10" s="196" t="str">
        <f ca="1">IF('INF S3 3'!$AE8="|","|",EW$17+'INF S3 3'!$AE8)</f>
        <v>|</v>
      </c>
      <c r="EX10" s="83">
        <f ca="1">IF('INF S4 3-351'!$AB7="|","|",EX$21+'INF S4 3-351'!$AB7)</f>
        <v>0.64770502314814815</v>
      </c>
      <c r="EY10" s="207">
        <f ca="1">IF('INF S3 3'!$AB8="|","|",EY$17+'INF S3 3'!$AB8)</f>
        <v>0.65667475694444444</v>
      </c>
      <c r="EZ10" s="83">
        <f ca="1">IF('INF S3 3'!$AB8="|","|",EZ$17+'INF S3 3'!$AB8)</f>
        <v>0.66709142361111118</v>
      </c>
      <c r="FA10" s="82" t="str">
        <f ca="1">IF('INF S3 3'!$AC8="|","|",FA$17+'INF S3 3'!$AC8)</f>
        <v>|</v>
      </c>
      <c r="FB10" s="190" t="str">
        <f ca="1">IF('INF S4 3-351'!$AD7="|","|",FB$21+'INF S4 3-351'!$AD7)</f>
        <v>|</v>
      </c>
      <c r="FC10" s="207"/>
      <c r="FD10" s="196" t="str">
        <f ca="1">IF('INF S3 3'!$AE8="|","|",FD$17+'INF S3 3'!$AE8)</f>
        <v>|</v>
      </c>
      <c r="FE10" s="83">
        <f ca="1">IF('INF S4 3-351'!$AB7="|","|",FE$21+'INF S4 3-351'!$AB7)</f>
        <v>0.68937168981481478</v>
      </c>
      <c r="FF10" s="207">
        <f ca="1">IF('INF S3 3'!$AB8="|","|",FF$17+'INF S3 3'!$AB8)</f>
        <v>0.69834142361111118</v>
      </c>
      <c r="FG10" s="83">
        <f ca="1">IF('INF S3 3'!$AB8="|","|",FG$17+'INF S3 3'!$AB8)</f>
        <v>0.70875809027777792</v>
      </c>
      <c r="FH10" s="82" t="str">
        <f ca="1">IF('INF S3 3'!$AC8="|","|",FH$17+'INF S3 3'!$AC8)</f>
        <v>|</v>
      </c>
      <c r="FI10" s="190" t="str">
        <f ca="1">IF('INF S4 3-351'!$AD7="|","|",FI$21+'INF S4 3-351'!$AD7)</f>
        <v>|</v>
      </c>
      <c r="FJ10" s="207"/>
      <c r="FK10" s="196" t="str">
        <f ca="1">IF('INF S3 3'!$AE8="|","|",FK$17+'INF S3 3'!$AE8)</f>
        <v>|</v>
      </c>
      <c r="FL10" s="83">
        <f ca="1">IF('INF S4 3-351'!$AB7="|","|",FL$21+'INF S4 3-351'!$AB7)</f>
        <v>0.73103835648148152</v>
      </c>
      <c r="FM10" s="207">
        <f ca="1">IF('INF S3 3'!$AB8="|","|",FM$17+'INF S3 3'!$AB8)</f>
        <v>0.74000809027777792</v>
      </c>
      <c r="FN10" s="83">
        <f ca="1">IF('INF S3 3'!$AB8="|","|",FN$17+'INF S3 3'!$AB8)</f>
        <v>0.75042475694444455</v>
      </c>
      <c r="FO10" s="82" t="str">
        <f ca="1">IF('INF S3 3'!$AC8="|","|",FO$17+'INF S3 3'!$AC8)</f>
        <v>|</v>
      </c>
      <c r="FP10" s="190" t="str">
        <f ca="1">IF('INF S4 3-351'!$AD7="|","|",FP$21+'INF S4 3-351'!$AD7)</f>
        <v>|</v>
      </c>
      <c r="FQ10" s="207"/>
      <c r="FR10" s="196" t="str">
        <f ca="1">IF('INF S3 3'!$AE8="|","|",FR$17+'INF S3 3'!$AE8)</f>
        <v>|</v>
      </c>
      <c r="FS10" s="207">
        <f ca="1">IF('INF S3 3'!$AB8="|","|",FS$17+'INF S3 3'!$AB8)</f>
        <v>0.78167475694444455</v>
      </c>
      <c r="FT10" s="190" t="str">
        <f ca="1">IF('INF S4 3-351'!$AD7="|","|",FT$21+'INF S4 3-351'!$AD7)</f>
        <v>|</v>
      </c>
      <c r="FU10" s="207"/>
      <c r="FV10" s="196" t="str">
        <f ca="1">IF('INF S3 3'!$AE8="|","|",FV$17+'INF S3 3'!$AE8)</f>
        <v>|</v>
      </c>
      <c r="FW10" s="83">
        <f ca="1">IF('INF S4 3-351'!$AB7="|","|",FW$21+'INF S4 3-351'!$AB7)</f>
        <v>0.81437168981481489</v>
      </c>
      <c r="FX10" s="83">
        <f ca="1">IF('INF S3 3'!$AB8="|","|",FX$17+'INF S3 3'!$AB8)</f>
        <v>0.83375809027777792</v>
      </c>
      <c r="FY10" s="82" t="str">
        <f ca="1">IF('INF S3 3'!$AC8="|","|",FY$17+'INF S3 3'!$AC8)</f>
        <v>|</v>
      </c>
      <c r="FZ10" s="196" t="str">
        <f ca="1">IF('INF S3 3'!$AE8="|","|",FZ$17+'INF S3 3'!$AE8)</f>
        <v>|</v>
      </c>
      <c r="GA10" s="207">
        <f ca="1">IF('INF S3 3'!$AB8="|","|",GA$17+'INF S3 3'!$AB8)</f>
        <v>0.86500809027777792</v>
      </c>
      <c r="GB10" s="190" t="str">
        <f ca="1">IF('INF S4 3-351'!$AD7="|","|",GB$21+'INF S4 3-351'!$AD7)</f>
        <v>|</v>
      </c>
      <c r="GC10" s="207"/>
      <c r="GD10" s="196" t="str">
        <f ca="1">IF('INF S3 3'!$AE8="|","|",GD$17+'INF S3 3'!$AE8)</f>
        <v>|</v>
      </c>
      <c r="GE10" s="83">
        <f ca="1">IF('INF S4 3-351'!$AB7="|","|",GE$21+'INF S4 3-351'!$AB7)</f>
        <v>0.89770502314814815</v>
      </c>
      <c r="GF10" s="83">
        <f ca="1">IF('INF S3 3'!$AB8="|","|",GF$17+'INF S3 3'!$AB8)</f>
        <v>0.91709142361111118</v>
      </c>
      <c r="GG10" s="82" t="str">
        <f ca="1">IF('INF S3 3'!$AC8="|","|",GG$17+'INF S3 3'!$AC8)</f>
        <v>|</v>
      </c>
      <c r="GH10" s="196" t="str">
        <f ca="1">IF('INF S3 3'!$AE8="|","|",GH$17+'INF S3 3'!$AE8)</f>
        <v>|</v>
      </c>
      <c r="GI10" s="207">
        <f ca="1">IF('INF S3 3'!$AB8="|","|",GI$17+'INF S3 3'!$AB8)</f>
        <v>0.94834142361111118</v>
      </c>
      <c r="GJ10" s="190" t="str">
        <f ca="1">IF('INF S4 3-351'!$AD7="|","|",GJ$21+'INF S4 3-351'!$AD7)</f>
        <v>|</v>
      </c>
      <c r="GK10" s="207"/>
      <c r="GL10" s="83">
        <f ca="1">IF('INF S4 3-351'!$AB7="|","|",GL$21+'INF S4 3-351'!$AB7)</f>
        <v>0.98103835648148152</v>
      </c>
      <c r="GM10" s="83">
        <f ca="1">IF('INF S3 3'!$AB8="|","|",GM$17+'INF S3 3'!$AB8)</f>
        <v>1.0004247569444444</v>
      </c>
    </row>
    <row r="11" spans="1:195">
      <c r="A11" s="225">
        <f ca="1">'INF S3 3'!K9</f>
        <v>23.379000000000019</v>
      </c>
      <c r="B11" s="226">
        <f ca="1">'INF S4 3-351'!K8</f>
        <v>26.904999999999994</v>
      </c>
      <c r="C11" s="155" t="str">
        <f ca="1">'INF S3 3'!L9</f>
        <v>Kostrzyn Wlkp.</v>
      </c>
      <c r="D11" s="180"/>
      <c r="E11" s="83">
        <f ca="1">IF('INF S3 3'!$T9="|","|",E$7+'INF S3 3'!$T9-'INF S3 3'!$T$5)</f>
        <v>0.21244958333333333</v>
      </c>
      <c r="F11" s="83">
        <f ca="1">IF('INF S4 3-351'!$T8="|","|",F$7+'INF S4 3-351'!$T8)</f>
        <v>0.23189402777777779</v>
      </c>
      <c r="G11" s="190" t="str">
        <f ca="1">IF('INF S4 3-351'!$V8="|","|",G$7+'INF S4 3-351'!$V8)</f>
        <v>|</v>
      </c>
      <c r="H11" s="82">
        <f ca="1">IF('INF S3 3'!$U9="|","|",H$7+'INF S3 3'!$U9-'INF S3 3'!$U$5)</f>
        <v>0.24641203703703701</v>
      </c>
      <c r="I11" s="83">
        <f ca="1">IF('INF S3 3'!$T9="|","|",I$7+'INF S3 3'!$T9-'INF S3 3'!$T$5)</f>
        <v>0.25411624999999999</v>
      </c>
      <c r="J11" s="207">
        <f ca="1">IF('INF S3 3'!$T9="|","|",J$7+'INF S3 3'!$T9-'INF S3 3'!$T$5)</f>
        <v>0.26453291666666667</v>
      </c>
      <c r="K11" s="83">
        <f ca="1">IF('INF S4 3-351'!$T8="|","|",K$7+'INF S4 3-351'!$T8)</f>
        <v>0.27356069444444447</v>
      </c>
      <c r="L11" s="196" t="str">
        <f ca="1">IF('INF S3 3'!$W9="|","|",L$8+'INF S3 3'!$W9-'INF S3 3'!$T$5)</f>
        <v>|</v>
      </c>
      <c r="M11" s="196"/>
      <c r="N11" s="190" t="str">
        <f ca="1">IF('INF S4 3-351'!$V8="|","|",N$7+'INF S4 3-351'!$V8)</f>
        <v>|</v>
      </c>
      <c r="O11" s="82">
        <f ca="1">IF('INF S3 3'!$U9="|","|",O$7+'INF S3 3'!$U9-'INF S3 3'!$U$5)</f>
        <v>0.2880787037037037</v>
      </c>
      <c r="P11" s="83">
        <f ca="1">IF('INF S3 3'!$T9="|","|",P$7+'INF S3 3'!$T9-'INF S3 3'!$T$5)</f>
        <v>0.29578291666666667</v>
      </c>
      <c r="Q11" s="207">
        <f ca="1">IF('INF S3 3'!$T9="|","|",Q$7+'INF S3 3'!$T9-'INF S3 3'!$T$5)</f>
        <v>0.3061995833333333</v>
      </c>
      <c r="R11" s="83">
        <f ca="1">IF('INF S4 3-351'!$T8="|","|",R$7+'INF S4 3-351'!$T8)</f>
        <v>0.3152273611111111</v>
      </c>
      <c r="S11" s="196" t="str">
        <f ca="1">IF('INF S3 3'!$W9="|","|",S$8+'INF S3 3'!$W9-'INF S3 3'!$T$5)</f>
        <v>|</v>
      </c>
      <c r="T11" s="196"/>
      <c r="U11" s="190" t="str">
        <f ca="1">IF('INF S4 3-351'!$V8="|","|",U$7+'INF S4 3-351'!$V8)</f>
        <v>|</v>
      </c>
      <c r="V11" s="82">
        <f ca="1">IF('INF S3 3'!$U9="|","|",V$7+'INF S3 3'!$U9-'INF S3 3'!$U$5)</f>
        <v>0.32974537037037038</v>
      </c>
      <c r="W11" s="83">
        <f ca="1">IF('INF S3 3'!$T9="|","|",W$7+'INF S3 3'!$T9-'INF S3 3'!$T$5)</f>
        <v>0.3374495833333333</v>
      </c>
      <c r="X11" s="207">
        <f ca="1">IF('INF S3 3'!$T9="|","|",X$7+'INF S3 3'!$T9-'INF S3 3'!$T$5)</f>
        <v>0.34786624999999993</v>
      </c>
      <c r="Y11" s="83">
        <f ca="1">IF('INF S4 3-351'!$T8="|","|",Y$7+'INF S4 3-351'!$T8)</f>
        <v>0.35689402777777779</v>
      </c>
      <c r="Z11" s="196" t="str">
        <f ca="1">IF('INF S3 3'!$W9="|","|",Z$8+'INF S3 3'!$W9-'INF S3 3'!$T$5)</f>
        <v>|</v>
      </c>
      <c r="AA11" s="196"/>
      <c r="AB11" s="190" t="str">
        <f ca="1">IF('INF S4 3-351'!$V8="|","|",AB$7+'INF S4 3-351'!$V8)</f>
        <v>|</v>
      </c>
      <c r="AC11" s="82">
        <f ca="1">IF('INF S3 3'!$U9="|","|",AC$7+'INF S3 3'!$U9-'INF S3 3'!$U$5)</f>
        <v>0.37141203703703707</v>
      </c>
      <c r="AD11" s="207">
        <f ca="1">IF('INF S3 3'!$T9="|","|",AD$7+'INF S3 3'!$T9-'INF S3 3'!$T$5)</f>
        <v>0.38953291666666667</v>
      </c>
      <c r="AE11" s="196" t="str">
        <f ca="1">IF('INF S3 3'!$W9="|","|",AE$8+'INF S3 3'!$W9-'INF S3 3'!$T$5)</f>
        <v>|</v>
      </c>
      <c r="AF11" s="196"/>
      <c r="AG11" s="190" t="str">
        <f ca="1">IF('INF S4 3-351'!$V8="|","|",AG$7+'INF S4 3-351'!$V8)</f>
        <v>|</v>
      </c>
      <c r="AH11" s="83">
        <f ca="1">IF('INF S3 3'!$T9="|","|",AH$7+'INF S3 3'!$T9-'INF S3 3'!$T$5)</f>
        <v>0.42078291666666667</v>
      </c>
      <c r="AI11" s="83">
        <f ca="1">IF('INF S4 3-351'!$T8="|","|",AI$7+'INF S4 3-351'!$T8)</f>
        <v>0.4402273611111111</v>
      </c>
      <c r="AJ11" s="196" t="str">
        <f ca="1">IF('INF S3 3'!$W9="|","|",AJ$8+'INF S3 3'!$W9-'INF S3 3'!$T$5)</f>
        <v>|</v>
      </c>
      <c r="AK11" s="82">
        <f ca="1">IF('INF S3 3'!$U9="|","|",AK$7+'INF S3 3'!$U9-'INF S3 3'!$U$5)</f>
        <v>0.45474537037037038</v>
      </c>
      <c r="AL11" s="207">
        <f ca="1">IF('INF S3 3'!$T9="|","|",AL$7+'INF S3 3'!$T9-'INF S3 3'!$T$5)</f>
        <v>0.47286624999999993</v>
      </c>
      <c r="AM11" s="196" t="str">
        <f ca="1">IF('INF S3 3'!$W9="|","|",AM$8+'INF S3 3'!$W9-'INF S3 3'!$T$5)</f>
        <v>|</v>
      </c>
      <c r="AN11" s="196"/>
      <c r="AO11" s="190" t="str">
        <f ca="1">IF('INF S4 3-351'!$V8="|","|",AO$7+'INF S4 3-351'!$V8)</f>
        <v>|</v>
      </c>
      <c r="AP11" s="83">
        <f ca="1">IF('INF S3 3'!$T9="|","|",AP$7+'INF S3 3'!$T9-'INF S3 3'!$T$5)</f>
        <v>0.50411624999999993</v>
      </c>
      <c r="AQ11" s="83">
        <f ca="1">IF('INF S4 3-351'!$T8="|","|",AQ$7+'INF S4 3-351'!$T8)</f>
        <v>0.52356069444444442</v>
      </c>
      <c r="AR11" s="196" t="str">
        <f ca="1">IF('INF S3 3'!$W9="|","|",AR$8+'INF S3 3'!$W9-'INF S3 3'!$T$5)</f>
        <v>|</v>
      </c>
      <c r="AS11" s="82">
        <f ca="1">IF('INF S3 3'!$U9="|","|",AS$7+'INF S3 3'!$U9-'INF S3 3'!$U$5)</f>
        <v>0.5380787037037037</v>
      </c>
      <c r="AT11" s="207">
        <f ca="1">IF('INF S3 3'!$T9="|","|",AT$7+'INF S3 3'!$T9-'INF S3 3'!$T$5)</f>
        <v>0.5561995833333333</v>
      </c>
      <c r="AU11" s="196" t="str">
        <f ca="1">IF('INF S3 3'!$W9="|","|",AU$8+'INF S3 3'!$W9-'INF S3 3'!$T$5)</f>
        <v>|</v>
      </c>
      <c r="AV11" s="196"/>
      <c r="AW11" s="190" t="str">
        <f ca="1">IF('INF S4 3-351'!$V8="|","|",AW$7+'INF S4 3-351'!$V8)</f>
        <v>|</v>
      </c>
      <c r="AX11" s="83">
        <f ca="1">IF('INF S3 3'!$T9="|","|",AX$7+'INF S3 3'!$T9-'INF S3 3'!$T$5)</f>
        <v>0.5874495833333333</v>
      </c>
      <c r="AY11" s="83">
        <f ca="1">IF('INF S4 3-351'!$T8="|","|",AY$7+'INF S4 3-351'!$T8)</f>
        <v>0.60689402777777779</v>
      </c>
      <c r="AZ11" s="196" t="str">
        <f ca="1">IF('INF S3 3'!$W9="|","|",AZ$8+'INF S3 3'!$W9-'INF S3 3'!$T$5)</f>
        <v>|</v>
      </c>
      <c r="BA11" s="196"/>
      <c r="BB11" s="82">
        <f ca="1">IF('INF S3 3'!$U9="|","|",BB$7+'INF S3 3'!$U9-'INF S3 3'!$U$5)</f>
        <v>0.62141203703703696</v>
      </c>
      <c r="BC11" s="83">
        <f ca="1">IF('INF S3 3'!$T9="|","|",BC$7+'INF S3 3'!$T9-'INF S3 3'!$T$5)</f>
        <v>0.62911625000000004</v>
      </c>
      <c r="BD11" s="207">
        <f ca="1">IF('INF S3 3'!$T9="|","|",BD$7+'INF S3 3'!$T9-'INF S3 3'!$T$5)</f>
        <v>0.63953291666666667</v>
      </c>
      <c r="BE11" s="83">
        <f ca="1">IF('INF S4 3-351'!$T8="|","|",BE$7+'INF S4 3-351'!$T8)</f>
        <v>0.64856069444444442</v>
      </c>
      <c r="BF11" s="196" t="str">
        <f ca="1">IF('INF S3 3'!$W9="|","|",BF$8+'INF S3 3'!$W9-'INF S3 3'!$T$5)</f>
        <v>|</v>
      </c>
      <c r="BG11" s="196"/>
      <c r="BH11" s="190" t="str">
        <f ca="1">IF('INF S4 3-351'!$V8="|","|",BH$7+'INF S4 3-351'!$V8)</f>
        <v>|</v>
      </c>
      <c r="BI11" s="82">
        <f ca="1">IF('INF S3 3'!$U9="|","|",BI$7+'INF S3 3'!$U9-'INF S3 3'!$U$5)</f>
        <v>0.6630787037037037</v>
      </c>
      <c r="BJ11" s="83">
        <f ca="1">IF('INF S3 3'!$T9="|","|",BJ$7+'INF S3 3'!$T9-'INF S3 3'!$T$5)</f>
        <v>0.67078291666666667</v>
      </c>
      <c r="BK11" s="207">
        <f ca="1">IF('INF S3 3'!$T9="|","|",BK$7+'INF S3 3'!$T9-'INF S3 3'!$T$5)</f>
        <v>0.6811995833333333</v>
      </c>
      <c r="BL11" s="83">
        <f ca="1">IF('INF S4 3-351'!$T8="|","|",BL$7+'INF S4 3-351'!$T8)</f>
        <v>0.69022736111111105</v>
      </c>
      <c r="BM11" s="196" t="str">
        <f ca="1">IF('INF S3 3'!$W9="|","|",BM$8+'INF S3 3'!$W9-'INF S3 3'!$T$5)</f>
        <v>|</v>
      </c>
      <c r="BN11" s="196"/>
      <c r="BO11" s="190" t="str">
        <f ca="1">IF('INF S4 3-351'!$V8="|","|",BO$7+'INF S4 3-351'!$V8)</f>
        <v>|</v>
      </c>
      <c r="BP11" s="82">
        <f ca="1">IF('INF S3 3'!$U9="|","|",BP$7+'INF S3 3'!$U9-'INF S3 3'!$U$5)</f>
        <v>0.70474537037037044</v>
      </c>
      <c r="BQ11" s="83">
        <f ca="1">IF('INF S3 3'!$T9="|","|",BQ$7+'INF S3 3'!$T9-'INF S3 3'!$T$5)</f>
        <v>0.7124495833333333</v>
      </c>
      <c r="BR11" s="207">
        <f ca="1">IF('INF S3 3'!$T9="|","|",BR$7+'INF S3 3'!$T9-'INF S3 3'!$T$5)</f>
        <v>0.72286625000000004</v>
      </c>
      <c r="BS11" s="83">
        <f ca="1">IF('INF S4 3-351'!$T8="|","|",BS$7+'INF S4 3-351'!$T8)</f>
        <v>0.73189402777777768</v>
      </c>
      <c r="BT11" s="196" t="str">
        <f ca="1">IF('INF S3 3'!$W9="|","|",BT$8+'INF S3 3'!$W9-'INF S3 3'!$T$5)</f>
        <v>|</v>
      </c>
      <c r="BU11" s="196"/>
      <c r="BV11" s="190" t="str">
        <f ca="1">IF('INF S4 3-351'!$V8="|","|",BV$7+'INF S4 3-351'!$V8)</f>
        <v>|</v>
      </c>
      <c r="BW11" s="82">
        <f ca="1">IF('INF S3 3'!$U9="|","|",BW$7+'INF S3 3'!$U9-'INF S3 3'!$U$5)</f>
        <v>0.74641203703703707</v>
      </c>
      <c r="BX11" s="207">
        <f ca="1">IF('INF S3 3'!$T9="|","|",BX$7+'INF S3 3'!$T9-'INF S3 3'!$T$5)</f>
        <v>0.76453291666666667</v>
      </c>
      <c r="BY11" s="196" t="str">
        <f ca="1">IF('INF S3 3'!$W9="|","|",BY$8+'INF S3 3'!$W9-'INF S3 3'!$T$5)</f>
        <v>|</v>
      </c>
      <c r="BZ11" s="196"/>
      <c r="CA11" s="190" t="str">
        <f ca="1">IF('INF S4 3-351'!$V8="|","|",CA$7+'INF S4 3-351'!$V8)</f>
        <v>|</v>
      </c>
      <c r="CB11" s="83">
        <f ca="1">IF('INF S3 3'!$T9="|","|",CB$7+'INF S3 3'!$T9-'INF S3 3'!$T$5)</f>
        <v>0.79578291666666667</v>
      </c>
      <c r="CC11" s="83">
        <f ca="1">IF('INF S4 3-351'!$T8="|","|",CC$7+'INF S4 3-351'!$T8)</f>
        <v>0.81522736111111105</v>
      </c>
      <c r="CD11" s="196" t="str">
        <f ca="1">IF('INF S3 3'!$W9="|","|",CD$8+'INF S3 3'!$W9-'INF S3 3'!$T$5)</f>
        <v>|</v>
      </c>
      <c r="CE11" s="82">
        <f ca="1">IF('INF S3 3'!$U9="|","|",CE$7+'INF S3 3'!$U9-'INF S3 3'!$U$5)</f>
        <v>0.82974537037037044</v>
      </c>
      <c r="CF11" s="207">
        <f ca="1">IF('INF S3 3'!$T9="|","|",CF$7+'INF S3 3'!$T9-'INF S3 3'!$T$5)</f>
        <v>0.84786625000000004</v>
      </c>
      <c r="CG11" s="196" t="str">
        <f ca="1">IF('INF S3 3'!$W9="|","|",CG$8+'INF S3 3'!$W9-'INF S3 3'!$T$5)</f>
        <v>|</v>
      </c>
      <c r="CH11" s="196"/>
      <c r="CI11" s="190" t="str">
        <f ca="1">IF('INF S4 3-351'!$V8="|","|",CI$7+'INF S4 3-351'!$V8)</f>
        <v>|</v>
      </c>
      <c r="CJ11" s="83">
        <f ca="1">IF('INF S3 3'!$T9="|","|",CJ$7+'INF S3 3'!$T9-'INF S3 3'!$T$5)</f>
        <v>0.87911625000000004</v>
      </c>
      <c r="CK11" s="83">
        <f ca="1">IF('INF S4 3-351'!$T8="|","|",CK$7+'INF S4 3-351'!$T8)</f>
        <v>0.89856069444444442</v>
      </c>
      <c r="CL11" s="196" t="str">
        <f ca="1">IF('INF S3 3'!$W9="|","|",CL$8+'INF S3 3'!$W9-'INF S3 3'!$T$5)</f>
        <v>|</v>
      </c>
      <c r="CM11" s="82">
        <f ca="1">IF('INF S3 3'!$U9="|","|",CM$7+'INF S3 3'!$U9-'INF S3 3'!$U$5)</f>
        <v>0.9130787037037037</v>
      </c>
      <c r="CN11" s="207">
        <f ca="1">IF('INF S3 3'!$T9="|","|",CN$7+'INF S3 3'!$T9-'INF S3 3'!$T$5)</f>
        <v>0.9311995833333333</v>
      </c>
      <c r="CO11" s="196" t="str">
        <f ca="1">IF('INF S3 3'!$W9="|","|",CO$8+'INF S3 3'!$W9-'INF S3 3'!$T$5)</f>
        <v>|</v>
      </c>
      <c r="CP11" s="196"/>
      <c r="CQ11" s="190" t="str">
        <f ca="1">IF('INF S4 3-351'!$V8="|","|",CQ$7+'INF S4 3-351'!$V8)</f>
        <v>|</v>
      </c>
      <c r="CR11" s="83">
        <f ca="1">IF('INF S3 3'!$T9="|","|",CR$7+'INF S3 3'!$T9-'INF S3 3'!$T$5)</f>
        <v>0.9624495833333333</v>
      </c>
      <c r="CU11" s="225">
        <v>23.379000000000019</v>
      </c>
      <c r="CV11" s="226">
        <v>26.904999999999994</v>
      </c>
      <c r="CW11" s="155" t="s">
        <v>128</v>
      </c>
      <c r="CX11" s="180"/>
      <c r="CY11" s="83">
        <f ca="1">IF('INF S3 3'!$AB9="|","|",CY$17+'INF S3 3'!$AB9)</f>
        <v>0.24699083333333333</v>
      </c>
      <c r="CZ11" s="82">
        <f ca="1">IF('INF S3 3'!$AC9="|","|",CZ$17+'INF S3 3'!$AC9)</f>
        <v>0.25359070601851852</v>
      </c>
      <c r="DA11" s="190" t="str">
        <f ca="1">IF('INF S4 3-351'!$AD8="|","|",DA$21+'INF S4 3-351'!$AD8)</f>
        <v>|</v>
      </c>
      <c r="DB11" s="207"/>
      <c r="DC11" s="196" t="str">
        <f ca="1">IF('INF S3 3'!$AE9="|","|",DC$17+'INF S3 3'!$AE9)</f>
        <v>|</v>
      </c>
      <c r="DD11" s="83">
        <f ca="1">IF('INF S4 3-351'!$AB8="|","|",DD$21+'INF S4 3-351'!$AB8)</f>
        <v>0.26927109953703704</v>
      </c>
      <c r="DE11" s="207">
        <f ca="1">IF('INF S3 3'!$AB9="|","|",DE$17+'INF S3 3'!$AB9)</f>
        <v>0.27824083333333333</v>
      </c>
      <c r="DF11" s="83">
        <f ca="1">IF('INF S3 3'!$AB9="|","|",DF$17+'INF S3 3'!$AB9)</f>
        <v>0.28865749999999996</v>
      </c>
      <c r="DG11" s="82">
        <f ca="1">IF('INF S3 3'!$AC9="|","|",DG$17+'INF S3 3'!$AC9)</f>
        <v>0.2952573726851852</v>
      </c>
      <c r="DH11" s="190" t="str">
        <f ca="1">IF('INF S4 3-351'!$AD8="|","|",DH$21+'INF S4 3-351'!$AD8)</f>
        <v>|</v>
      </c>
      <c r="DI11" s="207"/>
      <c r="DJ11" s="196" t="str">
        <f ca="1">IF('INF S3 3'!$AE9="|","|",DJ$17+'INF S3 3'!$AE9)</f>
        <v>|</v>
      </c>
      <c r="DK11" s="83">
        <f ca="1">IF('INF S4 3-351'!$AB8="|","|",DK$21+'INF S4 3-351'!$AB8)</f>
        <v>0.31093776620370372</v>
      </c>
      <c r="DL11" s="207">
        <f ca="1">IF('INF S3 3'!$AB9="|","|",DL$17+'INF S3 3'!$AB9)</f>
        <v>0.31990749999999996</v>
      </c>
      <c r="DM11" s="83">
        <f ca="1">IF('INF S3 3'!$AB9="|","|",DM$17+'INF S3 3'!$AB9)</f>
        <v>0.33032416666666664</v>
      </c>
      <c r="DN11" s="82">
        <f ca="1">IF('INF S3 3'!$AC9="|","|",DN$17+'INF S3 3'!$AC9)</f>
        <v>0.33692403935185189</v>
      </c>
      <c r="DO11" s="190" t="str">
        <f ca="1">IF('INF S4 3-351'!$AD8="|","|",DO$21+'INF S4 3-351'!$AD8)</f>
        <v>|</v>
      </c>
      <c r="DP11" s="207"/>
      <c r="DQ11" s="196" t="str">
        <f ca="1">IF('INF S3 3'!$AE9="|","|",DQ$17+'INF S3 3'!$AE9)</f>
        <v>|</v>
      </c>
      <c r="DR11" s="83">
        <f ca="1">IF('INF S4 3-351'!$AB8="|","|",DR$21+'INF S4 3-351'!$AB8)</f>
        <v>0.35260443287037035</v>
      </c>
      <c r="DS11" s="207">
        <f ca="1">IF('INF S3 3'!$AB9="|","|",DS$17+'INF S3 3'!$AB9)</f>
        <v>0.36157416666666664</v>
      </c>
      <c r="DT11" s="83">
        <f ca="1">IF('INF S3 3'!$AB9="|","|",DT$17+'INF S3 3'!$AB9)</f>
        <v>0.37199083333333333</v>
      </c>
      <c r="DU11" s="82">
        <f ca="1">IF('INF S3 3'!$AC9="|","|",DU$17+'INF S3 3'!$AC9)</f>
        <v>0.37859070601851857</v>
      </c>
      <c r="DV11" s="190" t="str">
        <f ca="1">IF('INF S4 3-351'!$AD8="|","|",DV$21+'INF S4 3-351'!$AD8)</f>
        <v>|</v>
      </c>
      <c r="DW11" s="207"/>
      <c r="DX11" s="196" t="str">
        <f ca="1">IF('INF S3 3'!$AE9="|","|",DX$17+'INF S3 3'!$AE9)</f>
        <v>|</v>
      </c>
      <c r="DY11" s="83">
        <f ca="1">IF('INF S4 3-351'!$AB8="|","|",DY$21+'INF S4 3-351'!$AB8)</f>
        <v>0.39427109953703698</v>
      </c>
      <c r="DZ11" s="83">
        <f ca="1">IF('INF S3 3'!$AB9="|","|",DZ$17+'INF S3 3'!$AB9)</f>
        <v>0.41365749999999996</v>
      </c>
      <c r="EA11" s="82">
        <f ca="1">IF('INF S3 3'!$AC9="|","|",EA$17+'INF S3 3'!$AC9)</f>
        <v>0.42025737268518526</v>
      </c>
      <c r="EB11" s="207"/>
      <c r="EC11" s="196" t="str">
        <f ca="1">IF('INF S3 3'!$AE9="|","|",EC$17+'INF S3 3'!$AE9)</f>
        <v>|</v>
      </c>
      <c r="ED11" s="207">
        <f ca="1">IF('INF S3 3'!$AB9="|","|",ED$17+'INF S3 3'!$AB9)</f>
        <v>0.44490749999999996</v>
      </c>
      <c r="EE11" s="190" t="str">
        <f ca="1">IF('INF S4 3-351'!$AD8="|","|",EE$21+'INF S4 3-351'!$AD8)</f>
        <v>|</v>
      </c>
      <c r="EF11" s="207"/>
      <c r="EG11" s="196" t="str">
        <f ca="1">IF('INF S3 3'!$AE9="|","|",EG$17+'INF S3 3'!$AE9)</f>
        <v>|</v>
      </c>
      <c r="EH11" s="83">
        <f ca="1">IF('INF S4 3-351'!$AB8="|","|",EH$21+'INF S4 3-351'!$AB8)</f>
        <v>0.47760443287037035</v>
      </c>
      <c r="EI11" s="83">
        <f ca="1">IF('INF S3 3'!$AB9="|","|",EI$17+'INF S3 3'!$AB9)</f>
        <v>0.49699083333333333</v>
      </c>
      <c r="EJ11" s="82">
        <f ca="1">IF('INF S3 3'!$AC9="|","|",EJ$17+'INF S3 3'!$AC9)</f>
        <v>0.50359070601851852</v>
      </c>
      <c r="EK11" s="196" t="str">
        <f ca="1">IF('INF S3 3'!$AE9="|","|",EK$17+'INF S3 3'!$AE9)</f>
        <v>|</v>
      </c>
      <c r="EL11" s="207">
        <f ca="1">IF('INF S3 3'!$AB9="|","|",EL$17+'INF S3 3'!$AB9)</f>
        <v>0.52824083333333327</v>
      </c>
      <c r="EM11" s="190" t="str">
        <f ca="1">IF('INF S4 3-351'!$AD8="|","|",EM$21+'INF S4 3-351'!$AD8)</f>
        <v>|</v>
      </c>
      <c r="EN11" s="207"/>
      <c r="EO11" s="196" t="str">
        <f ca="1">IF('INF S3 3'!$AE9="|","|",EO$17+'INF S3 3'!$AE9)</f>
        <v>|</v>
      </c>
      <c r="EP11" s="83">
        <f ca="1">IF('INF S4 3-351'!$AB8="|","|",EP$21+'INF S4 3-351'!$AB8)</f>
        <v>0.56093776620370372</v>
      </c>
      <c r="EQ11" s="83">
        <f ca="1">IF('INF S3 3'!$AB9="|","|",EQ$17+'INF S3 3'!$AB9)</f>
        <v>0.58032416666666664</v>
      </c>
      <c r="ER11" s="82">
        <f ca="1">IF('INF S3 3'!$AC9="|","|",ER$17+'INF S3 3'!$AC9)</f>
        <v>0.58692403935185189</v>
      </c>
      <c r="ES11" s="196" t="str">
        <f ca="1">IF('INF S3 3'!$AE9="|","|",ES$17+'INF S3 3'!$AE9)</f>
        <v>|</v>
      </c>
      <c r="ET11" s="207">
        <f ca="1">IF('INF S3 3'!$AB9="|","|",ET$17+'INF S3 3'!$AB9)</f>
        <v>0.61157416666666664</v>
      </c>
      <c r="EU11" s="190" t="str">
        <f ca="1">IF('INF S4 3-351'!$AD8="|","|",EU$21+'INF S4 3-351'!$AD8)</f>
        <v>|</v>
      </c>
      <c r="EV11" s="207"/>
      <c r="EW11" s="196" t="str">
        <f ca="1">IF('INF S3 3'!$AE9="|","|",EW$17+'INF S3 3'!$AE9)</f>
        <v>|</v>
      </c>
      <c r="EX11" s="83">
        <f ca="1">IF('INF S4 3-351'!$AB8="|","|",EX$21+'INF S4 3-351'!$AB8)</f>
        <v>0.6442710995370371</v>
      </c>
      <c r="EY11" s="207">
        <f ca="1">IF('INF S3 3'!$AB9="|","|",EY$17+'INF S3 3'!$AB9)</f>
        <v>0.65324083333333327</v>
      </c>
      <c r="EZ11" s="83">
        <f ca="1">IF('INF S3 3'!$AB9="|","|",EZ$17+'INF S3 3'!$AB9)</f>
        <v>0.66365750000000001</v>
      </c>
      <c r="FA11" s="82">
        <f ca="1">IF('INF S3 3'!$AC9="|","|",FA$17+'INF S3 3'!$AC9)</f>
        <v>0.67025737268518515</v>
      </c>
      <c r="FB11" s="190" t="str">
        <f ca="1">IF('INF S4 3-351'!$AD8="|","|",FB$21+'INF S4 3-351'!$AD8)</f>
        <v>|</v>
      </c>
      <c r="FC11" s="207"/>
      <c r="FD11" s="196" t="str">
        <f ca="1">IF('INF S3 3'!$AE9="|","|",FD$17+'INF S3 3'!$AE9)</f>
        <v>|</v>
      </c>
      <c r="FE11" s="83">
        <f ca="1">IF('INF S4 3-351'!$AB8="|","|",FE$21+'INF S4 3-351'!$AB8)</f>
        <v>0.68593776620370372</v>
      </c>
      <c r="FF11" s="207">
        <f ca="1">IF('INF S3 3'!$AB9="|","|",FF$17+'INF S3 3'!$AB9)</f>
        <v>0.69490750000000001</v>
      </c>
      <c r="FG11" s="83">
        <f ca="1">IF('INF S3 3'!$AB9="|","|",FG$17+'INF S3 3'!$AB9)</f>
        <v>0.70532416666666675</v>
      </c>
      <c r="FH11" s="82">
        <f ca="1">IF('INF S3 3'!$AC9="|","|",FH$17+'INF S3 3'!$AC9)</f>
        <v>0.71192403935185178</v>
      </c>
      <c r="FI11" s="190" t="str">
        <f ca="1">IF('INF S4 3-351'!$AD8="|","|",FI$21+'INF S4 3-351'!$AD8)</f>
        <v>|</v>
      </c>
      <c r="FJ11" s="207"/>
      <c r="FK11" s="196" t="str">
        <f ca="1">IF('INF S3 3'!$AE9="|","|",FK$17+'INF S3 3'!$AE9)</f>
        <v>|</v>
      </c>
      <c r="FL11" s="83">
        <f ca="1">IF('INF S4 3-351'!$AB8="|","|",FL$21+'INF S4 3-351'!$AB8)</f>
        <v>0.72760443287037047</v>
      </c>
      <c r="FM11" s="207">
        <f ca="1">IF('INF S3 3'!$AB9="|","|",FM$17+'INF S3 3'!$AB9)</f>
        <v>0.73657416666666675</v>
      </c>
      <c r="FN11" s="83">
        <f ca="1">IF('INF S3 3'!$AB9="|","|",FN$17+'INF S3 3'!$AB9)</f>
        <v>0.74699083333333338</v>
      </c>
      <c r="FO11" s="82">
        <f ca="1">IF('INF S3 3'!$AC9="|","|",FO$17+'INF S3 3'!$AC9)</f>
        <v>0.75359070601851841</v>
      </c>
      <c r="FP11" s="190" t="str">
        <f ca="1">IF('INF S4 3-351'!$AD8="|","|",FP$21+'INF S4 3-351'!$AD8)</f>
        <v>|</v>
      </c>
      <c r="FQ11" s="207"/>
      <c r="FR11" s="196" t="str">
        <f ca="1">IF('INF S3 3'!$AE9="|","|",FR$17+'INF S3 3'!$AE9)</f>
        <v>|</v>
      </c>
      <c r="FS11" s="207">
        <f ca="1">IF('INF S3 3'!$AB9="|","|",FS$17+'INF S3 3'!$AB9)</f>
        <v>0.77824083333333338</v>
      </c>
      <c r="FT11" s="190" t="str">
        <f ca="1">IF('INF S4 3-351'!$AD8="|","|",FT$21+'INF S4 3-351'!$AD8)</f>
        <v>|</v>
      </c>
      <c r="FU11" s="207"/>
      <c r="FV11" s="196" t="str">
        <f ca="1">IF('INF S3 3'!$AE9="|","|",FV$17+'INF S3 3'!$AE9)</f>
        <v>|</v>
      </c>
      <c r="FW11" s="83">
        <f ca="1">IF('INF S4 3-351'!$AB8="|","|",FW$21+'INF S4 3-351'!$AB8)</f>
        <v>0.81093776620370384</v>
      </c>
      <c r="FX11" s="83">
        <f ca="1">IF('INF S3 3'!$AB9="|","|",FX$17+'INF S3 3'!$AB9)</f>
        <v>0.83032416666666675</v>
      </c>
      <c r="FY11" s="82">
        <f ca="1">IF('INF S3 3'!$AC9="|","|",FY$17+'INF S3 3'!$AC9)</f>
        <v>0.83692403935185178</v>
      </c>
      <c r="FZ11" s="196" t="str">
        <f ca="1">IF('INF S3 3'!$AE9="|","|",FZ$17+'INF S3 3'!$AE9)</f>
        <v>|</v>
      </c>
      <c r="GA11" s="207">
        <f ca="1">IF('INF S3 3'!$AB9="|","|",GA$17+'INF S3 3'!$AB9)</f>
        <v>0.86157416666666675</v>
      </c>
      <c r="GB11" s="190" t="str">
        <f ca="1">IF('INF S4 3-351'!$AD8="|","|",GB$21+'INF S4 3-351'!$AD8)</f>
        <v>|</v>
      </c>
      <c r="GC11" s="207"/>
      <c r="GD11" s="196" t="str">
        <f ca="1">IF('INF S3 3'!$AE9="|","|",GD$17+'INF S3 3'!$AE9)</f>
        <v>|</v>
      </c>
      <c r="GE11" s="83">
        <f ca="1">IF('INF S4 3-351'!$AB8="|","|",GE$21+'INF S4 3-351'!$AB8)</f>
        <v>0.8942710995370371</v>
      </c>
      <c r="GF11" s="83">
        <f ca="1">IF('INF S3 3'!$AB9="|","|",GF$17+'INF S3 3'!$AB9)</f>
        <v>0.91365750000000001</v>
      </c>
      <c r="GG11" s="82">
        <f ca="1">IF('INF S3 3'!$AC9="|","|",GG$17+'INF S3 3'!$AC9)</f>
        <v>0.92025737268518515</v>
      </c>
      <c r="GH11" s="196" t="str">
        <f ca="1">IF('INF S3 3'!$AE9="|","|",GH$17+'INF S3 3'!$AE9)</f>
        <v>|</v>
      </c>
      <c r="GI11" s="207">
        <f ca="1">IF('INF S3 3'!$AB9="|","|",GI$17+'INF S3 3'!$AB9)</f>
        <v>0.94490750000000001</v>
      </c>
      <c r="GJ11" s="190" t="str">
        <f ca="1">IF('INF S4 3-351'!$AD8="|","|",GJ$21+'INF S4 3-351'!$AD8)</f>
        <v>|</v>
      </c>
      <c r="GK11" s="207"/>
      <c r="GL11" s="83">
        <f ca="1">IF('INF S4 3-351'!$AB8="|","|",GL$21+'INF S4 3-351'!$AB8)</f>
        <v>0.97760443287037047</v>
      </c>
      <c r="GM11" s="83">
        <f ca="1">IF('INF S3 3'!$AB9="|","|",GM$17+'INF S3 3'!$AB9)</f>
        <v>0.99699083333333338</v>
      </c>
    </row>
    <row r="12" spans="1:195">
      <c r="A12" s="225">
        <f ca="1">'INF S3 3'!K10</f>
        <v>18.865999999999985</v>
      </c>
      <c r="B12" s="226">
        <f ca="1">'INF S4 3-351'!K9</f>
        <v>22.39199999999996</v>
      </c>
      <c r="C12" s="154" t="str">
        <f ca="1">'INF S3 3'!L10</f>
        <v>Paczkowo</v>
      </c>
      <c r="D12" s="180"/>
      <c r="E12" s="83">
        <f ca="1">IF('INF S3 3'!$T10="|","|",E$7+'INF S3 3'!$T10-'INF S3 3'!$T$5)</f>
        <v>0.21496739583333332</v>
      </c>
      <c r="F12" s="83">
        <f ca="1">IF('INF S4 3-351'!$T9="|","|",F$7+'INF S4 3-351'!$T9)</f>
        <v>0.23441184027777778</v>
      </c>
      <c r="G12" s="190" t="str">
        <f ca="1">IF('INF S4 3-351'!$V9="|","|",G$7+'INF S4 3-351'!$V9)</f>
        <v>|</v>
      </c>
      <c r="H12" s="82" t="str">
        <f ca="1">IF('INF S3 3'!$U10="|","|",H$7+'INF S3 3'!$U10-'INF S3 3'!$U$5)</f>
        <v>|</v>
      </c>
      <c r="I12" s="83">
        <f ca="1">IF('INF S3 3'!$T10="|","|",I$7+'INF S3 3'!$T10-'INF S3 3'!$T$5)</f>
        <v>0.25663406249999998</v>
      </c>
      <c r="J12" s="207">
        <f ca="1">IF('INF S3 3'!$T10="|","|",J$7+'INF S3 3'!$T10-'INF S3 3'!$T$5)</f>
        <v>0.26705072916666667</v>
      </c>
      <c r="K12" s="83">
        <f ca="1">IF('INF S4 3-351'!$T9="|","|",K$7+'INF S4 3-351'!$T9)</f>
        <v>0.27607850694444447</v>
      </c>
      <c r="L12" s="196" t="str">
        <f ca="1">IF('INF S3 3'!$W10="|","|",L$8+'INF S3 3'!$W10-'INF S3 3'!$T$5)</f>
        <v>|</v>
      </c>
      <c r="M12" s="196"/>
      <c r="N12" s="190" t="str">
        <f ca="1">IF('INF S4 3-351'!$V9="|","|",N$7+'INF S4 3-351'!$V9)</f>
        <v>|</v>
      </c>
      <c r="O12" s="82" t="str">
        <f ca="1">IF('INF S3 3'!$U10="|","|",O$7+'INF S3 3'!$U10-'INF S3 3'!$U$5)</f>
        <v>|</v>
      </c>
      <c r="P12" s="83">
        <f ca="1">IF('INF S3 3'!$T10="|","|",P$7+'INF S3 3'!$T10-'INF S3 3'!$T$5)</f>
        <v>0.29830072916666667</v>
      </c>
      <c r="Q12" s="207">
        <f ca="1">IF('INF S3 3'!$T10="|","|",Q$7+'INF S3 3'!$T10-'INF S3 3'!$T$5)</f>
        <v>0.30871739583333335</v>
      </c>
      <c r="R12" s="83">
        <f ca="1">IF('INF S4 3-351'!$T9="|","|",R$7+'INF S4 3-351'!$T9)</f>
        <v>0.3177451736111111</v>
      </c>
      <c r="S12" s="196" t="str">
        <f ca="1">IF('INF S3 3'!$W10="|","|",S$8+'INF S3 3'!$W10-'INF S3 3'!$T$5)</f>
        <v>|</v>
      </c>
      <c r="T12" s="196"/>
      <c r="U12" s="190" t="str">
        <f ca="1">IF('INF S4 3-351'!$V9="|","|",U$7+'INF S4 3-351'!$V9)</f>
        <v>|</v>
      </c>
      <c r="V12" s="82" t="str">
        <f ca="1">IF('INF S3 3'!$U10="|","|",V$7+'INF S3 3'!$U10-'INF S3 3'!$U$5)</f>
        <v>|</v>
      </c>
      <c r="W12" s="83">
        <f ca="1">IF('INF S3 3'!$T10="|","|",W$7+'INF S3 3'!$T10-'INF S3 3'!$T$5)</f>
        <v>0.33996739583333335</v>
      </c>
      <c r="X12" s="207">
        <f ca="1">IF('INF S3 3'!$T10="|","|",X$7+'INF S3 3'!$T10-'INF S3 3'!$T$5)</f>
        <v>0.35038406249999998</v>
      </c>
      <c r="Y12" s="83">
        <f ca="1">IF('INF S4 3-351'!$T9="|","|",Y$7+'INF S4 3-351'!$T9)</f>
        <v>0.35941184027777778</v>
      </c>
      <c r="Z12" s="196" t="str">
        <f ca="1">IF('INF S3 3'!$W10="|","|",Z$8+'INF S3 3'!$W10-'INF S3 3'!$T$5)</f>
        <v>|</v>
      </c>
      <c r="AA12" s="196"/>
      <c r="AB12" s="190" t="str">
        <f ca="1">IF('INF S4 3-351'!$V9="|","|",AB$7+'INF S4 3-351'!$V9)</f>
        <v>|</v>
      </c>
      <c r="AC12" s="82" t="str">
        <f ca="1">IF('INF S3 3'!$U10="|","|",AC$7+'INF S3 3'!$U10-'INF S3 3'!$U$5)</f>
        <v>|</v>
      </c>
      <c r="AD12" s="207">
        <f ca="1">IF('INF S3 3'!$T10="|","|",AD$7+'INF S3 3'!$T10-'INF S3 3'!$T$5)</f>
        <v>0.39205072916666667</v>
      </c>
      <c r="AE12" s="196" t="str">
        <f ca="1">IF('INF S3 3'!$W10="|","|",AE$8+'INF S3 3'!$W10-'INF S3 3'!$T$5)</f>
        <v>|</v>
      </c>
      <c r="AF12" s="196"/>
      <c r="AG12" s="190" t="str">
        <f ca="1">IF('INF S4 3-351'!$V9="|","|",AG$7+'INF S4 3-351'!$V9)</f>
        <v>|</v>
      </c>
      <c r="AH12" s="83">
        <f ca="1">IF('INF S3 3'!$T10="|","|",AH$7+'INF S3 3'!$T10-'INF S3 3'!$T$5)</f>
        <v>0.42330072916666667</v>
      </c>
      <c r="AI12" s="83">
        <f ca="1">IF('INF S4 3-351'!$T9="|","|",AI$7+'INF S4 3-351'!$T9)</f>
        <v>0.4427451736111111</v>
      </c>
      <c r="AJ12" s="196" t="str">
        <f ca="1">IF('INF S3 3'!$W10="|","|",AJ$8+'INF S3 3'!$W10-'INF S3 3'!$T$5)</f>
        <v>|</v>
      </c>
      <c r="AK12" s="82" t="str">
        <f ca="1">IF('INF S3 3'!$U10="|","|",AK$7+'INF S3 3'!$U10-'INF S3 3'!$U$5)</f>
        <v>|</v>
      </c>
      <c r="AL12" s="207">
        <f ca="1">IF('INF S3 3'!$T10="|","|",AL$7+'INF S3 3'!$T10-'INF S3 3'!$T$5)</f>
        <v>0.47538406249999998</v>
      </c>
      <c r="AM12" s="196" t="str">
        <f ca="1">IF('INF S3 3'!$W10="|","|",AM$8+'INF S3 3'!$W10-'INF S3 3'!$T$5)</f>
        <v>|</v>
      </c>
      <c r="AN12" s="196"/>
      <c r="AO12" s="190" t="str">
        <f ca="1">IF('INF S4 3-351'!$V9="|","|",AO$7+'INF S4 3-351'!$V9)</f>
        <v>|</v>
      </c>
      <c r="AP12" s="83">
        <f ca="1">IF('INF S3 3'!$T10="|","|",AP$7+'INF S3 3'!$T10-'INF S3 3'!$T$5)</f>
        <v>0.50663406249999998</v>
      </c>
      <c r="AQ12" s="83">
        <f ca="1">IF('INF S4 3-351'!$T9="|","|",AQ$7+'INF S4 3-351'!$T9)</f>
        <v>0.52607850694444447</v>
      </c>
      <c r="AR12" s="196" t="str">
        <f ca="1">IF('INF S3 3'!$W10="|","|",AR$8+'INF S3 3'!$W10-'INF S3 3'!$T$5)</f>
        <v>|</v>
      </c>
      <c r="AS12" s="82" t="str">
        <f ca="1">IF('INF S3 3'!$U10="|","|",AS$7+'INF S3 3'!$U10-'INF S3 3'!$U$5)</f>
        <v>|</v>
      </c>
      <c r="AT12" s="207">
        <f ca="1">IF('INF S3 3'!$T10="|","|",AT$7+'INF S3 3'!$T10-'INF S3 3'!$T$5)</f>
        <v>0.55871739583333324</v>
      </c>
      <c r="AU12" s="196" t="str">
        <f ca="1">IF('INF S3 3'!$W10="|","|",AU$8+'INF S3 3'!$W10-'INF S3 3'!$T$5)</f>
        <v>|</v>
      </c>
      <c r="AV12" s="196"/>
      <c r="AW12" s="190" t="str">
        <f ca="1">IF('INF S4 3-351'!$V9="|","|",AW$7+'INF S4 3-351'!$V9)</f>
        <v>|</v>
      </c>
      <c r="AX12" s="83">
        <f ca="1">IF('INF S3 3'!$T10="|","|",AX$7+'INF S3 3'!$T10-'INF S3 3'!$T$5)</f>
        <v>0.58996739583333324</v>
      </c>
      <c r="AY12" s="83">
        <f ca="1">IF('INF S4 3-351'!$T9="|","|",AY$7+'INF S4 3-351'!$T9)</f>
        <v>0.60941184027777773</v>
      </c>
      <c r="AZ12" s="196" t="str">
        <f ca="1">IF('INF S3 3'!$W10="|","|",AZ$8+'INF S3 3'!$W10-'INF S3 3'!$T$5)</f>
        <v>|</v>
      </c>
      <c r="BA12" s="196"/>
      <c r="BB12" s="82" t="str">
        <f ca="1">IF('INF S3 3'!$U10="|","|",BB$7+'INF S3 3'!$U10-'INF S3 3'!$U$5)</f>
        <v>|</v>
      </c>
      <c r="BC12" s="83">
        <f ca="1">IF('INF S3 3'!$T10="|","|",BC$7+'INF S3 3'!$T10-'INF S3 3'!$T$5)</f>
        <v>0.63163406249999998</v>
      </c>
      <c r="BD12" s="207">
        <f ca="1">IF('INF S3 3'!$T10="|","|",BD$7+'INF S3 3'!$T10-'INF S3 3'!$T$5)</f>
        <v>0.64205072916666661</v>
      </c>
      <c r="BE12" s="83">
        <f ca="1">IF('INF S4 3-351'!$T9="|","|",BE$7+'INF S4 3-351'!$T9)</f>
        <v>0.65107850694444447</v>
      </c>
      <c r="BF12" s="196" t="str">
        <f ca="1">IF('INF S3 3'!$W10="|","|",BF$8+'INF S3 3'!$W10-'INF S3 3'!$T$5)</f>
        <v>|</v>
      </c>
      <c r="BG12" s="196"/>
      <c r="BH12" s="190" t="str">
        <f ca="1">IF('INF S4 3-351'!$V9="|","|",BH$7+'INF S4 3-351'!$V9)</f>
        <v>|</v>
      </c>
      <c r="BI12" s="82" t="str">
        <f ca="1">IF('INF S3 3'!$U10="|","|",BI$7+'INF S3 3'!$U10-'INF S3 3'!$U$5)</f>
        <v>|</v>
      </c>
      <c r="BJ12" s="83">
        <f ca="1">IF('INF S3 3'!$T10="|","|",BJ$7+'INF S3 3'!$T10-'INF S3 3'!$T$5)</f>
        <v>0.67330072916666661</v>
      </c>
      <c r="BK12" s="207">
        <f ca="1">IF('INF S3 3'!$T10="|","|",BK$7+'INF S3 3'!$T10-'INF S3 3'!$T$5)</f>
        <v>0.68371739583333324</v>
      </c>
      <c r="BL12" s="83">
        <f ca="1">IF('INF S4 3-351'!$T9="|","|",BL$7+'INF S4 3-351'!$T9)</f>
        <v>0.69274517361111099</v>
      </c>
      <c r="BM12" s="196" t="str">
        <f ca="1">IF('INF S3 3'!$W10="|","|",BM$8+'INF S3 3'!$W10-'INF S3 3'!$T$5)</f>
        <v>|</v>
      </c>
      <c r="BN12" s="196"/>
      <c r="BO12" s="190" t="str">
        <f ca="1">IF('INF S4 3-351'!$V9="|","|",BO$7+'INF S4 3-351'!$V9)</f>
        <v>|</v>
      </c>
      <c r="BP12" s="82" t="str">
        <f ca="1">IF('INF S3 3'!$U10="|","|",BP$7+'INF S3 3'!$U10-'INF S3 3'!$U$5)</f>
        <v>|</v>
      </c>
      <c r="BQ12" s="83">
        <f ca="1">IF('INF S3 3'!$T10="|","|",BQ$7+'INF S3 3'!$T10-'INF S3 3'!$T$5)</f>
        <v>0.71496739583333324</v>
      </c>
      <c r="BR12" s="207">
        <f ca="1">IF('INF S3 3'!$T10="|","|",BR$7+'INF S3 3'!$T10-'INF S3 3'!$T$5)</f>
        <v>0.72538406249999998</v>
      </c>
      <c r="BS12" s="83">
        <f ca="1">IF('INF S4 3-351'!$T9="|","|",BS$7+'INF S4 3-351'!$T9)</f>
        <v>0.73441184027777773</v>
      </c>
      <c r="BT12" s="196" t="str">
        <f ca="1">IF('INF S3 3'!$W10="|","|",BT$8+'INF S3 3'!$W10-'INF S3 3'!$T$5)</f>
        <v>|</v>
      </c>
      <c r="BU12" s="196"/>
      <c r="BV12" s="190" t="str">
        <f ca="1">IF('INF S4 3-351'!$V9="|","|",BV$7+'INF S4 3-351'!$V9)</f>
        <v>|</v>
      </c>
      <c r="BW12" s="82" t="str">
        <f ca="1">IF('INF S3 3'!$U10="|","|",BW$7+'INF S3 3'!$U10-'INF S3 3'!$U$5)</f>
        <v>|</v>
      </c>
      <c r="BX12" s="207">
        <f ca="1">IF('INF S3 3'!$T10="|","|",BX$7+'INF S3 3'!$T10-'INF S3 3'!$T$5)</f>
        <v>0.76705072916666661</v>
      </c>
      <c r="BY12" s="196" t="str">
        <f ca="1">IF('INF S3 3'!$W10="|","|",BY$8+'INF S3 3'!$W10-'INF S3 3'!$T$5)</f>
        <v>|</v>
      </c>
      <c r="BZ12" s="196"/>
      <c r="CA12" s="190" t="str">
        <f ca="1">IF('INF S4 3-351'!$V9="|","|",CA$7+'INF S4 3-351'!$V9)</f>
        <v>|</v>
      </c>
      <c r="CB12" s="83">
        <f ca="1">IF('INF S3 3'!$T10="|","|",CB$7+'INF S3 3'!$T10-'INF S3 3'!$T$5)</f>
        <v>0.79830072916666661</v>
      </c>
      <c r="CC12" s="83">
        <f ca="1">IF('INF S4 3-351'!$T9="|","|",CC$7+'INF S4 3-351'!$T9)</f>
        <v>0.81774517361111099</v>
      </c>
      <c r="CD12" s="196" t="str">
        <f ca="1">IF('INF S3 3'!$W10="|","|",CD$8+'INF S3 3'!$W10-'INF S3 3'!$T$5)</f>
        <v>|</v>
      </c>
      <c r="CE12" s="82" t="str">
        <f ca="1">IF('INF S3 3'!$U10="|","|",CE$7+'INF S3 3'!$U10-'INF S3 3'!$U$5)</f>
        <v>|</v>
      </c>
      <c r="CF12" s="207">
        <f ca="1">IF('INF S3 3'!$T10="|","|",CF$7+'INF S3 3'!$T10-'INF S3 3'!$T$5)</f>
        <v>0.85038406249999998</v>
      </c>
      <c r="CG12" s="196" t="str">
        <f ca="1">IF('INF S3 3'!$W10="|","|",CG$8+'INF S3 3'!$W10-'INF S3 3'!$T$5)</f>
        <v>|</v>
      </c>
      <c r="CH12" s="196"/>
      <c r="CI12" s="190" t="str">
        <f ca="1">IF('INF S4 3-351'!$V9="|","|",CI$7+'INF S4 3-351'!$V9)</f>
        <v>|</v>
      </c>
      <c r="CJ12" s="83">
        <f ca="1">IF('INF S3 3'!$T10="|","|",CJ$7+'INF S3 3'!$T10-'INF S3 3'!$T$5)</f>
        <v>0.88163406249999998</v>
      </c>
      <c r="CK12" s="83">
        <f ca="1">IF('INF S4 3-351'!$T9="|","|",CK$7+'INF S4 3-351'!$T9)</f>
        <v>0.90107850694444447</v>
      </c>
      <c r="CL12" s="196" t="str">
        <f ca="1">IF('INF S3 3'!$W10="|","|",CL$8+'INF S3 3'!$W10-'INF S3 3'!$T$5)</f>
        <v>|</v>
      </c>
      <c r="CM12" s="82" t="str">
        <f ca="1">IF('INF S3 3'!$U10="|","|",CM$7+'INF S3 3'!$U10-'INF S3 3'!$U$5)</f>
        <v>|</v>
      </c>
      <c r="CN12" s="207">
        <f ca="1">IF('INF S3 3'!$T10="|","|",CN$7+'INF S3 3'!$T10-'INF S3 3'!$T$5)</f>
        <v>0.93371739583333324</v>
      </c>
      <c r="CO12" s="196" t="str">
        <f ca="1">IF('INF S3 3'!$W10="|","|",CO$8+'INF S3 3'!$W10-'INF S3 3'!$T$5)</f>
        <v>|</v>
      </c>
      <c r="CP12" s="196"/>
      <c r="CQ12" s="190" t="str">
        <f ca="1">IF('INF S4 3-351'!$V9="|","|",CQ$7+'INF S4 3-351'!$V9)</f>
        <v>|</v>
      </c>
      <c r="CR12" s="83">
        <f ca="1">IF('INF S3 3'!$T10="|","|",CR$7+'INF S3 3'!$T10-'INF S3 3'!$T$5)</f>
        <v>0.96496739583333324</v>
      </c>
      <c r="CU12" s="225">
        <v>18.865999999999985</v>
      </c>
      <c r="CV12" s="226">
        <v>22.39199999999996</v>
      </c>
      <c r="CW12" s="154" t="s">
        <v>129</v>
      </c>
      <c r="CX12" s="180"/>
      <c r="CY12" s="83">
        <f ca="1">IF('INF S3 3'!$AB10="|","|",CY$17+'INF S3 3'!$AB10)</f>
        <v>0.24412579861111108</v>
      </c>
      <c r="CZ12" s="82" t="str">
        <f ca="1">IF('INF S3 3'!$AC10="|","|",CZ$17+'INF S3 3'!$AC10)</f>
        <v>|</v>
      </c>
      <c r="DA12" s="190" t="str">
        <f ca="1">IF('INF S4 3-351'!$AD9="|","|",DA$21+'INF S4 3-351'!$AD9)</f>
        <v>|</v>
      </c>
      <c r="DB12" s="207"/>
      <c r="DC12" s="196" t="str">
        <f ca="1">IF('INF S3 3'!$AE10="|","|",DC$17+'INF S3 3'!$AE10)</f>
        <v>|</v>
      </c>
      <c r="DD12" s="83">
        <f ca="1">IF('INF S4 3-351'!$AB9="|","|",DD$21+'INF S4 3-351'!$AB9)</f>
        <v>0.26640606481481482</v>
      </c>
      <c r="DE12" s="207">
        <f ca="1">IF('INF S3 3'!$AB10="|","|",DE$17+'INF S3 3'!$AB10)</f>
        <v>0.27537579861111111</v>
      </c>
      <c r="DF12" s="83">
        <f ca="1">IF('INF S3 3'!$AB10="|","|",DF$17+'INF S3 3'!$AB10)</f>
        <v>0.28579246527777774</v>
      </c>
      <c r="DG12" s="82" t="str">
        <f ca="1">IF('INF S3 3'!$AC10="|","|",DG$17+'INF S3 3'!$AC10)</f>
        <v>|</v>
      </c>
      <c r="DH12" s="190" t="str">
        <f ca="1">IF('INF S4 3-351'!$AD9="|","|",DH$21+'INF S4 3-351'!$AD9)</f>
        <v>|</v>
      </c>
      <c r="DI12" s="207"/>
      <c r="DJ12" s="196" t="str">
        <f ca="1">IF('INF S3 3'!$AE10="|","|",DJ$17+'INF S3 3'!$AE10)</f>
        <v>|</v>
      </c>
      <c r="DK12" s="83">
        <f ca="1">IF('INF S4 3-351'!$AB9="|","|",DK$21+'INF S4 3-351'!$AB9)</f>
        <v>0.30807273148148151</v>
      </c>
      <c r="DL12" s="207">
        <f ca="1">IF('INF S3 3'!$AB10="|","|",DL$17+'INF S3 3'!$AB10)</f>
        <v>0.31704246527777774</v>
      </c>
      <c r="DM12" s="83">
        <f ca="1">IF('INF S3 3'!$AB10="|","|",DM$17+'INF S3 3'!$AB10)</f>
        <v>0.32745913194444443</v>
      </c>
      <c r="DN12" s="82" t="str">
        <f ca="1">IF('INF S3 3'!$AC10="|","|",DN$17+'INF S3 3'!$AC10)</f>
        <v>|</v>
      </c>
      <c r="DO12" s="190" t="str">
        <f ca="1">IF('INF S4 3-351'!$AD9="|","|",DO$21+'INF S4 3-351'!$AD9)</f>
        <v>|</v>
      </c>
      <c r="DP12" s="207"/>
      <c r="DQ12" s="196" t="str">
        <f ca="1">IF('INF S3 3'!$AE10="|","|",DQ$17+'INF S3 3'!$AE10)</f>
        <v>|</v>
      </c>
      <c r="DR12" s="83">
        <f ca="1">IF('INF S4 3-351'!$AB9="|","|",DR$21+'INF S4 3-351'!$AB9)</f>
        <v>0.34973939814814814</v>
      </c>
      <c r="DS12" s="207">
        <f ca="1">IF('INF S3 3'!$AB10="|","|",DS$17+'INF S3 3'!$AB10)</f>
        <v>0.35870913194444443</v>
      </c>
      <c r="DT12" s="83">
        <f ca="1">IF('INF S3 3'!$AB10="|","|",DT$17+'INF S3 3'!$AB10)</f>
        <v>0.36912579861111111</v>
      </c>
      <c r="DU12" s="82" t="str">
        <f ca="1">IF('INF S3 3'!$AC10="|","|",DU$17+'INF S3 3'!$AC10)</f>
        <v>|</v>
      </c>
      <c r="DV12" s="190" t="str">
        <f ca="1">IF('INF S4 3-351'!$AD9="|","|",DV$21+'INF S4 3-351'!$AD9)</f>
        <v>|</v>
      </c>
      <c r="DW12" s="207"/>
      <c r="DX12" s="196" t="str">
        <f ca="1">IF('INF S3 3'!$AE10="|","|",DX$17+'INF S3 3'!$AE10)</f>
        <v>|</v>
      </c>
      <c r="DY12" s="83">
        <f ca="1">IF('INF S4 3-351'!$AB9="|","|",DY$21+'INF S4 3-351'!$AB9)</f>
        <v>0.39140606481481477</v>
      </c>
      <c r="DZ12" s="83">
        <f ca="1">IF('INF S3 3'!$AB10="|","|",DZ$17+'INF S3 3'!$AB10)</f>
        <v>0.41079246527777774</v>
      </c>
      <c r="EA12" s="82" t="str">
        <f ca="1">IF('INF S3 3'!$AC10="|","|",EA$17+'INF S3 3'!$AC10)</f>
        <v>|</v>
      </c>
      <c r="EB12" s="207"/>
      <c r="EC12" s="196" t="str">
        <f ca="1">IF('INF S3 3'!$AE10="|","|",EC$17+'INF S3 3'!$AE10)</f>
        <v>|</v>
      </c>
      <c r="ED12" s="207">
        <f ca="1">IF('INF S3 3'!$AB10="|","|",ED$17+'INF S3 3'!$AB10)</f>
        <v>0.44204246527777774</v>
      </c>
      <c r="EE12" s="190" t="str">
        <f ca="1">IF('INF S4 3-351'!$AD9="|","|",EE$21+'INF S4 3-351'!$AD9)</f>
        <v>|</v>
      </c>
      <c r="EF12" s="207"/>
      <c r="EG12" s="196" t="str">
        <f ca="1">IF('INF S3 3'!$AE10="|","|",EG$17+'INF S3 3'!$AE10)</f>
        <v>|</v>
      </c>
      <c r="EH12" s="83">
        <f ca="1">IF('INF S4 3-351'!$AB9="|","|",EH$21+'INF S4 3-351'!$AB9)</f>
        <v>0.47473939814814814</v>
      </c>
      <c r="EI12" s="83">
        <f ca="1">IF('INF S3 3'!$AB10="|","|",EI$17+'INF S3 3'!$AB10)</f>
        <v>0.49412579861111111</v>
      </c>
      <c r="EJ12" s="82" t="str">
        <f ca="1">IF('INF S3 3'!$AC10="|","|",EJ$17+'INF S3 3'!$AC10)</f>
        <v>|</v>
      </c>
      <c r="EK12" s="196" t="str">
        <f ca="1">IF('INF S3 3'!$AE10="|","|",EK$17+'INF S3 3'!$AE10)</f>
        <v>|</v>
      </c>
      <c r="EL12" s="207">
        <f ca="1">IF('INF S3 3'!$AB10="|","|",EL$17+'INF S3 3'!$AB10)</f>
        <v>0.52537579861111106</v>
      </c>
      <c r="EM12" s="190" t="str">
        <f ca="1">IF('INF S4 3-351'!$AD9="|","|",EM$21+'INF S4 3-351'!$AD9)</f>
        <v>|</v>
      </c>
      <c r="EN12" s="207"/>
      <c r="EO12" s="196" t="str">
        <f ca="1">IF('INF S3 3'!$AE10="|","|",EO$17+'INF S3 3'!$AE10)</f>
        <v>|</v>
      </c>
      <c r="EP12" s="83">
        <f ca="1">IF('INF S4 3-351'!$AB9="|","|",EP$21+'INF S4 3-351'!$AB9)</f>
        <v>0.55807273148148151</v>
      </c>
      <c r="EQ12" s="83">
        <f ca="1">IF('INF S3 3'!$AB10="|","|",EQ$17+'INF S3 3'!$AB10)</f>
        <v>0.57745913194444443</v>
      </c>
      <c r="ER12" s="82" t="str">
        <f ca="1">IF('INF S3 3'!$AC10="|","|",ER$17+'INF S3 3'!$AC10)</f>
        <v>|</v>
      </c>
      <c r="ES12" s="196" t="str">
        <f ca="1">IF('INF S3 3'!$AE10="|","|",ES$17+'INF S3 3'!$AE10)</f>
        <v>|</v>
      </c>
      <c r="ET12" s="207">
        <f ca="1">IF('INF S3 3'!$AB10="|","|",ET$17+'INF S3 3'!$AB10)</f>
        <v>0.60870913194444443</v>
      </c>
      <c r="EU12" s="190" t="str">
        <f ca="1">IF('INF S4 3-351'!$AD9="|","|",EU$21+'INF S4 3-351'!$AD9)</f>
        <v>|</v>
      </c>
      <c r="EV12" s="207"/>
      <c r="EW12" s="196" t="str">
        <f ca="1">IF('INF S3 3'!$AE10="|","|",EW$17+'INF S3 3'!$AE10)</f>
        <v>|</v>
      </c>
      <c r="EX12" s="83">
        <f ca="1">IF('INF S4 3-351'!$AB9="|","|",EX$21+'INF S4 3-351'!$AB9)</f>
        <v>0.64140606481481477</v>
      </c>
      <c r="EY12" s="207">
        <f ca="1">IF('INF S3 3'!$AB10="|","|",EY$17+'INF S3 3'!$AB10)</f>
        <v>0.65037579861111106</v>
      </c>
      <c r="EZ12" s="83">
        <f ca="1">IF('INF S3 3'!$AB10="|","|",EZ$17+'INF S3 3'!$AB10)</f>
        <v>0.6607924652777778</v>
      </c>
      <c r="FA12" s="82" t="str">
        <f ca="1">IF('INF S3 3'!$AC10="|","|",FA$17+'INF S3 3'!$AC10)</f>
        <v>|</v>
      </c>
      <c r="FB12" s="190" t="str">
        <f ca="1">IF('INF S4 3-351'!$AD9="|","|",FB$21+'INF S4 3-351'!$AD9)</f>
        <v>|</v>
      </c>
      <c r="FC12" s="207"/>
      <c r="FD12" s="196" t="str">
        <f ca="1">IF('INF S3 3'!$AE10="|","|",FD$17+'INF S3 3'!$AE10)</f>
        <v>|</v>
      </c>
      <c r="FE12" s="83">
        <f ca="1">IF('INF S4 3-351'!$AB9="|","|",FE$21+'INF S4 3-351'!$AB9)</f>
        <v>0.68307273148148151</v>
      </c>
      <c r="FF12" s="207">
        <f ca="1">IF('INF S3 3'!$AB10="|","|",FF$17+'INF S3 3'!$AB10)</f>
        <v>0.6920424652777778</v>
      </c>
      <c r="FG12" s="83">
        <f ca="1">IF('INF S3 3'!$AB10="|","|",FG$17+'INF S3 3'!$AB10)</f>
        <v>0.70245913194444454</v>
      </c>
      <c r="FH12" s="82" t="str">
        <f ca="1">IF('INF S3 3'!$AC10="|","|",FH$17+'INF S3 3'!$AC10)</f>
        <v>|</v>
      </c>
      <c r="FI12" s="190" t="str">
        <f ca="1">IF('INF S4 3-351'!$AD9="|","|",FI$21+'INF S4 3-351'!$AD9)</f>
        <v>|</v>
      </c>
      <c r="FJ12" s="207"/>
      <c r="FK12" s="196" t="str">
        <f ca="1">IF('INF S3 3'!$AE10="|","|",FK$17+'INF S3 3'!$AE10)</f>
        <v>|</v>
      </c>
      <c r="FL12" s="83">
        <f ca="1">IF('INF S4 3-351'!$AB9="|","|",FL$21+'INF S4 3-351'!$AB9)</f>
        <v>0.72473939814814825</v>
      </c>
      <c r="FM12" s="207">
        <f ca="1">IF('INF S3 3'!$AB10="|","|",FM$17+'INF S3 3'!$AB10)</f>
        <v>0.73370913194444454</v>
      </c>
      <c r="FN12" s="83">
        <f ca="1">IF('INF S3 3'!$AB10="|","|",FN$17+'INF S3 3'!$AB10)</f>
        <v>0.74412579861111117</v>
      </c>
      <c r="FO12" s="82" t="str">
        <f ca="1">IF('INF S3 3'!$AC10="|","|",FO$17+'INF S3 3'!$AC10)</f>
        <v>|</v>
      </c>
      <c r="FP12" s="190" t="str">
        <f ca="1">IF('INF S4 3-351'!$AD9="|","|",FP$21+'INF S4 3-351'!$AD9)</f>
        <v>|</v>
      </c>
      <c r="FQ12" s="207"/>
      <c r="FR12" s="196" t="str">
        <f ca="1">IF('INF S3 3'!$AE10="|","|",FR$17+'INF S3 3'!$AE10)</f>
        <v>|</v>
      </c>
      <c r="FS12" s="207">
        <f ca="1">IF('INF S3 3'!$AB10="|","|",FS$17+'INF S3 3'!$AB10)</f>
        <v>0.77537579861111117</v>
      </c>
      <c r="FT12" s="190" t="str">
        <f ca="1">IF('INF S4 3-351'!$AD9="|","|",FT$21+'INF S4 3-351'!$AD9)</f>
        <v>|</v>
      </c>
      <c r="FU12" s="207"/>
      <c r="FV12" s="196" t="str">
        <f ca="1">IF('INF S3 3'!$AE10="|","|",FV$17+'INF S3 3'!$AE10)</f>
        <v>|</v>
      </c>
      <c r="FW12" s="83">
        <f ca="1">IF('INF S4 3-351'!$AB9="|","|",FW$21+'INF S4 3-351'!$AB9)</f>
        <v>0.80807273148148151</v>
      </c>
      <c r="FX12" s="83">
        <f ca="1">IF('INF S3 3'!$AB10="|","|",FX$17+'INF S3 3'!$AB10)</f>
        <v>0.82745913194444454</v>
      </c>
      <c r="FY12" s="82" t="str">
        <f ca="1">IF('INF S3 3'!$AC10="|","|",FY$17+'INF S3 3'!$AC10)</f>
        <v>|</v>
      </c>
      <c r="FZ12" s="196" t="str">
        <f ca="1">IF('INF S3 3'!$AE10="|","|",FZ$17+'INF S3 3'!$AE10)</f>
        <v>|</v>
      </c>
      <c r="GA12" s="207">
        <f ca="1">IF('INF S3 3'!$AB10="|","|",GA$17+'INF S3 3'!$AB10)</f>
        <v>0.85870913194444454</v>
      </c>
      <c r="GB12" s="190" t="str">
        <f ca="1">IF('INF S4 3-351'!$AD9="|","|",GB$21+'INF S4 3-351'!$AD9)</f>
        <v>|</v>
      </c>
      <c r="GC12" s="207"/>
      <c r="GD12" s="196" t="str">
        <f ca="1">IF('INF S3 3'!$AE10="|","|",GD$17+'INF S3 3'!$AE10)</f>
        <v>|</v>
      </c>
      <c r="GE12" s="83">
        <f ca="1">IF('INF S4 3-351'!$AB9="|","|",GE$21+'INF S4 3-351'!$AB9)</f>
        <v>0.89140606481481477</v>
      </c>
      <c r="GF12" s="83">
        <f ca="1">IF('INF S3 3'!$AB10="|","|",GF$17+'INF S3 3'!$AB10)</f>
        <v>0.9107924652777778</v>
      </c>
      <c r="GG12" s="82" t="str">
        <f ca="1">IF('INF S3 3'!$AC10="|","|",GG$17+'INF S3 3'!$AC10)</f>
        <v>|</v>
      </c>
      <c r="GH12" s="196" t="str">
        <f ca="1">IF('INF S3 3'!$AE10="|","|",GH$17+'INF S3 3'!$AE10)</f>
        <v>|</v>
      </c>
      <c r="GI12" s="207">
        <f ca="1">IF('INF S3 3'!$AB10="|","|",GI$17+'INF S3 3'!$AB10)</f>
        <v>0.9420424652777778</v>
      </c>
      <c r="GJ12" s="190" t="str">
        <f ca="1">IF('INF S4 3-351'!$AD9="|","|",GJ$21+'INF S4 3-351'!$AD9)</f>
        <v>|</v>
      </c>
      <c r="GK12" s="207"/>
      <c r="GL12" s="83">
        <f ca="1">IF('INF S4 3-351'!$AB9="|","|",GL$21+'INF S4 3-351'!$AB9)</f>
        <v>0.97473939814814825</v>
      </c>
      <c r="GM12" s="83">
        <f ca="1">IF('INF S3 3'!$AB10="|","|",GM$17+'INF S3 3'!$AB10)</f>
        <v>0.99412579861111117</v>
      </c>
    </row>
    <row r="13" spans="1:195">
      <c r="A13" s="225">
        <f ca="1">'INF S3 3'!K11</f>
        <v>13.038000000000011</v>
      </c>
      <c r="B13" s="226">
        <f ca="1">'INF S4 3-351'!K10</f>
        <v>16.563999999999986</v>
      </c>
      <c r="C13" s="155" t="str">
        <f ca="1">'INF S3 3'!L11</f>
        <v>Swarzędz</v>
      </c>
      <c r="D13" s="180"/>
      <c r="E13" s="83">
        <f ca="1">IF('INF S3 3'!$T11="|","|",E$7+'INF S3 3'!$T11-'INF S3 3'!$T$5)</f>
        <v>0.21871142361111112</v>
      </c>
      <c r="F13" s="83">
        <f ca="1">IF('INF S4 3-351'!$T10="|","|",F$7+'INF S4 3-351'!$T10)</f>
        <v>0.23815586805555555</v>
      </c>
      <c r="G13" s="190" t="str">
        <f ca="1">IF('INF S4 3-351'!$V10="|","|",G$7+'INF S4 3-351'!$V10)</f>
        <v>|</v>
      </c>
      <c r="H13" s="82">
        <f ca="1">IF('INF S3 3'!$U11="|","|",H$7+'INF S3 3'!$U11-'INF S3 3'!$U$5)</f>
        <v>0.25142361111111111</v>
      </c>
      <c r="I13" s="83">
        <f ca="1">IF('INF S3 3'!$T11="|","|",I$7+'INF S3 3'!$T11-'INF S3 3'!$T$5)</f>
        <v>0.26037809027777775</v>
      </c>
      <c r="J13" s="207">
        <f ca="1">IF('INF S3 3'!$T11="|","|",J$7+'INF S3 3'!$T11-'INF S3 3'!$T$5)</f>
        <v>0.27079475694444444</v>
      </c>
      <c r="K13" s="83">
        <f ca="1">IF('INF S4 3-351'!$T10="|","|",K$7+'INF S4 3-351'!$T10)</f>
        <v>0.27982253472222224</v>
      </c>
      <c r="L13" s="196" t="str">
        <f ca="1">IF('INF S3 3'!$W11="|","|",L$8+'INF S3 3'!$W11-'INF S3 3'!$T$5)</f>
        <v>|</v>
      </c>
      <c r="M13" s="196"/>
      <c r="N13" s="190" t="str">
        <f ca="1">IF('INF S4 3-351'!$V10="|","|",N$7+'INF S4 3-351'!$V10)</f>
        <v>|</v>
      </c>
      <c r="O13" s="82">
        <f ca="1">IF('INF S3 3'!$U11="|","|",O$7+'INF S3 3'!$U11-'INF S3 3'!$U$5)</f>
        <v>0.29309027777777774</v>
      </c>
      <c r="P13" s="83">
        <f ca="1">IF('INF S3 3'!$T11="|","|",P$7+'INF S3 3'!$T11-'INF S3 3'!$T$5)</f>
        <v>0.30204475694444444</v>
      </c>
      <c r="Q13" s="207">
        <f ca="1">IF('INF S3 3'!$T11="|","|",Q$7+'INF S3 3'!$T11-'INF S3 3'!$T$5)</f>
        <v>0.31246142361111112</v>
      </c>
      <c r="R13" s="83">
        <f ca="1">IF('INF S4 3-351'!$T10="|","|",R$7+'INF S4 3-351'!$T10)</f>
        <v>0.32148920138888887</v>
      </c>
      <c r="S13" s="196" t="str">
        <f ca="1">IF('INF S3 3'!$W11="|","|",S$8+'INF S3 3'!$W11-'INF S3 3'!$T$5)</f>
        <v>|</v>
      </c>
      <c r="T13" s="196"/>
      <c r="U13" s="190" t="str">
        <f ca="1">IF('INF S4 3-351'!$V10="|","|",U$7+'INF S4 3-351'!$V10)</f>
        <v>|</v>
      </c>
      <c r="V13" s="82">
        <f ca="1">IF('INF S3 3'!$U11="|","|",V$7+'INF S3 3'!$U11-'INF S3 3'!$U$5)</f>
        <v>0.33475694444444443</v>
      </c>
      <c r="W13" s="83">
        <f ca="1">IF('INF S3 3'!$T11="|","|",W$7+'INF S3 3'!$T11-'INF S3 3'!$T$5)</f>
        <v>0.34371142361111112</v>
      </c>
      <c r="X13" s="207">
        <f ca="1">IF('INF S3 3'!$T11="|","|",X$7+'INF S3 3'!$T11-'INF S3 3'!$T$5)</f>
        <v>0.35412809027777775</v>
      </c>
      <c r="Y13" s="83">
        <f ca="1">IF('INF S4 3-351'!$T10="|","|",Y$7+'INF S4 3-351'!$T10)</f>
        <v>0.36315586805555555</v>
      </c>
      <c r="Z13" s="196" t="str">
        <f ca="1">IF('INF S3 3'!$W11="|","|",Z$8+'INF S3 3'!$W11-'INF S3 3'!$T$5)</f>
        <v>|</v>
      </c>
      <c r="AA13" s="196"/>
      <c r="AB13" s="190" t="str">
        <f ca="1">IF('INF S4 3-351'!$V10="|","|",AB$7+'INF S4 3-351'!$V10)</f>
        <v>|</v>
      </c>
      <c r="AC13" s="82">
        <f ca="1">IF('INF S3 3'!$U11="|","|",AC$7+'INF S3 3'!$U11-'INF S3 3'!$U$5)</f>
        <v>0.37642361111111111</v>
      </c>
      <c r="AD13" s="207">
        <f ca="1">IF('INF S3 3'!$T11="|","|",AD$7+'INF S3 3'!$T11-'INF S3 3'!$T$5)</f>
        <v>0.39579475694444444</v>
      </c>
      <c r="AE13" s="196" t="str">
        <f ca="1">IF('INF S3 3'!$W11="|","|",AE$8+'INF S3 3'!$W11-'INF S3 3'!$T$5)</f>
        <v>|</v>
      </c>
      <c r="AF13" s="196"/>
      <c r="AG13" s="190" t="str">
        <f ca="1">IF('INF S4 3-351'!$V10="|","|",AG$7+'INF S4 3-351'!$V10)</f>
        <v>|</v>
      </c>
      <c r="AH13" s="83">
        <f ca="1">IF('INF S3 3'!$T11="|","|",AH$7+'INF S3 3'!$T11-'INF S3 3'!$T$5)</f>
        <v>0.42704475694444444</v>
      </c>
      <c r="AI13" s="83">
        <f ca="1">IF('INF S4 3-351'!$T10="|","|",AI$7+'INF S4 3-351'!$T10)</f>
        <v>0.44648920138888887</v>
      </c>
      <c r="AJ13" s="196" t="str">
        <f ca="1">IF('INF S3 3'!$W11="|","|",AJ$8+'INF S3 3'!$W11-'INF S3 3'!$T$5)</f>
        <v>|</v>
      </c>
      <c r="AK13" s="82">
        <f ca="1">IF('INF S3 3'!$U11="|","|",AK$7+'INF S3 3'!$U11-'INF S3 3'!$U$5)</f>
        <v>0.45975694444444443</v>
      </c>
      <c r="AL13" s="207">
        <f ca="1">IF('INF S3 3'!$T11="|","|",AL$7+'INF S3 3'!$T11-'INF S3 3'!$T$5)</f>
        <v>0.4791280902777777</v>
      </c>
      <c r="AM13" s="196" t="str">
        <f ca="1">IF('INF S3 3'!$W11="|","|",AM$8+'INF S3 3'!$W11-'INF S3 3'!$T$5)</f>
        <v>|</v>
      </c>
      <c r="AN13" s="196"/>
      <c r="AO13" s="190" t="str">
        <f ca="1">IF('INF S4 3-351'!$V10="|","|",AO$7+'INF S4 3-351'!$V10)</f>
        <v>|</v>
      </c>
      <c r="AP13" s="83">
        <f ca="1">IF('INF S3 3'!$T11="|","|",AP$7+'INF S3 3'!$T11-'INF S3 3'!$T$5)</f>
        <v>0.5103780902777777</v>
      </c>
      <c r="AQ13" s="83">
        <f ca="1">IF('INF S4 3-351'!$T10="|","|",AQ$7+'INF S4 3-351'!$T10)</f>
        <v>0.52982253472222218</v>
      </c>
      <c r="AR13" s="196" t="str">
        <f ca="1">IF('INF S3 3'!$W11="|","|",AR$8+'INF S3 3'!$W11-'INF S3 3'!$T$5)</f>
        <v>|</v>
      </c>
      <c r="AS13" s="82">
        <f ca="1">IF('INF S3 3'!$U11="|","|",AS$7+'INF S3 3'!$U11-'INF S3 3'!$U$5)</f>
        <v>0.54309027777777785</v>
      </c>
      <c r="AT13" s="207">
        <f ca="1">IF('INF S3 3'!$T11="|","|",AT$7+'INF S3 3'!$T11-'INF S3 3'!$T$5)</f>
        <v>0.56246142361111107</v>
      </c>
      <c r="AU13" s="196" t="str">
        <f ca="1">IF('INF S3 3'!$W11="|","|",AU$8+'INF S3 3'!$W11-'INF S3 3'!$T$5)</f>
        <v>|</v>
      </c>
      <c r="AV13" s="196"/>
      <c r="AW13" s="190" t="str">
        <f ca="1">IF('INF S4 3-351'!$V10="|","|",AW$7+'INF S4 3-351'!$V10)</f>
        <v>|</v>
      </c>
      <c r="AX13" s="83">
        <f ca="1">IF('INF S3 3'!$T11="|","|",AX$7+'INF S3 3'!$T11-'INF S3 3'!$T$5)</f>
        <v>0.59371142361111107</v>
      </c>
      <c r="AY13" s="83">
        <f ca="1">IF('INF S4 3-351'!$T10="|","|",AY$7+'INF S4 3-351'!$T10)</f>
        <v>0.61315586805555555</v>
      </c>
      <c r="AZ13" s="196" t="str">
        <f ca="1">IF('INF S3 3'!$W11="|","|",AZ$8+'INF S3 3'!$W11-'INF S3 3'!$T$5)</f>
        <v>|</v>
      </c>
      <c r="BA13" s="196"/>
      <c r="BB13" s="82">
        <f ca="1">IF('INF S3 3'!$U11="|","|",BB$7+'INF S3 3'!$U11-'INF S3 3'!$U$5)</f>
        <v>0.62642361111111111</v>
      </c>
      <c r="BC13" s="83">
        <f ca="1">IF('INF S3 3'!$T11="|","|",BC$7+'INF S3 3'!$T11-'INF S3 3'!$T$5)</f>
        <v>0.63537809027777781</v>
      </c>
      <c r="BD13" s="207">
        <f ca="1">IF('INF S3 3'!$T11="|","|",BD$7+'INF S3 3'!$T11-'INF S3 3'!$T$5)</f>
        <v>0.64579475694444444</v>
      </c>
      <c r="BE13" s="83">
        <f ca="1">IF('INF S4 3-351'!$T10="|","|",BE$7+'INF S4 3-351'!$T10)</f>
        <v>0.65482253472222218</v>
      </c>
      <c r="BF13" s="196" t="str">
        <f ca="1">IF('INF S3 3'!$W11="|","|",BF$8+'INF S3 3'!$W11-'INF S3 3'!$T$5)</f>
        <v>|</v>
      </c>
      <c r="BG13" s="196"/>
      <c r="BH13" s="190" t="str">
        <f ca="1">IF('INF S4 3-351'!$V10="|","|",BH$7+'INF S4 3-351'!$V10)</f>
        <v>|</v>
      </c>
      <c r="BI13" s="82">
        <f ca="1">IF('INF S3 3'!$U11="|","|",BI$7+'INF S3 3'!$U11-'INF S3 3'!$U$5)</f>
        <v>0.66809027777777785</v>
      </c>
      <c r="BJ13" s="83">
        <f ca="1">IF('INF S3 3'!$T11="|","|",BJ$7+'INF S3 3'!$T11-'INF S3 3'!$T$5)</f>
        <v>0.67704475694444444</v>
      </c>
      <c r="BK13" s="207">
        <f ca="1">IF('INF S3 3'!$T11="|","|",BK$7+'INF S3 3'!$T11-'INF S3 3'!$T$5)</f>
        <v>0.68746142361111107</v>
      </c>
      <c r="BL13" s="83">
        <f ca="1">IF('INF S4 3-351'!$T10="|","|",BL$7+'INF S4 3-351'!$T10)</f>
        <v>0.69648920138888881</v>
      </c>
      <c r="BM13" s="196" t="str">
        <f ca="1">IF('INF S3 3'!$W11="|","|",BM$8+'INF S3 3'!$W11-'INF S3 3'!$T$5)</f>
        <v>|</v>
      </c>
      <c r="BN13" s="196"/>
      <c r="BO13" s="190" t="str">
        <f ca="1">IF('INF S4 3-351'!$V10="|","|",BO$7+'INF S4 3-351'!$V10)</f>
        <v>|</v>
      </c>
      <c r="BP13" s="82">
        <f ca="1">IF('INF S3 3'!$U11="|","|",BP$7+'INF S3 3'!$U11-'INF S3 3'!$U$5)</f>
        <v>0.70975694444444459</v>
      </c>
      <c r="BQ13" s="83">
        <f ca="1">IF('INF S3 3'!$T11="|","|",BQ$7+'INF S3 3'!$T11-'INF S3 3'!$T$5)</f>
        <v>0.71871142361111107</v>
      </c>
      <c r="BR13" s="207">
        <f ca="1">IF('INF S3 3'!$T11="|","|",BR$7+'INF S3 3'!$T11-'INF S3 3'!$T$5)</f>
        <v>0.72912809027777781</v>
      </c>
      <c r="BS13" s="83">
        <f ca="1">IF('INF S4 3-351'!$T10="|","|",BS$7+'INF S4 3-351'!$T10)</f>
        <v>0.73815586805555544</v>
      </c>
      <c r="BT13" s="196" t="str">
        <f ca="1">IF('INF S3 3'!$W11="|","|",BT$8+'INF S3 3'!$W11-'INF S3 3'!$T$5)</f>
        <v>|</v>
      </c>
      <c r="BU13" s="196"/>
      <c r="BV13" s="190" t="str">
        <f ca="1">IF('INF S4 3-351'!$V10="|","|",BV$7+'INF S4 3-351'!$V10)</f>
        <v>|</v>
      </c>
      <c r="BW13" s="82">
        <f ca="1">IF('INF S3 3'!$U11="|","|",BW$7+'INF S3 3'!$U11-'INF S3 3'!$U$5)</f>
        <v>0.75142361111111122</v>
      </c>
      <c r="BX13" s="207">
        <f ca="1">IF('INF S3 3'!$T11="|","|",BX$7+'INF S3 3'!$T11-'INF S3 3'!$T$5)</f>
        <v>0.77079475694444444</v>
      </c>
      <c r="BY13" s="196" t="str">
        <f ca="1">IF('INF S3 3'!$W11="|","|",BY$8+'INF S3 3'!$W11-'INF S3 3'!$T$5)</f>
        <v>|</v>
      </c>
      <c r="BZ13" s="196"/>
      <c r="CA13" s="190" t="str">
        <f ca="1">IF('INF S4 3-351'!$V10="|","|",CA$7+'INF S4 3-351'!$V10)</f>
        <v>|</v>
      </c>
      <c r="CB13" s="83">
        <f ca="1">IF('INF S3 3'!$T11="|","|",CB$7+'INF S3 3'!$T11-'INF S3 3'!$T$5)</f>
        <v>0.80204475694444444</v>
      </c>
      <c r="CC13" s="83">
        <f ca="1">IF('INF S4 3-351'!$T10="|","|",CC$7+'INF S4 3-351'!$T10)</f>
        <v>0.82148920138888881</v>
      </c>
      <c r="CD13" s="196" t="str">
        <f ca="1">IF('INF S3 3'!$W11="|","|",CD$8+'INF S3 3'!$W11-'INF S3 3'!$T$5)</f>
        <v>|</v>
      </c>
      <c r="CE13" s="82">
        <f ca="1">IF('INF S3 3'!$U11="|","|",CE$7+'INF S3 3'!$U11-'INF S3 3'!$U$5)</f>
        <v>0.83475694444444459</v>
      </c>
      <c r="CF13" s="207">
        <f ca="1">IF('INF S3 3'!$T11="|","|",CF$7+'INF S3 3'!$T11-'INF S3 3'!$T$5)</f>
        <v>0.85412809027777781</v>
      </c>
      <c r="CG13" s="196" t="str">
        <f ca="1">IF('INF S3 3'!$W11="|","|",CG$8+'INF S3 3'!$W11-'INF S3 3'!$T$5)</f>
        <v>|</v>
      </c>
      <c r="CH13" s="196"/>
      <c r="CI13" s="190" t="str">
        <f ca="1">IF('INF S4 3-351'!$V10="|","|",CI$7+'INF S4 3-351'!$V10)</f>
        <v>|</v>
      </c>
      <c r="CJ13" s="83">
        <f ca="1">IF('INF S3 3'!$T11="|","|",CJ$7+'INF S3 3'!$T11-'INF S3 3'!$T$5)</f>
        <v>0.88537809027777781</v>
      </c>
      <c r="CK13" s="83">
        <f ca="1">IF('INF S4 3-351'!$T10="|","|",CK$7+'INF S4 3-351'!$T10)</f>
        <v>0.90482253472222218</v>
      </c>
      <c r="CL13" s="196" t="str">
        <f ca="1">IF('INF S3 3'!$W11="|","|",CL$8+'INF S3 3'!$W11-'INF S3 3'!$T$5)</f>
        <v>|</v>
      </c>
      <c r="CM13" s="82">
        <f ca="1">IF('INF S3 3'!$U11="|","|",CM$7+'INF S3 3'!$U11-'INF S3 3'!$U$5)</f>
        <v>0.91809027777777785</v>
      </c>
      <c r="CN13" s="207">
        <f ca="1">IF('INF S3 3'!$T11="|","|",CN$7+'INF S3 3'!$T11-'INF S3 3'!$T$5)</f>
        <v>0.93746142361111107</v>
      </c>
      <c r="CO13" s="196" t="str">
        <f ca="1">IF('INF S3 3'!$W11="|","|",CO$8+'INF S3 3'!$W11-'INF S3 3'!$T$5)</f>
        <v>|</v>
      </c>
      <c r="CP13" s="196"/>
      <c r="CQ13" s="190" t="str">
        <f ca="1">IF('INF S4 3-351'!$V10="|","|",CQ$7+'INF S4 3-351'!$V10)</f>
        <v>|</v>
      </c>
      <c r="CR13" s="83">
        <f ca="1">IF('INF S3 3'!$T11="|","|",CR$7+'INF S3 3'!$T11-'INF S3 3'!$T$5)</f>
        <v>0.96871142361111107</v>
      </c>
      <c r="CU13" s="225">
        <v>13.038000000000011</v>
      </c>
      <c r="CV13" s="226">
        <v>16.563999999999986</v>
      </c>
      <c r="CW13" s="155" t="s">
        <v>130</v>
      </c>
      <c r="CX13" s="180"/>
      <c r="CY13" s="83">
        <f ca="1">IF('INF S3 3'!$AB11="|","|",CY$17+'INF S3 3'!$AB11)</f>
        <v>0.24072899305555553</v>
      </c>
      <c r="CZ13" s="82">
        <f ca="1">IF('INF S3 3'!$AC11="|","|",CZ$17+'INF S3 3'!$AC11)</f>
        <v>0.24857913194444445</v>
      </c>
      <c r="DA13" s="190" t="str">
        <f ca="1">IF('INF S4 3-351'!$AD10="|","|",DA$21+'INF S4 3-351'!$AD10)</f>
        <v>|</v>
      </c>
      <c r="DB13" s="207"/>
      <c r="DC13" s="196" t="str">
        <f ca="1">IF('INF S3 3'!$AE11="|","|",DC$17+'INF S3 3'!$AE11)</f>
        <v>|</v>
      </c>
      <c r="DD13" s="83">
        <f ca="1">IF('INF S4 3-351'!$AB10="|","|",DD$21+'INF S4 3-351'!$AB10)</f>
        <v>0.26300925925925928</v>
      </c>
      <c r="DE13" s="207">
        <f ca="1">IF('INF S3 3'!$AB11="|","|",DE$17+'INF S3 3'!$AB11)</f>
        <v>0.27197899305555556</v>
      </c>
      <c r="DF13" s="83">
        <f ca="1">IF('INF S3 3'!$AB11="|","|",DF$17+'INF S3 3'!$AB11)</f>
        <v>0.28239565972222219</v>
      </c>
      <c r="DG13" s="82">
        <f ca="1">IF('INF S3 3'!$AC11="|","|",DG$17+'INF S3 3'!$AC11)</f>
        <v>0.29024579861111111</v>
      </c>
      <c r="DH13" s="190" t="str">
        <f ca="1">IF('INF S4 3-351'!$AD10="|","|",DH$21+'INF S4 3-351'!$AD10)</f>
        <v>|</v>
      </c>
      <c r="DI13" s="207"/>
      <c r="DJ13" s="196" t="str">
        <f ca="1">IF('INF S3 3'!$AE11="|","|",DJ$17+'INF S3 3'!$AE11)</f>
        <v>|</v>
      </c>
      <c r="DK13" s="83">
        <f ca="1">IF('INF S4 3-351'!$AB10="|","|",DK$21+'INF S4 3-351'!$AB10)</f>
        <v>0.30467592592592596</v>
      </c>
      <c r="DL13" s="207">
        <f ca="1">IF('INF S3 3'!$AB11="|","|",DL$17+'INF S3 3'!$AB11)</f>
        <v>0.31364565972222219</v>
      </c>
      <c r="DM13" s="83">
        <f ca="1">IF('INF S3 3'!$AB11="|","|",DM$17+'INF S3 3'!$AB11)</f>
        <v>0.32406232638888888</v>
      </c>
      <c r="DN13" s="82">
        <f ca="1">IF('INF S3 3'!$AC11="|","|",DN$17+'INF S3 3'!$AC11)</f>
        <v>0.33191246527777779</v>
      </c>
      <c r="DO13" s="190" t="str">
        <f ca="1">IF('INF S4 3-351'!$AD10="|","|",DO$21+'INF S4 3-351'!$AD10)</f>
        <v>|</v>
      </c>
      <c r="DP13" s="207"/>
      <c r="DQ13" s="196" t="str">
        <f ca="1">IF('INF S3 3'!$AE11="|","|",DQ$17+'INF S3 3'!$AE11)</f>
        <v>|</v>
      </c>
      <c r="DR13" s="83">
        <f ca="1">IF('INF S4 3-351'!$AB10="|","|",DR$21+'INF S4 3-351'!$AB10)</f>
        <v>0.34634259259259259</v>
      </c>
      <c r="DS13" s="207">
        <f ca="1">IF('INF S3 3'!$AB11="|","|",DS$17+'INF S3 3'!$AB11)</f>
        <v>0.35531232638888888</v>
      </c>
      <c r="DT13" s="83">
        <f ca="1">IF('INF S3 3'!$AB11="|","|",DT$17+'INF S3 3'!$AB11)</f>
        <v>0.36572899305555556</v>
      </c>
      <c r="DU13" s="82">
        <f ca="1">IF('INF S3 3'!$AC11="|","|",DU$17+'INF S3 3'!$AC11)</f>
        <v>0.37357913194444448</v>
      </c>
      <c r="DV13" s="190" t="str">
        <f ca="1">IF('INF S4 3-351'!$AD10="|","|",DV$21+'INF S4 3-351'!$AD10)</f>
        <v>|</v>
      </c>
      <c r="DW13" s="207"/>
      <c r="DX13" s="196" t="str">
        <f ca="1">IF('INF S3 3'!$AE11="|","|",DX$17+'INF S3 3'!$AE11)</f>
        <v>|</v>
      </c>
      <c r="DY13" s="83">
        <f ca="1">IF('INF S4 3-351'!$AB10="|","|",DY$21+'INF S4 3-351'!$AB10)</f>
        <v>0.38800925925925922</v>
      </c>
      <c r="DZ13" s="83">
        <f ca="1">IF('INF S3 3'!$AB11="|","|",DZ$17+'INF S3 3'!$AB11)</f>
        <v>0.40739565972222219</v>
      </c>
      <c r="EA13" s="82">
        <f ca="1">IF('INF S3 3'!$AC11="|","|",EA$17+'INF S3 3'!$AC11)</f>
        <v>0.41524579861111116</v>
      </c>
      <c r="EB13" s="207"/>
      <c r="EC13" s="196" t="str">
        <f ca="1">IF('INF S3 3'!$AE11="|","|",EC$17+'INF S3 3'!$AE11)</f>
        <v>|</v>
      </c>
      <c r="ED13" s="207">
        <f ca="1">IF('INF S3 3'!$AB11="|","|",ED$17+'INF S3 3'!$AB11)</f>
        <v>0.43864565972222219</v>
      </c>
      <c r="EE13" s="190" t="str">
        <f ca="1">IF('INF S4 3-351'!$AD10="|","|",EE$21+'INF S4 3-351'!$AD10)</f>
        <v>|</v>
      </c>
      <c r="EF13" s="207"/>
      <c r="EG13" s="196" t="str">
        <f ca="1">IF('INF S3 3'!$AE11="|","|",EG$17+'INF S3 3'!$AE11)</f>
        <v>|</v>
      </c>
      <c r="EH13" s="83">
        <f ca="1">IF('INF S4 3-351'!$AB10="|","|",EH$21+'INF S4 3-351'!$AB10)</f>
        <v>0.47134259259259259</v>
      </c>
      <c r="EI13" s="83">
        <f ca="1">IF('INF S3 3'!$AB11="|","|",EI$17+'INF S3 3'!$AB11)</f>
        <v>0.49072899305555556</v>
      </c>
      <c r="EJ13" s="82">
        <f ca="1">IF('INF S3 3'!$AC11="|","|",EJ$17+'INF S3 3'!$AC11)</f>
        <v>0.49857913194444448</v>
      </c>
      <c r="EK13" s="196" t="str">
        <f ca="1">IF('INF S3 3'!$AE11="|","|",EK$17+'INF S3 3'!$AE11)</f>
        <v>|</v>
      </c>
      <c r="EL13" s="207">
        <f ca="1">IF('INF S3 3'!$AB11="|","|",EL$17+'INF S3 3'!$AB11)</f>
        <v>0.52197899305555551</v>
      </c>
      <c r="EM13" s="190" t="str">
        <f ca="1">IF('INF S4 3-351'!$AD10="|","|",EM$21+'INF S4 3-351'!$AD10)</f>
        <v>|</v>
      </c>
      <c r="EN13" s="207"/>
      <c r="EO13" s="196" t="str">
        <f ca="1">IF('INF S3 3'!$AE11="|","|",EO$17+'INF S3 3'!$AE11)</f>
        <v>|</v>
      </c>
      <c r="EP13" s="83">
        <f ca="1">IF('INF S4 3-351'!$AB10="|","|",EP$21+'INF S4 3-351'!$AB10)</f>
        <v>0.55467592592592585</v>
      </c>
      <c r="EQ13" s="83">
        <f ca="1">IF('INF S3 3'!$AB11="|","|",EQ$17+'INF S3 3'!$AB11)</f>
        <v>0.57406232638888888</v>
      </c>
      <c r="ER13" s="82">
        <f ca="1">IF('INF S3 3'!$AC11="|","|",ER$17+'INF S3 3'!$AC11)</f>
        <v>0.58191246527777785</v>
      </c>
      <c r="ES13" s="196" t="str">
        <f ca="1">IF('INF S3 3'!$AE11="|","|",ES$17+'INF S3 3'!$AE11)</f>
        <v>|</v>
      </c>
      <c r="ET13" s="207">
        <f ca="1">IF('INF S3 3'!$AB11="|","|",ET$17+'INF S3 3'!$AB11)</f>
        <v>0.60531232638888888</v>
      </c>
      <c r="EU13" s="190" t="str">
        <f ca="1">IF('INF S4 3-351'!$AD10="|","|",EU$21+'INF S4 3-351'!$AD10)</f>
        <v>|</v>
      </c>
      <c r="EV13" s="207"/>
      <c r="EW13" s="196" t="str">
        <f ca="1">IF('INF S3 3'!$AE11="|","|",EW$17+'INF S3 3'!$AE11)</f>
        <v>|</v>
      </c>
      <c r="EX13" s="83">
        <f ca="1">IF('INF S4 3-351'!$AB10="|","|",EX$21+'INF S4 3-351'!$AB10)</f>
        <v>0.63800925925925922</v>
      </c>
      <c r="EY13" s="207">
        <f ca="1">IF('INF S3 3'!$AB11="|","|",EY$17+'INF S3 3'!$AB11)</f>
        <v>0.64697899305555551</v>
      </c>
      <c r="EZ13" s="83">
        <f ca="1">IF('INF S3 3'!$AB11="|","|",EZ$17+'INF S3 3'!$AB11)</f>
        <v>0.65739565972222225</v>
      </c>
      <c r="FA13" s="82">
        <f ca="1">IF('INF S3 3'!$AC11="|","|",FA$17+'INF S3 3'!$AC11)</f>
        <v>0.66524579861111111</v>
      </c>
      <c r="FB13" s="190" t="str">
        <f ca="1">IF('INF S4 3-351'!$AD10="|","|",FB$21+'INF S4 3-351'!$AD10)</f>
        <v>|</v>
      </c>
      <c r="FC13" s="207"/>
      <c r="FD13" s="196" t="str">
        <f ca="1">IF('INF S3 3'!$AE11="|","|",FD$17+'INF S3 3'!$AE11)</f>
        <v>|</v>
      </c>
      <c r="FE13" s="83">
        <f ca="1">IF('INF S4 3-351'!$AB10="|","|",FE$21+'INF S4 3-351'!$AB10)</f>
        <v>0.67967592592592585</v>
      </c>
      <c r="FF13" s="207">
        <f ca="1">IF('INF S3 3'!$AB11="|","|",FF$17+'INF S3 3'!$AB11)</f>
        <v>0.68864565972222225</v>
      </c>
      <c r="FG13" s="83">
        <f ca="1">IF('INF S3 3'!$AB11="|","|",FG$17+'INF S3 3'!$AB11)</f>
        <v>0.69906232638888899</v>
      </c>
      <c r="FH13" s="82">
        <f ca="1">IF('INF S3 3'!$AC11="|","|",FH$17+'INF S3 3'!$AC11)</f>
        <v>0.70691246527777774</v>
      </c>
      <c r="FI13" s="190" t="str">
        <f ca="1">IF('INF S4 3-351'!$AD10="|","|",FI$21+'INF S4 3-351'!$AD10)</f>
        <v>|</v>
      </c>
      <c r="FJ13" s="207"/>
      <c r="FK13" s="196" t="str">
        <f ca="1">IF('INF S3 3'!$AE11="|","|",FK$17+'INF S3 3'!$AE11)</f>
        <v>|</v>
      </c>
      <c r="FL13" s="83">
        <f ca="1">IF('INF S4 3-351'!$AB10="|","|",FL$21+'INF S4 3-351'!$AB10)</f>
        <v>0.72134259259259259</v>
      </c>
      <c r="FM13" s="207">
        <f ca="1">IF('INF S3 3'!$AB11="|","|",FM$17+'INF S3 3'!$AB11)</f>
        <v>0.73031232638888899</v>
      </c>
      <c r="FN13" s="83">
        <f ca="1">IF('INF S3 3'!$AB11="|","|",FN$17+'INF S3 3'!$AB11)</f>
        <v>0.74072899305555562</v>
      </c>
      <c r="FO13" s="82">
        <f ca="1">IF('INF S3 3'!$AC11="|","|",FO$17+'INF S3 3'!$AC11)</f>
        <v>0.74857913194444436</v>
      </c>
      <c r="FP13" s="190" t="str">
        <f ca="1">IF('INF S4 3-351'!$AD10="|","|",FP$21+'INF S4 3-351'!$AD10)</f>
        <v>|</v>
      </c>
      <c r="FQ13" s="207"/>
      <c r="FR13" s="196" t="str">
        <f ca="1">IF('INF S3 3'!$AE11="|","|",FR$17+'INF S3 3'!$AE11)</f>
        <v>|</v>
      </c>
      <c r="FS13" s="207">
        <f ca="1">IF('INF S3 3'!$AB11="|","|",FS$17+'INF S3 3'!$AB11)</f>
        <v>0.77197899305555562</v>
      </c>
      <c r="FT13" s="190" t="str">
        <f ca="1">IF('INF S4 3-351'!$AD10="|","|",FT$21+'INF S4 3-351'!$AD10)</f>
        <v>|</v>
      </c>
      <c r="FU13" s="207"/>
      <c r="FV13" s="196" t="str">
        <f ca="1">IF('INF S3 3'!$AE11="|","|",FV$17+'INF S3 3'!$AE11)</f>
        <v>|</v>
      </c>
      <c r="FW13" s="83">
        <f ca="1">IF('INF S4 3-351'!$AB10="|","|",FW$21+'INF S4 3-351'!$AB10)</f>
        <v>0.80467592592592596</v>
      </c>
      <c r="FX13" s="83">
        <f ca="1">IF('INF S3 3'!$AB11="|","|",FX$17+'INF S3 3'!$AB11)</f>
        <v>0.82406232638888899</v>
      </c>
      <c r="FY13" s="82">
        <f ca="1">IF('INF S3 3'!$AC11="|","|",FY$17+'INF S3 3'!$AC11)</f>
        <v>0.83191246527777774</v>
      </c>
      <c r="FZ13" s="196" t="str">
        <f ca="1">IF('INF S3 3'!$AE11="|","|",FZ$17+'INF S3 3'!$AE11)</f>
        <v>|</v>
      </c>
      <c r="GA13" s="207">
        <f ca="1">IF('INF S3 3'!$AB11="|","|",GA$17+'INF S3 3'!$AB11)</f>
        <v>0.85531232638888899</v>
      </c>
      <c r="GB13" s="190" t="str">
        <f ca="1">IF('INF S4 3-351'!$AD10="|","|",GB$21+'INF S4 3-351'!$AD10)</f>
        <v>|</v>
      </c>
      <c r="GC13" s="207"/>
      <c r="GD13" s="196" t="str">
        <f ca="1">IF('INF S3 3'!$AE11="|","|",GD$17+'INF S3 3'!$AE11)</f>
        <v>|</v>
      </c>
      <c r="GE13" s="83">
        <f ca="1">IF('INF S4 3-351'!$AB10="|","|",GE$21+'INF S4 3-351'!$AB10)</f>
        <v>0.88800925925925922</v>
      </c>
      <c r="GF13" s="83">
        <f ca="1">IF('INF S3 3'!$AB11="|","|",GF$17+'INF S3 3'!$AB11)</f>
        <v>0.90739565972222225</v>
      </c>
      <c r="GG13" s="82">
        <f ca="1">IF('INF S3 3'!$AC11="|","|",GG$17+'INF S3 3'!$AC11)</f>
        <v>0.91524579861111111</v>
      </c>
      <c r="GH13" s="196" t="str">
        <f ca="1">IF('INF S3 3'!$AE11="|","|",GH$17+'INF S3 3'!$AE11)</f>
        <v>|</v>
      </c>
      <c r="GI13" s="207">
        <f ca="1">IF('INF S3 3'!$AB11="|","|",GI$17+'INF S3 3'!$AB11)</f>
        <v>0.93864565972222225</v>
      </c>
      <c r="GJ13" s="190" t="str">
        <f ca="1">IF('INF S4 3-351'!$AD10="|","|",GJ$21+'INF S4 3-351'!$AD10)</f>
        <v>|</v>
      </c>
      <c r="GK13" s="207"/>
      <c r="GL13" s="83">
        <f ca="1">IF('INF S4 3-351'!$AB10="|","|",GL$21+'INF S4 3-351'!$AB10)</f>
        <v>0.97134259259259259</v>
      </c>
      <c r="GM13" s="83">
        <f ca="1">IF('INF S3 3'!$AB11="|","|",GM$17+'INF S3 3'!$AB11)</f>
        <v>0.99072899305555562</v>
      </c>
    </row>
    <row r="14" spans="1:195">
      <c r="A14" s="225">
        <f ca="1">'INF S3 3'!K12</f>
        <v>9.7019999999999982</v>
      </c>
      <c r="B14" s="227" t="str">
        <f ca="1">IF('INF S2 353-271'!$V11="|","|",B$7+'INF S2 353-271'!$V11)</f>
        <v>|</v>
      </c>
      <c r="C14" s="154" t="str">
        <f ca="1">'INF S3 3'!L12</f>
        <v>Poznań Antoninek</v>
      </c>
      <c r="D14" s="180"/>
      <c r="E14" s="83">
        <f ca="1">IF('INF S3 3'!$T12="|","|",E$7+'INF S3 3'!$T12-'INF S3 3'!$T$5)</f>
        <v>0.22139670138888889</v>
      </c>
      <c r="F14" s="199" t="s">
        <v>216</v>
      </c>
      <c r="G14" s="191" t="s">
        <v>216</v>
      </c>
      <c r="H14" s="82" t="str">
        <f ca="1">IF('INF S3 3'!$U12="|","|",H$7+'INF S3 3'!$U12-'INF S3 3'!$U$5)</f>
        <v>|</v>
      </c>
      <c r="I14" s="83">
        <f ca="1">IF('INF S3 3'!$T12="|","|",I$7+'INF S3 3'!$T12-'INF S3 3'!$T$5)</f>
        <v>0.26306336805555552</v>
      </c>
      <c r="J14" s="207">
        <f ca="1">IF('INF S3 3'!$T12="|","|",J$7+'INF S3 3'!$T12-'INF S3 3'!$T$5)</f>
        <v>0.27348003472222221</v>
      </c>
      <c r="K14" s="199" t="s">
        <v>216</v>
      </c>
      <c r="L14" s="196" t="str">
        <f ca="1">IF('INF S3 3'!$W12="|","|",L$8+'INF S3 3'!$W12-'INF S3 3'!$T$5)</f>
        <v>|</v>
      </c>
      <c r="M14" s="196"/>
      <c r="N14" s="191" t="s">
        <v>216</v>
      </c>
      <c r="O14" s="82" t="str">
        <f ca="1">IF('INF S3 3'!$U12="|","|",O$7+'INF S3 3'!$U12-'INF S3 3'!$U$5)</f>
        <v>|</v>
      </c>
      <c r="P14" s="83">
        <f ca="1">IF('INF S3 3'!$T12="|","|",P$7+'INF S3 3'!$T12-'INF S3 3'!$T$5)</f>
        <v>0.30473003472222221</v>
      </c>
      <c r="Q14" s="207">
        <f ca="1">IF('INF S3 3'!$T12="|","|",Q$7+'INF S3 3'!$T12-'INF S3 3'!$T$5)</f>
        <v>0.31514670138888889</v>
      </c>
      <c r="R14" s="199" t="s">
        <v>216</v>
      </c>
      <c r="S14" s="196" t="str">
        <f ca="1">IF('INF S3 3'!$W12="|","|",S$8+'INF S3 3'!$W12-'INF S3 3'!$T$5)</f>
        <v>|</v>
      </c>
      <c r="T14" s="196"/>
      <c r="U14" s="191" t="s">
        <v>216</v>
      </c>
      <c r="V14" s="82" t="str">
        <f ca="1">IF('INF S3 3'!$U12="|","|",V$7+'INF S3 3'!$U12-'INF S3 3'!$U$5)</f>
        <v>|</v>
      </c>
      <c r="W14" s="83">
        <f ca="1">IF('INF S3 3'!$T12="|","|",W$7+'INF S3 3'!$T12-'INF S3 3'!$T$5)</f>
        <v>0.34639670138888889</v>
      </c>
      <c r="X14" s="207">
        <f ca="1">IF('INF S3 3'!$T12="|","|",X$7+'INF S3 3'!$T12-'INF S3 3'!$T$5)</f>
        <v>0.35681336805555552</v>
      </c>
      <c r="Y14" s="199" t="s">
        <v>216</v>
      </c>
      <c r="Z14" s="196" t="str">
        <f ca="1">IF('INF S3 3'!$W12="|","|",Z$8+'INF S3 3'!$W12-'INF S3 3'!$T$5)</f>
        <v>|</v>
      </c>
      <c r="AA14" s="196"/>
      <c r="AB14" s="191" t="s">
        <v>216</v>
      </c>
      <c r="AC14" s="82" t="str">
        <f ca="1">IF('INF S3 3'!$U12="|","|",AC$7+'INF S3 3'!$U12-'INF S3 3'!$U$5)</f>
        <v>|</v>
      </c>
      <c r="AD14" s="207">
        <f ca="1">IF('INF S3 3'!$T12="|","|",AD$7+'INF S3 3'!$T12-'INF S3 3'!$T$5)</f>
        <v>0.39848003472222221</v>
      </c>
      <c r="AE14" s="196" t="str">
        <f ca="1">IF('INF S3 3'!$W12="|","|",AE$8+'INF S3 3'!$W12-'INF S3 3'!$T$5)</f>
        <v>|</v>
      </c>
      <c r="AF14" s="196"/>
      <c r="AG14" s="191" t="s">
        <v>216</v>
      </c>
      <c r="AH14" s="83">
        <f ca="1">IF('INF S3 3'!$T12="|","|",AH$7+'INF S3 3'!$T12-'INF S3 3'!$T$5)</f>
        <v>0.42973003472222221</v>
      </c>
      <c r="AI14" s="199" t="s">
        <v>216</v>
      </c>
      <c r="AJ14" s="196" t="str">
        <f ca="1">IF('INF S3 3'!$W12="|","|",AJ$8+'INF S3 3'!$W12-'INF S3 3'!$T$5)</f>
        <v>|</v>
      </c>
      <c r="AK14" s="82" t="str">
        <f ca="1">IF('INF S3 3'!$U12="|","|",AK$7+'INF S3 3'!$U12-'INF S3 3'!$U$5)</f>
        <v>|</v>
      </c>
      <c r="AL14" s="207">
        <f ca="1">IF('INF S3 3'!$T12="|","|",AL$7+'INF S3 3'!$T12-'INF S3 3'!$T$5)</f>
        <v>0.48181336805555552</v>
      </c>
      <c r="AM14" s="196" t="str">
        <f ca="1">IF('INF S3 3'!$W12="|","|",AM$8+'INF S3 3'!$W12-'INF S3 3'!$T$5)</f>
        <v>|</v>
      </c>
      <c r="AN14" s="196"/>
      <c r="AO14" s="191" t="s">
        <v>216</v>
      </c>
      <c r="AP14" s="83">
        <f ca="1">IF('INF S3 3'!$T12="|","|",AP$7+'INF S3 3'!$T12-'INF S3 3'!$T$5)</f>
        <v>0.51306336805555552</v>
      </c>
      <c r="AQ14" s="199" t="s">
        <v>216</v>
      </c>
      <c r="AR14" s="196" t="str">
        <f ca="1">IF('INF S3 3'!$W12="|","|",AR$8+'INF S3 3'!$W12-'INF S3 3'!$T$5)</f>
        <v>|</v>
      </c>
      <c r="AS14" s="82" t="str">
        <f ca="1">IF('INF S3 3'!$U12="|","|",AS$7+'INF S3 3'!$U12-'INF S3 3'!$U$5)</f>
        <v>|</v>
      </c>
      <c r="AT14" s="207">
        <f ca="1">IF('INF S3 3'!$T12="|","|",AT$7+'INF S3 3'!$T12-'INF S3 3'!$T$5)</f>
        <v>0.56514670138888889</v>
      </c>
      <c r="AU14" s="196" t="str">
        <f ca="1">IF('INF S3 3'!$W12="|","|",AU$8+'INF S3 3'!$W12-'INF S3 3'!$T$5)</f>
        <v>|</v>
      </c>
      <c r="AV14" s="196"/>
      <c r="AW14" s="191" t="s">
        <v>216</v>
      </c>
      <c r="AX14" s="83">
        <f ca="1">IF('INF S3 3'!$T12="|","|",AX$7+'INF S3 3'!$T12-'INF S3 3'!$T$5)</f>
        <v>0.59639670138888889</v>
      </c>
      <c r="AY14" s="199" t="s">
        <v>216</v>
      </c>
      <c r="AZ14" s="196" t="str">
        <f ca="1">IF('INF S3 3'!$W12="|","|",AZ$8+'INF S3 3'!$W12-'INF S3 3'!$T$5)</f>
        <v>|</v>
      </c>
      <c r="BA14" s="196"/>
      <c r="BB14" s="82" t="str">
        <f ca="1">IF('INF S3 3'!$U12="|","|",BB$7+'INF S3 3'!$U12-'INF S3 3'!$U$5)</f>
        <v>|</v>
      </c>
      <c r="BC14" s="83">
        <f ca="1">IF('INF S3 3'!$T12="|","|",BC$7+'INF S3 3'!$T12-'INF S3 3'!$T$5)</f>
        <v>0.63806336805555564</v>
      </c>
      <c r="BD14" s="207">
        <f ca="1">IF('INF S3 3'!$T12="|","|",BD$7+'INF S3 3'!$T12-'INF S3 3'!$T$5)</f>
        <v>0.64848003472222215</v>
      </c>
      <c r="BE14" s="199" t="s">
        <v>216</v>
      </c>
      <c r="BF14" s="196" t="str">
        <f ca="1">IF('INF S3 3'!$W12="|","|",BF$8+'INF S3 3'!$W12-'INF S3 3'!$T$5)</f>
        <v>|</v>
      </c>
      <c r="BG14" s="196"/>
      <c r="BH14" s="191" t="s">
        <v>216</v>
      </c>
      <c r="BI14" s="82" t="str">
        <f ca="1">IF('INF S3 3'!$U12="|","|",BI$7+'INF S3 3'!$U12-'INF S3 3'!$U$5)</f>
        <v>|</v>
      </c>
      <c r="BJ14" s="83">
        <f ca="1">IF('INF S3 3'!$T12="|","|",BJ$7+'INF S3 3'!$T12-'INF S3 3'!$T$5)</f>
        <v>0.67973003472222215</v>
      </c>
      <c r="BK14" s="207">
        <f ca="1">IF('INF S3 3'!$T12="|","|",BK$7+'INF S3 3'!$T12-'INF S3 3'!$T$5)</f>
        <v>0.69014670138888889</v>
      </c>
      <c r="BL14" s="199" t="s">
        <v>216</v>
      </c>
      <c r="BM14" s="196" t="str">
        <f ca="1">IF('INF S3 3'!$W12="|","|",BM$8+'INF S3 3'!$W12-'INF S3 3'!$T$5)</f>
        <v>|</v>
      </c>
      <c r="BN14" s="196"/>
      <c r="BO14" s="191" t="s">
        <v>216</v>
      </c>
      <c r="BP14" s="82" t="str">
        <f ca="1">IF('INF S3 3'!$U12="|","|",BP$7+'INF S3 3'!$U12-'INF S3 3'!$U$5)</f>
        <v>|</v>
      </c>
      <c r="BQ14" s="83">
        <f ca="1">IF('INF S3 3'!$T12="|","|",BQ$7+'INF S3 3'!$T12-'INF S3 3'!$T$5)</f>
        <v>0.72139670138888889</v>
      </c>
      <c r="BR14" s="207">
        <f ca="1">IF('INF S3 3'!$T12="|","|",BR$7+'INF S3 3'!$T12-'INF S3 3'!$T$5)</f>
        <v>0.73181336805555564</v>
      </c>
      <c r="BS14" s="199" t="s">
        <v>216</v>
      </c>
      <c r="BT14" s="196" t="str">
        <f ca="1">IF('INF S3 3'!$W12="|","|",BT$8+'INF S3 3'!$W12-'INF S3 3'!$T$5)</f>
        <v>|</v>
      </c>
      <c r="BU14" s="196"/>
      <c r="BV14" s="191" t="s">
        <v>216</v>
      </c>
      <c r="BW14" s="82" t="str">
        <f ca="1">IF('INF S3 3'!$U12="|","|",BW$7+'INF S3 3'!$U12-'INF S3 3'!$U$5)</f>
        <v>|</v>
      </c>
      <c r="BX14" s="207">
        <f ca="1">IF('INF S3 3'!$T12="|","|",BX$7+'INF S3 3'!$T12-'INF S3 3'!$T$5)</f>
        <v>0.77348003472222215</v>
      </c>
      <c r="BY14" s="196" t="str">
        <f ca="1">IF('INF S3 3'!$W12="|","|",BY$8+'INF S3 3'!$W12-'INF S3 3'!$T$5)</f>
        <v>|</v>
      </c>
      <c r="BZ14" s="196"/>
      <c r="CA14" s="191" t="s">
        <v>216</v>
      </c>
      <c r="CB14" s="83">
        <f ca="1">IF('INF S3 3'!$T12="|","|",CB$7+'INF S3 3'!$T12-'INF S3 3'!$T$5)</f>
        <v>0.80473003472222215</v>
      </c>
      <c r="CC14" s="199" t="s">
        <v>216</v>
      </c>
      <c r="CD14" s="196" t="str">
        <f ca="1">IF('INF S3 3'!$W12="|","|",CD$8+'INF S3 3'!$W12-'INF S3 3'!$T$5)</f>
        <v>|</v>
      </c>
      <c r="CE14" s="82" t="str">
        <f ca="1">IF('INF S3 3'!$U12="|","|",CE$7+'INF S3 3'!$U12-'INF S3 3'!$U$5)</f>
        <v>|</v>
      </c>
      <c r="CF14" s="207">
        <f ca="1">IF('INF S3 3'!$T12="|","|",CF$7+'INF S3 3'!$T12-'INF S3 3'!$T$5)</f>
        <v>0.85681336805555564</v>
      </c>
      <c r="CG14" s="196" t="str">
        <f ca="1">IF('INF S3 3'!$W12="|","|",CG$8+'INF S3 3'!$W12-'INF S3 3'!$T$5)</f>
        <v>|</v>
      </c>
      <c r="CH14" s="196"/>
      <c r="CI14" s="191" t="s">
        <v>216</v>
      </c>
      <c r="CJ14" s="83">
        <f ca="1">IF('INF S3 3'!$T12="|","|",CJ$7+'INF S3 3'!$T12-'INF S3 3'!$T$5)</f>
        <v>0.88806336805555564</v>
      </c>
      <c r="CK14" s="199" t="s">
        <v>216</v>
      </c>
      <c r="CL14" s="196" t="str">
        <f ca="1">IF('INF S3 3'!$W12="|","|",CL$8+'INF S3 3'!$W12-'INF S3 3'!$T$5)</f>
        <v>|</v>
      </c>
      <c r="CM14" s="82" t="str">
        <f ca="1">IF('INF S3 3'!$U12="|","|",CM$7+'INF S3 3'!$U12-'INF S3 3'!$U$5)</f>
        <v>|</v>
      </c>
      <c r="CN14" s="207">
        <f ca="1">IF('INF S3 3'!$T12="|","|",CN$7+'INF S3 3'!$T12-'INF S3 3'!$T$5)</f>
        <v>0.94014670138888889</v>
      </c>
      <c r="CO14" s="196" t="str">
        <f ca="1">IF('INF S3 3'!$W12="|","|",CO$8+'INF S3 3'!$W12-'INF S3 3'!$T$5)</f>
        <v>|</v>
      </c>
      <c r="CP14" s="196"/>
      <c r="CQ14" s="191" t="s">
        <v>216</v>
      </c>
      <c r="CR14" s="83">
        <f ca="1">IF('INF S3 3'!$T12="|","|",CR$7+'INF S3 3'!$T12-'INF S3 3'!$T$5)</f>
        <v>0.97139670138888889</v>
      </c>
      <c r="CU14" s="225">
        <v>9.7019999999999982</v>
      </c>
      <c r="CV14" s="227" t="s">
        <v>188</v>
      </c>
      <c r="CW14" s="154" t="s">
        <v>131</v>
      </c>
      <c r="CX14" s="180"/>
      <c r="CY14" s="83">
        <f ca="1">IF('INF S3 3'!$AB12="|","|",CY$17+'INF S3 3'!$AB12)</f>
        <v>0.23769649305555554</v>
      </c>
      <c r="CZ14" s="82" t="str">
        <f ca="1">IF('INF S3 3'!$AC12="|","|",CZ$17+'INF S3 3'!$AC12)</f>
        <v>|</v>
      </c>
      <c r="DA14" s="191" t="s">
        <v>216</v>
      </c>
      <c r="DB14" s="207"/>
      <c r="DC14" s="196" t="str">
        <f ca="1">IF('INF S3 3'!$AE12="|","|",DC$17+'INF S3 3'!$AE12)</f>
        <v>|</v>
      </c>
      <c r="DD14" s="199" t="s">
        <v>216</v>
      </c>
      <c r="DE14" s="207">
        <f ca="1">IF('INF S3 3'!$AB12="|","|",DE$17+'INF S3 3'!$AB12)</f>
        <v>0.26894649305555557</v>
      </c>
      <c r="DF14" s="83">
        <f ca="1">IF('INF S3 3'!$AB12="|","|",DF$17+'INF S3 3'!$AB12)</f>
        <v>0.2793631597222222</v>
      </c>
      <c r="DG14" s="82" t="str">
        <f ca="1">IF('INF S3 3'!$AC12="|","|",DG$17+'INF S3 3'!$AC12)</f>
        <v>|</v>
      </c>
      <c r="DH14" s="191" t="s">
        <v>216</v>
      </c>
      <c r="DI14" s="207"/>
      <c r="DJ14" s="196" t="str">
        <f ca="1">IF('INF S3 3'!$AE12="|","|",DJ$17+'INF S3 3'!$AE12)</f>
        <v>|</v>
      </c>
      <c r="DK14" s="199" t="s">
        <v>216</v>
      </c>
      <c r="DL14" s="207">
        <f ca="1">IF('INF S3 3'!$AB12="|","|",DL$17+'INF S3 3'!$AB12)</f>
        <v>0.3106131597222222</v>
      </c>
      <c r="DM14" s="83">
        <f ca="1">IF('INF S3 3'!$AB12="|","|",DM$17+'INF S3 3'!$AB12)</f>
        <v>0.32102982638888888</v>
      </c>
      <c r="DN14" s="82" t="str">
        <f ca="1">IF('INF S3 3'!$AC12="|","|",DN$17+'INF S3 3'!$AC12)</f>
        <v>|</v>
      </c>
      <c r="DO14" s="191" t="s">
        <v>216</v>
      </c>
      <c r="DP14" s="207"/>
      <c r="DQ14" s="196" t="str">
        <f ca="1">IF('INF S3 3'!$AE12="|","|",DQ$17+'INF S3 3'!$AE12)</f>
        <v>|</v>
      </c>
      <c r="DR14" s="199" t="s">
        <v>216</v>
      </c>
      <c r="DS14" s="207">
        <f ca="1">IF('INF S3 3'!$AB12="|","|",DS$17+'INF S3 3'!$AB12)</f>
        <v>0.35227982638888888</v>
      </c>
      <c r="DT14" s="83">
        <f ca="1">IF('INF S3 3'!$AB12="|","|",DT$17+'INF S3 3'!$AB12)</f>
        <v>0.36269649305555557</v>
      </c>
      <c r="DU14" s="82" t="str">
        <f ca="1">IF('INF S3 3'!$AC12="|","|",DU$17+'INF S3 3'!$AC12)</f>
        <v>|</v>
      </c>
      <c r="DV14" s="191" t="s">
        <v>216</v>
      </c>
      <c r="DW14" s="207"/>
      <c r="DX14" s="196" t="str">
        <f ca="1">IF('INF S3 3'!$AE12="|","|",DX$17+'INF S3 3'!$AE12)</f>
        <v>|</v>
      </c>
      <c r="DY14" s="199" t="s">
        <v>216</v>
      </c>
      <c r="DZ14" s="83">
        <f ca="1">IF('INF S3 3'!$AB12="|","|",DZ$17+'INF S3 3'!$AB12)</f>
        <v>0.4043631597222222</v>
      </c>
      <c r="EA14" s="82" t="str">
        <f ca="1">IF('INF S3 3'!$AC12="|","|",EA$17+'INF S3 3'!$AC12)</f>
        <v>|</v>
      </c>
      <c r="EB14" s="207"/>
      <c r="EC14" s="196" t="str">
        <f ca="1">IF('INF S3 3'!$AE12="|","|",EC$17+'INF S3 3'!$AE12)</f>
        <v>|</v>
      </c>
      <c r="ED14" s="207">
        <f ca="1">IF('INF S3 3'!$AB12="|","|",ED$17+'INF S3 3'!$AB12)</f>
        <v>0.4356131597222222</v>
      </c>
      <c r="EE14" s="191" t="s">
        <v>216</v>
      </c>
      <c r="EF14" s="207"/>
      <c r="EG14" s="196" t="str">
        <f ca="1">IF('INF S3 3'!$AE12="|","|",EG$17+'INF S3 3'!$AE12)</f>
        <v>|</v>
      </c>
      <c r="EH14" s="199" t="s">
        <v>216</v>
      </c>
      <c r="EI14" s="83">
        <f ca="1">IF('INF S3 3'!$AB12="|","|",EI$17+'INF S3 3'!$AB12)</f>
        <v>0.48769649305555557</v>
      </c>
      <c r="EJ14" s="82" t="str">
        <f ca="1">IF('INF S3 3'!$AC12="|","|",EJ$17+'INF S3 3'!$AC12)</f>
        <v>|</v>
      </c>
      <c r="EK14" s="196" t="str">
        <f ca="1">IF('INF S3 3'!$AE12="|","|",EK$17+'INF S3 3'!$AE12)</f>
        <v>|</v>
      </c>
      <c r="EL14" s="207">
        <f ca="1">IF('INF S3 3'!$AB12="|","|",EL$17+'INF S3 3'!$AB12)</f>
        <v>0.51894649305555551</v>
      </c>
      <c r="EM14" s="191" t="s">
        <v>216</v>
      </c>
      <c r="EN14" s="207"/>
      <c r="EO14" s="196" t="str">
        <f ca="1">IF('INF S3 3'!$AE12="|","|",EO$17+'INF S3 3'!$AE12)</f>
        <v>|</v>
      </c>
      <c r="EP14" s="199" t="s">
        <v>216</v>
      </c>
      <c r="EQ14" s="83">
        <f ca="1">IF('INF S3 3'!$AB12="|","|",EQ$17+'INF S3 3'!$AB12)</f>
        <v>0.57102982638888888</v>
      </c>
      <c r="ER14" s="82" t="str">
        <f ca="1">IF('INF S3 3'!$AC12="|","|",ER$17+'INF S3 3'!$AC12)</f>
        <v>|</v>
      </c>
      <c r="ES14" s="196" t="str">
        <f ca="1">IF('INF S3 3'!$AE12="|","|",ES$17+'INF S3 3'!$AE12)</f>
        <v>|</v>
      </c>
      <c r="ET14" s="207">
        <f ca="1">IF('INF S3 3'!$AB12="|","|",ET$17+'INF S3 3'!$AB12)</f>
        <v>0.60227982638888888</v>
      </c>
      <c r="EU14" s="191" t="s">
        <v>216</v>
      </c>
      <c r="EV14" s="207"/>
      <c r="EW14" s="196" t="str">
        <f ca="1">IF('INF S3 3'!$AE12="|","|",EW$17+'INF S3 3'!$AE12)</f>
        <v>|</v>
      </c>
      <c r="EX14" s="199" t="s">
        <v>216</v>
      </c>
      <c r="EY14" s="207">
        <f ca="1">IF('INF S3 3'!$AB12="|","|",EY$17+'INF S3 3'!$AB12)</f>
        <v>0.64394649305555551</v>
      </c>
      <c r="EZ14" s="83">
        <f ca="1">IF('INF S3 3'!$AB12="|","|",EZ$17+'INF S3 3'!$AB12)</f>
        <v>0.65436315972222225</v>
      </c>
      <c r="FA14" s="82" t="str">
        <f ca="1">IF('INF S3 3'!$AC12="|","|",FA$17+'INF S3 3'!$AC12)</f>
        <v>|</v>
      </c>
      <c r="FB14" s="191" t="s">
        <v>216</v>
      </c>
      <c r="FC14" s="207"/>
      <c r="FD14" s="196" t="str">
        <f ca="1">IF('INF S3 3'!$AE12="|","|",FD$17+'INF S3 3'!$AE12)</f>
        <v>|</v>
      </c>
      <c r="FE14" s="199" t="s">
        <v>216</v>
      </c>
      <c r="FF14" s="207">
        <f ca="1">IF('INF S3 3'!$AB12="|","|",FF$17+'INF S3 3'!$AB12)</f>
        <v>0.68561315972222225</v>
      </c>
      <c r="FG14" s="83">
        <f ca="1">IF('INF S3 3'!$AB12="|","|",FG$17+'INF S3 3'!$AB12)</f>
        <v>0.69602982638888899</v>
      </c>
      <c r="FH14" s="82" t="str">
        <f ca="1">IF('INF S3 3'!$AC12="|","|",FH$17+'INF S3 3'!$AC12)</f>
        <v>|</v>
      </c>
      <c r="FI14" s="191" t="s">
        <v>216</v>
      </c>
      <c r="FJ14" s="207"/>
      <c r="FK14" s="196" t="str">
        <f ca="1">IF('INF S3 3'!$AE12="|","|",FK$17+'INF S3 3'!$AE12)</f>
        <v>|</v>
      </c>
      <c r="FL14" s="199" t="s">
        <v>216</v>
      </c>
      <c r="FM14" s="207">
        <f ca="1">IF('INF S3 3'!$AB12="|","|",FM$17+'INF S3 3'!$AB12)</f>
        <v>0.72727982638888899</v>
      </c>
      <c r="FN14" s="83">
        <f ca="1">IF('INF S3 3'!$AB12="|","|",FN$17+'INF S3 3'!$AB12)</f>
        <v>0.73769649305555562</v>
      </c>
      <c r="FO14" s="82" t="str">
        <f ca="1">IF('INF S3 3'!$AC12="|","|",FO$17+'INF S3 3'!$AC12)</f>
        <v>|</v>
      </c>
      <c r="FP14" s="191" t="s">
        <v>216</v>
      </c>
      <c r="FQ14" s="207"/>
      <c r="FR14" s="196" t="str">
        <f ca="1">IF('INF S3 3'!$AE12="|","|",FR$17+'INF S3 3'!$AE12)</f>
        <v>|</v>
      </c>
      <c r="FS14" s="207">
        <f ca="1">IF('INF S3 3'!$AB12="|","|",FS$17+'INF S3 3'!$AB12)</f>
        <v>0.76894649305555562</v>
      </c>
      <c r="FT14" s="191" t="s">
        <v>216</v>
      </c>
      <c r="FU14" s="207"/>
      <c r="FV14" s="196" t="str">
        <f ca="1">IF('INF S3 3'!$AE12="|","|",FV$17+'INF S3 3'!$AE12)</f>
        <v>|</v>
      </c>
      <c r="FW14" s="199" t="s">
        <v>216</v>
      </c>
      <c r="FX14" s="83">
        <f ca="1">IF('INF S3 3'!$AB12="|","|",FX$17+'INF S3 3'!$AB12)</f>
        <v>0.82102982638888899</v>
      </c>
      <c r="FY14" s="82" t="str">
        <f ca="1">IF('INF S3 3'!$AC12="|","|",FY$17+'INF S3 3'!$AC12)</f>
        <v>|</v>
      </c>
      <c r="FZ14" s="196" t="str">
        <f ca="1">IF('INF S3 3'!$AE12="|","|",FZ$17+'INF S3 3'!$AE12)</f>
        <v>|</v>
      </c>
      <c r="GA14" s="207">
        <f ca="1">IF('INF S3 3'!$AB12="|","|",GA$17+'INF S3 3'!$AB12)</f>
        <v>0.85227982638888899</v>
      </c>
      <c r="GB14" s="191" t="s">
        <v>216</v>
      </c>
      <c r="GC14" s="207"/>
      <c r="GD14" s="196" t="str">
        <f ca="1">IF('INF S3 3'!$AE12="|","|",GD$17+'INF S3 3'!$AE12)</f>
        <v>|</v>
      </c>
      <c r="GE14" s="199" t="s">
        <v>216</v>
      </c>
      <c r="GF14" s="83">
        <f ca="1">IF('INF S3 3'!$AB12="|","|",GF$17+'INF S3 3'!$AB12)</f>
        <v>0.90436315972222225</v>
      </c>
      <c r="GG14" s="82" t="str">
        <f ca="1">IF('INF S3 3'!$AC12="|","|",GG$17+'INF S3 3'!$AC12)</f>
        <v>|</v>
      </c>
      <c r="GH14" s="196" t="str">
        <f ca="1">IF('INF S3 3'!$AE12="|","|",GH$17+'INF S3 3'!$AE12)</f>
        <v>|</v>
      </c>
      <c r="GI14" s="207">
        <f ca="1">IF('INF S3 3'!$AB12="|","|",GI$17+'INF S3 3'!$AB12)</f>
        <v>0.93561315972222225</v>
      </c>
      <c r="GJ14" s="191" t="s">
        <v>216</v>
      </c>
      <c r="GK14" s="207"/>
      <c r="GL14" s="199" t="s">
        <v>216</v>
      </c>
      <c r="GM14" s="83">
        <f ca="1">IF('INF S3 3'!$AB12="|","|",GM$17+'INF S3 3'!$AB12)</f>
        <v>0.98769649305555562</v>
      </c>
    </row>
    <row r="15" spans="1:195">
      <c r="A15" s="225">
        <f ca="1">'INF S3 3'!K13</f>
        <v>5.6589999999999918</v>
      </c>
      <c r="B15" s="227" t="str">
        <f ca="1">IF('INF S2 353-271'!$V12="|","|",B$7+'INF S2 353-271'!$V12)</f>
        <v>|</v>
      </c>
      <c r="C15" s="155" t="str">
        <f ca="1">'INF S3 3'!L13</f>
        <v>Poznań Wschód</v>
      </c>
      <c r="D15" s="180"/>
      <c r="E15" s="83">
        <f ca="1">IF('INF S3 3'!$T13="|","|",E$7+'INF S3 3'!$T13-'INF S3 3'!$T$5)</f>
        <v>0.2238967013888889</v>
      </c>
      <c r="F15" s="199" t="s">
        <v>216</v>
      </c>
      <c r="G15" s="191" t="s">
        <v>216</v>
      </c>
      <c r="H15" s="82">
        <f ca="1">IF('INF S3 3'!$U13="|","|",H$7+'INF S3 3'!$U13-'INF S3 3'!$U$5)</f>
        <v>0.25515046296296295</v>
      </c>
      <c r="I15" s="83">
        <f ca="1">IF('INF S3 3'!$T13="|","|",I$7+'INF S3 3'!$T13-'INF S3 3'!$T$5)</f>
        <v>0.26556336805555558</v>
      </c>
      <c r="J15" s="207">
        <f ca="1">IF('INF S3 3'!$T13="|","|",J$7+'INF S3 3'!$T13-'INF S3 3'!$T$5)</f>
        <v>0.27598003472222221</v>
      </c>
      <c r="K15" s="199" t="s">
        <v>216</v>
      </c>
      <c r="L15" s="196" t="str">
        <f ca="1">IF('INF S3 3'!$W13="|","|",L$8+'INF S3 3'!$W13-'INF S3 3'!$T$5)</f>
        <v>|</v>
      </c>
      <c r="M15" s="196"/>
      <c r="N15" s="191" t="s">
        <v>216</v>
      </c>
      <c r="O15" s="82">
        <f ca="1">IF('INF S3 3'!$U13="|","|",O$7+'INF S3 3'!$U13-'INF S3 3'!$U$5)</f>
        <v>0.29681712962962958</v>
      </c>
      <c r="P15" s="83">
        <f ca="1">IF('INF S3 3'!$T13="|","|",P$7+'INF S3 3'!$T13-'INF S3 3'!$T$5)</f>
        <v>0.30723003472222221</v>
      </c>
      <c r="Q15" s="207">
        <f ca="1">IF('INF S3 3'!$T13="|","|",Q$7+'INF S3 3'!$T13-'INF S3 3'!$T$5)</f>
        <v>0.3176467013888889</v>
      </c>
      <c r="R15" s="199" t="s">
        <v>216</v>
      </c>
      <c r="S15" s="196" t="str">
        <f ca="1">IF('INF S3 3'!$W13="|","|",S$8+'INF S3 3'!$W13-'INF S3 3'!$T$5)</f>
        <v>|</v>
      </c>
      <c r="T15" s="196"/>
      <c r="U15" s="191" t="s">
        <v>216</v>
      </c>
      <c r="V15" s="82">
        <f ca="1">IF('INF S3 3'!$U13="|","|",V$7+'INF S3 3'!$U13-'INF S3 3'!$U$5)</f>
        <v>0.33848379629629627</v>
      </c>
      <c r="W15" s="83">
        <f ca="1">IF('INF S3 3'!$T13="|","|",W$7+'INF S3 3'!$T13-'INF S3 3'!$T$5)</f>
        <v>0.3488967013888889</v>
      </c>
      <c r="X15" s="207">
        <f ca="1">IF('INF S3 3'!$T13="|","|",X$7+'INF S3 3'!$T13-'INF S3 3'!$T$5)</f>
        <v>0.35931336805555553</v>
      </c>
      <c r="Y15" s="199" t="s">
        <v>216</v>
      </c>
      <c r="Z15" s="196" t="str">
        <f ca="1">IF('INF S3 3'!$W13="|","|",Z$8+'INF S3 3'!$W13-'INF S3 3'!$T$5)</f>
        <v>|</v>
      </c>
      <c r="AA15" s="196"/>
      <c r="AB15" s="191" t="s">
        <v>216</v>
      </c>
      <c r="AC15" s="82">
        <f ca="1">IF('INF S3 3'!$U13="|","|",AC$7+'INF S3 3'!$U13-'INF S3 3'!$U$5)</f>
        <v>0.38015046296296295</v>
      </c>
      <c r="AD15" s="207">
        <f ca="1">IF('INF S3 3'!$T13="|","|",AD$7+'INF S3 3'!$T13-'INF S3 3'!$T$5)</f>
        <v>0.40098003472222221</v>
      </c>
      <c r="AE15" s="196" t="str">
        <f ca="1">IF('INF S3 3'!$W13="|","|",AE$8+'INF S3 3'!$W13-'INF S3 3'!$T$5)</f>
        <v>|</v>
      </c>
      <c r="AF15" s="196"/>
      <c r="AG15" s="191" t="s">
        <v>216</v>
      </c>
      <c r="AH15" s="83">
        <f ca="1">IF('INF S3 3'!$T13="|","|",AH$7+'INF S3 3'!$T13-'INF S3 3'!$T$5)</f>
        <v>0.43223003472222221</v>
      </c>
      <c r="AI15" s="199" t="s">
        <v>216</v>
      </c>
      <c r="AJ15" s="196" t="str">
        <f ca="1">IF('INF S3 3'!$W13="|","|",AJ$8+'INF S3 3'!$W13-'INF S3 3'!$T$5)</f>
        <v>|</v>
      </c>
      <c r="AK15" s="82">
        <f ca="1">IF('INF S3 3'!$U13="|","|",AK$7+'INF S3 3'!$U13-'INF S3 3'!$U$5)</f>
        <v>0.46348379629629627</v>
      </c>
      <c r="AL15" s="207">
        <f ca="1">IF('INF S3 3'!$T13="|","|",AL$7+'INF S3 3'!$T13-'INF S3 3'!$T$5)</f>
        <v>0.48431336805555558</v>
      </c>
      <c r="AM15" s="196" t="str">
        <f ca="1">IF('INF S3 3'!$W13="|","|",AM$8+'INF S3 3'!$W13-'INF S3 3'!$T$5)</f>
        <v>|</v>
      </c>
      <c r="AN15" s="196"/>
      <c r="AO15" s="191" t="s">
        <v>216</v>
      </c>
      <c r="AP15" s="83">
        <f ca="1">IF('INF S3 3'!$T13="|","|",AP$7+'INF S3 3'!$T13-'INF S3 3'!$T$5)</f>
        <v>0.51556336805555558</v>
      </c>
      <c r="AQ15" s="199" t="s">
        <v>216</v>
      </c>
      <c r="AR15" s="196" t="str">
        <f ca="1">IF('INF S3 3'!$W13="|","|",AR$8+'INF S3 3'!$W13-'INF S3 3'!$T$5)</f>
        <v>|</v>
      </c>
      <c r="AS15" s="82">
        <f ca="1">IF('INF S3 3'!$U13="|","|",AS$7+'INF S3 3'!$U13-'INF S3 3'!$U$5)</f>
        <v>0.54681712962962969</v>
      </c>
      <c r="AT15" s="207">
        <f ca="1">IF('INF S3 3'!$T13="|","|",AT$7+'INF S3 3'!$T13-'INF S3 3'!$T$5)</f>
        <v>0.56764670138888884</v>
      </c>
      <c r="AU15" s="196" t="str">
        <f ca="1">IF('INF S3 3'!$W13="|","|",AU$8+'INF S3 3'!$W13-'INF S3 3'!$T$5)</f>
        <v>|</v>
      </c>
      <c r="AV15" s="196"/>
      <c r="AW15" s="191" t="s">
        <v>216</v>
      </c>
      <c r="AX15" s="83">
        <f ca="1">IF('INF S3 3'!$T13="|","|",AX$7+'INF S3 3'!$T13-'INF S3 3'!$T$5)</f>
        <v>0.59889670138888884</v>
      </c>
      <c r="AY15" s="199" t="s">
        <v>216</v>
      </c>
      <c r="AZ15" s="196" t="str">
        <f ca="1">IF('INF S3 3'!$W13="|","|",AZ$8+'INF S3 3'!$W13-'INF S3 3'!$T$5)</f>
        <v>|</v>
      </c>
      <c r="BA15" s="196"/>
      <c r="BB15" s="82">
        <f ca="1">IF('INF S3 3'!$U13="|","|",BB$7+'INF S3 3'!$U13-'INF S3 3'!$U$5)</f>
        <v>0.63015046296296295</v>
      </c>
      <c r="BC15" s="83">
        <f ca="1">IF('INF S3 3'!$T13="|","|",BC$7+'INF S3 3'!$T13-'INF S3 3'!$T$5)</f>
        <v>0.64056336805555558</v>
      </c>
      <c r="BD15" s="207">
        <f ca="1">IF('INF S3 3'!$T13="|","|",BD$7+'INF S3 3'!$T13-'INF S3 3'!$T$5)</f>
        <v>0.65098003472222221</v>
      </c>
      <c r="BE15" s="199" t="s">
        <v>216</v>
      </c>
      <c r="BF15" s="196" t="str">
        <f ca="1">IF('INF S3 3'!$W13="|","|",BF$8+'INF S3 3'!$W13-'INF S3 3'!$T$5)</f>
        <v>|</v>
      </c>
      <c r="BG15" s="196"/>
      <c r="BH15" s="191" t="s">
        <v>216</v>
      </c>
      <c r="BI15" s="82">
        <f ca="1">IF('INF S3 3'!$U13="|","|",BI$7+'INF S3 3'!$U13-'INF S3 3'!$U$5)</f>
        <v>0.67181712962962969</v>
      </c>
      <c r="BJ15" s="83">
        <f ca="1">IF('INF S3 3'!$T13="|","|",BJ$7+'INF S3 3'!$T13-'INF S3 3'!$T$5)</f>
        <v>0.68223003472222221</v>
      </c>
      <c r="BK15" s="207">
        <f ca="1">IF('INF S3 3'!$T13="|","|",BK$7+'INF S3 3'!$T13-'INF S3 3'!$T$5)</f>
        <v>0.69264670138888884</v>
      </c>
      <c r="BL15" s="199" t="s">
        <v>216</v>
      </c>
      <c r="BM15" s="196" t="str">
        <f ca="1">IF('INF S3 3'!$W13="|","|",BM$8+'INF S3 3'!$W13-'INF S3 3'!$T$5)</f>
        <v>|</v>
      </c>
      <c r="BN15" s="196"/>
      <c r="BO15" s="191" t="s">
        <v>216</v>
      </c>
      <c r="BP15" s="82">
        <f ca="1">IF('INF S3 3'!$U13="|","|",BP$7+'INF S3 3'!$U13-'INF S3 3'!$U$5)</f>
        <v>0.71348379629629644</v>
      </c>
      <c r="BQ15" s="83">
        <f ca="1">IF('INF S3 3'!$T13="|","|",BQ$7+'INF S3 3'!$T13-'INF S3 3'!$T$5)</f>
        <v>0.72389670138888884</v>
      </c>
      <c r="BR15" s="207">
        <f ca="1">IF('INF S3 3'!$T13="|","|",BR$7+'INF S3 3'!$T13-'INF S3 3'!$T$5)</f>
        <v>0.73431336805555558</v>
      </c>
      <c r="BS15" s="199" t="s">
        <v>216</v>
      </c>
      <c r="BT15" s="196" t="str">
        <f ca="1">IF('INF S3 3'!$W13="|","|",BT$8+'INF S3 3'!$W13-'INF S3 3'!$T$5)</f>
        <v>|</v>
      </c>
      <c r="BU15" s="196"/>
      <c r="BV15" s="191" t="s">
        <v>216</v>
      </c>
      <c r="BW15" s="82">
        <f ca="1">IF('INF S3 3'!$U13="|","|",BW$7+'INF S3 3'!$U13-'INF S3 3'!$U$5)</f>
        <v>0.75515046296296306</v>
      </c>
      <c r="BX15" s="207">
        <f ca="1">IF('INF S3 3'!$T13="|","|",BX$7+'INF S3 3'!$T13-'INF S3 3'!$T$5)</f>
        <v>0.77598003472222221</v>
      </c>
      <c r="BY15" s="196" t="str">
        <f ca="1">IF('INF S3 3'!$W13="|","|",BY$8+'INF S3 3'!$W13-'INF S3 3'!$T$5)</f>
        <v>|</v>
      </c>
      <c r="BZ15" s="196"/>
      <c r="CA15" s="191" t="s">
        <v>216</v>
      </c>
      <c r="CB15" s="83">
        <f ca="1">IF('INF S3 3'!$T13="|","|",CB$7+'INF S3 3'!$T13-'INF S3 3'!$T$5)</f>
        <v>0.80723003472222221</v>
      </c>
      <c r="CC15" s="199" t="s">
        <v>216</v>
      </c>
      <c r="CD15" s="196" t="str">
        <f ca="1">IF('INF S3 3'!$W13="|","|",CD$8+'INF S3 3'!$W13-'INF S3 3'!$T$5)</f>
        <v>|</v>
      </c>
      <c r="CE15" s="82">
        <f ca="1">IF('INF S3 3'!$U13="|","|",CE$7+'INF S3 3'!$U13-'INF S3 3'!$U$5)</f>
        <v>0.83848379629629644</v>
      </c>
      <c r="CF15" s="207">
        <f ca="1">IF('INF S3 3'!$T13="|","|",CF$7+'INF S3 3'!$T13-'INF S3 3'!$T$5)</f>
        <v>0.85931336805555558</v>
      </c>
      <c r="CG15" s="196" t="str">
        <f ca="1">IF('INF S3 3'!$W13="|","|",CG$8+'INF S3 3'!$W13-'INF S3 3'!$T$5)</f>
        <v>|</v>
      </c>
      <c r="CH15" s="196"/>
      <c r="CI15" s="191" t="s">
        <v>216</v>
      </c>
      <c r="CJ15" s="83">
        <f ca="1">IF('INF S3 3'!$T13="|","|",CJ$7+'INF S3 3'!$T13-'INF S3 3'!$T$5)</f>
        <v>0.89056336805555558</v>
      </c>
      <c r="CK15" s="199" t="s">
        <v>216</v>
      </c>
      <c r="CL15" s="196" t="str">
        <f ca="1">IF('INF S3 3'!$W13="|","|",CL$8+'INF S3 3'!$W13-'INF S3 3'!$T$5)</f>
        <v>|</v>
      </c>
      <c r="CM15" s="82">
        <f ca="1">IF('INF S3 3'!$U13="|","|",CM$7+'INF S3 3'!$U13-'INF S3 3'!$U$5)</f>
        <v>0.92181712962962969</v>
      </c>
      <c r="CN15" s="207">
        <f ca="1">IF('INF S3 3'!$T13="|","|",CN$7+'INF S3 3'!$T13-'INF S3 3'!$T$5)</f>
        <v>0.94264670138888884</v>
      </c>
      <c r="CO15" s="196" t="str">
        <f ca="1">IF('INF S3 3'!$W13="|","|",CO$8+'INF S3 3'!$W13-'INF S3 3'!$T$5)</f>
        <v>|</v>
      </c>
      <c r="CP15" s="196"/>
      <c r="CQ15" s="191" t="s">
        <v>216</v>
      </c>
      <c r="CR15" s="83">
        <f ca="1">IF('INF S3 3'!$T13="|","|",CR$7+'INF S3 3'!$T13-'INF S3 3'!$T$5)</f>
        <v>0.97389670138888884</v>
      </c>
      <c r="CU15" s="225">
        <v>5.6589999999999918</v>
      </c>
      <c r="CV15" s="227" t="s">
        <v>188</v>
      </c>
      <c r="CW15" s="155" t="s">
        <v>82</v>
      </c>
      <c r="CX15" s="180"/>
      <c r="CY15" s="83">
        <f ca="1">IF('INF S3 3'!$AB13="|","|",CY$17+'INF S3 3'!$AB13)</f>
        <v>0.23519649305555554</v>
      </c>
      <c r="CZ15" s="82">
        <f ca="1">IF('INF S3 3'!$AC13="|","|",CZ$17+'INF S3 3'!$AC13)</f>
        <v>0.24485228009259261</v>
      </c>
      <c r="DA15" s="191" t="s">
        <v>216</v>
      </c>
      <c r="DB15" s="207"/>
      <c r="DC15" s="196" t="str">
        <f ca="1">IF('INF S3 3'!$AE13="|","|",DC$17+'INF S3 3'!$AE13)</f>
        <v>|</v>
      </c>
      <c r="DD15" s="199" t="s">
        <v>216</v>
      </c>
      <c r="DE15" s="207">
        <f ca="1">IF('INF S3 3'!$AB13="|","|",DE$17+'INF S3 3'!$AB13)</f>
        <v>0.26644649305555557</v>
      </c>
      <c r="DF15" s="83">
        <f ca="1">IF('INF S3 3'!$AB13="|","|",DF$17+'INF S3 3'!$AB13)</f>
        <v>0.2768631597222222</v>
      </c>
      <c r="DG15" s="82">
        <f ca="1">IF('INF S3 3'!$AC13="|","|",DG$17+'INF S3 3'!$AC13)</f>
        <v>0.28651894675925926</v>
      </c>
      <c r="DH15" s="191" t="s">
        <v>216</v>
      </c>
      <c r="DI15" s="207"/>
      <c r="DJ15" s="196" t="str">
        <f ca="1">IF('INF S3 3'!$AE13="|","|",DJ$17+'INF S3 3'!$AE13)</f>
        <v>|</v>
      </c>
      <c r="DK15" s="199" t="s">
        <v>216</v>
      </c>
      <c r="DL15" s="207">
        <f ca="1">IF('INF S3 3'!$AB13="|","|",DL$17+'INF S3 3'!$AB13)</f>
        <v>0.3081131597222222</v>
      </c>
      <c r="DM15" s="83">
        <f ca="1">IF('INF S3 3'!$AB13="|","|",DM$17+'INF S3 3'!$AB13)</f>
        <v>0.31852982638888888</v>
      </c>
      <c r="DN15" s="82">
        <f ca="1">IF('INF S3 3'!$AC13="|","|",DN$17+'INF S3 3'!$AC13)</f>
        <v>0.32818561342592595</v>
      </c>
      <c r="DO15" s="191" t="s">
        <v>216</v>
      </c>
      <c r="DP15" s="207"/>
      <c r="DQ15" s="196" t="str">
        <f ca="1">IF('INF S3 3'!$AE13="|","|",DQ$17+'INF S3 3'!$AE13)</f>
        <v>|</v>
      </c>
      <c r="DR15" s="199" t="s">
        <v>216</v>
      </c>
      <c r="DS15" s="207">
        <f ca="1">IF('INF S3 3'!$AB13="|","|",DS$17+'INF S3 3'!$AB13)</f>
        <v>0.34977982638888888</v>
      </c>
      <c r="DT15" s="83">
        <f ca="1">IF('INF S3 3'!$AB13="|","|",DT$17+'INF S3 3'!$AB13)</f>
        <v>0.36019649305555557</v>
      </c>
      <c r="DU15" s="82">
        <f ca="1">IF('INF S3 3'!$AC13="|","|",DU$17+'INF S3 3'!$AC13)</f>
        <v>0.36985228009259263</v>
      </c>
      <c r="DV15" s="191" t="s">
        <v>216</v>
      </c>
      <c r="DW15" s="207"/>
      <c r="DX15" s="196" t="str">
        <f ca="1">IF('INF S3 3'!$AE13="|","|",DX$17+'INF S3 3'!$AE13)</f>
        <v>|</v>
      </c>
      <c r="DY15" s="199" t="s">
        <v>216</v>
      </c>
      <c r="DZ15" s="83">
        <f ca="1">IF('INF S3 3'!$AB13="|","|",DZ$17+'INF S3 3'!$AB13)</f>
        <v>0.4018631597222222</v>
      </c>
      <c r="EA15" s="82">
        <f ca="1">IF('INF S3 3'!$AC13="|","|",EA$17+'INF S3 3'!$AC13)</f>
        <v>0.41151894675925932</v>
      </c>
      <c r="EB15" s="207"/>
      <c r="EC15" s="196" t="str">
        <f ca="1">IF('INF S3 3'!$AE13="|","|",EC$17+'INF S3 3'!$AE13)</f>
        <v>|</v>
      </c>
      <c r="ED15" s="207">
        <f ca="1">IF('INF S3 3'!$AB13="|","|",ED$17+'INF S3 3'!$AB13)</f>
        <v>0.4331131597222222</v>
      </c>
      <c r="EE15" s="191" t="s">
        <v>216</v>
      </c>
      <c r="EF15" s="207"/>
      <c r="EG15" s="196" t="str">
        <f ca="1">IF('INF S3 3'!$AE13="|","|",EG$17+'INF S3 3'!$AE13)</f>
        <v>|</v>
      </c>
      <c r="EH15" s="199" t="s">
        <v>216</v>
      </c>
      <c r="EI15" s="83">
        <f ca="1">IF('INF S3 3'!$AB13="|","|",EI$17+'INF S3 3'!$AB13)</f>
        <v>0.48519649305555557</v>
      </c>
      <c r="EJ15" s="82">
        <f ca="1">IF('INF S3 3'!$AC13="|","|",EJ$17+'INF S3 3'!$AC13)</f>
        <v>0.49485228009259263</v>
      </c>
      <c r="EK15" s="196" t="str">
        <f ca="1">IF('INF S3 3'!$AE13="|","|",EK$17+'INF S3 3'!$AE13)</f>
        <v>|</v>
      </c>
      <c r="EL15" s="207">
        <f ca="1">IF('INF S3 3'!$AB13="|","|",EL$17+'INF S3 3'!$AB13)</f>
        <v>0.51644649305555557</v>
      </c>
      <c r="EM15" s="191" t="s">
        <v>216</v>
      </c>
      <c r="EN15" s="207"/>
      <c r="EO15" s="196" t="str">
        <f ca="1">IF('INF S3 3'!$AE13="|","|",EO$17+'INF S3 3'!$AE13)</f>
        <v>|</v>
      </c>
      <c r="EP15" s="199" t="s">
        <v>216</v>
      </c>
      <c r="EQ15" s="83">
        <f ca="1">IF('INF S3 3'!$AB13="|","|",EQ$17+'INF S3 3'!$AB13)</f>
        <v>0.56852982638888894</v>
      </c>
      <c r="ER15" s="82">
        <f ca="1">IF('INF S3 3'!$AC13="|","|",ER$17+'INF S3 3'!$AC13)</f>
        <v>0.578185613425926</v>
      </c>
      <c r="ES15" s="196" t="str">
        <f ca="1">IF('INF S3 3'!$AE13="|","|",ES$17+'INF S3 3'!$AE13)</f>
        <v>|</v>
      </c>
      <c r="ET15" s="207">
        <f ca="1">IF('INF S3 3'!$AB13="|","|",ET$17+'INF S3 3'!$AB13)</f>
        <v>0.59977982638888894</v>
      </c>
      <c r="EU15" s="191" t="s">
        <v>216</v>
      </c>
      <c r="EV15" s="207"/>
      <c r="EW15" s="196" t="str">
        <f ca="1">IF('INF S3 3'!$AE13="|","|",EW$17+'INF S3 3'!$AE13)</f>
        <v>|</v>
      </c>
      <c r="EX15" s="199" t="s">
        <v>216</v>
      </c>
      <c r="EY15" s="207">
        <f ca="1">IF('INF S3 3'!$AB13="|","|",EY$17+'INF S3 3'!$AB13)</f>
        <v>0.64144649305555557</v>
      </c>
      <c r="EZ15" s="83">
        <f ca="1">IF('INF S3 3'!$AB13="|","|",EZ$17+'INF S3 3'!$AB13)</f>
        <v>0.65186315972222231</v>
      </c>
      <c r="FA15" s="82">
        <f ca="1">IF('INF S3 3'!$AC13="|","|",FA$17+'INF S3 3'!$AC13)</f>
        <v>0.66151894675925926</v>
      </c>
      <c r="FB15" s="191" t="s">
        <v>216</v>
      </c>
      <c r="FC15" s="207"/>
      <c r="FD15" s="196" t="str">
        <f ca="1">IF('INF S3 3'!$AE13="|","|",FD$17+'INF S3 3'!$AE13)</f>
        <v>|</v>
      </c>
      <c r="FE15" s="199" t="s">
        <v>216</v>
      </c>
      <c r="FF15" s="207">
        <f ca="1">IF('INF S3 3'!$AB13="|","|",FF$17+'INF S3 3'!$AB13)</f>
        <v>0.68311315972222231</v>
      </c>
      <c r="FG15" s="83">
        <f ca="1">IF('INF S3 3'!$AB13="|","|",FG$17+'INF S3 3'!$AB13)</f>
        <v>0.69352982638888905</v>
      </c>
      <c r="FH15" s="82">
        <f ca="1">IF('INF S3 3'!$AC13="|","|",FH$17+'INF S3 3'!$AC13)</f>
        <v>0.70318561342592589</v>
      </c>
      <c r="FI15" s="191" t="s">
        <v>216</v>
      </c>
      <c r="FJ15" s="207"/>
      <c r="FK15" s="196" t="str">
        <f ca="1">IF('INF S3 3'!$AE13="|","|",FK$17+'INF S3 3'!$AE13)</f>
        <v>|</v>
      </c>
      <c r="FL15" s="199" t="s">
        <v>216</v>
      </c>
      <c r="FM15" s="207">
        <f ca="1">IF('INF S3 3'!$AB13="|","|",FM$17+'INF S3 3'!$AB13)</f>
        <v>0.72477982638888905</v>
      </c>
      <c r="FN15" s="83">
        <f ca="1">IF('INF S3 3'!$AB13="|","|",FN$17+'INF S3 3'!$AB13)</f>
        <v>0.73519649305555568</v>
      </c>
      <c r="FO15" s="82">
        <f ca="1">IF('INF S3 3'!$AC13="|","|",FO$17+'INF S3 3'!$AC13)</f>
        <v>0.74485228009259252</v>
      </c>
      <c r="FP15" s="191" t="s">
        <v>216</v>
      </c>
      <c r="FQ15" s="207"/>
      <c r="FR15" s="196" t="str">
        <f ca="1">IF('INF S3 3'!$AE13="|","|",FR$17+'INF S3 3'!$AE13)</f>
        <v>|</v>
      </c>
      <c r="FS15" s="207">
        <f ca="1">IF('INF S3 3'!$AB13="|","|",FS$17+'INF S3 3'!$AB13)</f>
        <v>0.76644649305555568</v>
      </c>
      <c r="FT15" s="191" t="s">
        <v>216</v>
      </c>
      <c r="FU15" s="207"/>
      <c r="FV15" s="196" t="str">
        <f ca="1">IF('INF S3 3'!$AE13="|","|",FV$17+'INF S3 3'!$AE13)</f>
        <v>|</v>
      </c>
      <c r="FW15" s="199" t="s">
        <v>216</v>
      </c>
      <c r="FX15" s="83">
        <f ca="1">IF('INF S3 3'!$AB13="|","|",FX$17+'INF S3 3'!$AB13)</f>
        <v>0.81852982638888905</v>
      </c>
      <c r="FY15" s="82">
        <f ca="1">IF('INF S3 3'!$AC13="|","|",FY$17+'INF S3 3'!$AC13)</f>
        <v>0.82818561342592589</v>
      </c>
      <c r="FZ15" s="196" t="str">
        <f ca="1">IF('INF S3 3'!$AE13="|","|",FZ$17+'INF S3 3'!$AE13)</f>
        <v>|</v>
      </c>
      <c r="GA15" s="207">
        <f ca="1">IF('INF S3 3'!$AB13="|","|",GA$17+'INF S3 3'!$AB13)</f>
        <v>0.84977982638888905</v>
      </c>
      <c r="GB15" s="191" t="s">
        <v>216</v>
      </c>
      <c r="GC15" s="207"/>
      <c r="GD15" s="196" t="str">
        <f ca="1">IF('INF S3 3'!$AE13="|","|",GD$17+'INF S3 3'!$AE13)</f>
        <v>|</v>
      </c>
      <c r="GE15" s="199" t="s">
        <v>216</v>
      </c>
      <c r="GF15" s="83">
        <f ca="1">IF('INF S3 3'!$AB13="|","|",GF$17+'INF S3 3'!$AB13)</f>
        <v>0.90186315972222231</v>
      </c>
      <c r="GG15" s="82">
        <f ca="1">IF('INF S3 3'!$AC13="|","|",GG$17+'INF S3 3'!$AC13)</f>
        <v>0.91151894675925926</v>
      </c>
      <c r="GH15" s="196" t="str">
        <f ca="1">IF('INF S3 3'!$AE13="|","|",GH$17+'INF S3 3'!$AE13)</f>
        <v>|</v>
      </c>
      <c r="GI15" s="207">
        <f ca="1">IF('INF S3 3'!$AB13="|","|",GI$17+'INF S3 3'!$AB13)</f>
        <v>0.93311315972222231</v>
      </c>
      <c r="GJ15" s="191" t="s">
        <v>216</v>
      </c>
      <c r="GK15" s="207"/>
      <c r="GL15" s="199" t="s">
        <v>216</v>
      </c>
      <c r="GM15" s="83">
        <f ca="1">IF('INF S3 3'!$AB13="|","|",GM$17+'INF S3 3'!$AB13)</f>
        <v>0.98519649305555568</v>
      </c>
    </row>
    <row r="16" spans="1:195">
      <c r="A16" s="225">
        <f ca="1">'INF S3 3'!K14</f>
        <v>3.0790000000000077</v>
      </c>
      <c r="B16" s="227" t="str">
        <f ca="1">IF('INF S2 353-271'!$V13="|","|",B$7+'INF S2 353-271'!$V13)</f>
        <v>|</v>
      </c>
      <c r="C16" s="156" t="str">
        <f ca="1">'INF S3 3'!L14</f>
        <v>Poznań Garbary</v>
      </c>
      <c r="D16" s="180"/>
      <c r="E16" s="83">
        <f ca="1">IF('INF S3 3'!$T14="|","|",E$7+'INF S3 3'!$T14-'INF S3 3'!$T$5)</f>
        <v>0.22593072916666665</v>
      </c>
      <c r="F16" s="199" t="s">
        <v>216</v>
      </c>
      <c r="G16" s="191" t="s">
        <v>216</v>
      </c>
      <c r="H16" s="82">
        <f ca="1">IF('INF S3 3'!$U14="|","|",H$7+'INF S3 3'!$U14-'INF S3 3'!$U$5)</f>
        <v>0.25711805555555556</v>
      </c>
      <c r="I16" s="83">
        <f ca="1">IF('INF S3 3'!$T14="|","|",I$7+'INF S3 3'!$T14-'INF S3 3'!$T$5)</f>
        <v>0.26759739583333331</v>
      </c>
      <c r="J16" s="207">
        <f ca="1">IF('INF S3 3'!$T14="|","|",J$7+'INF S3 3'!$T14-'INF S3 3'!$T$5)</f>
        <v>0.27801406249999999</v>
      </c>
      <c r="K16" s="199" t="s">
        <v>216</v>
      </c>
      <c r="L16" s="196" t="str">
        <f ca="1">IF('INF S3 3'!$W14="|","|",L$8+'INF S3 3'!$W14-'INF S3 3'!$T$5)</f>
        <v>|</v>
      </c>
      <c r="M16" s="196"/>
      <c r="N16" s="191" t="s">
        <v>216</v>
      </c>
      <c r="O16" s="82">
        <f ca="1">IF('INF S3 3'!$U14="|","|",O$7+'INF S3 3'!$U14-'INF S3 3'!$U$5)</f>
        <v>0.29878472222222219</v>
      </c>
      <c r="P16" s="83">
        <f ca="1">IF('INF S3 3'!$T14="|","|",P$7+'INF S3 3'!$T14-'INF S3 3'!$T$5)</f>
        <v>0.30926406249999999</v>
      </c>
      <c r="Q16" s="207">
        <f ca="1">IF('INF S3 3'!$T14="|","|",Q$7+'INF S3 3'!$T14-'INF S3 3'!$T$5)</f>
        <v>0.31968072916666668</v>
      </c>
      <c r="R16" s="199" t="s">
        <v>216</v>
      </c>
      <c r="S16" s="196" t="str">
        <f ca="1">IF('INF S3 3'!$W14="|","|",S$8+'INF S3 3'!$W14-'INF S3 3'!$T$5)</f>
        <v>|</v>
      </c>
      <c r="T16" s="196"/>
      <c r="U16" s="191" t="s">
        <v>216</v>
      </c>
      <c r="V16" s="82">
        <f ca="1">IF('INF S3 3'!$U14="|","|",V$7+'INF S3 3'!$U14-'INF S3 3'!$U$5)</f>
        <v>0.34045138888888887</v>
      </c>
      <c r="W16" s="83">
        <f ca="1">IF('INF S3 3'!$T14="|","|",W$7+'INF S3 3'!$T14-'INF S3 3'!$T$5)</f>
        <v>0.35093072916666668</v>
      </c>
      <c r="X16" s="207">
        <f ca="1">IF('INF S3 3'!$T14="|","|",X$7+'INF S3 3'!$T14-'INF S3 3'!$T$5)</f>
        <v>0.36134739583333331</v>
      </c>
      <c r="Y16" s="199" t="s">
        <v>216</v>
      </c>
      <c r="Z16" s="196" t="str">
        <f ca="1">IF('INF S3 3'!$W14="|","|",Z$8+'INF S3 3'!$W14-'INF S3 3'!$T$5)</f>
        <v>|</v>
      </c>
      <c r="AA16" s="196"/>
      <c r="AB16" s="191" t="s">
        <v>216</v>
      </c>
      <c r="AC16" s="82">
        <f ca="1">IF('INF S3 3'!$U14="|","|",AC$7+'INF S3 3'!$U14-'INF S3 3'!$U$5)</f>
        <v>0.38211805555555556</v>
      </c>
      <c r="AD16" s="207">
        <f ca="1">IF('INF S3 3'!$T14="|","|",AD$7+'INF S3 3'!$T14-'INF S3 3'!$T$5)</f>
        <v>0.40301406249999999</v>
      </c>
      <c r="AE16" s="196" t="str">
        <f ca="1">IF('INF S3 3'!$W14="|","|",AE$8+'INF S3 3'!$W14-'INF S3 3'!$T$5)</f>
        <v>|</v>
      </c>
      <c r="AF16" s="196"/>
      <c r="AG16" s="191" t="s">
        <v>216</v>
      </c>
      <c r="AH16" s="83">
        <f ca="1">IF('INF S3 3'!$T14="|","|",AH$7+'INF S3 3'!$T14-'INF S3 3'!$T$5)</f>
        <v>0.43426406249999999</v>
      </c>
      <c r="AI16" s="199" t="s">
        <v>216</v>
      </c>
      <c r="AJ16" s="196" t="str">
        <f ca="1">IF('INF S3 3'!$W14="|","|",AJ$8+'INF S3 3'!$W14-'INF S3 3'!$T$5)</f>
        <v>|</v>
      </c>
      <c r="AK16" s="82">
        <f ca="1">IF('INF S3 3'!$U14="|","|",AK$7+'INF S3 3'!$U14-'INF S3 3'!$U$5)</f>
        <v>0.46545138888888887</v>
      </c>
      <c r="AL16" s="207">
        <f ca="1">IF('INF S3 3'!$T14="|","|",AL$7+'INF S3 3'!$T14-'INF S3 3'!$T$5)</f>
        <v>0.48634739583333331</v>
      </c>
      <c r="AM16" s="196" t="str">
        <f ca="1">IF('INF S3 3'!$W14="|","|",AM$8+'INF S3 3'!$W14-'INF S3 3'!$T$5)</f>
        <v>|</v>
      </c>
      <c r="AN16" s="196"/>
      <c r="AO16" s="191" t="s">
        <v>216</v>
      </c>
      <c r="AP16" s="83">
        <f ca="1">IF('INF S3 3'!$T14="|","|",AP$7+'INF S3 3'!$T14-'INF S3 3'!$T$5)</f>
        <v>0.51759739583333331</v>
      </c>
      <c r="AQ16" s="199" t="s">
        <v>216</v>
      </c>
      <c r="AR16" s="196" t="str">
        <f ca="1">IF('INF S3 3'!$W14="|","|",AR$8+'INF S3 3'!$W14-'INF S3 3'!$T$5)</f>
        <v>|</v>
      </c>
      <c r="AS16" s="82">
        <f ca="1">IF('INF S3 3'!$U14="|","|",AS$7+'INF S3 3'!$U14-'INF S3 3'!$U$5)</f>
        <v>0.5487847222222223</v>
      </c>
      <c r="AT16" s="207">
        <f ca="1">IF('INF S3 3'!$T14="|","|",AT$7+'INF S3 3'!$T14-'INF S3 3'!$T$5)</f>
        <v>0.56968072916666657</v>
      </c>
      <c r="AU16" s="196" t="str">
        <f ca="1">IF('INF S3 3'!$W14="|","|",AU$8+'INF S3 3'!$W14-'INF S3 3'!$T$5)</f>
        <v>|</v>
      </c>
      <c r="AV16" s="196"/>
      <c r="AW16" s="191" t="s">
        <v>216</v>
      </c>
      <c r="AX16" s="83">
        <f ca="1">IF('INF S3 3'!$T14="|","|",AX$7+'INF S3 3'!$T14-'INF S3 3'!$T$5)</f>
        <v>0.60093072916666657</v>
      </c>
      <c r="AY16" s="199" t="s">
        <v>216</v>
      </c>
      <c r="AZ16" s="196" t="str">
        <f ca="1">IF('INF S3 3'!$W14="|","|",AZ$8+'INF S3 3'!$W14-'INF S3 3'!$T$5)</f>
        <v>|</v>
      </c>
      <c r="BA16" s="196"/>
      <c r="BB16" s="82">
        <f ca="1">IF('INF S3 3'!$U14="|","|",BB$7+'INF S3 3'!$U14-'INF S3 3'!$U$5)</f>
        <v>0.63211805555555556</v>
      </c>
      <c r="BC16" s="83">
        <f ca="1">IF('INF S3 3'!$T14="|","|",BC$7+'INF S3 3'!$T14-'INF S3 3'!$T$5)</f>
        <v>0.64259739583333331</v>
      </c>
      <c r="BD16" s="207">
        <f ca="1">IF('INF S3 3'!$T14="|","|",BD$7+'INF S3 3'!$T14-'INF S3 3'!$T$5)</f>
        <v>0.65301406249999994</v>
      </c>
      <c r="BE16" s="199" t="s">
        <v>216</v>
      </c>
      <c r="BF16" s="196" t="str">
        <f ca="1">IF('INF S3 3'!$W14="|","|",BF$8+'INF S3 3'!$W14-'INF S3 3'!$T$5)</f>
        <v>|</v>
      </c>
      <c r="BG16" s="196"/>
      <c r="BH16" s="191" t="s">
        <v>216</v>
      </c>
      <c r="BI16" s="82">
        <f ca="1">IF('INF S3 3'!$U14="|","|",BI$7+'INF S3 3'!$U14-'INF S3 3'!$U$5)</f>
        <v>0.6737847222222223</v>
      </c>
      <c r="BJ16" s="83">
        <f ca="1">IF('INF S3 3'!$T14="|","|",BJ$7+'INF S3 3'!$T14-'INF S3 3'!$T$5)</f>
        <v>0.68426406249999994</v>
      </c>
      <c r="BK16" s="207">
        <f ca="1">IF('INF S3 3'!$T14="|","|",BK$7+'INF S3 3'!$T14-'INF S3 3'!$T$5)</f>
        <v>0.69468072916666657</v>
      </c>
      <c r="BL16" s="199" t="s">
        <v>216</v>
      </c>
      <c r="BM16" s="196" t="str">
        <f ca="1">IF('INF S3 3'!$W14="|","|",BM$8+'INF S3 3'!$W14-'INF S3 3'!$T$5)</f>
        <v>|</v>
      </c>
      <c r="BN16" s="196"/>
      <c r="BO16" s="191" t="s">
        <v>216</v>
      </c>
      <c r="BP16" s="82">
        <f ca="1">IF('INF S3 3'!$U14="|","|",BP$7+'INF S3 3'!$U14-'INF S3 3'!$U$5)</f>
        <v>0.71545138888888904</v>
      </c>
      <c r="BQ16" s="83">
        <f ca="1">IF('INF S3 3'!$T14="|","|",BQ$7+'INF S3 3'!$T14-'INF S3 3'!$T$5)</f>
        <v>0.72593072916666657</v>
      </c>
      <c r="BR16" s="207">
        <f ca="1">IF('INF S3 3'!$T14="|","|",BR$7+'INF S3 3'!$T14-'INF S3 3'!$T$5)</f>
        <v>0.73634739583333331</v>
      </c>
      <c r="BS16" s="199" t="s">
        <v>216</v>
      </c>
      <c r="BT16" s="196" t="str">
        <f ca="1">IF('INF S3 3'!$W14="|","|",BT$8+'INF S3 3'!$W14-'INF S3 3'!$T$5)</f>
        <v>|</v>
      </c>
      <c r="BU16" s="196"/>
      <c r="BV16" s="191" t="s">
        <v>216</v>
      </c>
      <c r="BW16" s="82">
        <f ca="1">IF('INF S3 3'!$U14="|","|",BW$7+'INF S3 3'!$U14-'INF S3 3'!$U$5)</f>
        <v>0.75711805555555567</v>
      </c>
      <c r="BX16" s="207">
        <f ca="1">IF('INF S3 3'!$T14="|","|",BX$7+'INF S3 3'!$T14-'INF S3 3'!$T$5)</f>
        <v>0.77801406249999994</v>
      </c>
      <c r="BY16" s="196" t="str">
        <f ca="1">IF('INF S3 3'!$W14="|","|",BY$8+'INF S3 3'!$W14-'INF S3 3'!$T$5)</f>
        <v>|</v>
      </c>
      <c r="BZ16" s="196"/>
      <c r="CA16" s="191" t="s">
        <v>216</v>
      </c>
      <c r="CB16" s="83">
        <f ca="1">IF('INF S3 3'!$T14="|","|",CB$7+'INF S3 3'!$T14-'INF S3 3'!$T$5)</f>
        <v>0.80926406249999994</v>
      </c>
      <c r="CC16" s="199" t="s">
        <v>216</v>
      </c>
      <c r="CD16" s="196" t="str">
        <f ca="1">IF('INF S3 3'!$W14="|","|",CD$8+'INF S3 3'!$W14-'INF S3 3'!$T$5)</f>
        <v>|</v>
      </c>
      <c r="CE16" s="82">
        <f ca="1">IF('INF S3 3'!$U14="|","|",CE$7+'INF S3 3'!$U14-'INF S3 3'!$U$5)</f>
        <v>0.84045138888888904</v>
      </c>
      <c r="CF16" s="207">
        <f ca="1">IF('INF S3 3'!$T14="|","|",CF$7+'INF S3 3'!$T14-'INF S3 3'!$T$5)</f>
        <v>0.86134739583333331</v>
      </c>
      <c r="CG16" s="196" t="str">
        <f ca="1">IF('INF S3 3'!$W14="|","|",CG$8+'INF S3 3'!$W14-'INF S3 3'!$T$5)</f>
        <v>|</v>
      </c>
      <c r="CH16" s="196"/>
      <c r="CI16" s="191" t="s">
        <v>216</v>
      </c>
      <c r="CJ16" s="83">
        <f ca="1">IF('INF S3 3'!$T14="|","|",CJ$7+'INF S3 3'!$T14-'INF S3 3'!$T$5)</f>
        <v>0.89259739583333331</v>
      </c>
      <c r="CK16" s="199" t="s">
        <v>216</v>
      </c>
      <c r="CL16" s="196" t="str">
        <f ca="1">IF('INF S3 3'!$W14="|","|",CL$8+'INF S3 3'!$W14-'INF S3 3'!$T$5)</f>
        <v>|</v>
      </c>
      <c r="CM16" s="82">
        <f ca="1">IF('INF S3 3'!$U14="|","|",CM$7+'INF S3 3'!$U14-'INF S3 3'!$U$5)</f>
        <v>0.9237847222222223</v>
      </c>
      <c r="CN16" s="207">
        <f ca="1">IF('INF S3 3'!$T14="|","|",CN$7+'INF S3 3'!$T14-'INF S3 3'!$T$5)</f>
        <v>0.94468072916666657</v>
      </c>
      <c r="CO16" s="196" t="str">
        <f ca="1">IF('INF S3 3'!$W14="|","|",CO$8+'INF S3 3'!$W14-'INF S3 3'!$T$5)</f>
        <v>|</v>
      </c>
      <c r="CP16" s="196"/>
      <c r="CQ16" s="191" t="s">
        <v>216</v>
      </c>
      <c r="CR16" s="83">
        <f ca="1">IF('INF S3 3'!$T14="|","|",CR$7+'INF S3 3'!$T14-'INF S3 3'!$T$5)</f>
        <v>0.97593072916666657</v>
      </c>
      <c r="CU16" s="225">
        <v>3.0790000000000077</v>
      </c>
      <c r="CV16" s="227" t="s">
        <v>188</v>
      </c>
      <c r="CW16" s="156" t="s">
        <v>83</v>
      </c>
      <c r="CX16" s="180"/>
      <c r="CY16" s="83">
        <f ca="1">IF('INF S3 3'!$AB14="|","|",CY$17+'INF S3 3'!$AB14)</f>
        <v>0.23316246527777776</v>
      </c>
      <c r="CZ16" s="82">
        <f ca="1">IF('INF S3 3'!$AC14="|","|",CZ$17+'INF S3 3'!$AC14)</f>
        <v>0.2428846875</v>
      </c>
      <c r="DA16" s="191" t="s">
        <v>216</v>
      </c>
      <c r="DB16" s="207"/>
      <c r="DC16" s="196" t="str">
        <f ca="1">IF('INF S3 3'!$AE14="|","|",DC$17+'INF S3 3'!$AE14)</f>
        <v>|</v>
      </c>
      <c r="DD16" s="199" t="s">
        <v>216</v>
      </c>
      <c r="DE16" s="207">
        <f ca="1">IF('INF S3 3'!$AB14="|","|",DE$17+'INF S3 3'!$AB14)</f>
        <v>0.26441246527777779</v>
      </c>
      <c r="DF16" s="83">
        <f ca="1">IF('INF S3 3'!$AB14="|","|",DF$17+'INF S3 3'!$AB14)</f>
        <v>0.27482913194444442</v>
      </c>
      <c r="DG16" s="82">
        <f ca="1">IF('INF S3 3'!$AC14="|","|",DG$17+'INF S3 3'!$AC14)</f>
        <v>0.28455135416666666</v>
      </c>
      <c r="DH16" s="191" t="s">
        <v>216</v>
      </c>
      <c r="DI16" s="207"/>
      <c r="DJ16" s="196" t="str">
        <f ca="1">IF('INF S3 3'!$AE14="|","|",DJ$17+'INF S3 3'!$AE14)</f>
        <v>|</v>
      </c>
      <c r="DK16" s="199" t="s">
        <v>216</v>
      </c>
      <c r="DL16" s="207">
        <f ca="1">IF('INF S3 3'!$AB14="|","|",DL$17+'INF S3 3'!$AB14)</f>
        <v>0.30607913194444442</v>
      </c>
      <c r="DM16" s="83">
        <f ca="1">IF('INF S3 3'!$AB14="|","|",DM$17+'INF S3 3'!$AB14)</f>
        <v>0.3164957986111111</v>
      </c>
      <c r="DN16" s="82">
        <f ca="1">IF('INF S3 3'!$AC14="|","|",DN$17+'INF S3 3'!$AC14)</f>
        <v>0.32621802083333334</v>
      </c>
      <c r="DO16" s="191" t="s">
        <v>216</v>
      </c>
      <c r="DP16" s="207"/>
      <c r="DQ16" s="196" t="str">
        <f ca="1">IF('INF S3 3'!$AE14="|","|",DQ$17+'INF S3 3'!$AE14)</f>
        <v>|</v>
      </c>
      <c r="DR16" s="199" t="s">
        <v>216</v>
      </c>
      <c r="DS16" s="207">
        <f ca="1">IF('INF S3 3'!$AB14="|","|",DS$17+'INF S3 3'!$AB14)</f>
        <v>0.3477457986111111</v>
      </c>
      <c r="DT16" s="83">
        <f ca="1">IF('INF S3 3'!$AB14="|","|",DT$17+'INF S3 3'!$AB14)</f>
        <v>0.35816246527777779</v>
      </c>
      <c r="DU16" s="82">
        <f ca="1">IF('INF S3 3'!$AC14="|","|",DU$17+'INF S3 3'!$AC14)</f>
        <v>0.36788468750000003</v>
      </c>
      <c r="DV16" s="191" t="s">
        <v>216</v>
      </c>
      <c r="DW16" s="207"/>
      <c r="DX16" s="196" t="str">
        <f ca="1">IF('INF S3 3'!$AE14="|","|",DX$17+'INF S3 3'!$AE14)</f>
        <v>|</v>
      </c>
      <c r="DY16" s="199" t="s">
        <v>216</v>
      </c>
      <c r="DZ16" s="83">
        <f ca="1">IF('INF S3 3'!$AB14="|","|",DZ$17+'INF S3 3'!$AB14)</f>
        <v>0.39982913194444442</v>
      </c>
      <c r="EA16" s="82">
        <f ca="1">IF('INF S3 3'!$AC14="|","|",EA$17+'INF S3 3'!$AC14)</f>
        <v>0.40955135416666671</v>
      </c>
      <c r="EB16" s="207"/>
      <c r="EC16" s="196" t="str">
        <f ca="1">IF('INF S3 3'!$AE14="|","|",EC$17+'INF S3 3'!$AE14)</f>
        <v>|</v>
      </c>
      <c r="ED16" s="207">
        <f ca="1">IF('INF S3 3'!$AB14="|","|",ED$17+'INF S3 3'!$AB14)</f>
        <v>0.43107913194444442</v>
      </c>
      <c r="EE16" s="191" t="s">
        <v>216</v>
      </c>
      <c r="EF16" s="207"/>
      <c r="EG16" s="196" t="str">
        <f ca="1">IF('INF S3 3'!$AE14="|","|",EG$17+'INF S3 3'!$AE14)</f>
        <v>|</v>
      </c>
      <c r="EH16" s="199" t="s">
        <v>216</v>
      </c>
      <c r="EI16" s="83">
        <f ca="1">IF('INF S3 3'!$AB14="|","|",EI$17+'INF S3 3'!$AB14)</f>
        <v>0.48316246527777779</v>
      </c>
      <c r="EJ16" s="82">
        <f ca="1">IF('INF S3 3'!$AC14="|","|",EJ$17+'INF S3 3'!$AC14)</f>
        <v>0.49288468750000003</v>
      </c>
      <c r="EK16" s="196" t="str">
        <f ca="1">IF('INF S3 3'!$AE14="|","|",EK$17+'INF S3 3'!$AE14)</f>
        <v>|</v>
      </c>
      <c r="EL16" s="207">
        <f ca="1">IF('INF S3 3'!$AB14="|","|",EL$17+'INF S3 3'!$AB14)</f>
        <v>0.51441246527777773</v>
      </c>
      <c r="EM16" s="191" t="s">
        <v>216</v>
      </c>
      <c r="EN16" s="207"/>
      <c r="EO16" s="196" t="str">
        <f ca="1">IF('INF S3 3'!$AE14="|","|",EO$17+'INF S3 3'!$AE14)</f>
        <v>|</v>
      </c>
      <c r="EP16" s="199" t="s">
        <v>216</v>
      </c>
      <c r="EQ16" s="83">
        <f ca="1">IF('INF S3 3'!$AB14="|","|",EQ$17+'INF S3 3'!$AB14)</f>
        <v>0.5664957986111111</v>
      </c>
      <c r="ER16" s="82">
        <f ca="1">IF('INF S3 3'!$AC14="|","|",ER$17+'INF S3 3'!$AC14)</f>
        <v>0.5762180208333334</v>
      </c>
      <c r="ES16" s="196" t="str">
        <f ca="1">IF('INF S3 3'!$AE14="|","|",ES$17+'INF S3 3'!$AE14)</f>
        <v>|</v>
      </c>
      <c r="ET16" s="207">
        <f ca="1">IF('INF S3 3'!$AB14="|","|",ET$17+'INF S3 3'!$AB14)</f>
        <v>0.5977457986111111</v>
      </c>
      <c r="EU16" s="191" t="s">
        <v>216</v>
      </c>
      <c r="EV16" s="207"/>
      <c r="EW16" s="196" t="str">
        <f ca="1">IF('INF S3 3'!$AE14="|","|",EW$17+'INF S3 3'!$AE14)</f>
        <v>|</v>
      </c>
      <c r="EX16" s="199" t="s">
        <v>216</v>
      </c>
      <c r="EY16" s="207">
        <f ca="1">IF('INF S3 3'!$AB14="|","|",EY$17+'INF S3 3'!$AB14)</f>
        <v>0.63941246527777773</v>
      </c>
      <c r="EZ16" s="83">
        <f ca="1">IF('INF S3 3'!$AB14="|","|",EZ$17+'INF S3 3'!$AB14)</f>
        <v>0.64982913194444447</v>
      </c>
      <c r="FA16" s="82">
        <f ca="1">IF('INF S3 3'!$AC14="|","|",FA$17+'INF S3 3'!$AC14)</f>
        <v>0.65955135416666666</v>
      </c>
      <c r="FB16" s="191" t="s">
        <v>216</v>
      </c>
      <c r="FC16" s="207"/>
      <c r="FD16" s="196" t="str">
        <f ca="1">IF('INF S3 3'!$AE14="|","|",FD$17+'INF S3 3'!$AE14)</f>
        <v>|</v>
      </c>
      <c r="FE16" s="199" t="s">
        <v>216</v>
      </c>
      <c r="FF16" s="207">
        <f ca="1">IF('INF S3 3'!$AB14="|","|",FF$17+'INF S3 3'!$AB14)</f>
        <v>0.68107913194444447</v>
      </c>
      <c r="FG16" s="83">
        <f ca="1">IF('INF S3 3'!$AB14="|","|",FG$17+'INF S3 3'!$AB14)</f>
        <v>0.69149579861111121</v>
      </c>
      <c r="FH16" s="82">
        <f ca="1">IF('INF S3 3'!$AC14="|","|",FH$17+'INF S3 3'!$AC14)</f>
        <v>0.70121802083333329</v>
      </c>
      <c r="FI16" s="191" t="s">
        <v>216</v>
      </c>
      <c r="FJ16" s="207"/>
      <c r="FK16" s="196" t="str">
        <f ca="1">IF('INF S3 3'!$AE14="|","|",FK$17+'INF S3 3'!$AE14)</f>
        <v>|</v>
      </c>
      <c r="FL16" s="199" t="s">
        <v>216</v>
      </c>
      <c r="FM16" s="207">
        <f ca="1">IF('INF S3 3'!$AB14="|","|",FM$17+'INF S3 3'!$AB14)</f>
        <v>0.72274579861111121</v>
      </c>
      <c r="FN16" s="83">
        <f ca="1">IF('INF S3 3'!$AB14="|","|",FN$17+'INF S3 3'!$AB14)</f>
        <v>0.73316246527777784</v>
      </c>
      <c r="FO16" s="82">
        <f ca="1">IF('INF S3 3'!$AC14="|","|",FO$17+'INF S3 3'!$AC14)</f>
        <v>0.74288468749999992</v>
      </c>
      <c r="FP16" s="191" t="s">
        <v>216</v>
      </c>
      <c r="FQ16" s="207"/>
      <c r="FR16" s="196" t="str">
        <f ca="1">IF('INF S3 3'!$AE14="|","|",FR$17+'INF S3 3'!$AE14)</f>
        <v>|</v>
      </c>
      <c r="FS16" s="207">
        <f ca="1">IF('INF S3 3'!$AB14="|","|",FS$17+'INF S3 3'!$AB14)</f>
        <v>0.76441246527777784</v>
      </c>
      <c r="FT16" s="191" t="s">
        <v>216</v>
      </c>
      <c r="FU16" s="207"/>
      <c r="FV16" s="196" t="str">
        <f ca="1">IF('INF S3 3'!$AE14="|","|",FV$17+'INF S3 3'!$AE14)</f>
        <v>|</v>
      </c>
      <c r="FW16" s="199" t="s">
        <v>216</v>
      </c>
      <c r="FX16" s="83">
        <f ca="1">IF('INF S3 3'!$AB14="|","|",FX$17+'INF S3 3'!$AB14)</f>
        <v>0.81649579861111121</v>
      </c>
      <c r="FY16" s="82">
        <f ca="1">IF('INF S3 3'!$AC14="|","|",FY$17+'INF S3 3'!$AC14)</f>
        <v>0.82621802083333329</v>
      </c>
      <c r="FZ16" s="196" t="str">
        <f ca="1">IF('INF S3 3'!$AE14="|","|",FZ$17+'INF S3 3'!$AE14)</f>
        <v>|</v>
      </c>
      <c r="GA16" s="207">
        <f ca="1">IF('INF S3 3'!$AB14="|","|",GA$17+'INF S3 3'!$AB14)</f>
        <v>0.84774579861111121</v>
      </c>
      <c r="GB16" s="191" t="s">
        <v>216</v>
      </c>
      <c r="GC16" s="207"/>
      <c r="GD16" s="196" t="str">
        <f ca="1">IF('INF S3 3'!$AE14="|","|",GD$17+'INF S3 3'!$AE14)</f>
        <v>|</v>
      </c>
      <c r="GE16" s="199" t="s">
        <v>216</v>
      </c>
      <c r="GF16" s="83">
        <f ca="1">IF('INF S3 3'!$AB14="|","|",GF$17+'INF S3 3'!$AB14)</f>
        <v>0.89982913194444447</v>
      </c>
      <c r="GG16" s="82">
        <f ca="1">IF('INF S3 3'!$AC14="|","|",GG$17+'INF S3 3'!$AC14)</f>
        <v>0.90955135416666666</v>
      </c>
      <c r="GH16" s="196" t="str">
        <f ca="1">IF('INF S3 3'!$AE14="|","|",GH$17+'INF S3 3'!$AE14)</f>
        <v>|</v>
      </c>
      <c r="GI16" s="207">
        <f ca="1">IF('INF S3 3'!$AB14="|","|",GI$17+'INF S3 3'!$AB14)</f>
        <v>0.93107913194444447</v>
      </c>
      <c r="GJ16" s="191" t="s">
        <v>216</v>
      </c>
      <c r="GK16" s="207"/>
      <c r="GL16" s="199" t="s">
        <v>216</v>
      </c>
      <c r="GM16" s="83">
        <f ca="1">IF('INF S3 3'!$AB14="|","|",GM$17+'INF S3 3'!$AB14)</f>
        <v>0.98316246527777784</v>
      </c>
    </row>
    <row r="17" spans="1:195" s="18" customFormat="1">
      <c r="A17" s="228">
        <f ca="1">'INF S3 3'!K15</f>
        <v>0</v>
      </c>
      <c r="B17" s="229">
        <v>0</v>
      </c>
      <c r="C17" s="287" t="str">
        <f ca="1">'INF S3 3'!$L15</f>
        <v>Poznań Główny</v>
      </c>
      <c r="D17" s="189"/>
      <c r="E17" s="84">
        <f ca="1">IF('INF S3 3'!$T15="|","|",E$7+'INF S3 3'!$T15-'INF S3 3'!$T$5)</f>
        <v>0.2280487847222222</v>
      </c>
      <c r="F17" s="339" t="s">
        <v>216</v>
      </c>
      <c r="G17" s="340" t="s">
        <v>216</v>
      </c>
      <c r="H17" s="86">
        <f ca="1">IF('INF S3 3'!$U15="|","|",H$7+'INF S3 3'!$U15-'INF S3 3'!$U$5)</f>
        <v>0.25923611111111111</v>
      </c>
      <c r="I17" s="84">
        <f ca="1">IF('INF S3 3'!$T15="|","|",I$7+'INF S3 3'!$T15-'INF S3 3'!$T$5)</f>
        <v>0.26971545138888886</v>
      </c>
      <c r="J17" s="206">
        <f ca="1">IF('INF S3 3'!$T15="|","|",J$7+'INF S3 3'!$T15-'INF S3 3'!$T$5)</f>
        <v>0.28013211805555555</v>
      </c>
      <c r="K17" s="339" t="s">
        <v>216</v>
      </c>
      <c r="L17" s="341">
        <f ca="1">IF('INF S3 3'!$W15="|","|",L$8+'INF S3 3'!$W15)</f>
        <v>0.29059027777777774</v>
      </c>
      <c r="M17" s="341"/>
      <c r="N17" s="340" t="s">
        <v>216</v>
      </c>
      <c r="O17" s="86">
        <f ca="1">IF('INF S3 3'!$U15="|","|",O$7+'INF S3 3'!$U15-'INF S3 3'!$U$5)</f>
        <v>0.30090277777777774</v>
      </c>
      <c r="P17" s="84">
        <f ca="1">IF('INF S3 3'!$T15="|","|",P$7+'INF S3 3'!$T15-'INF S3 3'!$T$5)</f>
        <v>0.31138211805555555</v>
      </c>
      <c r="Q17" s="206">
        <f ca="1">IF('INF S3 3'!$T15="|","|",Q$7+'INF S3 3'!$T15-'INF S3 3'!$T$5)</f>
        <v>0.32179878472222223</v>
      </c>
      <c r="R17" s="339" t="s">
        <v>216</v>
      </c>
      <c r="S17" s="341">
        <f ca="1">IF('INF S3 3'!$W15="|","|",S$8+'INF S3 3'!$W15)</f>
        <v>0.33225694444444442</v>
      </c>
      <c r="T17" s="341"/>
      <c r="U17" s="340" t="s">
        <v>216</v>
      </c>
      <c r="V17" s="86">
        <f ca="1">IF('INF S3 3'!$U15="|","|",V$7+'INF S3 3'!$U15-'INF S3 3'!$U$5)</f>
        <v>0.34256944444444443</v>
      </c>
      <c r="W17" s="84">
        <f ca="1">IF('INF S3 3'!$T15="|","|",W$7+'INF S3 3'!$T15-'INF S3 3'!$T$5)</f>
        <v>0.35304878472222223</v>
      </c>
      <c r="X17" s="206">
        <f ca="1">IF('INF S3 3'!$T15="|","|",X$7+'INF S3 3'!$T15-'INF S3 3'!$T$5)</f>
        <v>0.36346545138888886</v>
      </c>
      <c r="Y17" s="339" t="s">
        <v>216</v>
      </c>
      <c r="Z17" s="341">
        <f ca="1">IF('INF S3 3'!$W15="|","|",Z$8+'INF S3 3'!$W15)</f>
        <v>0.37392361111111111</v>
      </c>
      <c r="AA17" s="341"/>
      <c r="AB17" s="340" t="s">
        <v>216</v>
      </c>
      <c r="AC17" s="86">
        <f ca="1">IF('INF S3 3'!$U15="|","|",AC$7+'INF S3 3'!$U15-'INF S3 3'!$U$5)</f>
        <v>0.38423611111111111</v>
      </c>
      <c r="AD17" s="206">
        <f ca="1">IF('INF S3 3'!$T15="|","|",AD$7+'INF S3 3'!$T15-'INF S3 3'!$T$5)</f>
        <v>0.40513211805555555</v>
      </c>
      <c r="AE17" s="341">
        <f ca="1">IF('INF S3 3'!$W15="|","|",AE$8+'INF S3 3'!$W15)</f>
        <v>0.41559027777777774</v>
      </c>
      <c r="AF17" s="341"/>
      <c r="AG17" s="340" t="s">
        <v>216</v>
      </c>
      <c r="AH17" s="84">
        <f ca="1">IF('INF S3 3'!$T15="|","|",AH$7+'INF S3 3'!$T15-'INF S3 3'!$T$5)</f>
        <v>0.43638211805555555</v>
      </c>
      <c r="AI17" s="339" t="s">
        <v>216</v>
      </c>
      <c r="AJ17" s="341">
        <f ca="1">IF('INF S3 3'!$W15="|","|",AJ$8+'INF S3 3'!$W15)</f>
        <v>0.45725694444444442</v>
      </c>
      <c r="AK17" s="86">
        <f ca="1">IF('INF S3 3'!$U15="|","|",AK$7+'INF S3 3'!$U15-'INF S3 3'!$U$5)</f>
        <v>0.46756944444444443</v>
      </c>
      <c r="AL17" s="206">
        <f ca="1">IF('INF S3 3'!$T15="|","|",AL$7+'INF S3 3'!$T15-'INF S3 3'!$T$5)</f>
        <v>0.48846545138888886</v>
      </c>
      <c r="AM17" s="341">
        <f ca="1">IF('INF S3 3'!$W15="|","|",AM$8+'INF S3 3'!$W15)</f>
        <v>0.49892361111111111</v>
      </c>
      <c r="AN17" s="341"/>
      <c r="AO17" s="340" t="s">
        <v>216</v>
      </c>
      <c r="AP17" s="84">
        <f ca="1">IF('INF S3 3'!$T15="|","|",AP$7+'INF S3 3'!$T15-'INF S3 3'!$T$5)</f>
        <v>0.51971545138888886</v>
      </c>
      <c r="AQ17" s="339" t="s">
        <v>216</v>
      </c>
      <c r="AR17" s="341">
        <f ca="1">IF('INF S3 3'!$W15="|","|",AR$8+'INF S3 3'!$W15)</f>
        <v>0.54059027777777779</v>
      </c>
      <c r="AS17" s="86">
        <f ca="1">IF('INF S3 3'!$U15="|","|",AS$7+'INF S3 3'!$U15-'INF S3 3'!$U$5)</f>
        <v>0.55090277777777785</v>
      </c>
      <c r="AT17" s="206">
        <f ca="1">IF('INF S3 3'!$T15="|","|",AT$7+'INF S3 3'!$T15-'INF S3 3'!$T$5)</f>
        <v>0.57179878472222212</v>
      </c>
      <c r="AU17" s="341">
        <f ca="1">IF('INF S3 3'!$W15="|","|",AU$8+'INF S3 3'!$W15)</f>
        <v>0.58225694444444442</v>
      </c>
      <c r="AV17" s="341"/>
      <c r="AW17" s="340" t="s">
        <v>216</v>
      </c>
      <c r="AX17" s="84">
        <f ca="1">IF('INF S3 3'!$T15="|","|",AX$7+'INF S3 3'!$T15-'INF S3 3'!$T$5)</f>
        <v>0.60304878472222212</v>
      </c>
      <c r="AY17" s="339" t="s">
        <v>216</v>
      </c>
      <c r="AZ17" s="341">
        <f ca="1">IF('INF S3 3'!$W15="|","|",AZ$8+'INF S3 3'!$W15)</f>
        <v>0.62392361111111105</v>
      </c>
      <c r="BA17" s="341"/>
      <c r="BB17" s="86">
        <f ca="1">IF('INF S3 3'!$U15="|","|",BB$7+'INF S3 3'!$U15-'INF S3 3'!$U$5)</f>
        <v>0.63423611111111111</v>
      </c>
      <c r="BC17" s="84">
        <f ca="1">IF('INF S3 3'!$T15="|","|",BC$7+'INF S3 3'!$T15-'INF S3 3'!$T$5)</f>
        <v>0.64471545138888886</v>
      </c>
      <c r="BD17" s="206">
        <f ca="1">IF('INF S3 3'!$T15="|","|",BD$7+'INF S3 3'!$T15-'INF S3 3'!$T$5)</f>
        <v>0.65513211805555549</v>
      </c>
      <c r="BE17" s="339" t="s">
        <v>216</v>
      </c>
      <c r="BF17" s="341">
        <f ca="1">IF('INF S3 3'!$W15="|","|",BF$8+'INF S3 3'!$W15)</f>
        <v>0.66559027777777779</v>
      </c>
      <c r="BG17" s="341"/>
      <c r="BH17" s="340" t="s">
        <v>216</v>
      </c>
      <c r="BI17" s="86">
        <f ca="1">IF('INF S3 3'!$U15="|","|",BI$7+'INF S3 3'!$U15-'INF S3 3'!$U$5)</f>
        <v>0.67590277777777785</v>
      </c>
      <c r="BJ17" s="84">
        <f ca="1">IF('INF S3 3'!$T15="|","|",BJ$7+'INF S3 3'!$T15-'INF S3 3'!$T$5)</f>
        <v>0.68638211805555549</v>
      </c>
      <c r="BK17" s="206">
        <f ca="1">IF('INF S3 3'!$T15="|","|",BK$7+'INF S3 3'!$T15-'INF S3 3'!$T$5)</f>
        <v>0.69679878472222212</v>
      </c>
      <c r="BL17" s="339" t="s">
        <v>216</v>
      </c>
      <c r="BM17" s="341">
        <f ca="1">IF('INF S3 3'!$W15="|","|",BM$8+'INF S3 3'!$W15)</f>
        <v>0.70725694444444442</v>
      </c>
      <c r="BN17" s="341"/>
      <c r="BO17" s="340" t="s">
        <v>216</v>
      </c>
      <c r="BP17" s="86">
        <f ca="1">IF('INF S3 3'!$U15="|","|",BP$7+'INF S3 3'!$U15-'INF S3 3'!$U$5)</f>
        <v>0.71756944444444459</v>
      </c>
      <c r="BQ17" s="84">
        <f ca="1">IF('INF S3 3'!$T15="|","|",BQ$7+'INF S3 3'!$T15-'INF S3 3'!$T$5)</f>
        <v>0.72804878472222212</v>
      </c>
      <c r="BR17" s="206">
        <f ca="1">IF('INF S3 3'!$T15="|","|",BR$7+'INF S3 3'!$T15-'INF S3 3'!$T$5)</f>
        <v>0.73846545138888886</v>
      </c>
      <c r="BS17" s="339" t="s">
        <v>216</v>
      </c>
      <c r="BT17" s="341">
        <f ca="1">IF('INF S3 3'!$W15="|","|",BT$8+'INF S3 3'!$W15)</f>
        <v>0.74892361111111105</v>
      </c>
      <c r="BU17" s="341"/>
      <c r="BV17" s="340" t="s">
        <v>216</v>
      </c>
      <c r="BW17" s="86">
        <f ca="1">IF('INF S3 3'!$U15="|","|",BW$7+'INF S3 3'!$U15-'INF S3 3'!$U$5)</f>
        <v>0.75923611111111122</v>
      </c>
      <c r="BX17" s="206">
        <f ca="1">IF('INF S3 3'!$T15="|","|",BX$7+'INF S3 3'!$T15-'INF S3 3'!$T$5)</f>
        <v>0.78013211805555549</v>
      </c>
      <c r="BY17" s="341">
        <f ca="1">IF('INF S3 3'!$W15="|","|",BY$8+'INF S3 3'!$W15)</f>
        <v>0.79059027777777779</v>
      </c>
      <c r="BZ17" s="341"/>
      <c r="CA17" s="340" t="s">
        <v>216</v>
      </c>
      <c r="CB17" s="84">
        <f ca="1">IF('INF S3 3'!$T15="|","|",CB$7+'INF S3 3'!$T15-'INF S3 3'!$T$5)</f>
        <v>0.81138211805555549</v>
      </c>
      <c r="CC17" s="339" t="s">
        <v>216</v>
      </c>
      <c r="CD17" s="341">
        <f ca="1">IF('INF S3 3'!$W15="|","|",CD$8+'INF S3 3'!$W15)</f>
        <v>0.83225694444444442</v>
      </c>
      <c r="CE17" s="86">
        <f ca="1">IF('INF S3 3'!$U15="|","|",CE$7+'INF S3 3'!$U15-'INF S3 3'!$U$5)</f>
        <v>0.84256944444444459</v>
      </c>
      <c r="CF17" s="206">
        <f ca="1">IF('INF S3 3'!$T15="|","|",CF$7+'INF S3 3'!$T15-'INF S3 3'!$T$5)</f>
        <v>0.86346545138888886</v>
      </c>
      <c r="CG17" s="341">
        <f ca="1">IF('INF S3 3'!$W15="|","|",CG$8+'INF S3 3'!$W15)</f>
        <v>0.87392361111111105</v>
      </c>
      <c r="CH17" s="341"/>
      <c r="CI17" s="340" t="s">
        <v>216</v>
      </c>
      <c r="CJ17" s="84">
        <f ca="1">IF('INF S3 3'!$T15="|","|",CJ$7+'INF S3 3'!$T15-'INF S3 3'!$T$5)</f>
        <v>0.89471545138888886</v>
      </c>
      <c r="CK17" s="339" t="s">
        <v>216</v>
      </c>
      <c r="CL17" s="341">
        <f ca="1">IF('INF S3 3'!$W15="|","|",CL$8+'INF S3 3'!$W15)</f>
        <v>0.91559027777777779</v>
      </c>
      <c r="CM17" s="86">
        <f ca="1">IF('INF S3 3'!$U15="|","|",CM$7+'INF S3 3'!$U15-'INF S3 3'!$U$5)</f>
        <v>0.92590277777777785</v>
      </c>
      <c r="CN17" s="206">
        <f ca="1">IF('INF S3 3'!$T15="|","|",CN$7+'INF S3 3'!$T15-'INF S3 3'!$T$5)</f>
        <v>0.94679878472222212</v>
      </c>
      <c r="CO17" s="341">
        <f ca="1">IF('INF S3 3'!$W15="|","|",CO$8+'INF S3 3'!$W15)</f>
        <v>0.95725694444444442</v>
      </c>
      <c r="CP17" s="341"/>
      <c r="CQ17" s="340" t="s">
        <v>216</v>
      </c>
      <c r="CR17" s="84">
        <f ca="1">IF('INF S3 3'!$T15="|","|",CR$7+'INF S3 3'!$T15-'INF S3 3'!$T$5)</f>
        <v>0.97804878472222212</v>
      </c>
      <c r="CU17" s="228">
        <v>0</v>
      </c>
      <c r="CV17" s="229">
        <v>0</v>
      </c>
      <c r="CW17" s="287" t="str">
        <f ca="1">'INF S3 3'!$L15</f>
        <v>Poznań Główny</v>
      </c>
      <c r="CX17" s="189"/>
      <c r="CY17" s="84">
        <v>0.23055555555555554</v>
      </c>
      <c r="CZ17" s="86">
        <v>0.24027777777777778</v>
      </c>
      <c r="DA17" s="340" t="s">
        <v>216</v>
      </c>
      <c r="DB17" s="206"/>
      <c r="DC17" s="341">
        <v>0.25138888888888888</v>
      </c>
      <c r="DD17" s="339" t="s">
        <v>216</v>
      </c>
      <c r="DE17" s="206">
        <v>0.26180555555555557</v>
      </c>
      <c r="DF17" s="84">
        <v>0.2722222222222222</v>
      </c>
      <c r="DG17" s="86">
        <v>0.28194444444444444</v>
      </c>
      <c r="DH17" s="340" t="s">
        <v>216</v>
      </c>
      <c r="DI17" s="206"/>
      <c r="DJ17" s="341">
        <v>0.29305555555555557</v>
      </c>
      <c r="DK17" s="339" t="s">
        <v>216</v>
      </c>
      <c r="DL17" s="206">
        <v>0.3034722222222222</v>
      </c>
      <c r="DM17" s="84">
        <v>0.31388888888888888</v>
      </c>
      <c r="DN17" s="86">
        <v>0.32361111111111113</v>
      </c>
      <c r="DO17" s="340" t="s">
        <v>216</v>
      </c>
      <c r="DP17" s="206"/>
      <c r="DQ17" s="341">
        <v>0.3347222222222222</v>
      </c>
      <c r="DR17" s="339" t="s">
        <v>216</v>
      </c>
      <c r="DS17" s="206">
        <v>0.34513888888888888</v>
      </c>
      <c r="DT17" s="84">
        <v>0.35555555555555557</v>
      </c>
      <c r="DU17" s="86">
        <v>0.36527777777777781</v>
      </c>
      <c r="DV17" s="340" t="s">
        <v>216</v>
      </c>
      <c r="DW17" s="206"/>
      <c r="DX17" s="341">
        <v>0.37638888888888888</v>
      </c>
      <c r="DY17" s="339" t="s">
        <v>216</v>
      </c>
      <c r="DZ17" s="84">
        <v>0.3972222222222222</v>
      </c>
      <c r="EA17" s="86">
        <v>0.4069444444444445</v>
      </c>
      <c r="EB17" s="206"/>
      <c r="EC17" s="341">
        <v>0.41805555555555557</v>
      </c>
      <c r="ED17" s="206">
        <v>0.4284722222222222</v>
      </c>
      <c r="EE17" s="340" t="s">
        <v>216</v>
      </c>
      <c r="EF17" s="206"/>
      <c r="EG17" s="341">
        <v>0.4597222222222222</v>
      </c>
      <c r="EH17" s="339" t="s">
        <v>216</v>
      </c>
      <c r="EI17" s="84">
        <v>0.48055555555555557</v>
      </c>
      <c r="EJ17" s="86">
        <v>0.49027777777777781</v>
      </c>
      <c r="EK17" s="341">
        <v>0.50138888888888888</v>
      </c>
      <c r="EL17" s="206">
        <v>0.51180555555555551</v>
      </c>
      <c r="EM17" s="340" t="s">
        <v>216</v>
      </c>
      <c r="EN17" s="206"/>
      <c r="EO17" s="341">
        <v>0.54305555555555551</v>
      </c>
      <c r="EP17" s="339" t="s">
        <v>216</v>
      </c>
      <c r="EQ17" s="84">
        <v>0.56388888888888888</v>
      </c>
      <c r="ER17" s="86">
        <v>0.57361111111111118</v>
      </c>
      <c r="ES17" s="341">
        <v>0.58472222222222225</v>
      </c>
      <c r="ET17" s="206">
        <v>0.59513888888888888</v>
      </c>
      <c r="EU17" s="340" t="s">
        <v>216</v>
      </c>
      <c r="EV17" s="206"/>
      <c r="EW17" s="341">
        <v>0.62638888888888888</v>
      </c>
      <c r="EX17" s="339" t="s">
        <v>216</v>
      </c>
      <c r="EY17" s="206">
        <v>0.63680555555555551</v>
      </c>
      <c r="EZ17" s="84">
        <v>0.64722222222222225</v>
      </c>
      <c r="FA17" s="86">
        <v>0.65694444444444444</v>
      </c>
      <c r="FB17" s="340" t="s">
        <v>216</v>
      </c>
      <c r="FC17" s="206"/>
      <c r="FD17" s="341">
        <v>0.66805555555555562</v>
      </c>
      <c r="FE17" s="339" t="s">
        <v>216</v>
      </c>
      <c r="FF17" s="206">
        <v>0.67847222222222225</v>
      </c>
      <c r="FG17" s="84">
        <v>0.68888888888888899</v>
      </c>
      <c r="FH17" s="86">
        <v>0.69861111111111107</v>
      </c>
      <c r="FI17" s="340" t="s">
        <v>216</v>
      </c>
      <c r="FJ17" s="206"/>
      <c r="FK17" s="341">
        <v>0.70972222222222225</v>
      </c>
      <c r="FL17" s="339" t="s">
        <v>216</v>
      </c>
      <c r="FM17" s="206">
        <v>0.72013888888888899</v>
      </c>
      <c r="FN17" s="84">
        <v>0.73055555555555562</v>
      </c>
      <c r="FO17" s="86">
        <v>0.7402777777777777</v>
      </c>
      <c r="FP17" s="340" t="s">
        <v>216</v>
      </c>
      <c r="FQ17" s="206"/>
      <c r="FR17" s="341">
        <v>0.75138888888888899</v>
      </c>
      <c r="FS17" s="206">
        <v>0.76180555555555562</v>
      </c>
      <c r="FT17" s="340" t="s">
        <v>216</v>
      </c>
      <c r="FU17" s="206"/>
      <c r="FV17" s="341">
        <v>0.79305555555555562</v>
      </c>
      <c r="FW17" s="339" t="s">
        <v>216</v>
      </c>
      <c r="FX17" s="84">
        <v>0.81388888888888899</v>
      </c>
      <c r="FY17" s="86">
        <v>0.82361111111111107</v>
      </c>
      <c r="FZ17" s="341">
        <v>0.83472222222222225</v>
      </c>
      <c r="GA17" s="206">
        <v>0.84513888888888899</v>
      </c>
      <c r="GB17" s="340" t="s">
        <v>216</v>
      </c>
      <c r="GC17" s="206"/>
      <c r="GD17" s="341">
        <v>0.87638888888888899</v>
      </c>
      <c r="GE17" s="339" t="s">
        <v>216</v>
      </c>
      <c r="GF17" s="84">
        <v>0.89722222222222225</v>
      </c>
      <c r="GG17" s="86">
        <v>0.90694444444444444</v>
      </c>
      <c r="GH17" s="341">
        <v>0.91805555555555562</v>
      </c>
      <c r="GI17" s="206">
        <v>0.92847222222222225</v>
      </c>
      <c r="GJ17" s="340" t="s">
        <v>216</v>
      </c>
      <c r="GK17" s="206"/>
      <c r="GL17" s="339" t="s">
        <v>216</v>
      </c>
      <c r="GM17" s="84">
        <v>0.98055555555555562</v>
      </c>
    </row>
    <row r="18" spans="1:195">
      <c r="A18" s="227" t="str">
        <f ca="1">IF('INF S2 353-271'!$V15="|","|",A$7+'INF S2 353-271'!$V15)</f>
        <v>|</v>
      </c>
      <c r="B18" s="230">
        <f ca="1">'INF S4 3-351'!K11</f>
        <v>13.759999999999986</v>
      </c>
      <c r="C18" s="177" t="str">
        <f ca="1">'INF S4 3-351'!$L11</f>
        <v>Nowa Wieś Poznańska</v>
      </c>
      <c r="D18" s="182"/>
      <c r="E18" s="176" t="s">
        <v>216</v>
      </c>
      <c r="F18" s="83">
        <f ca="1">IF('INF S4 3-351'!$T11="|","|",F$7+'INF S4 3-351'!$T11)</f>
        <v>0.24074846064814814</v>
      </c>
      <c r="G18" s="215" t="str">
        <f ca="1">IF('INF S4 3-351'!$V11="|","|",G$7+'INF S4 3-351'!$V11)</f>
        <v>|</v>
      </c>
      <c r="H18" s="176" t="s">
        <v>216</v>
      </c>
      <c r="I18" s="176" t="s">
        <v>216</v>
      </c>
      <c r="J18" s="208" t="s">
        <v>216</v>
      </c>
      <c r="K18" s="83">
        <f ca="1">IF('INF S4 3-351'!$T11="|","|",K$7+'INF S4 3-351'!$T11)</f>
        <v>0.28241512731481483</v>
      </c>
      <c r="L18" s="216" t="s">
        <v>216</v>
      </c>
      <c r="M18" s="208" t="s">
        <v>216</v>
      </c>
      <c r="N18" s="215" t="str">
        <f ca="1">IF('INF S4 3-351'!$V11="|","|",N$7+'INF S4 3-351'!$V11)</f>
        <v>|</v>
      </c>
      <c r="O18" s="176" t="s">
        <v>216</v>
      </c>
      <c r="P18" s="176" t="s">
        <v>216</v>
      </c>
      <c r="Q18" s="208" t="s">
        <v>216</v>
      </c>
      <c r="R18" s="83">
        <f ca="1">IF('INF S4 3-351'!$T11="|","|",R$7+'INF S4 3-351'!$T11)</f>
        <v>0.32408179398148146</v>
      </c>
      <c r="S18" s="216" t="s">
        <v>216</v>
      </c>
      <c r="T18" s="208" t="s">
        <v>216</v>
      </c>
      <c r="U18" s="215" t="str">
        <f ca="1">IF('INF S4 3-351'!$V11="|","|",U$7+'INF S4 3-351'!$V11)</f>
        <v>|</v>
      </c>
      <c r="V18" s="176" t="s">
        <v>216</v>
      </c>
      <c r="W18" s="176" t="s">
        <v>216</v>
      </c>
      <c r="X18" s="208" t="s">
        <v>216</v>
      </c>
      <c r="Y18" s="83">
        <f ca="1">IF('INF S4 3-351'!$T11="|","|",Y$7+'INF S4 3-351'!$T11)</f>
        <v>0.36574846064814814</v>
      </c>
      <c r="Z18" s="216" t="s">
        <v>216</v>
      </c>
      <c r="AA18" s="208" t="s">
        <v>216</v>
      </c>
      <c r="AB18" s="215" t="str">
        <f ca="1">IF('INF S4 3-351'!$V11="|","|",AB$7+'INF S4 3-351'!$V11)</f>
        <v>|</v>
      </c>
      <c r="AC18" s="176" t="s">
        <v>216</v>
      </c>
      <c r="AD18" s="208" t="s">
        <v>216</v>
      </c>
      <c r="AE18" s="216" t="s">
        <v>216</v>
      </c>
      <c r="AF18" s="208" t="s">
        <v>216</v>
      </c>
      <c r="AG18" s="215" t="str">
        <f ca="1">IF('INF S4 3-351'!$V11="|","|",AG$7+'INF S4 3-351'!$V11)</f>
        <v>|</v>
      </c>
      <c r="AH18" s="176" t="s">
        <v>216</v>
      </c>
      <c r="AI18" s="83">
        <f ca="1">IF('INF S4 3-351'!$T11="|","|",AI$7+'INF S4 3-351'!$T11)</f>
        <v>0.44908179398148146</v>
      </c>
      <c r="AJ18" s="216" t="s">
        <v>216</v>
      </c>
      <c r="AK18" s="176" t="s">
        <v>216</v>
      </c>
      <c r="AL18" s="208" t="s">
        <v>216</v>
      </c>
      <c r="AM18" s="216" t="s">
        <v>216</v>
      </c>
      <c r="AN18" s="208" t="s">
        <v>216</v>
      </c>
      <c r="AO18" s="215" t="str">
        <f ca="1">IF('INF S4 3-351'!$V11="|","|",AO$7+'INF S4 3-351'!$V11)</f>
        <v>|</v>
      </c>
      <c r="AP18" s="176" t="s">
        <v>216</v>
      </c>
      <c r="AQ18" s="83">
        <f ca="1">IF('INF S4 3-351'!$T11="|","|",AQ$7+'INF S4 3-351'!$T11)</f>
        <v>0.53241512731481477</v>
      </c>
      <c r="AR18" s="216" t="s">
        <v>216</v>
      </c>
      <c r="AS18" s="176" t="s">
        <v>216</v>
      </c>
      <c r="AT18" s="208" t="s">
        <v>216</v>
      </c>
      <c r="AU18" s="216" t="s">
        <v>216</v>
      </c>
      <c r="AV18" s="208" t="s">
        <v>216</v>
      </c>
      <c r="AW18" s="215" t="str">
        <f ca="1">IF('INF S4 3-351'!$V11="|","|",AW$7+'INF S4 3-351'!$V11)</f>
        <v>|</v>
      </c>
      <c r="AX18" s="176" t="s">
        <v>216</v>
      </c>
      <c r="AY18" s="83">
        <f ca="1">IF('INF S4 3-351'!$T11="|","|",AY$7+'INF S4 3-351'!$T11)</f>
        <v>0.61574846064814814</v>
      </c>
      <c r="AZ18" s="216" t="s">
        <v>216</v>
      </c>
      <c r="BA18" s="208" t="s">
        <v>216</v>
      </c>
      <c r="BB18" s="176" t="s">
        <v>216</v>
      </c>
      <c r="BC18" s="176" t="s">
        <v>216</v>
      </c>
      <c r="BD18" s="208" t="s">
        <v>216</v>
      </c>
      <c r="BE18" s="83">
        <f ca="1">IF('INF S4 3-351'!$T11="|","|",BE$7+'INF S4 3-351'!$T11)</f>
        <v>0.65741512731481477</v>
      </c>
      <c r="BF18" s="216" t="s">
        <v>216</v>
      </c>
      <c r="BG18" s="208" t="s">
        <v>216</v>
      </c>
      <c r="BH18" s="215" t="str">
        <f ca="1">IF('INF S4 3-351'!$V11="|","|",BH$7+'INF S4 3-351'!$V11)</f>
        <v>|</v>
      </c>
      <c r="BI18" s="176" t="s">
        <v>216</v>
      </c>
      <c r="BJ18" s="176" t="s">
        <v>216</v>
      </c>
      <c r="BK18" s="208" t="s">
        <v>216</v>
      </c>
      <c r="BL18" s="83">
        <f ca="1">IF('INF S4 3-351'!$T11="|","|",BL$7+'INF S4 3-351'!$T11)</f>
        <v>0.6990817939814814</v>
      </c>
      <c r="BM18" s="216" t="s">
        <v>216</v>
      </c>
      <c r="BN18" s="208" t="s">
        <v>216</v>
      </c>
      <c r="BO18" s="215" t="str">
        <f ca="1">IF('INF S4 3-351'!$V11="|","|",BO$7+'INF S4 3-351'!$V11)</f>
        <v>|</v>
      </c>
      <c r="BP18" s="176" t="s">
        <v>216</v>
      </c>
      <c r="BQ18" s="176" t="s">
        <v>216</v>
      </c>
      <c r="BR18" s="208" t="s">
        <v>216</v>
      </c>
      <c r="BS18" s="83">
        <f ca="1">IF('INF S4 3-351'!$T11="|","|",BS$7+'INF S4 3-351'!$T11)</f>
        <v>0.74074846064814803</v>
      </c>
      <c r="BT18" s="216" t="s">
        <v>216</v>
      </c>
      <c r="BU18" s="208" t="s">
        <v>216</v>
      </c>
      <c r="BV18" s="215" t="str">
        <f ca="1">IF('INF S4 3-351'!$V11="|","|",BV$7+'INF S4 3-351'!$V11)</f>
        <v>|</v>
      </c>
      <c r="BW18" s="176" t="s">
        <v>216</v>
      </c>
      <c r="BX18" s="208" t="s">
        <v>216</v>
      </c>
      <c r="BY18" s="216" t="s">
        <v>216</v>
      </c>
      <c r="BZ18" s="208" t="s">
        <v>216</v>
      </c>
      <c r="CA18" s="215" t="str">
        <f ca="1">IF('INF S4 3-351'!$V11="|","|",CA$7+'INF S4 3-351'!$V11)</f>
        <v>|</v>
      </c>
      <c r="CB18" s="176" t="s">
        <v>216</v>
      </c>
      <c r="CC18" s="83">
        <f ca="1">IF('INF S4 3-351'!$T11="|","|",CC$7+'INF S4 3-351'!$T11)</f>
        <v>0.8240817939814814</v>
      </c>
      <c r="CD18" s="216" t="s">
        <v>216</v>
      </c>
      <c r="CE18" s="176" t="s">
        <v>216</v>
      </c>
      <c r="CF18" s="208" t="s">
        <v>216</v>
      </c>
      <c r="CG18" s="216" t="s">
        <v>216</v>
      </c>
      <c r="CH18" s="208" t="s">
        <v>216</v>
      </c>
      <c r="CI18" s="215" t="str">
        <f ca="1">IF('INF S4 3-351'!$V11="|","|",CI$7+'INF S4 3-351'!$V11)</f>
        <v>|</v>
      </c>
      <c r="CJ18" s="176" t="s">
        <v>216</v>
      </c>
      <c r="CK18" s="83">
        <f ca="1">IF('INF S4 3-351'!$T11="|","|",CK$7+'INF S4 3-351'!$T11)</f>
        <v>0.90741512731481477</v>
      </c>
      <c r="CL18" s="216" t="s">
        <v>216</v>
      </c>
      <c r="CM18" s="176" t="s">
        <v>216</v>
      </c>
      <c r="CN18" s="208" t="s">
        <v>216</v>
      </c>
      <c r="CO18" s="216" t="s">
        <v>216</v>
      </c>
      <c r="CP18" s="208" t="s">
        <v>216</v>
      </c>
      <c r="CQ18" s="215" t="str">
        <f ca="1">IF('INF S4 3-351'!$V11="|","|",CQ$7+'INF S4 3-351'!$V11)</f>
        <v>|</v>
      </c>
      <c r="CR18" s="176" t="s">
        <v>216</v>
      </c>
      <c r="CU18" s="227" t="s">
        <v>188</v>
      </c>
      <c r="CV18" s="230">
        <v>13.759999999999986</v>
      </c>
      <c r="CW18" s="177" t="str">
        <f ca="1">'INF S4 3-351'!$L11</f>
        <v>Nowa Wieś Poznańska</v>
      </c>
      <c r="CX18" s="182"/>
      <c r="CY18" s="176" t="s">
        <v>216</v>
      </c>
      <c r="CZ18" s="176" t="s">
        <v>216</v>
      </c>
      <c r="DA18" s="190" t="str">
        <f ca="1">IF('INF S4 3-351'!$AD11="|","|",DA$21+'INF S4 3-351'!$AD11)</f>
        <v>|</v>
      </c>
      <c r="DB18" s="208" t="s">
        <v>216</v>
      </c>
      <c r="DC18" s="216" t="s">
        <v>216</v>
      </c>
      <c r="DD18" s="83">
        <f ca="1">IF('INF S4 3-351'!$AB11="|","|",DD$21+'INF S4 3-351'!$AB11)</f>
        <v>0.26006944444444446</v>
      </c>
      <c r="DE18" s="208" t="s">
        <v>216</v>
      </c>
      <c r="DF18" s="176" t="s">
        <v>216</v>
      </c>
      <c r="DG18" s="176" t="s">
        <v>216</v>
      </c>
      <c r="DH18" s="190" t="str">
        <f ca="1">IF('INF S4 3-351'!$AD11="|","|",DH$21+'INF S4 3-351'!$AD11)</f>
        <v>|</v>
      </c>
      <c r="DI18" s="208" t="s">
        <v>216</v>
      </c>
      <c r="DJ18" s="216" t="s">
        <v>216</v>
      </c>
      <c r="DK18" s="83">
        <f ca="1">IF('INF S4 3-351'!$AB11="|","|",DK$21+'INF S4 3-351'!$AB11)</f>
        <v>0.30173611111111115</v>
      </c>
      <c r="DL18" s="208" t="s">
        <v>216</v>
      </c>
      <c r="DM18" s="176" t="s">
        <v>216</v>
      </c>
      <c r="DN18" s="176" t="s">
        <v>216</v>
      </c>
      <c r="DO18" s="190" t="str">
        <f ca="1">IF('INF S4 3-351'!$AD11="|","|",DO$21+'INF S4 3-351'!$AD11)</f>
        <v>|</v>
      </c>
      <c r="DP18" s="208" t="s">
        <v>216</v>
      </c>
      <c r="DQ18" s="216" t="s">
        <v>216</v>
      </c>
      <c r="DR18" s="83">
        <f ca="1">IF('INF S4 3-351'!$AB11="|","|",DR$21+'INF S4 3-351'!$AB11)</f>
        <v>0.34340277777777778</v>
      </c>
      <c r="DS18" s="208" t="s">
        <v>216</v>
      </c>
      <c r="DT18" s="176" t="s">
        <v>216</v>
      </c>
      <c r="DU18" s="176" t="s">
        <v>216</v>
      </c>
      <c r="DV18" s="190" t="str">
        <f ca="1">IF('INF S4 3-351'!$AD11="|","|",DV$21+'INF S4 3-351'!$AD11)</f>
        <v>|</v>
      </c>
      <c r="DW18" s="208" t="s">
        <v>216</v>
      </c>
      <c r="DX18" s="216" t="s">
        <v>216</v>
      </c>
      <c r="DY18" s="83">
        <f ca="1">IF('INF S4 3-351'!$AB11="|","|",DY$21+'INF S4 3-351'!$AB11)</f>
        <v>0.38506944444444441</v>
      </c>
      <c r="DZ18" s="176" t="s">
        <v>216</v>
      </c>
      <c r="EA18" s="176" t="s">
        <v>216</v>
      </c>
      <c r="EB18" s="208" t="s">
        <v>216</v>
      </c>
      <c r="EC18" s="216" t="s">
        <v>216</v>
      </c>
      <c r="ED18" s="208" t="s">
        <v>216</v>
      </c>
      <c r="EE18" s="190" t="str">
        <f ca="1">IF('INF S4 3-351'!$AD11="|","|",EE$21+'INF S4 3-351'!$AD11)</f>
        <v>|</v>
      </c>
      <c r="EF18" s="208" t="s">
        <v>216</v>
      </c>
      <c r="EG18" s="216" t="s">
        <v>216</v>
      </c>
      <c r="EH18" s="83">
        <f ca="1">IF('INF S4 3-351'!$AB11="|","|",EH$21+'INF S4 3-351'!$AB11)</f>
        <v>0.46840277777777778</v>
      </c>
      <c r="EI18" s="176" t="s">
        <v>216</v>
      </c>
      <c r="EJ18" s="176" t="s">
        <v>216</v>
      </c>
      <c r="EK18" s="216" t="s">
        <v>216</v>
      </c>
      <c r="EL18" s="208" t="s">
        <v>216</v>
      </c>
      <c r="EM18" s="190" t="str">
        <f ca="1">IF('INF S4 3-351'!$AD11="|","|",EM$21+'INF S4 3-351'!$AD11)</f>
        <v>|</v>
      </c>
      <c r="EN18" s="208" t="s">
        <v>216</v>
      </c>
      <c r="EO18" s="216" t="s">
        <v>216</v>
      </c>
      <c r="EP18" s="83">
        <f ca="1">IF('INF S4 3-351'!$AB11="|","|",EP$21+'INF S4 3-351'!$AB11)</f>
        <v>0.55173611111111109</v>
      </c>
      <c r="EQ18" s="176" t="s">
        <v>216</v>
      </c>
      <c r="ER18" s="176" t="s">
        <v>216</v>
      </c>
      <c r="ES18" s="216" t="s">
        <v>216</v>
      </c>
      <c r="ET18" s="208" t="s">
        <v>216</v>
      </c>
      <c r="EU18" s="190" t="str">
        <f ca="1">IF('INF S4 3-351'!$AD11="|","|",EU$21+'INF S4 3-351'!$AD11)</f>
        <v>|</v>
      </c>
      <c r="EV18" s="208" t="s">
        <v>216</v>
      </c>
      <c r="EW18" s="216" t="s">
        <v>216</v>
      </c>
      <c r="EX18" s="83">
        <f ca="1">IF('INF S4 3-351'!$AB11="|","|",EX$21+'INF S4 3-351'!$AB11)</f>
        <v>0.63506944444444446</v>
      </c>
      <c r="EY18" s="208" t="s">
        <v>216</v>
      </c>
      <c r="EZ18" s="176" t="s">
        <v>216</v>
      </c>
      <c r="FA18" s="176" t="s">
        <v>216</v>
      </c>
      <c r="FB18" s="190" t="str">
        <f ca="1">IF('INF S4 3-351'!$AD11="|","|",FB$21+'INF S4 3-351'!$AD11)</f>
        <v>|</v>
      </c>
      <c r="FC18" s="208" t="s">
        <v>216</v>
      </c>
      <c r="FD18" s="216" t="s">
        <v>216</v>
      </c>
      <c r="FE18" s="83">
        <f ca="1">IF('INF S4 3-351'!$AB11="|","|",FE$21+'INF S4 3-351'!$AB11)</f>
        <v>0.67673611111111109</v>
      </c>
      <c r="FF18" s="208" t="s">
        <v>216</v>
      </c>
      <c r="FG18" s="176" t="s">
        <v>216</v>
      </c>
      <c r="FH18" s="176" t="s">
        <v>216</v>
      </c>
      <c r="FI18" s="190" t="str">
        <f ca="1">IF('INF S4 3-351'!$AD11="|","|",FI$21+'INF S4 3-351'!$AD11)</f>
        <v>|</v>
      </c>
      <c r="FJ18" s="208" t="s">
        <v>216</v>
      </c>
      <c r="FK18" s="216" t="s">
        <v>216</v>
      </c>
      <c r="FL18" s="83">
        <f ca="1">IF('INF S4 3-351'!$AB11="|","|",FL$21+'INF S4 3-351'!$AB11)</f>
        <v>0.71840277777777783</v>
      </c>
      <c r="FM18" s="208" t="s">
        <v>216</v>
      </c>
      <c r="FN18" s="176" t="s">
        <v>216</v>
      </c>
      <c r="FO18" s="176" t="s">
        <v>216</v>
      </c>
      <c r="FP18" s="190" t="str">
        <f ca="1">IF('INF S4 3-351'!$AD11="|","|",FP$21+'INF S4 3-351'!$AD11)</f>
        <v>|</v>
      </c>
      <c r="FQ18" s="208" t="s">
        <v>216</v>
      </c>
      <c r="FR18" s="216" t="s">
        <v>216</v>
      </c>
      <c r="FS18" s="208" t="s">
        <v>216</v>
      </c>
      <c r="FT18" s="190" t="str">
        <f ca="1">IF('INF S4 3-351'!$AD11="|","|",FT$21+'INF S4 3-351'!$AD11)</f>
        <v>|</v>
      </c>
      <c r="FU18" s="208" t="s">
        <v>216</v>
      </c>
      <c r="FV18" s="216" t="s">
        <v>216</v>
      </c>
      <c r="FW18" s="83">
        <f ca="1">IF('INF S4 3-351'!$AB11="|","|",FW$21+'INF S4 3-351'!$AB11)</f>
        <v>0.8017361111111112</v>
      </c>
      <c r="FX18" s="176" t="s">
        <v>216</v>
      </c>
      <c r="FY18" s="176" t="s">
        <v>216</v>
      </c>
      <c r="FZ18" s="216" t="s">
        <v>216</v>
      </c>
      <c r="GA18" s="208" t="s">
        <v>216</v>
      </c>
      <c r="GB18" s="190" t="str">
        <f ca="1">IF('INF S4 3-351'!$AD11="|","|",GB$21+'INF S4 3-351'!$AD11)</f>
        <v>|</v>
      </c>
      <c r="GC18" s="208" t="s">
        <v>216</v>
      </c>
      <c r="GD18" s="216" t="s">
        <v>216</v>
      </c>
      <c r="GE18" s="83">
        <f ca="1">IF('INF S4 3-351'!$AB11="|","|",GE$21+'INF S4 3-351'!$AB11)</f>
        <v>0.88506944444444446</v>
      </c>
      <c r="GF18" s="176" t="s">
        <v>216</v>
      </c>
      <c r="GG18" s="176" t="s">
        <v>216</v>
      </c>
      <c r="GH18" s="216" t="s">
        <v>216</v>
      </c>
      <c r="GI18" s="208" t="s">
        <v>216</v>
      </c>
      <c r="GJ18" s="190" t="str">
        <f ca="1">IF('INF S4 3-351'!$AD11="|","|",GJ$21+'INF S4 3-351'!$AD11)</f>
        <v>|</v>
      </c>
      <c r="GK18" s="208" t="s">
        <v>216</v>
      </c>
      <c r="GL18" s="83">
        <f ca="1">IF('INF S4 3-351'!$AB11="|","|",GL$21+'INF S4 3-351'!$AB11)</f>
        <v>0.96840277777777783</v>
      </c>
      <c r="GM18" s="176" t="s">
        <v>216</v>
      </c>
    </row>
    <row r="19" spans="1:195">
      <c r="A19" s="227" t="s">
        <v>188</v>
      </c>
      <c r="B19" s="226">
        <f ca="1">'INF S4 3-351'!K12</f>
        <v>4.9019999999999868</v>
      </c>
      <c r="C19" s="184" t="str">
        <f ca="1">'INF S4 3-351'!$L12</f>
        <v>Poznań Starołęka</v>
      </c>
      <c r="D19" s="178"/>
      <c r="E19" s="83" t="s">
        <v>216</v>
      </c>
      <c r="F19" s="83">
        <f ca="1">IF('INF S4 3-351'!$T12="|","|",F$7+'INF S4 3-351'!$T12)</f>
        <v>0.24883873842592594</v>
      </c>
      <c r="G19" s="190" t="str">
        <f ca="1">IF('INF S4 3-351'!$V12="|","|",G$7+'INF S4 3-351'!$V12)</f>
        <v>|</v>
      </c>
      <c r="H19" s="83" t="s">
        <v>216</v>
      </c>
      <c r="I19" s="83" t="s">
        <v>216</v>
      </c>
      <c r="J19" s="207" t="s">
        <v>216</v>
      </c>
      <c r="K19" s="83">
        <f ca="1">IF('INF S4 3-351'!$T12="|","|",K$7+'INF S4 3-351'!$T12)</f>
        <v>0.29050540509259259</v>
      </c>
      <c r="L19" s="196" t="s">
        <v>216</v>
      </c>
      <c r="M19" s="207" t="s">
        <v>216</v>
      </c>
      <c r="N19" s="190" t="str">
        <f ca="1">IF('INF S4 3-351'!$V12="|","|",N$7+'INF S4 3-351'!$V12)</f>
        <v>|</v>
      </c>
      <c r="O19" s="83" t="s">
        <v>216</v>
      </c>
      <c r="P19" s="83" t="s">
        <v>216</v>
      </c>
      <c r="Q19" s="207" t="s">
        <v>216</v>
      </c>
      <c r="R19" s="83">
        <f ca="1">IF('INF S4 3-351'!$T12="|","|",R$7+'INF S4 3-351'!$T12)</f>
        <v>0.33217207175925922</v>
      </c>
      <c r="S19" s="196" t="s">
        <v>216</v>
      </c>
      <c r="T19" s="207" t="s">
        <v>216</v>
      </c>
      <c r="U19" s="190" t="str">
        <f ca="1">IF('INF S4 3-351'!$V12="|","|",U$7+'INF S4 3-351'!$V12)</f>
        <v>|</v>
      </c>
      <c r="V19" s="83" t="s">
        <v>216</v>
      </c>
      <c r="W19" s="83" t="s">
        <v>216</v>
      </c>
      <c r="X19" s="207" t="s">
        <v>216</v>
      </c>
      <c r="Y19" s="83">
        <f ca="1">IF('INF S4 3-351'!$T12="|","|",Y$7+'INF S4 3-351'!$T12)</f>
        <v>0.37383873842592591</v>
      </c>
      <c r="Z19" s="196" t="s">
        <v>216</v>
      </c>
      <c r="AA19" s="207" t="s">
        <v>216</v>
      </c>
      <c r="AB19" s="190" t="str">
        <f ca="1">IF('INF S4 3-351'!$V12="|","|",AB$7+'INF S4 3-351'!$V12)</f>
        <v>|</v>
      </c>
      <c r="AC19" s="83" t="s">
        <v>216</v>
      </c>
      <c r="AD19" s="207" t="s">
        <v>216</v>
      </c>
      <c r="AE19" s="196" t="s">
        <v>216</v>
      </c>
      <c r="AF19" s="207" t="s">
        <v>216</v>
      </c>
      <c r="AG19" s="190" t="str">
        <f ca="1">IF('INF S4 3-351'!$V12="|","|",AG$7+'INF S4 3-351'!$V12)</f>
        <v>|</v>
      </c>
      <c r="AH19" s="83" t="s">
        <v>216</v>
      </c>
      <c r="AI19" s="83">
        <f ca="1">IF('INF S4 3-351'!$T12="|","|",AI$7+'INF S4 3-351'!$T12)</f>
        <v>0.45717207175925922</v>
      </c>
      <c r="AJ19" s="196" t="s">
        <v>216</v>
      </c>
      <c r="AK19" s="83" t="s">
        <v>216</v>
      </c>
      <c r="AL19" s="207" t="s">
        <v>216</v>
      </c>
      <c r="AM19" s="196" t="s">
        <v>216</v>
      </c>
      <c r="AN19" s="207" t="s">
        <v>216</v>
      </c>
      <c r="AO19" s="190" t="str">
        <f ca="1">IF('INF S4 3-351'!$V12="|","|",AO$7+'INF S4 3-351'!$V12)</f>
        <v>|</v>
      </c>
      <c r="AP19" s="83" t="s">
        <v>216</v>
      </c>
      <c r="AQ19" s="83">
        <f ca="1">IF('INF S4 3-351'!$T12="|","|",AQ$7+'INF S4 3-351'!$T12)</f>
        <v>0.54050540509259259</v>
      </c>
      <c r="AR19" s="196" t="s">
        <v>216</v>
      </c>
      <c r="AS19" s="83" t="s">
        <v>216</v>
      </c>
      <c r="AT19" s="207" t="s">
        <v>216</v>
      </c>
      <c r="AU19" s="196" t="s">
        <v>216</v>
      </c>
      <c r="AV19" s="207" t="s">
        <v>216</v>
      </c>
      <c r="AW19" s="190" t="str">
        <f ca="1">IF('INF S4 3-351'!$V12="|","|",AW$7+'INF S4 3-351'!$V12)</f>
        <v>|</v>
      </c>
      <c r="AX19" s="83" t="s">
        <v>216</v>
      </c>
      <c r="AY19" s="83">
        <f ca="1">IF('INF S4 3-351'!$T12="|","|",AY$7+'INF S4 3-351'!$T12)</f>
        <v>0.62383873842592596</v>
      </c>
      <c r="AZ19" s="196" t="s">
        <v>216</v>
      </c>
      <c r="BA19" s="207" t="s">
        <v>216</v>
      </c>
      <c r="BB19" s="83" t="s">
        <v>216</v>
      </c>
      <c r="BC19" s="83" t="s">
        <v>216</v>
      </c>
      <c r="BD19" s="207" t="s">
        <v>216</v>
      </c>
      <c r="BE19" s="83">
        <f ca="1">IF('INF S4 3-351'!$T12="|","|",BE$7+'INF S4 3-351'!$T12)</f>
        <v>0.66550540509259259</v>
      </c>
      <c r="BF19" s="196" t="s">
        <v>216</v>
      </c>
      <c r="BG19" s="207" t="s">
        <v>216</v>
      </c>
      <c r="BH19" s="190" t="str">
        <f ca="1">IF('INF S4 3-351'!$V12="|","|",BH$7+'INF S4 3-351'!$V12)</f>
        <v>|</v>
      </c>
      <c r="BI19" s="83" t="s">
        <v>216</v>
      </c>
      <c r="BJ19" s="83" t="s">
        <v>216</v>
      </c>
      <c r="BK19" s="207" t="s">
        <v>216</v>
      </c>
      <c r="BL19" s="83">
        <f ca="1">IF('INF S4 3-351'!$T12="|","|",BL$7+'INF S4 3-351'!$T12)</f>
        <v>0.70717207175925922</v>
      </c>
      <c r="BM19" s="196" t="s">
        <v>216</v>
      </c>
      <c r="BN19" s="207" t="s">
        <v>216</v>
      </c>
      <c r="BO19" s="190" t="str">
        <f ca="1">IF('INF S4 3-351'!$V12="|","|",BO$7+'INF S4 3-351'!$V12)</f>
        <v>|</v>
      </c>
      <c r="BP19" s="83" t="s">
        <v>216</v>
      </c>
      <c r="BQ19" s="83" t="s">
        <v>216</v>
      </c>
      <c r="BR19" s="207" t="s">
        <v>216</v>
      </c>
      <c r="BS19" s="83">
        <f ca="1">IF('INF S4 3-351'!$T12="|","|",BS$7+'INF S4 3-351'!$T12)</f>
        <v>0.74883873842592585</v>
      </c>
      <c r="BT19" s="196" t="s">
        <v>216</v>
      </c>
      <c r="BU19" s="207" t="s">
        <v>216</v>
      </c>
      <c r="BV19" s="190" t="str">
        <f ca="1">IF('INF S4 3-351'!$V12="|","|",BV$7+'INF S4 3-351'!$V12)</f>
        <v>|</v>
      </c>
      <c r="BW19" s="83" t="s">
        <v>216</v>
      </c>
      <c r="BX19" s="207" t="s">
        <v>216</v>
      </c>
      <c r="BY19" s="196" t="s">
        <v>216</v>
      </c>
      <c r="BZ19" s="207" t="s">
        <v>216</v>
      </c>
      <c r="CA19" s="190" t="str">
        <f ca="1">IF('INF S4 3-351'!$V12="|","|",CA$7+'INF S4 3-351'!$V12)</f>
        <v>|</v>
      </c>
      <c r="CB19" s="83" t="s">
        <v>216</v>
      </c>
      <c r="CC19" s="83">
        <f ca="1">IF('INF S4 3-351'!$T12="|","|",CC$7+'INF S4 3-351'!$T12)</f>
        <v>0.83217207175925922</v>
      </c>
      <c r="CD19" s="196" t="s">
        <v>216</v>
      </c>
      <c r="CE19" s="83" t="s">
        <v>216</v>
      </c>
      <c r="CF19" s="207" t="s">
        <v>216</v>
      </c>
      <c r="CG19" s="196" t="s">
        <v>216</v>
      </c>
      <c r="CH19" s="207" t="s">
        <v>216</v>
      </c>
      <c r="CI19" s="190" t="str">
        <f ca="1">IF('INF S4 3-351'!$V12="|","|",CI$7+'INF S4 3-351'!$V12)</f>
        <v>|</v>
      </c>
      <c r="CJ19" s="83" t="s">
        <v>216</v>
      </c>
      <c r="CK19" s="83">
        <f ca="1">IF('INF S4 3-351'!$T12="|","|",CK$7+'INF S4 3-351'!$T12)</f>
        <v>0.91550540509259259</v>
      </c>
      <c r="CL19" s="196" t="s">
        <v>216</v>
      </c>
      <c r="CM19" s="83" t="s">
        <v>216</v>
      </c>
      <c r="CN19" s="207" t="s">
        <v>216</v>
      </c>
      <c r="CO19" s="196" t="s">
        <v>216</v>
      </c>
      <c r="CP19" s="207" t="s">
        <v>216</v>
      </c>
      <c r="CQ19" s="190" t="str">
        <f ca="1">IF('INF S4 3-351'!$V12="|","|",CQ$7+'INF S4 3-351'!$V12)</f>
        <v>|</v>
      </c>
      <c r="CR19" s="83" t="s">
        <v>216</v>
      </c>
      <c r="CU19" s="227" t="s">
        <v>188</v>
      </c>
      <c r="CV19" s="226">
        <v>4.9019999999999868</v>
      </c>
      <c r="CW19" s="184" t="str">
        <f ca="1">'INF S4 3-351'!$L12</f>
        <v>Poznań Starołęka</v>
      </c>
      <c r="CX19" s="178"/>
      <c r="CY19" s="83" t="s">
        <v>216</v>
      </c>
      <c r="CZ19" s="83" t="s">
        <v>216</v>
      </c>
      <c r="DA19" s="190" t="str">
        <f ca="1">IF('INF S4 3-351'!$AD12="|","|",DA$21+'INF S4 3-351'!$AD12)</f>
        <v>|</v>
      </c>
      <c r="DB19" s="207" t="s">
        <v>216</v>
      </c>
      <c r="DC19" s="196" t="s">
        <v>216</v>
      </c>
      <c r="DD19" s="83">
        <f ca="1">IF('INF S4 3-351'!$AB12="|","|",DD$21+'INF S4 3-351'!$AB12)</f>
        <v>0.25112268518518521</v>
      </c>
      <c r="DE19" s="207" t="s">
        <v>216</v>
      </c>
      <c r="DF19" s="83" t="s">
        <v>216</v>
      </c>
      <c r="DG19" s="83" t="s">
        <v>216</v>
      </c>
      <c r="DH19" s="190" t="str">
        <f ca="1">IF('INF S4 3-351'!$AD12="|","|",DH$21+'INF S4 3-351'!$AD12)</f>
        <v>|</v>
      </c>
      <c r="DI19" s="207" t="s">
        <v>216</v>
      </c>
      <c r="DJ19" s="196" t="s">
        <v>216</v>
      </c>
      <c r="DK19" s="83">
        <f ca="1">IF('INF S4 3-351'!$AB12="|","|",DK$21+'INF S4 3-351'!$AB12)</f>
        <v>0.2927893518518519</v>
      </c>
      <c r="DL19" s="207" t="s">
        <v>216</v>
      </c>
      <c r="DM19" s="83" t="s">
        <v>216</v>
      </c>
      <c r="DN19" s="83" t="s">
        <v>216</v>
      </c>
      <c r="DO19" s="190" t="str">
        <f ca="1">IF('INF S4 3-351'!$AD12="|","|",DO$21+'INF S4 3-351'!$AD12)</f>
        <v>|</v>
      </c>
      <c r="DP19" s="207" t="s">
        <v>216</v>
      </c>
      <c r="DQ19" s="196" t="s">
        <v>216</v>
      </c>
      <c r="DR19" s="83">
        <f ca="1">IF('INF S4 3-351'!$AB12="|","|",DR$21+'INF S4 3-351'!$AB12)</f>
        <v>0.33445601851851853</v>
      </c>
      <c r="DS19" s="207" t="s">
        <v>216</v>
      </c>
      <c r="DT19" s="83" t="s">
        <v>216</v>
      </c>
      <c r="DU19" s="83" t="s">
        <v>216</v>
      </c>
      <c r="DV19" s="190" t="str">
        <f ca="1">IF('INF S4 3-351'!$AD12="|","|",DV$21+'INF S4 3-351'!$AD12)</f>
        <v>|</v>
      </c>
      <c r="DW19" s="207" t="s">
        <v>216</v>
      </c>
      <c r="DX19" s="196" t="s">
        <v>216</v>
      </c>
      <c r="DY19" s="83">
        <f ca="1">IF('INF S4 3-351'!$AB12="|","|",DY$21+'INF S4 3-351'!$AB12)</f>
        <v>0.37612268518518516</v>
      </c>
      <c r="DZ19" s="83" t="s">
        <v>216</v>
      </c>
      <c r="EA19" s="83" t="s">
        <v>216</v>
      </c>
      <c r="EB19" s="207" t="s">
        <v>216</v>
      </c>
      <c r="EC19" s="196" t="s">
        <v>216</v>
      </c>
      <c r="ED19" s="207" t="s">
        <v>216</v>
      </c>
      <c r="EE19" s="190" t="str">
        <f ca="1">IF('INF S4 3-351'!$AD12="|","|",EE$21+'INF S4 3-351'!$AD12)</f>
        <v>|</v>
      </c>
      <c r="EF19" s="207" t="s">
        <v>216</v>
      </c>
      <c r="EG19" s="196" t="s">
        <v>216</v>
      </c>
      <c r="EH19" s="83">
        <f ca="1">IF('INF S4 3-351'!$AB12="|","|",EH$21+'INF S4 3-351'!$AB12)</f>
        <v>0.45945601851851853</v>
      </c>
      <c r="EI19" s="83" t="s">
        <v>216</v>
      </c>
      <c r="EJ19" s="83" t="s">
        <v>216</v>
      </c>
      <c r="EK19" s="196" t="s">
        <v>216</v>
      </c>
      <c r="EL19" s="207" t="s">
        <v>216</v>
      </c>
      <c r="EM19" s="190" t="str">
        <f ca="1">IF('INF S4 3-351'!$AD12="|","|",EM$21+'INF S4 3-351'!$AD12)</f>
        <v>|</v>
      </c>
      <c r="EN19" s="207" t="s">
        <v>216</v>
      </c>
      <c r="EO19" s="196" t="s">
        <v>216</v>
      </c>
      <c r="EP19" s="83">
        <f ca="1">IF('INF S4 3-351'!$AB12="|","|",EP$21+'INF S4 3-351'!$AB12)</f>
        <v>0.54278935185185184</v>
      </c>
      <c r="EQ19" s="83" t="s">
        <v>216</v>
      </c>
      <c r="ER19" s="83" t="s">
        <v>216</v>
      </c>
      <c r="ES19" s="196" t="s">
        <v>216</v>
      </c>
      <c r="ET19" s="207" t="s">
        <v>216</v>
      </c>
      <c r="EU19" s="190" t="str">
        <f ca="1">IF('INF S4 3-351'!$AD12="|","|",EU$21+'INF S4 3-351'!$AD12)</f>
        <v>|</v>
      </c>
      <c r="EV19" s="207" t="s">
        <v>216</v>
      </c>
      <c r="EW19" s="196" t="s">
        <v>216</v>
      </c>
      <c r="EX19" s="83">
        <f ca="1">IF('INF S4 3-351'!$AB12="|","|",EX$21+'INF S4 3-351'!$AB12)</f>
        <v>0.62612268518518521</v>
      </c>
      <c r="EY19" s="207" t="s">
        <v>216</v>
      </c>
      <c r="EZ19" s="83" t="s">
        <v>216</v>
      </c>
      <c r="FA19" s="83" t="s">
        <v>216</v>
      </c>
      <c r="FB19" s="190" t="str">
        <f ca="1">IF('INF S4 3-351'!$AD12="|","|",FB$21+'INF S4 3-351'!$AD12)</f>
        <v>|</v>
      </c>
      <c r="FC19" s="207" t="s">
        <v>216</v>
      </c>
      <c r="FD19" s="196" t="s">
        <v>216</v>
      </c>
      <c r="FE19" s="83">
        <f ca="1">IF('INF S4 3-351'!$AB12="|","|",FE$21+'INF S4 3-351'!$AB12)</f>
        <v>0.66778935185185184</v>
      </c>
      <c r="FF19" s="207" t="s">
        <v>216</v>
      </c>
      <c r="FG19" s="83" t="s">
        <v>216</v>
      </c>
      <c r="FH19" s="83" t="s">
        <v>216</v>
      </c>
      <c r="FI19" s="190" t="str">
        <f ca="1">IF('INF S4 3-351'!$AD12="|","|",FI$21+'INF S4 3-351'!$AD12)</f>
        <v>|</v>
      </c>
      <c r="FJ19" s="207" t="s">
        <v>216</v>
      </c>
      <c r="FK19" s="196" t="s">
        <v>216</v>
      </c>
      <c r="FL19" s="83">
        <f ca="1">IF('INF S4 3-351'!$AB12="|","|",FL$21+'INF S4 3-351'!$AB12)</f>
        <v>0.70945601851851858</v>
      </c>
      <c r="FM19" s="207" t="s">
        <v>216</v>
      </c>
      <c r="FN19" s="83" t="s">
        <v>216</v>
      </c>
      <c r="FO19" s="83" t="s">
        <v>216</v>
      </c>
      <c r="FP19" s="190" t="str">
        <f ca="1">IF('INF S4 3-351'!$AD12="|","|",FP$21+'INF S4 3-351'!$AD12)</f>
        <v>|</v>
      </c>
      <c r="FQ19" s="207" t="s">
        <v>216</v>
      </c>
      <c r="FR19" s="196" t="s">
        <v>216</v>
      </c>
      <c r="FS19" s="207" t="s">
        <v>216</v>
      </c>
      <c r="FT19" s="190" t="str">
        <f ca="1">IF('INF S4 3-351'!$AD12="|","|",FT$21+'INF S4 3-351'!$AD12)</f>
        <v>|</v>
      </c>
      <c r="FU19" s="207" t="s">
        <v>216</v>
      </c>
      <c r="FV19" s="196" t="s">
        <v>216</v>
      </c>
      <c r="FW19" s="83">
        <f ca="1">IF('INF S4 3-351'!$AB12="|","|",FW$21+'INF S4 3-351'!$AB12)</f>
        <v>0.79278935185185195</v>
      </c>
      <c r="FX19" s="83" t="s">
        <v>216</v>
      </c>
      <c r="FY19" s="83" t="s">
        <v>216</v>
      </c>
      <c r="FZ19" s="196" t="s">
        <v>216</v>
      </c>
      <c r="GA19" s="207" t="s">
        <v>216</v>
      </c>
      <c r="GB19" s="190" t="str">
        <f ca="1">IF('INF S4 3-351'!$AD12="|","|",GB$21+'INF S4 3-351'!$AD12)</f>
        <v>|</v>
      </c>
      <c r="GC19" s="207" t="s">
        <v>216</v>
      </c>
      <c r="GD19" s="196" t="s">
        <v>216</v>
      </c>
      <c r="GE19" s="83">
        <f ca="1">IF('INF S4 3-351'!$AB12="|","|",GE$21+'INF S4 3-351'!$AB12)</f>
        <v>0.87612268518518521</v>
      </c>
      <c r="GF19" s="83" t="s">
        <v>216</v>
      </c>
      <c r="GG19" s="83" t="s">
        <v>216</v>
      </c>
      <c r="GH19" s="196" t="s">
        <v>216</v>
      </c>
      <c r="GI19" s="207" t="s">
        <v>216</v>
      </c>
      <c r="GJ19" s="190" t="str">
        <f ca="1">IF('INF S4 3-351'!$AD12="|","|",GJ$21+'INF S4 3-351'!$AD12)</f>
        <v>|</v>
      </c>
      <c r="GK19" s="207" t="s">
        <v>216</v>
      </c>
      <c r="GL19" s="83">
        <f ca="1">IF('INF S4 3-351'!$AB12="|","|",GL$21+'INF S4 3-351'!$AB12)</f>
        <v>0.95945601851851858</v>
      </c>
      <c r="GM19" s="83" t="s">
        <v>216</v>
      </c>
    </row>
    <row r="20" spans="1:195">
      <c r="A20" s="227" t="str">
        <f ca="1">IF('INF S2 353-271'!$V17="|","|",A$7+'INF S2 353-271'!$V17)</f>
        <v>|</v>
      </c>
      <c r="B20" s="226">
        <f ca="1">'INF S4 3-351'!K13</f>
        <v>3.2599999999999909</v>
      </c>
      <c r="C20" s="177" t="str">
        <f ca="1">'INF S4 3-351'!$L13</f>
        <v>Poznań Dębina</v>
      </c>
      <c r="D20" s="178"/>
      <c r="E20" s="83" t="s">
        <v>216</v>
      </c>
      <c r="F20" s="83">
        <f ca="1">IF('INF S4 3-351'!$T13="|","|",F$7+'INF S4 3-351'!$T13)</f>
        <v>0.25044753472222225</v>
      </c>
      <c r="G20" s="190" t="str">
        <f ca="1">IF('INF S4 3-351'!$V13="|","|",G$7+'INF S4 3-351'!$V13)</f>
        <v>|</v>
      </c>
      <c r="H20" s="83" t="s">
        <v>216</v>
      </c>
      <c r="I20" s="83" t="s">
        <v>216</v>
      </c>
      <c r="J20" s="207" t="s">
        <v>216</v>
      </c>
      <c r="K20" s="83">
        <f ca="1">IF('INF S4 3-351'!$T13="|","|",K$7+'INF S4 3-351'!$T13)</f>
        <v>0.29211420138888888</v>
      </c>
      <c r="L20" s="196" t="s">
        <v>216</v>
      </c>
      <c r="M20" s="207" t="s">
        <v>216</v>
      </c>
      <c r="N20" s="190" t="str">
        <f ca="1">IF('INF S4 3-351'!$V13="|","|",N$7+'INF S4 3-351'!$V13)</f>
        <v>|</v>
      </c>
      <c r="O20" s="83" t="s">
        <v>216</v>
      </c>
      <c r="P20" s="83" t="s">
        <v>216</v>
      </c>
      <c r="Q20" s="207" t="s">
        <v>216</v>
      </c>
      <c r="R20" s="83">
        <f ca="1">IF('INF S4 3-351'!$T13="|","|",R$7+'INF S4 3-351'!$T13)</f>
        <v>0.33378086805555551</v>
      </c>
      <c r="S20" s="196" t="s">
        <v>216</v>
      </c>
      <c r="T20" s="207" t="s">
        <v>216</v>
      </c>
      <c r="U20" s="190" t="str">
        <f ca="1">IF('INF S4 3-351'!$V13="|","|",U$7+'INF S4 3-351'!$V13)</f>
        <v>|</v>
      </c>
      <c r="V20" s="83" t="s">
        <v>216</v>
      </c>
      <c r="W20" s="83" t="s">
        <v>216</v>
      </c>
      <c r="X20" s="207" t="s">
        <v>216</v>
      </c>
      <c r="Y20" s="83">
        <f ca="1">IF('INF S4 3-351'!$T13="|","|",Y$7+'INF S4 3-351'!$T13)</f>
        <v>0.37544753472222225</v>
      </c>
      <c r="Z20" s="196" t="s">
        <v>216</v>
      </c>
      <c r="AA20" s="207" t="s">
        <v>216</v>
      </c>
      <c r="AB20" s="190" t="str">
        <f ca="1">IF('INF S4 3-351'!$V13="|","|",AB$7+'INF S4 3-351'!$V13)</f>
        <v>|</v>
      </c>
      <c r="AC20" s="83" t="s">
        <v>216</v>
      </c>
      <c r="AD20" s="207" t="s">
        <v>216</v>
      </c>
      <c r="AE20" s="196" t="s">
        <v>216</v>
      </c>
      <c r="AF20" s="207" t="s">
        <v>216</v>
      </c>
      <c r="AG20" s="190" t="str">
        <f ca="1">IF('INF S4 3-351'!$V13="|","|",AG$7+'INF S4 3-351'!$V13)</f>
        <v>|</v>
      </c>
      <c r="AH20" s="83" t="s">
        <v>216</v>
      </c>
      <c r="AI20" s="83">
        <f ca="1">IF('INF S4 3-351'!$T13="|","|",AI$7+'INF S4 3-351'!$T13)</f>
        <v>0.45878086805555551</v>
      </c>
      <c r="AJ20" s="196" t="s">
        <v>216</v>
      </c>
      <c r="AK20" s="83" t="s">
        <v>216</v>
      </c>
      <c r="AL20" s="207" t="s">
        <v>216</v>
      </c>
      <c r="AM20" s="196" t="s">
        <v>216</v>
      </c>
      <c r="AN20" s="207" t="s">
        <v>216</v>
      </c>
      <c r="AO20" s="190" t="str">
        <f ca="1">IF('INF S4 3-351'!$V13="|","|",AO$7+'INF S4 3-351'!$V13)</f>
        <v>|</v>
      </c>
      <c r="AP20" s="83" t="s">
        <v>216</v>
      </c>
      <c r="AQ20" s="83">
        <f ca="1">IF('INF S4 3-351'!$T13="|","|",AQ$7+'INF S4 3-351'!$T13)</f>
        <v>0.54211420138888888</v>
      </c>
      <c r="AR20" s="196" t="s">
        <v>216</v>
      </c>
      <c r="AS20" s="83" t="s">
        <v>216</v>
      </c>
      <c r="AT20" s="207" t="s">
        <v>216</v>
      </c>
      <c r="AU20" s="196" t="s">
        <v>216</v>
      </c>
      <c r="AV20" s="207" t="s">
        <v>216</v>
      </c>
      <c r="AW20" s="190" t="str">
        <f ca="1">IF('INF S4 3-351'!$V13="|","|",AW$7+'INF S4 3-351'!$V13)</f>
        <v>|</v>
      </c>
      <c r="AX20" s="83" t="s">
        <v>216</v>
      </c>
      <c r="AY20" s="83">
        <f ca="1">IF('INF S4 3-351'!$T13="|","|",AY$7+'INF S4 3-351'!$T13)</f>
        <v>0.62544753472222225</v>
      </c>
      <c r="AZ20" s="196" t="s">
        <v>216</v>
      </c>
      <c r="BA20" s="207" t="s">
        <v>216</v>
      </c>
      <c r="BB20" s="83" t="s">
        <v>216</v>
      </c>
      <c r="BC20" s="83" t="s">
        <v>216</v>
      </c>
      <c r="BD20" s="207" t="s">
        <v>216</v>
      </c>
      <c r="BE20" s="83">
        <f ca="1">IF('INF S4 3-351'!$T13="|","|",BE$7+'INF S4 3-351'!$T13)</f>
        <v>0.66711420138888888</v>
      </c>
      <c r="BF20" s="196" t="s">
        <v>216</v>
      </c>
      <c r="BG20" s="207" t="s">
        <v>216</v>
      </c>
      <c r="BH20" s="190" t="str">
        <f ca="1">IF('INF S4 3-351'!$V13="|","|",BH$7+'INF S4 3-351'!$V13)</f>
        <v>|</v>
      </c>
      <c r="BI20" s="83" t="s">
        <v>216</v>
      </c>
      <c r="BJ20" s="83" t="s">
        <v>216</v>
      </c>
      <c r="BK20" s="207" t="s">
        <v>216</v>
      </c>
      <c r="BL20" s="83">
        <f ca="1">IF('INF S4 3-351'!$T13="|","|",BL$7+'INF S4 3-351'!$T13)</f>
        <v>0.70878086805555551</v>
      </c>
      <c r="BM20" s="196" t="s">
        <v>216</v>
      </c>
      <c r="BN20" s="207" t="s">
        <v>216</v>
      </c>
      <c r="BO20" s="190" t="str">
        <f ca="1">IF('INF S4 3-351'!$V13="|","|",BO$7+'INF S4 3-351'!$V13)</f>
        <v>|</v>
      </c>
      <c r="BP20" s="83" t="s">
        <v>216</v>
      </c>
      <c r="BQ20" s="83" t="s">
        <v>216</v>
      </c>
      <c r="BR20" s="207" t="s">
        <v>216</v>
      </c>
      <c r="BS20" s="83">
        <f ca="1">IF('INF S4 3-351'!$T13="|","|",BS$7+'INF S4 3-351'!$T13)</f>
        <v>0.75044753472222214</v>
      </c>
      <c r="BT20" s="196" t="s">
        <v>216</v>
      </c>
      <c r="BU20" s="207" t="s">
        <v>216</v>
      </c>
      <c r="BV20" s="190" t="str">
        <f ca="1">IF('INF S4 3-351'!$V13="|","|",BV$7+'INF S4 3-351'!$V13)</f>
        <v>|</v>
      </c>
      <c r="BW20" s="83" t="s">
        <v>216</v>
      </c>
      <c r="BX20" s="207" t="s">
        <v>216</v>
      </c>
      <c r="BY20" s="196" t="s">
        <v>216</v>
      </c>
      <c r="BZ20" s="207" t="s">
        <v>216</v>
      </c>
      <c r="CA20" s="190" t="str">
        <f ca="1">IF('INF S4 3-351'!$V13="|","|",CA$7+'INF S4 3-351'!$V13)</f>
        <v>|</v>
      </c>
      <c r="CB20" s="83" t="s">
        <v>216</v>
      </c>
      <c r="CC20" s="83">
        <f ca="1">IF('INF S4 3-351'!$T13="|","|",CC$7+'INF S4 3-351'!$T13)</f>
        <v>0.83378086805555551</v>
      </c>
      <c r="CD20" s="196" t="s">
        <v>216</v>
      </c>
      <c r="CE20" s="83" t="s">
        <v>216</v>
      </c>
      <c r="CF20" s="207" t="s">
        <v>216</v>
      </c>
      <c r="CG20" s="196" t="s">
        <v>216</v>
      </c>
      <c r="CH20" s="207" t="s">
        <v>216</v>
      </c>
      <c r="CI20" s="190" t="str">
        <f ca="1">IF('INF S4 3-351'!$V13="|","|",CI$7+'INF S4 3-351'!$V13)</f>
        <v>|</v>
      </c>
      <c r="CJ20" s="83" t="s">
        <v>216</v>
      </c>
      <c r="CK20" s="83">
        <f ca="1">IF('INF S4 3-351'!$T13="|","|",CK$7+'INF S4 3-351'!$T13)</f>
        <v>0.91711420138888888</v>
      </c>
      <c r="CL20" s="196" t="s">
        <v>216</v>
      </c>
      <c r="CM20" s="83" t="s">
        <v>216</v>
      </c>
      <c r="CN20" s="207" t="s">
        <v>216</v>
      </c>
      <c r="CO20" s="196" t="s">
        <v>216</v>
      </c>
      <c r="CP20" s="207" t="s">
        <v>216</v>
      </c>
      <c r="CQ20" s="190" t="str">
        <f ca="1">IF('INF S4 3-351'!$V13="|","|",CQ$7+'INF S4 3-351'!$V13)</f>
        <v>|</v>
      </c>
      <c r="CR20" s="83" t="s">
        <v>216</v>
      </c>
      <c r="CU20" s="227" t="s">
        <v>188</v>
      </c>
      <c r="CV20" s="226">
        <v>3.2599999999999909</v>
      </c>
      <c r="CW20" s="177" t="str">
        <f ca="1">'INF S4 3-351'!$L13</f>
        <v>Poznań Dębina</v>
      </c>
      <c r="CX20" s="178"/>
      <c r="CY20" s="83" t="s">
        <v>216</v>
      </c>
      <c r="CZ20" s="83" t="s">
        <v>216</v>
      </c>
      <c r="DA20" s="190" t="str">
        <f ca="1">IF('INF S4 3-351'!$AD13="|","|",DA$21+'INF S4 3-351'!$AD13)</f>
        <v>|</v>
      </c>
      <c r="DB20" s="207" t="s">
        <v>216</v>
      </c>
      <c r="DC20" s="196" t="s">
        <v>216</v>
      </c>
      <c r="DD20" s="83">
        <f ca="1">IF('INF S4 3-351'!$AB13="|","|",DD$21+'INF S4 3-351'!$AB13)</f>
        <v>0.2495138888888889</v>
      </c>
      <c r="DE20" s="207" t="s">
        <v>216</v>
      </c>
      <c r="DF20" s="83" t="s">
        <v>216</v>
      </c>
      <c r="DG20" s="83" t="s">
        <v>216</v>
      </c>
      <c r="DH20" s="190" t="str">
        <f ca="1">IF('INF S4 3-351'!$AD13="|","|",DH$21+'INF S4 3-351'!$AD13)</f>
        <v>|</v>
      </c>
      <c r="DI20" s="207" t="s">
        <v>216</v>
      </c>
      <c r="DJ20" s="196" t="s">
        <v>216</v>
      </c>
      <c r="DK20" s="83">
        <f ca="1">IF('INF S4 3-351'!$AB13="|","|",DK$21+'INF S4 3-351'!$AB13)</f>
        <v>0.29118055555555561</v>
      </c>
      <c r="DL20" s="207" t="s">
        <v>216</v>
      </c>
      <c r="DM20" s="83" t="s">
        <v>216</v>
      </c>
      <c r="DN20" s="83" t="s">
        <v>216</v>
      </c>
      <c r="DO20" s="190" t="str">
        <f ca="1">IF('INF S4 3-351'!$AD13="|","|",DO$21+'INF S4 3-351'!$AD13)</f>
        <v>|</v>
      </c>
      <c r="DP20" s="207" t="s">
        <v>216</v>
      </c>
      <c r="DQ20" s="196" t="s">
        <v>216</v>
      </c>
      <c r="DR20" s="83">
        <f ca="1">IF('INF S4 3-351'!$AB13="|","|",DR$21+'INF S4 3-351'!$AB13)</f>
        <v>0.33284722222222224</v>
      </c>
      <c r="DS20" s="207" t="s">
        <v>216</v>
      </c>
      <c r="DT20" s="83" t="s">
        <v>216</v>
      </c>
      <c r="DU20" s="83" t="s">
        <v>216</v>
      </c>
      <c r="DV20" s="190" t="str">
        <f ca="1">IF('INF S4 3-351'!$AD13="|","|",DV$21+'INF S4 3-351'!$AD13)</f>
        <v>|</v>
      </c>
      <c r="DW20" s="207" t="s">
        <v>216</v>
      </c>
      <c r="DX20" s="196" t="s">
        <v>216</v>
      </c>
      <c r="DY20" s="83">
        <f ca="1">IF('INF S4 3-351'!$AB13="|","|",DY$21+'INF S4 3-351'!$AB13)</f>
        <v>0.37451388888888887</v>
      </c>
      <c r="DZ20" s="83" t="s">
        <v>216</v>
      </c>
      <c r="EA20" s="83" t="s">
        <v>216</v>
      </c>
      <c r="EB20" s="207" t="s">
        <v>216</v>
      </c>
      <c r="EC20" s="196" t="s">
        <v>216</v>
      </c>
      <c r="ED20" s="207" t="s">
        <v>216</v>
      </c>
      <c r="EE20" s="190" t="str">
        <f ca="1">IF('INF S4 3-351'!$AD13="|","|",EE$21+'INF S4 3-351'!$AD13)</f>
        <v>|</v>
      </c>
      <c r="EF20" s="207" t="s">
        <v>216</v>
      </c>
      <c r="EG20" s="196" t="s">
        <v>216</v>
      </c>
      <c r="EH20" s="83">
        <f ca="1">IF('INF S4 3-351'!$AB13="|","|",EH$21+'INF S4 3-351'!$AB13)</f>
        <v>0.45784722222222224</v>
      </c>
      <c r="EI20" s="83" t="s">
        <v>216</v>
      </c>
      <c r="EJ20" s="83" t="s">
        <v>216</v>
      </c>
      <c r="EK20" s="196" t="s">
        <v>216</v>
      </c>
      <c r="EL20" s="207" t="s">
        <v>216</v>
      </c>
      <c r="EM20" s="190" t="str">
        <f ca="1">IF('INF S4 3-351'!$AD13="|","|",EM$21+'INF S4 3-351'!$AD13)</f>
        <v>|</v>
      </c>
      <c r="EN20" s="207" t="s">
        <v>216</v>
      </c>
      <c r="EO20" s="196" t="s">
        <v>216</v>
      </c>
      <c r="EP20" s="83">
        <f ca="1">IF('INF S4 3-351'!$AB13="|","|",EP$21+'INF S4 3-351'!$AB13)</f>
        <v>0.54118055555555555</v>
      </c>
      <c r="EQ20" s="83" t="s">
        <v>216</v>
      </c>
      <c r="ER20" s="83" t="s">
        <v>216</v>
      </c>
      <c r="ES20" s="196" t="s">
        <v>216</v>
      </c>
      <c r="ET20" s="207" t="s">
        <v>216</v>
      </c>
      <c r="EU20" s="190" t="str">
        <f ca="1">IF('INF S4 3-351'!$AD13="|","|",EU$21+'INF S4 3-351'!$AD13)</f>
        <v>|</v>
      </c>
      <c r="EV20" s="207" t="s">
        <v>216</v>
      </c>
      <c r="EW20" s="196" t="s">
        <v>216</v>
      </c>
      <c r="EX20" s="83">
        <f ca="1">IF('INF S4 3-351'!$AB13="|","|",EX$21+'INF S4 3-351'!$AB13)</f>
        <v>0.62451388888888892</v>
      </c>
      <c r="EY20" s="207" t="s">
        <v>216</v>
      </c>
      <c r="EZ20" s="83" t="s">
        <v>216</v>
      </c>
      <c r="FA20" s="83" t="s">
        <v>216</v>
      </c>
      <c r="FB20" s="190" t="str">
        <f ca="1">IF('INF S4 3-351'!$AD13="|","|",FB$21+'INF S4 3-351'!$AD13)</f>
        <v>|</v>
      </c>
      <c r="FC20" s="207" t="s">
        <v>216</v>
      </c>
      <c r="FD20" s="196" t="s">
        <v>216</v>
      </c>
      <c r="FE20" s="83">
        <f ca="1">IF('INF S4 3-351'!$AB13="|","|",FE$21+'INF S4 3-351'!$AB13)</f>
        <v>0.66618055555555555</v>
      </c>
      <c r="FF20" s="207" t="s">
        <v>216</v>
      </c>
      <c r="FG20" s="83" t="s">
        <v>216</v>
      </c>
      <c r="FH20" s="83" t="s">
        <v>216</v>
      </c>
      <c r="FI20" s="190" t="str">
        <f ca="1">IF('INF S4 3-351'!$AD13="|","|",FI$21+'INF S4 3-351'!$AD13)</f>
        <v>|</v>
      </c>
      <c r="FJ20" s="207" t="s">
        <v>216</v>
      </c>
      <c r="FK20" s="196" t="s">
        <v>216</v>
      </c>
      <c r="FL20" s="83">
        <f ca="1">IF('INF S4 3-351'!$AB13="|","|",FL$21+'INF S4 3-351'!$AB13)</f>
        <v>0.70784722222222229</v>
      </c>
      <c r="FM20" s="207" t="s">
        <v>216</v>
      </c>
      <c r="FN20" s="83" t="s">
        <v>216</v>
      </c>
      <c r="FO20" s="83" t="s">
        <v>216</v>
      </c>
      <c r="FP20" s="190" t="str">
        <f ca="1">IF('INF S4 3-351'!$AD13="|","|",FP$21+'INF S4 3-351'!$AD13)</f>
        <v>|</v>
      </c>
      <c r="FQ20" s="207" t="s">
        <v>216</v>
      </c>
      <c r="FR20" s="196" t="s">
        <v>216</v>
      </c>
      <c r="FS20" s="207" t="s">
        <v>216</v>
      </c>
      <c r="FT20" s="190" t="str">
        <f ca="1">IF('INF S4 3-351'!$AD13="|","|",FT$21+'INF S4 3-351'!$AD13)</f>
        <v>|</v>
      </c>
      <c r="FU20" s="207" t="s">
        <v>216</v>
      </c>
      <c r="FV20" s="196" t="s">
        <v>216</v>
      </c>
      <c r="FW20" s="83">
        <f ca="1">IF('INF S4 3-351'!$AB13="|","|",FW$21+'INF S4 3-351'!$AB13)</f>
        <v>0.79118055555555566</v>
      </c>
      <c r="FX20" s="83" t="s">
        <v>216</v>
      </c>
      <c r="FY20" s="83" t="s">
        <v>216</v>
      </c>
      <c r="FZ20" s="196" t="s">
        <v>216</v>
      </c>
      <c r="GA20" s="207" t="s">
        <v>216</v>
      </c>
      <c r="GB20" s="190" t="str">
        <f ca="1">IF('INF S4 3-351'!$AD13="|","|",GB$21+'INF S4 3-351'!$AD13)</f>
        <v>|</v>
      </c>
      <c r="GC20" s="207" t="s">
        <v>216</v>
      </c>
      <c r="GD20" s="196" t="s">
        <v>216</v>
      </c>
      <c r="GE20" s="83">
        <f ca="1">IF('INF S4 3-351'!$AB13="|","|",GE$21+'INF S4 3-351'!$AB13)</f>
        <v>0.87451388888888892</v>
      </c>
      <c r="GF20" s="83" t="s">
        <v>216</v>
      </c>
      <c r="GG20" s="83" t="s">
        <v>216</v>
      </c>
      <c r="GH20" s="196" t="s">
        <v>216</v>
      </c>
      <c r="GI20" s="207" t="s">
        <v>216</v>
      </c>
      <c r="GJ20" s="190" t="str">
        <f ca="1">IF('INF S4 3-351'!$AD13="|","|",GJ$21+'INF S4 3-351'!$AD13)</f>
        <v>|</v>
      </c>
      <c r="GK20" s="207" t="s">
        <v>216</v>
      </c>
      <c r="GL20" s="83">
        <f ca="1">IF('INF S4 3-351'!$AB13="|","|",GL$21+'INF S4 3-351'!$AB13)</f>
        <v>0.95784722222222229</v>
      </c>
      <c r="GM20" s="83" t="s">
        <v>216</v>
      </c>
    </row>
    <row r="21" spans="1:195" s="18" customFormat="1">
      <c r="A21" s="229">
        <v>0</v>
      </c>
      <c r="B21" s="231">
        <f ca="1">'INF S4 3-351'!K14</f>
        <v>0</v>
      </c>
      <c r="C21" s="387" t="str">
        <f ca="1">'INF S3 3'!$L15</f>
        <v>Poznań Główny</v>
      </c>
      <c r="D21" s="181"/>
      <c r="E21" s="167" t="s">
        <v>216</v>
      </c>
      <c r="F21" s="84">
        <f ca="1">IF('INF S4 3-351'!$T14="|","|",F$7+'INF S4 3-351'!$T14)</f>
        <v>0.25308642361111111</v>
      </c>
      <c r="G21" s="266">
        <f ca="1">IF('INF S4 3-351'!$V14="|","|",G$7+'INF S4 3-351'!$V14)</f>
        <v>0.25723379629629628</v>
      </c>
      <c r="H21" s="167" t="s">
        <v>216</v>
      </c>
      <c r="I21" s="167" t="s">
        <v>216</v>
      </c>
      <c r="J21" s="342" t="s">
        <v>216</v>
      </c>
      <c r="K21" s="84">
        <f ca="1">IF('INF S4 3-351'!$T14="|","|",K$7+'INF S4 3-351'!$T14)</f>
        <v>0.2947530902777778</v>
      </c>
      <c r="L21" s="343" t="s">
        <v>216</v>
      </c>
      <c r="M21" s="342" t="s">
        <v>216</v>
      </c>
      <c r="N21" s="266">
        <f ca="1">IF('INF S4 3-351'!$V14="|","|",N$7+'INF S4 3-351'!$V14)</f>
        <v>0.29890046296296291</v>
      </c>
      <c r="O21" s="167" t="s">
        <v>216</v>
      </c>
      <c r="P21" s="167" t="s">
        <v>216</v>
      </c>
      <c r="Q21" s="342" t="s">
        <v>216</v>
      </c>
      <c r="R21" s="84">
        <f ca="1">IF('INF S4 3-351'!$T14="|","|",R$7+'INF S4 3-351'!$T14)</f>
        <v>0.33641975694444443</v>
      </c>
      <c r="S21" s="343" t="s">
        <v>216</v>
      </c>
      <c r="T21" s="342" t="s">
        <v>216</v>
      </c>
      <c r="U21" s="266">
        <f ca="1">IF('INF S4 3-351'!$V14="|","|",U$7+'INF S4 3-351'!$V14)</f>
        <v>0.34056712962962959</v>
      </c>
      <c r="V21" s="167" t="s">
        <v>216</v>
      </c>
      <c r="W21" s="167" t="s">
        <v>216</v>
      </c>
      <c r="X21" s="342" t="s">
        <v>216</v>
      </c>
      <c r="Y21" s="84">
        <f ca="1">IF('INF S4 3-351'!$T14="|","|",Y$7+'INF S4 3-351'!$T14)</f>
        <v>0.37808642361111111</v>
      </c>
      <c r="Z21" s="343" t="s">
        <v>216</v>
      </c>
      <c r="AA21" s="342" t="s">
        <v>216</v>
      </c>
      <c r="AB21" s="266">
        <f ca="1">IF('INF S4 3-351'!$V14="|","|",AB$7+'INF S4 3-351'!$V14)</f>
        <v>0.38223379629629622</v>
      </c>
      <c r="AC21" s="167" t="s">
        <v>216</v>
      </c>
      <c r="AD21" s="342" t="s">
        <v>216</v>
      </c>
      <c r="AE21" s="343" t="s">
        <v>216</v>
      </c>
      <c r="AF21" s="342" t="s">
        <v>216</v>
      </c>
      <c r="AG21" s="266">
        <f ca="1">IF('INF S4 3-351'!$V14="|","|",AG$7+'INF S4 3-351'!$V14)</f>
        <v>0.42390046296296291</v>
      </c>
      <c r="AH21" s="167" t="s">
        <v>216</v>
      </c>
      <c r="AI21" s="84">
        <f ca="1">IF('INF S4 3-351'!$T14="|","|",AI$7+'INF S4 3-351'!$T14)</f>
        <v>0.46141975694444443</v>
      </c>
      <c r="AJ21" s="343" t="s">
        <v>216</v>
      </c>
      <c r="AK21" s="167" t="s">
        <v>216</v>
      </c>
      <c r="AL21" s="342" t="s">
        <v>216</v>
      </c>
      <c r="AM21" s="343" t="s">
        <v>216</v>
      </c>
      <c r="AN21" s="342" t="s">
        <v>216</v>
      </c>
      <c r="AO21" s="266">
        <f ca="1">IF('INF S4 3-351'!$V14="|","|",AO$7+'INF S4 3-351'!$V14)</f>
        <v>0.50723379629629628</v>
      </c>
      <c r="AP21" s="167" t="s">
        <v>216</v>
      </c>
      <c r="AQ21" s="84">
        <f ca="1">IF('INF S4 3-351'!$T14="|","|",AQ$7+'INF S4 3-351'!$T14)</f>
        <v>0.54475309027777774</v>
      </c>
      <c r="AR21" s="343" t="s">
        <v>216</v>
      </c>
      <c r="AS21" s="167" t="s">
        <v>216</v>
      </c>
      <c r="AT21" s="342" t="s">
        <v>216</v>
      </c>
      <c r="AU21" s="343" t="s">
        <v>216</v>
      </c>
      <c r="AV21" s="342" t="s">
        <v>216</v>
      </c>
      <c r="AW21" s="266">
        <f ca="1">IF('INF S4 3-351'!$V14="|","|",AW$7+'INF S4 3-351'!$V14)</f>
        <v>0.59056712962962965</v>
      </c>
      <c r="AX21" s="167" t="s">
        <v>216</v>
      </c>
      <c r="AY21" s="84">
        <f ca="1">IF('INF S4 3-351'!$T14="|","|",AY$7+'INF S4 3-351'!$T14)</f>
        <v>0.62808642361111111</v>
      </c>
      <c r="AZ21" s="343" t="s">
        <v>216</v>
      </c>
      <c r="BA21" s="342" t="s">
        <v>216</v>
      </c>
      <c r="BB21" s="167" t="s">
        <v>216</v>
      </c>
      <c r="BC21" s="167" t="s">
        <v>216</v>
      </c>
      <c r="BD21" s="342" t="s">
        <v>216</v>
      </c>
      <c r="BE21" s="84">
        <f ca="1">IF('INF S4 3-351'!$T14="|","|",BE$7+'INF S4 3-351'!$T14)</f>
        <v>0.66975309027777774</v>
      </c>
      <c r="BF21" s="343" t="s">
        <v>216</v>
      </c>
      <c r="BG21" s="342" t="s">
        <v>216</v>
      </c>
      <c r="BH21" s="266">
        <f ca="1">IF('INF S4 3-351'!$V14="|","|",BH$7+'INF S4 3-351'!$V14)</f>
        <v>0.67390046296296302</v>
      </c>
      <c r="BI21" s="167" t="s">
        <v>216</v>
      </c>
      <c r="BJ21" s="167" t="s">
        <v>216</v>
      </c>
      <c r="BK21" s="342" t="s">
        <v>216</v>
      </c>
      <c r="BL21" s="84">
        <f ca="1">IF('INF S4 3-351'!$T14="|","|",BL$7+'INF S4 3-351'!$T14)</f>
        <v>0.71141975694444437</v>
      </c>
      <c r="BM21" s="343" t="s">
        <v>216</v>
      </c>
      <c r="BN21" s="342" t="s">
        <v>216</v>
      </c>
      <c r="BO21" s="266">
        <f ca="1">IF('INF S4 3-351'!$V14="|","|",BO$7+'INF S4 3-351'!$V14)</f>
        <v>0.71556712962962965</v>
      </c>
      <c r="BP21" s="167" t="s">
        <v>216</v>
      </c>
      <c r="BQ21" s="167" t="s">
        <v>216</v>
      </c>
      <c r="BR21" s="342" t="s">
        <v>216</v>
      </c>
      <c r="BS21" s="84">
        <f ca="1">IF('INF S4 3-351'!$T14="|","|",BS$7+'INF S4 3-351'!$T14)</f>
        <v>0.753086423611111</v>
      </c>
      <c r="BT21" s="343" t="s">
        <v>216</v>
      </c>
      <c r="BU21" s="342" t="s">
        <v>216</v>
      </c>
      <c r="BV21" s="266">
        <f ca="1">IF('INF S4 3-351'!$V14="|","|",BV$7+'INF S4 3-351'!$V14)</f>
        <v>0.75723379629629628</v>
      </c>
      <c r="BW21" s="167" t="s">
        <v>216</v>
      </c>
      <c r="BX21" s="342" t="s">
        <v>216</v>
      </c>
      <c r="BY21" s="343" t="s">
        <v>216</v>
      </c>
      <c r="BZ21" s="342" t="s">
        <v>216</v>
      </c>
      <c r="CA21" s="266">
        <f ca="1">IF('INF S4 3-351'!$V14="|","|",CA$7+'INF S4 3-351'!$V14)</f>
        <v>0.79890046296296291</v>
      </c>
      <c r="CB21" s="167" t="s">
        <v>216</v>
      </c>
      <c r="CC21" s="84">
        <f ca="1">IF('INF S4 3-351'!$T14="|","|",CC$7+'INF S4 3-351'!$T14)</f>
        <v>0.83641975694444437</v>
      </c>
      <c r="CD21" s="343" t="s">
        <v>216</v>
      </c>
      <c r="CE21" s="167" t="s">
        <v>216</v>
      </c>
      <c r="CF21" s="342" t="s">
        <v>216</v>
      </c>
      <c r="CG21" s="343" t="s">
        <v>216</v>
      </c>
      <c r="CH21" s="342" t="s">
        <v>216</v>
      </c>
      <c r="CI21" s="266">
        <f ca="1">IF('INF S4 3-351'!$V14="|","|",CI$7+'INF S4 3-351'!$V14)</f>
        <v>0.88223379629629628</v>
      </c>
      <c r="CJ21" s="167" t="s">
        <v>216</v>
      </c>
      <c r="CK21" s="84">
        <f ca="1">IF('INF S4 3-351'!$T14="|","|",CK$7+'INF S4 3-351'!$T14)</f>
        <v>0.91975309027777774</v>
      </c>
      <c r="CL21" s="343" t="s">
        <v>216</v>
      </c>
      <c r="CM21" s="167" t="s">
        <v>216</v>
      </c>
      <c r="CN21" s="342" t="s">
        <v>216</v>
      </c>
      <c r="CO21" s="343" t="s">
        <v>216</v>
      </c>
      <c r="CP21" s="342" t="s">
        <v>216</v>
      </c>
      <c r="CQ21" s="266">
        <f ca="1">IF('INF S4 3-351'!$V14="|","|",CQ$7+'INF S4 3-351'!$V14)</f>
        <v>0.96556712962962965</v>
      </c>
      <c r="CR21" s="167" t="s">
        <v>216</v>
      </c>
      <c r="CU21" s="229">
        <v>0</v>
      </c>
      <c r="CV21" s="231">
        <v>0</v>
      </c>
      <c r="CW21" s="387" t="str">
        <f ca="1">'INF S3 3'!$L15</f>
        <v>Poznań Główny</v>
      </c>
      <c r="CX21" s="181"/>
      <c r="CY21" s="167" t="s">
        <v>216</v>
      </c>
      <c r="CZ21" s="167" t="s">
        <v>216</v>
      </c>
      <c r="DA21" s="266">
        <v>0.24236111111111111</v>
      </c>
      <c r="DB21" s="342" t="s">
        <v>216</v>
      </c>
      <c r="DC21" s="343" t="s">
        <v>216</v>
      </c>
      <c r="DD21" s="84">
        <v>0.24652777777777779</v>
      </c>
      <c r="DE21" s="342" t="s">
        <v>216</v>
      </c>
      <c r="DF21" s="167" t="s">
        <v>216</v>
      </c>
      <c r="DG21" s="167" t="s">
        <v>216</v>
      </c>
      <c r="DH21" s="266">
        <f>$DA21+TIME(1,,)</f>
        <v>0.28402777777777777</v>
      </c>
      <c r="DI21" s="342" t="s">
        <v>216</v>
      </c>
      <c r="DJ21" s="343" t="s">
        <v>216</v>
      </c>
      <c r="DK21" s="84">
        <v>0.28819444444444448</v>
      </c>
      <c r="DL21" s="342" t="s">
        <v>216</v>
      </c>
      <c r="DM21" s="167" t="s">
        <v>216</v>
      </c>
      <c r="DN21" s="167" t="s">
        <v>216</v>
      </c>
      <c r="DO21" s="266">
        <f>$DA21+TIME(2,,)</f>
        <v>0.32569444444444445</v>
      </c>
      <c r="DP21" s="342" t="s">
        <v>216</v>
      </c>
      <c r="DQ21" s="343" t="s">
        <v>216</v>
      </c>
      <c r="DR21" s="84">
        <v>0.3298611111111111</v>
      </c>
      <c r="DS21" s="342" t="s">
        <v>216</v>
      </c>
      <c r="DT21" s="167" t="s">
        <v>216</v>
      </c>
      <c r="DU21" s="167" t="s">
        <v>216</v>
      </c>
      <c r="DV21" s="266">
        <f>$DA21+TIME(3,,)</f>
        <v>0.36736111111111114</v>
      </c>
      <c r="DW21" s="342" t="s">
        <v>216</v>
      </c>
      <c r="DX21" s="343" t="s">
        <v>216</v>
      </c>
      <c r="DY21" s="84">
        <v>0.37152777777777773</v>
      </c>
      <c r="DZ21" s="167" t="s">
        <v>216</v>
      </c>
      <c r="EA21" s="167" t="s">
        <v>216</v>
      </c>
      <c r="EB21" s="342" t="s">
        <v>216</v>
      </c>
      <c r="EC21" s="343" t="s">
        <v>216</v>
      </c>
      <c r="ED21" s="342" t="s">
        <v>216</v>
      </c>
      <c r="EE21" s="266">
        <f>$DA21+TIME(5,,)</f>
        <v>0.45069444444444445</v>
      </c>
      <c r="EF21" s="342" t="s">
        <v>216</v>
      </c>
      <c r="EG21" s="343" t="s">
        <v>216</v>
      </c>
      <c r="EH21" s="84">
        <v>0.4548611111111111</v>
      </c>
      <c r="EI21" s="167" t="s">
        <v>216</v>
      </c>
      <c r="EJ21" s="167" t="s">
        <v>216</v>
      </c>
      <c r="EK21" s="343" t="s">
        <v>216</v>
      </c>
      <c r="EL21" s="342" t="s">
        <v>216</v>
      </c>
      <c r="EM21" s="266">
        <f>$DA21+TIME(7,,)</f>
        <v>0.53402777777777777</v>
      </c>
      <c r="EN21" s="342" t="s">
        <v>216</v>
      </c>
      <c r="EO21" s="343" t="s">
        <v>216</v>
      </c>
      <c r="EP21" s="84">
        <v>0.53819444444444442</v>
      </c>
      <c r="EQ21" s="167" t="s">
        <v>216</v>
      </c>
      <c r="ER21" s="167" t="s">
        <v>216</v>
      </c>
      <c r="ES21" s="343" t="s">
        <v>216</v>
      </c>
      <c r="ET21" s="342" t="s">
        <v>216</v>
      </c>
      <c r="EU21" s="266">
        <f>$DA21+TIME(9,,)</f>
        <v>0.61736111111111114</v>
      </c>
      <c r="EV21" s="342" t="s">
        <v>216</v>
      </c>
      <c r="EW21" s="343" t="s">
        <v>216</v>
      </c>
      <c r="EX21" s="84">
        <v>0.62152777777777779</v>
      </c>
      <c r="EY21" s="342" t="s">
        <v>216</v>
      </c>
      <c r="EZ21" s="167" t="s">
        <v>216</v>
      </c>
      <c r="FA21" s="167" t="s">
        <v>216</v>
      </c>
      <c r="FB21" s="266">
        <f>$DA21+TIME(10,,)</f>
        <v>0.65902777777777777</v>
      </c>
      <c r="FC21" s="342" t="s">
        <v>216</v>
      </c>
      <c r="FD21" s="343" t="s">
        <v>216</v>
      </c>
      <c r="FE21" s="84">
        <v>0.66319444444444442</v>
      </c>
      <c r="FF21" s="342" t="s">
        <v>216</v>
      </c>
      <c r="FG21" s="167" t="s">
        <v>216</v>
      </c>
      <c r="FH21" s="167" t="s">
        <v>216</v>
      </c>
      <c r="FI21" s="266">
        <f>$DA21+TIME(11,,)</f>
        <v>0.7006944444444444</v>
      </c>
      <c r="FJ21" s="342" t="s">
        <v>216</v>
      </c>
      <c r="FK21" s="343" t="s">
        <v>216</v>
      </c>
      <c r="FL21" s="84">
        <v>0.70486111111111116</v>
      </c>
      <c r="FM21" s="342" t="s">
        <v>216</v>
      </c>
      <c r="FN21" s="167" t="s">
        <v>216</v>
      </c>
      <c r="FO21" s="167" t="s">
        <v>216</v>
      </c>
      <c r="FP21" s="266">
        <f>$DA21+TIME(12,,)</f>
        <v>0.74236111111111114</v>
      </c>
      <c r="FQ21" s="342" t="s">
        <v>216</v>
      </c>
      <c r="FR21" s="343" t="s">
        <v>216</v>
      </c>
      <c r="FS21" s="342" t="s">
        <v>216</v>
      </c>
      <c r="FT21" s="266">
        <f>$DA21+TIME(13,,)</f>
        <v>0.78402777777777777</v>
      </c>
      <c r="FU21" s="342" t="s">
        <v>216</v>
      </c>
      <c r="FV21" s="343" t="s">
        <v>216</v>
      </c>
      <c r="FW21" s="84">
        <v>0.78819444444444453</v>
      </c>
      <c r="FX21" s="167" t="s">
        <v>216</v>
      </c>
      <c r="FY21" s="167" t="s">
        <v>216</v>
      </c>
      <c r="FZ21" s="343" t="s">
        <v>216</v>
      </c>
      <c r="GA21" s="342" t="s">
        <v>216</v>
      </c>
      <c r="GB21" s="266">
        <f>$DA21+TIME(15,,)</f>
        <v>0.86736111111111114</v>
      </c>
      <c r="GC21" s="342" t="s">
        <v>216</v>
      </c>
      <c r="GD21" s="343" t="s">
        <v>216</v>
      </c>
      <c r="GE21" s="84">
        <v>0.87152777777777779</v>
      </c>
      <c r="GF21" s="167" t="s">
        <v>216</v>
      </c>
      <c r="GG21" s="167" t="s">
        <v>216</v>
      </c>
      <c r="GH21" s="343" t="s">
        <v>216</v>
      </c>
      <c r="GI21" s="342" t="s">
        <v>216</v>
      </c>
      <c r="GJ21" s="266">
        <f>$DA21+TIME(17,,)</f>
        <v>0.95069444444444451</v>
      </c>
      <c r="GK21" s="342" t="s">
        <v>216</v>
      </c>
      <c r="GL21" s="84">
        <v>0.95486111111111116</v>
      </c>
      <c r="GM21" s="167" t="s">
        <v>216</v>
      </c>
    </row>
    <row r="22" spans="1:195" s="18" customFormat="1">
      <c r="A22" s="232">
        <f ca="1">'INF S3 3'!K15</f>
        <v>0</v>
      </c>
      <c r="B22" s="385"/>
      <c r="C22" s="288" t="str">
        <f ca="1">'INF S3 3'!$L15</f>
        <v>Poznań Główny</v>
      </c>
      <c r="D22" s="281"/>
      <c r="E22" s="84">
        <v>0.23333333333333331</v>
      </c>
      <c r="F22" s="152"/>
      <c r="G22" s="85"/>
      <c r="H22" s="86">
        <v>0.2722222222222222</v>
      </c>
      <c r="I22" s="84">
        <v>0.27499999999999997</v>
      </c>
      <c r="J22" s="84"/>
      <c r="K22" s="152"/>
      <c r="L22" s="341">
        <v>0.29305555555555557</v>
      </c>
      <c r="M22" s="209">
        <v>0.29583333333333334</v>
      </c>
      <c r="N22" s="85"/>
      <c r="O22" s="86">
        <v>0.31388888888888888</v>
      </c>
      <c r="P22" s="84">
        <v>0.31666666666666665</v>
      </c>
      <c r="Q22" s="84"/>
      <c r="R22" s="152"/>
      <c r="S22" s="197">
        <v>0.3347222222222222</v>
      </c>
      <c r="T22" s="209">
        <v>0.33749999999999997</v>
      </c>
      <c r="U22" s="85"/>
      <c r="V22" s="86">
        <v>0.35555555555555557</v>
      </c>
      <c r="W22" s="84">
        <v>0.35833333333333334</v>
      </c>
      <c r="X22" s="84"/>
      <c r="Y22" s="152"/>
      <c r="Z22" s="197"/>
      <c r="AA22" s="209">
        <v>0.37916666666666665</v>
      </c>
      <c r="AB22" s="85"/>
      <c r="AC22" s="86"/>
      <c r="AD22" s="84"/>
      <c r="AE22" s="197">
        <v>0.41805555555555557</v>
      </c>
      <c r="AF22" s="209">
        <v>0.42083333333333334</v>
      </c>
      <c r="AG22" s="85"/>
      <c r="AH22" s="84">
        <v>0.44166666666666665</v>
      </c>
      <c r="AI22" s="152"/>
      <c r="AJ22" s="197"/>
      <c r="AK22" s="86"/>
      <c r="AL22" s="84"/>
      <c r="AM22" s="197">
        <v>0.50138888888888888</v>
      </c>
      <c r="AN22" s="209">
        <v>0.50416666666666665</v>
      </c>
      <c r="AO22" s="85"/>
      <c r="AP22" s="84">
        <v>0.52500000000000002</v>
      </c>
      <c r="AQ22" s="152"/>
      <c r="AR22" s="197"/>
      <c r="AS22" s="86"/>
      <c r="AT22" s="84"/>
      <c r="AU22" s="197">
        <v>0.58472222222222225</v>
      </c>
      <c r="AV22" s="209">
        <v>0.58750000000000002</v>
      </c>
      <c r="AW22" s="85"/>
      <c r="AX22" s="84">
        <v>0.60833333333333328</v>
      </c>
      <c r="AY22" s="152"/>
      <c r="AZ22" s="197"/>
      <c r="BA22" s="209">
        <v>0.62916666666666665</v>
      </c>
      <c r="BB22" s="86">
        <v>0.64722222222222225</v>
      </c>
      <c r="BC22" s="84">
        <v>0.65</v>
      </c>
      <c r="BD22" s="84"/>
      <c r="BE22" s="152"/>
      <c r="BF22" s="197">
        <v>0.66805555555555562</v>
      </c>
      <c r="BG22" s="209">
        <v>0.67083333333333339</v>
      </c>
      <c r="BH22" s="85"/>
      <c r="BI22" s="86">
        <v>0.68888888888888899</v>
      </c>
      <c r="BJ22" s="84">
        <v>0.69166666666666676</v>
      </c>
      <c r="BK22" s="84"/>
      <c r="BL22" s="152"/>
      <c r="BM22" s="197">
        <v>0.70972222222222225</v>
      </c>
      <c r="BN22" s="209">
        <v>0.71250000000000002</v>
      </c>
      <c r="BO22" s="85"/>
      <c r="BP22" s="86">
        <v>0.73055555555555562</v>
      </c>
      <c r="BQ22" s="84">
        <v>0.73333333333333339</v>
      </c>
      <c r="BR22" s="84"/>
      <c r="BS22" s="152"/>
      <c r="BT22" s="197"/>
      <c r="BU22" s="209">
        <v>0.75416666666666676</v>
      </c>
      <c r="BV22" s="85"/>
      <c r="BW22" s="86">
        <v>0.77222222222222225</v>
      </c>
      <c r="BX22" s="84"/>
      <c r="BY22" s="197">
        <v>0.79305555555555562</v>
      </c>
      <c r="BZ22" s="209">
        <v>0.79583333333333339</v>
      </c>
      <c r="CA22" s="85"/>
      <c r="CB22" s="84">
        <v>0.81666666666666676</v>
      </c>
      <c r="CC22" s="152"/>
      <c r="CD22" s="197"/>
      <c r="CE22" s="86"/>
      <c r="CF22" s="84"/>
      <c r="CG22" s="197">
        <v>0.87638888888888899</v>
      </c>
      <c r="CH22" s="209">
        <v>0.87916666666666676</v>
      </c>
      <c r="CI22" s="85"/>
      <c r="CJ22" s="84">
        <v>0.9</v>
      </c>
      <c r="CK22" s="152"/>
      <c r="CL22" s="197"/>
      <c r="CM22" s="86"/>
      <c r="CN22" s="84"/>
      <c r="CO22" s="197"/>
      <c r="CP22" s="209"/>
      <c r="CQ22" s="85"/>
      <c r="CR22" s="84">
        <v>0.98333333333333339</v>
      </c>
      <c r="CU22" s="232">
        <v>0</v>
      </c>
      <c r="CV22" s="232"/>
      <c r="CW22" s="288" t="str">
        <f ca="1">'INF S3 3'!$L15</f>
        <v>Poznań Główny</v>
      </c>
      <c r="CX22" s="152"/>
      <c r="CY22" s="83">
        <f ca="1">IF('INF S3 3'!$AB15="|","|",CY$30+'INF S3 3'!$AB15-'INF S3 3'!$AB$23)</f>
        <v>0.22516388888888891</v>
      </c>
      <c r="CZ22" s="86"/>
      <c r="DA22" s="85"/>
      <c r="DB22" s="206">
        <f ca="1">IF('INF S3 3'!$AB15="|","|",DB$34+'INF S3 3'!$AB15)</f>
        <v>0.24622864583333332</v>
      </c>
      <c r="DC22" s="344"/>
      <c r="DD22" s="152"/>
      <c r="DE22" s="344"/>
      <c r="DF22" s="83">
        <f ca="1">IF('INF S3 3'!$AB15="|","|",DF$30+'INF S3 3'!$AB15-'INF S3 3'!$AB$23)</f>
        <v>0.26683055555555557</v>
      </c>
      <c r="DG22" s="86">
        <f ca="1">IF('INF S3 3'!$AC15="|","|",DG$34+'INF S3 3'!$AC15)</f>
        <v>0.26993711805555554</v>
      </c>
      <c r="DH22" s="85"/>
      <c r="DI22" s="206">
        <f ca="1">IF('INF S3 3'!$AB15="|","|",DI$34+'INF S3 3'!$AB15)</f>
        <v>0.2878953125</v>
      </c>
      <c r="DJ22" s="344">
        <f ca="1">'INF S3 3'!$AE$15+DJ34</f>
        <v>0.29067129629629629</v>
      </c>
      <c r="DK22" s="152"/>
      <c r="DL22" s="344"/>
      <c r="DM22" s="83">
        <f ca="1">IF('INF S3 3'!$AB15="|","|",DM$30+'INF S3 3'!$AB15-'INF S3 3'!$AB$23)</f>
        <v>0.30849722222222231</v>
      </c>
      <c r="DN22" s="86">
        <f ca="1">IF('INF S3 3'!$AC15="|","|",DN$34+'INF S3 3'!$AC15)</f>
        <v>0.31160378472222217</v>
      </c>
      <c r="DO22" s="85"/>
      <c r="DP22" s="206">
        <f ca="1">IF('INF S3 3'!$AB15="|","|",DP$34+'INF S3 3'!$AB15)</f>
        <v>0.32956197916666663</v>
      </c>
      <c r="DQ22" s="344">
        <f ca="1">'INF S3 3'!$AE$15+DQ34</f>
        <v>0.33233796296296292</v>
      </c>
      <c r="DR22" s="152"/>
      <c r="DS22" s="344"/>
      <c r="DT22" s="83">
        <f ca="1">IF('INF S3 3'!$AB15="|","|",DT$30+'INF S3 3'!$AB15-'INF S3 3'!$AB$23)</f>
        <v>0.35016388888888894</v>
      </c>
      <c r="DU22" s="86">
        <f ca="1">IF('INF S3 3'!$AC15="|","|",DU$34+'INF S3 3'!$AC15)</f>
        <v>0.35327045138888885</v>
      </c>
      <c r="DV22" s="85"/>
      <c r="DW22" s="206">
        <f ca="1">IF('INF S3 3'!$AB15="|","|",DW$34+'INF S3 3'!$AB15)</f>
        <v>0.37122864583333337</v>
      </c>
      <c r="DX22" s="344"/>
      <c r="DY22" s="152"/>
      <c r="DZ22" s="83">
        <f ca="1">IF('INF S3 3'!$AB15="|","|",DZ$30+'INF S3 3'!$AB15-'INF S3 3'!$AB$23)</f>
        <v>0.39183055555555557</v>
      </c>
      <c r="EA22" s="86"/>
      <c r="EB22" s="206">
        <f ca="1">IF('INF S3 3'!$AB15="|","|",EB$34+'INF S3 3'!$AB15)</f>
        <v>0.4128953125</v>
      </c>
      <c r="EC22" s="344">
        <f ca="1">'INF S3 3'!$AE$15+EC34</f>
        <v>0.41567129629629629</v>
      </c>
      <c r="ED22" s="344"/>
      <c r="EE22" s="85"/>
      <c r="EF22" s="206">
        <f ca="1">IF('INF S3 3'!$AB15="|","|",EF$34+'INF S3 3'!$AB15)</f>
        <v>0.45456197916666663</v>
      </c>
      <c r="EG22" s="344"/>
      <c r="EH22" s="152"/>
      <c r="EI22" s="83">
        <f ca="1">IF('INF S3 3'!$AB15="|","|",EI$30+'INF S3 3'!$AB15-'INF S3 3'!$AB$23)</f>
        <v>0.47516388888888894</v>
      </c>
      <c r="EJ22" s="86"/>
      <c r="EK22" s="344">
        <f ca="1">'INF S3 3'!$AE$15+EK34</f>
        <v>0.4990046296296296</v>
      </c>
      <c r="EL22" s="344"/>
      <c r="EM22" s="85"/>
      <c r="EN22" s="206">
        <f ca="1">IF('INF S3 3'!$AB15="|","|",EN$34+'INF S3 3'!$AB15)</f>
        <v>0.5378953125</v>
      </c>
      <c r="EO22" s="344"/>
      <c r="EP22" s="152"/>
      <c r="EQ22" s="83">
        <f ca="1">IF('INF S3 3'!$AB15="|","|",EQ$30+'INF S3 3'!$AB15-'INF S3 3'!$AB$23)</f>
        <v>0.5584972222222222</v>
      </c>
      <c r="ER22" s="86"/>
      <c r="ES22" s="344">
        <f ca="1">'INF S3 3'!$AE$15+ES34</f>
        <v>0.58233796296296303</v>
      </c>
      <c r="ET22" s="344"/>
      <c r="EU22" s="85"/>
      <c r="EV22" s="206">
        <f ca="1">IF('INF S3 3'!$AB15="|","|",EV$34+'INF S3 3'!$AB15)</f>
        <v>0.62122864583333326</v>
      </c>
      <c r="EW22" s="344"/>
      <c r="EX22" s="152"/>
      <c r="EY22" s="344"/>
      <c r="EZ22" s="83">
        <f ca="1">IF('INF S3 3'!$AB15="|","|",EZ$30+'INF S3 3'!$AB15-'INF S3 3'!$AB$23)</f>
        <v>0.64183055555555557</v>
      </c>
      <c r="FA22" s="86"/>
      <c r="FB22" s="85"/>
      <c r="FC22" s="206">
        <f ca="1">IF('INF S3 3'!$AB15="|","|",FC$34+'INF S3 3'!$AB15)</f>
        <v>0.6628953125</v>
      </c>
      <c r="FD22" s="344">
        <f ca="1">'INF S3 3'!$AE$15+FD34</f>
        <v>0.66567129629629629</v>
      </c>
      <c r="FE22" s="152"/>
      <c r="FF22" s="344"/>
      <c r="FG22" s="83">
        <f ca="1">IF('INF S3 3'!$AB15="|","|",FG$30+'INF S3 3'!$AB15-'INF S3 3'!$AB$23)</f>
        <v>0.6834972222222222</v>
      </c>
      <c r="FH22" s="86">
        <f ca="1">IF('INF S3 3'!$AC15="|","|",FH$34+'INF S3 3'!$AC15)</f>
        <v>0.68660378472222228</v>
      </c>
      <c r="FI22" s="85"/>
      <c r="FJ22" s="206">
        <f ca="1">IF('INF S3 3'!$AB15="|","|",FJ$34+'INF S3 3'!$AB15)</f>
        <v>0.70456197916666663</v>
      </c>
      <c r="FK22" s="344"/>
      <c r="FL22" s="152"/>
      <c r="FM22" s="344"/>
      <c r="FN22" s="83">
        <f ca="1">IF('INF S3 3'!$AB15="|","|",FN$30+'INF S3 3'!$AB15-'INF S3 3'!$AB$23)</f>
        <v>0.72516388888888894</v>
      </c>
      <c r="FO22" s="86">
        <f ca="1">IF('INF S3 3'!$AC15="|","|",FO$34+'INF S3 3'!$AC15)</f>
        <v>0.72827045138888891</v>
      </c>
      <c r="FP22" s="85"/>
      <c r="FQ22" s="206">
        <f ca="1">IF('INF S3 3'!$AB15="|","|",FQ$34+'INF S3 3'!$AB15)</f>
        <v>0.74622864583333337</v>
      </c>
      <c r="FR22" s="344">
        <f ca="1">'INF S3 3'!$AE$15+FR34</f>
        <v>0.74900462962962966</v>
      </c>
      <c r="FS22" s="344"/>
      <c r="FT22" s="85"/>
      <c r="FU22" s="206">
        <f ca="1">IF('INF S3 3'!$AB15="|","|",FU$34+'INF S3 3'!$AB15)</f>
        <v>0.7878953125</v>
      </c>
      <c r="FV22" s="344"/>
      <c r="FW22" s="152"/>
      <c r="FX22" s="83">
        <f ca="1">IF('INF S3 3'!$AB15="|","|",FX$30+'INF S3 3'!$AB15-'INF S3 3'!$AB$23)</f>
        <v>0.8084972222222222</v>
      </c>
      <c r="FY22" s="86">
        <f ca="1">IF('INF S3 3'!$AC15="|","|",FY$34+'INF S3 3'!$AC15)</f>
        <v>0.81160378472222228</v>
      </c>
      <c r="FZ22" s="344">
        <f ca="1">'INF S3 3'!$AE$15+FZ34</f>
        <v>0.83233796296296303</v>
      </c>
      <c r="GA22" s="344"/>
      <c r="GB22" s="85"/>
      <c r="GC22" s="206">
        <f ca="1">IF('INF S3 3'!$AB15="|","|",GC$34+'INF S3 3'!$AB15)</f>
        <v>0.87122864583333337</v>
      </c>
      <c r="GD22" s="344"/>
      <c r="GE22" s="152"/>
      <c r="GF22" s="83">
        <f ca="1">IF('INF S3 3'!$AB15="|","|",GF$30+'INF S3 3'!$AB15-'INF S3 3'!$AB$23)</f>
        <v>0.89183055555555557</v>
      </c>
      <c r="GG22" s="86"/>
      <c r="GH22" s="344">
        <f ca="1">'INF S3 3'!$AE$15+GH34</f>
        <v>0.91567129629629629</v>
      </c>
      <c r="GI22" s="344"/>
      <c r="GJ22" s="85"/>
      <c r="GK22" s="206">
        <f ca="1">IF('INF S3 3'!$AB15="|","|",GK$34+'INF S3 3'!$AB15)</f>
        <v>0.95456197916666674</v>
      </c>
      <c r="GL22" s="152"/>
      <c r="GM22" s="83">
        <f ca="1">IF('INF S3 3'!$AB15="|","|",GM$30+'INF S3 3'!$AB15-'INF S3 3'!$AB$23)</f>
        <v>0.97516388888888894</v>
      </c>
    </row>
    <row r="23" spans="1:195">
      <c r="A23" s="226">
        <f ca="1">'INF S3 3'!K16</f>
        <v>4.4989999999999668</v>
      </c>
      <c r="B23" s="386"/>
      <c r="C23" s="155" t="str">
        <f ca="1">'INF S3 3'!L16</f>
        <v>Poznań Górczyn</v>
      </c>
      <c r="D23" s="275"/>
      <c r="E23" s="83">
        <f ca="1">IF('INF S3 3'!$T16="|","|",E$22+'INF S3 3'!$T16)</f>
        <v>0.23710065972222219</v>
      </c>
      <c r="F23" s="89"/>
      <c r="G23" s="190"/>
      <c r="H23" s="82">
        <f ca="1">IF('INF S3 3'!$U16="|","|",H$22+'INF S3 3'!$U16)</f>
        <v>0.27598954861111108</v>
      </c>
      <c r="I23" s="83">
        <f ca="1">IF('INF S3 3'!$T16="|","|",I$22+'INF S3 3'!$T16)</f>
        <v>0.27876732638888885</v>
      </c>
      <c r="J23" s="83"/>
      <c r="K23" s="89"/>
      <c r="L23" s="198" t="str">
        <f ca="1">IF('INF S2 353-271'!$W16="|","|",L$22+'INF S2 353-271'!$W16)</f>
        <v>|</v>
      </c>
      <c r="M23" s="207">
        <f ca="1">IF('INF S3 3'!$T16="|","|",M$22+'INF S3 3'!$T16)</f>
        <v>0.29960065972222222</v>
      </c>
      <c r="N23" s="190"/>
      <c r="O23" s="82">
        <f ca="1">IF('INF S3 3'!$U16="|","|",O$22+'INF S3 3'!$U16)</f>
        <v>0.31765621527777776</v>
      </c>
      <c r="P23" s="83">
        <f ca="1">IF('INF S3 3'!$T16="|","|",P$22+'INF S3 3'!$T16)</f>
        <v>0.32043399305555553</v>
      </c>
      <c r="Q23" s="83"/>
      <c r="R23" s="89"/>
      <c r="S23" s="198" t="str">
        <f ca="1">IF('INF S2 353-271'!$W16="|","|",S$22+'INF S2 353-271'!$W16)</f>
        <v>|</v>
      </c>
      <c r="T23" s="207">
        <f ca="1">IF('INF S3 3'!$T16="|","|",T$22+'INF S3 3'!$T16)</f>
        <v>0.34126732638888885</v>
      </c>
      <c r="U23" s="190"/>
      <c r="V23" s="82">
        <f ca="1">IF('INF S3 3'!$U16="|","|",V$22+'INF S3 3'!$U16)</f>
        <v>0.35932288194444445</v>
      </c>
      <c r="W23" s="83">
        <f ca="1">IF('INF S3 3'!$T16="|","|",W$22+'INF S3 3'!$T16)</f>
        <v>0.36210065972222222</v>
      </c>
      <c r="X23" s="83"/>
      <c r="Y23" s="89"/>
      <c r="Z23" s="198"/>
      <c r="AA23" s="207">
        <f ca="1">IF('INF S3 3'!$T16="|","|",AA$22+'INF S3 3'!$T16)</f>
        <v>0.38293399305555553</v>
      </c>
      <c r="AB23" s="190"/>
      <c r="AC23" s="82"/>
      <c r="AD23" s="83"/>
      <c r="AE23" s="198" t="str">
        <f ca="1">IF('INF S2 353-271'!$W16="|","|",AE$22+'INF S2 353-271'!$W16)</f>
        <v>|</v>
      </c>
      <c r="AF23" s="207">
        <f ca="1">IF('INF S3 3'!$T16="|","|",AF$22+'INF S3 3'!$T16)</f>
        <v>0.42460065972222222</v>
      </c>
      <c r="AG23" s="190"/>
      <c r="AH23" s="83">
        <f ca="1">IF('INF S3 3'!$T16="|","|",AH$22+'INF S3 3'!$T16)</f>
        <v>0.44543399305555553</v>
      </c>
      <c r="AI23" s="89"/>
      <c r="AJ23" s="198"/>
      <c r="AK23" s="82"/>
      <c r="AL23" s="83"/>
      <c r="AM23" s="198" t="str">
        <f ca="1">IF('INF S2 353-271'!$W16="|","|",AM$22+'INF S2 353-271'!$W16)</f>
        <v>|</v>
      </c>
      <c r="AN23" s="207">
        <f ca="1">IF('INF S3 3'!$T16="|","|",AN$22+'INF S3 3'!$T16)</f>
        <v>0.50793399305555553</v>
      </c>
      <c r="AO23" s="190"/>
      <c r="AP23" s="83">
        <f ca="1">IF('INF S3 3'!$T16="|","|",AP$22+'INF S3 3'!$T16)</f>
        <v>0.5287673263888889</v>
      </c>
      <c r="AQ23" s="89"/>
      <c r="AR23" s="198"/>
      <c r="AS23" s="82"/>
      <c r="AT23" s="83"/>
      <c r="AU23" s="198" t="str">
        <f ca="1">IF('INF S2 353-271'!$W16="|","|",AU$22+'INF S2 353-271'!$W16)</f>
        <v>|</v>
      </c>
      <c r="AV23" s="207">
        <f ca="1">IF('INF S3 3'!$T16="|","|",AV$22+'INF S3 3'!$T16)</f>
        <v>0.5912673263888889</v>
      </c>
      <c r="AW23" s="190"/>
      <c r="AX23" s="83">
        <f ca="1">IF('INF S3 3'!$T16="|","|",AX$22+'INF S3 3'!$T16)</f>
        <v>0.61210065972222216</v>
      </c>
      <c r="AY23" s="89"/>
      <c r="AZ23" s="198"/>
      <c r="BA23" s="207">
        <f ca="1">IF('INF S3 3'!$T16="|","|",BA$22+'INF S3 3'!$T16)</f>
        <v>0.63293399305555553</v>
      </c>
      <c r="BB23" s="82">
        <f ca="1">IF('INF S3 3'!$U16="|","|",BB$22+'INF S3 3'!$U16)</f>
        <v>0.65098954861111114</v>
      </c>
      <c r="BC23" s="83">
        <f ca="1">IF('INF S3 3'!$T16="|","|",BC$22+'INF S3 3'!$T16)</f>
        <v>0.6537673263888889</v>
      </c>
      <c r="BD23" s="83"/>
      <c r="BE23" s="89"/>
      <c r="BF23" s="198" t="str">
        <f ca="1">IF('INF S2 353-271'!$W16="|","|",BF$22+'INF S2 353-271'!$W16)</f>
        <v>|</v>
      </c>
      <c r="BG23" s="207">
        <f ca="1">IF('INF S3 3'!$T16="|","|",BG$22+'INF S3 3'!$T16)</f>
        <v>0.67460065972222227</v>
      </c>
      <c r="BH23" s="190"/>
      <c r="BI23" s="82">
        <f ca="1">IF('INF S3 3'!$U16="|","|",BI$22+'INF S3 3'!$U16)</f>
        <v>0.69265621527777788</v>
      </c>
      <c r="BJ23" s="83">
        <f ca="1">IF('INF S3 3'!$T16="|","|",BJ$22+'INF S3 3'!$T16)</f>
        <v>0.69543399305555564</v>
      </c>
      <c r="BK23" s="83"/>
      <c r="BL23" s="89"/>
      <c r="BM23" s="198" t="str">
        <f ca="1">IF('INF S2 353-271'!$W16="|","|",BM$22+'INF S2 353-271'!$W16)</f>
        <v>|</v>
      </c>
      <c r="BN23" s="207">
        <f ca="1">IF('INF S3 3'!$T16="|","|",BN$22+'INF S3 3'!$T16)</f>
        <v>0.7162673263888889</v>
      </c>
      <c r="BO23" s="190"/>
      <c r="BP23" s="82">
        <f ca="1">IF('INF S3 3'!$U16="|","|",BP$22+'INF S3 3'!$U16)</f>
        <v>0.73432288194444451</v>
      </c>
      <c r="BQ23" s="83">
        <f ca="1">IF('INF S3 3'!$T16="|","|",BQ$22+'INF S3 3'!$T16)</f>
        <v>0.73710065972222227</v>
      </c>
      <c r="BR23" s="83"/>
      <c r="BS23" s="89"/>
      <c r="BT23" s="198"/>
      <c r="BU23" s="207">
        <f ca="1">IF('INF S3 3'!$T16="|","|",BU$22+'INF S3 3'!$T16)</f>
        <v>0.75793399305555564</v>
      </c>
      <c r="BV23" s="190"/>
      <c r="BW23" s="82">
        <f ca="1">IF('INF S3 3'!$U16="|","|",BW$22+'INF S3 3'!$U16)</f>
        <v>0.77598954861111114</v>
      </c>
      <c r="BX23" s="83"/>
      <c r="BY23" s="198" t="str">
        <f ca="1">IF('INF S2 353-271'!$W16="|","|",BY$22+'INF S2 353-271'!$W16)</f>
        <v>|</v>
      </c>
      <c r="BZ23" s="207">
        <f ca="1">IF('INF S3 3'!$T16="|","|",BZ$22+'INF S3 3'!$T16)</f>
        <v>0.79960065972222227</v>
      </c>
      <c r="CA23" s="190"/>
      <c r="CB23" s="83">
        <f ca="1">IF('INF S3 3'!$T16="|","|",CB$22+'INF S3 3'!$T16)</f>
        <v>0.82043399305555564</v>
      </c>
      <c r="CC23" s="89"/>
      <c r="CD23" s="198"/>
      <c r="CE23" s="82"/>
      <c r="CF23" s="83"/>
      <c r="CG23" s="198" t="str">
        <f ca="1">IF('INF S2 353-271'!$W16="|","|",CG$22+'INF S2 353-271'!$W16)</f>
        <v>|</v>
      </c>
      <c r="CH23" s="207">
        <f ca="1">IF('INF S3 3'!$T16="|","|",CH$22+'INF S3 3'!$T16)</f>
        <v>0.88293399305555564</v>
      </c>
      <c r="CI23" s="190"/>
      <c r="CJ23" s="83">
        <f ca="1">IF('INF S3 3'!$T16="|","|",CJ$22+'INF S3 3'!$T16)</f>
        <v>0.9037673263888889</v>
      </c>
      <c r="CK23" s="89"/>
      <c r="CL23" s="198"/>
      <c r="CM23" s="82"/>
      <c r="CN23" s="83"/>
      <c r="CO23" s="198"/>
      <c r="CP23" s="207"/>
      <c r="CQ23" s="190"/>
      <c r="CR23" s="83">
        <f ca="1">IF('INF S3 3'!$T16="|","|",CR$22+'INF S3 3'!$T16)</f>
        <v>0.98710065972222227</v>
      </c>
      <c r="CU23" s="226">
        <v>4.4989999999999668</v>
      </c>
      <c r="CV23" s="226"/>
      <c r="CW23" s="155" t="s">
        <v>132</v>
      </c>
      <c r="CX23" s="89"/>
      <c r="CY23" s="83">
        <f ca="1">IF('INF S3 3'!$AB16="|","|",CY$30+'INF S3 3'!$AB16-'INF S3 3'!$AB$23)</f>
        <v>0.22174378472222225</v>
      </c>
      <c r="CZ23" s="82"/>
      <c r="DA23" s="190"/>
      <c r="DB23" s="207">
        <f ca="1">IF('INF S3 3'!$AB16="|","|",DB$34+'INF S3 3'!$AB16)</f>
        <v>0.24280854166666666</v>
      </c>
      <c r="DC23" s="198"/>
      <c r="DD23" s="89"/>
      <c r="DE23" s="198"/>
      <c r="DF23" s="83">
        <f ca="1">IF('INF S3 3'!$AB16="|","|",DF$30+'INF S3 3'!$AB16-'INF S3 3'!$AB$23)</f>
        <v>0.26341045138888891</v>
      </c>
      <c r="DG23" s="82">
        <f ca="1">IF('INF S3 3'!$AC16="|","|",DG$34+'INF S3 3'!$AC16)</f>
        <v>0.26651701388888888</v>
      </c>
      <c r="DH23" s="190"/>
      <c r="DI23" s="207">
        <f ca="1">IF('INF S3 3'!$AB16="|","|",DI$34+'INF S3 3'!$AB16)</f>
        <v>0.28447520833333334</v>
      </c>
      <c r="DJ23" s="198" t="str">
        <f ca="1">IF('INF S2 353-271'!$AE16="|","|",DJ$34+'INF S2 353-271'!$AE16)</f>
        <v>|</v>
      </c>
      <c r="DK23" s="89"/>
      <c r="DL23" s="198"/>
      <c r="DM23" s="83">
        <f ca="1">IF('INF S3 3'!$AB16="|","|",DM$30+'INF S3 3'!$AB16-'INF S3 3'!$AB$23)</f>
        <v>0.3050771180555556</v>
      </c>
      <c r="DN23" s="82">
        <f ca="1">IF('INF S3 3'!$AC16="|","|",DN$34+'INF S3 3'!$AC16)</f>
        <v>0.30818368055555551</v>
      </c>
      <c r="DO23" s="190"/>
      <c r="DP23" s="207">
        <f ca="1">IF('INF S3 3'!$AB16="|","|",DP$34+'INF S3 3'!$AB16)</f>
        <v>0.32614187499999997</v>
      </c>
      <c r="DQ23" s="198" t="str">
        <f ca="1">IF('INF S2 353-271'!$AE16="|","|",DQ$34+'INF S2 353-271'!$AE16)</f>
        <v>|</v>
      </c>
      <c r="DR23" s="89"/>
      <c r="DS23" s="198"/>
      <c r="DT23" s="83">
        <f ca="1">IF('INF S3 3'!$AB16="|","|",DT$30+'INF S3 3'!$AB16-'INF S3 3'!$AB$23)</f>
        <v>0.34674378472222223</v>
      </c>
      <c r="DU23" s="82">
        <f ca="1">IF('INF S3 3'!$AC16="|","|",DU$34+'INF S3 3'!$AC16)</f>
        <v>0.34985034722222219</v>
      </c>
      <c r="DV23" s="190"/>
      <c r="DW23" s="207">
        <f ca="1">IF('INF S3 3'!$AB16="|","|",DW$34+'INF S3 3'!$AB16)</f>
        <v>0.36780854166666666</v>
      </c>
      <c r="DX23" s="198"/>
      <c r="DY23" s="89"/>
      <c r="DZ23" s="83">
        <f ca="1">IF('INF S3 3'!$AB16="|","|",DZ$30+'INF S3 3'!$AB16-'INF S3 3'!$AB$23)</f>
        <v>0.38841045138888891</v>
      </c>
      <c r="EA23" s="82"/>
      <c r="EB23" s="207">
        <f ca="1">IF('INF S3 3'!$AB16="|","|",EB$34+'INF S3 3'!$AB16)</f>
        <v>0.40947520833333328</v>
      </c>
      <c r="EC23" s="198" t="str">
        <f ca="1">IF('INF S2 353-271'!$AE16="|","|",EC$34+'INF S2 353-271'!$AE16)</f>
        <v>|</v>
      </c>
      <c r="ED23" s="198"/>
      <c r="EE23" s="190"/>
      <c r="EF23" s="207">
        <f ca="1">IF('INF S3 3'!$AB16="|","|",EF$34+'INF S3 3'!$AB16)</f>
        <v>0.45114187499999997</v>
      </c>
      <c r="EG23" s="198"/>
      <c r="EH23" s="89"/>
      <c r="EI23" s="83">
        <f ca="1">IF('INF S3 3'!$AB16="|","|",EI$30+'INF S3 3'!$AB16-'INF S3 3'!$AB$23)</f>
        <v>0.47174378472222223</v>
      </c>
      <c r="EJ23" s="82"/>
      <c r="EK23" s="198" t="str">
        <f ca="1">IF('INF S2 353-271'!$AE16="|","|",EK$34+'INF S2 353-271'!$AE16)</f>
        <v>|</v>
      </c>
      <c r="EL23" s="198"/>
      <c r="EM23" s="190"/>
      <c r="EN23" s="207">
        <f ca="1">IF('INF S3 3'!$AB16="|","|",EN$34+'INF S3 3'!$AB16)</f>
        <v>0.53447520833333328</v>
      </c>
      <c r="EO23" s="198"/>
      <c r="EP23" s="89"/>
      <c r="EQ23" s="83">
        <f ca="1">IF('INF S3 3'!$AB16="|","|",EQ$30+'INF S3 3'!$AB16-'INF S3 3'!$AB$23)</f>
        <v>0.5550771180555556</v>
      </c>
      <c r="ER23" s="82"/>
      <c r="ES23" s="198" t="str">
        <f ca="1">IF('INF S2 353-271'!$AE16="|","|",ES$34+'INF S2 353-271'!$AE16)</f>
        <v>|</v>
      </c>
      <c r="ET23" s="198"/>
      <c r="EU23" s="190"/>
      <c r="EV23" s="207">
        <f ca="1">IF('INF S3 3'!$AB16="|","|",EV$34+'INF S3 3'!$AB16)</f>
        <v>0.61780854166666666</v>
      </c>
      <c r="EW23" s="198"/>
      <c r="EX23" s="89"/>
      <c r="EY23" s="198"/>
      <c r="EZ23" s="83">
        <f ca="1">IF('INF S3 3'!$AB16="|","|",EZ$30+'INF S3 3'!$AB16-'INF S3 3'!$AB$23)</f>
        <v>0.63841045138888897</v>
      </c>
      <c r="FA23" s="82"/>
      <c r="FB23" s="190"/>
      <c r="FC23" s="207">
        <f ca="1">IF('INF S3 3'!$AB16="|","|",FC$34+'INF S3 3'!$AB16)</f>
        <v>0.6594752083333334</v>
      </c>
      <c r="FD23" s="198" t="str">
        <f ca="1">IF('INF S2 353-271'!$AE16="|","|",FD$34+'INF S2 353-271'!$AE16)</f>
        <v>|</v>
      </c>
      <c r="FE23" s="89"/>
      <c r="FF23" s="198"/>
      <c r="FG23" s="83">
        <f ca="1">IF('INF S3 3'!$AB16="|","|",FG$30+'INF S3 3'!$AB16-'INF S3 3'!$AB$23)</f>
        <v>0.6800771180555556</v>
      </c>
      <c r="FH23" s="82">
        <f ca="1">IF('INF S3 3'!$AC16="|","|",FH$34+'INF S3 3'!$AC16)</f>
        <v>0.68318368055555556</v>
      </c>
      <c r="FI23" s="190"/>
      <c r="FJ23" s="207">
        <f ca="1">IF('INF S3 3'!$AB16="|","|",FJ$34+'INF S3 3'!$AB16)</f>
        <v>0.70114187500000003</v>
      </c>
      <c r="FK23" s="198"/>
      <c r="FL23" s="89"/>
      <c r="FM23" s="198"/>
      <c r="FN23" s="83">
        <f ca="1">IF('INF S3 3'!$AB16="|","|",FN$30+'INF S3 3'!$AB16-'INF S3 3'!$AB$23)</f>
        <v>0.72174378472222234</v>
      </c>
      <c r="FO23" s="82">
        <f ca="1">IF('INF S3 3'!$AC16="|","|",FO$34+'INF S3 3'!$AC16)</f>
        <v>0.72485034722222219</v>
      </c>
      <c r="FP23" s="190"/>
      <c r="FQ23" s="207">
        <f ca="1">IF('INF S3 3'!$AB16="|","|",FQ$34+'INF S3 3'!$AB16)</f>
        <v>0.74280854166666677</v>
      </c>
      <c r="FR23" s="198" t="str">
        <f ca="1">IF('INF S2 353-271'!$AE16="|","|",FR$34+'INF S2 353-271'!$AE16)</f>
        <v>|</v>
      </c>
      <c r="FS23" s="198"/>
      <c r="FT23" s="190"/>
      <c r="FU23" s="207">
        <f ca="1">IF('INF S3 3'!$AB16="|","|",FU$34+'INF S3 3'!$AB16)</f>
        <v>0.7844752083333334</v>
      </c>
      <c r="FV23" s="198"/>
      <c r="FW23" s="89"/>
      <c r="FX23" s="83">
        <f ca="1">IF('INF S3 3'!$AB16="|","|",FX$30+'INF S3 3'!$AB16-'INF S3 3'!$AB$23)</f>
        <v>0.8050771180555556</v>
      </c>
      <c r="FY23" s="82">
        <f ca="1">IF('INF S3 3'!$AC16="|","|",FY$34+'INF S3 3'!$AC16)</f>
        <v>0.80818368055555556</v>
      </c>
      <c r="FZ23" s="198" t="str">
        <f ca="1">IF('INF S2 353-271'!$AE16="|","|",FZ$34+'INF S2 353-271'!$AE16)</f>
        <v>|</v>
      </c>
      <c r="GA23" s="198"/>
      <c r="GB23" s="190"/>
      <c r="GC23" s="207">
        <f ca="1">IF('INF S3 3'!$AB16="|","|",GC$34+'INF S3 3'!$AB16)</f>
        <v>0.86780854166666677</v>
      </c>
      <c r="GD23" s="198"/>
      <c r="GE23" s="89"/>
      <c r="GF23" s="83">
        <f ca="1">IF('INF S3 3'!$AB16="|","|",GF$30+'INF S3 3'!$AB16-'INF S3 3'!$AB$23)</f>
        <v>0.88841045138888897</v>
      </c>
      <c r="GG23" s="82"/>
      <c r="GH23" s="198" t="str">
        <f ca="1">IF('INF S2 353-271'!$AE16="|","|",GH$34+'INF S2 353-271'!$AE16)</f>
        <v>|</v>
      </c>
      <c r="GI23" s="198"/>
      <c r="GJ23" s="190"/>
      <c r="GK23" s="207">
        <f ca="1">IF('INF S3 3'!$AB16="|","|",GK$34+'INF S3 3'!$AB16)</f>
        <v>0.95114187500000014</v>
      </c>
      <c r="GL23" s="89"/>
      <c r="GM23" s="83">
        <f ca="1">IF('INF S3 3'!$AB16="|","|",GM$30+'INF S3 3'!$AB16-'INF S3 3'!$AB$23)</f>
        <v>0.97174378472222234</v>
      </c>
    </row>
    <row r="24" spans="1:195">
      <c r="A24" s="226">
        <f ca="1">'INF S3 3'!K17</f>
        <v>8.1890000000000214</v>
      </c>
      <c r="B24" s="386"/>
      <c r="C24" s="156" t="str">
        <f ca="1">'INF S3 3'!L17</f>
        <v>Poznań Junikowo</v>
      </c>
      <c r="D24" s="275"/>
      <c r="E24" s="83">
        <f ca="1">IF('INF S3 3'!$T17="|","|",E$22+'INF S3 3'!$T17)</f>
        <v>0.23952045138888886</v>
      </c>
      <c r="F24" s="89"/>
      <c r="G24" s="190"/>
      <c r="H24" s="82">
        <f ca="1">IF('INF S3 3'!$U17="|","|",H$22+'INF S3 3'!$U17)</f>
        <v>0.27840934027777775</v>
      </c>
      <c r="I24" s="83">
        <f ca="1">IF('INF S3 3'!$T17="|","|",I$22+'INF S3 3'!$T17)</f>
        <v>0.28118711805555552</v>
      </c>
      <c r="J24" s="83"/>
      <c r="K24" s="89"/>
      <c r="L24" s="198" t="str">
        <f ca="1">IF('INF S2 353-271'!$W17="|","|",L$22+'INF S2 353-271'!$W17)</f>
        <v>|</v>
      </c>
      <c r="M24" s="207">
        <f ca="1">IF('INF S3 3'!$T17="|","|",M$22+'INF S3 3'!$T17)</f>
        <v>0.30202045138888889</v>
      </c>
      <c r="N24" s="190"/>
      <c r="O24" s="82">
        <f ca="1">IF('INF S3 3'!$U17="|","|",O$22+'INF S3 3'!$U17)</f>
        <v>0.32007600694444444</v>
      </c>
      <c r="P24" s="83">
        <f ca="1">IF('INF S3 3'!$T17="|","|",P$22+'INF S3 3'!$T17)</f>
        <v>0.3228537847222222</v>
      </c>
      <c r="Q24" s="83"/>
      <c r="R24" s="89"/>
      <c r="S24" s="198" t="str">
        <f ca="1">IF('INF S2 353-271'!$W17="|","|",S$22+'INF S2 353-271'!$W17)</f>
        <v>|</v>
      </c>
      <c r="T24" s="207">
        <f ca="1">IF('INF S3 3'!$T17="|","|",T$22+'INF S3 3'!$T17)</f>
        <v>0.34368711805555552</v>
      </c>
      <c r="U24" s="190"/>
      <c r="V24" s="82">
        <f ca="1">IF('INF S3 3'!$U17="|","|",V$22+'INF S3 3'!$U17)</f>
        <v>0.36174267361111112</v>
      </c>
      <c r="W24" s="83">
        <f ca="1">IF('INF S3 3'!$T17="|","|",W$22+'INF S3 3'!$T17)</f>
        <v>0.36452045138888889</v>
      </c>
      <c r="X24" s="83"/>
      <c r="Y24" s="89"/>
      <c r="Z24" s="198"/>
      <c r="AA24" s="207">
        <f ca="1">IF('INF S3 3'!$T17="|","|",AA$22+'INF S3 3'!$T17)</f>
        <v>0.3853537847222222</v>
      </c>
      <c r="AB24" s="190"/>
      <c r="AC24" s="82"/>
      <c r="AD24" s="83"/>
      <c r="AE24" s="198" t="str">
        <f ca="1">IF('INF S2 353-271'!$W17="|","|",AE$22+'INF S2 353-271'!$W17)</f>
        <v>|</v>
      </c>
      <c r="AF24" s="207">
        <f ca="1">IF('INF S3 3'!$T17="|","|",AF$22+'INF S3 3'!$T17)</f>
        <v>0.42702045138888889</v>
      </c>
      <c r="AG24" s="190"/>
      <c r="AH24" s="83">
        <f ca="1">IF('INF S3 3'!$T17="|","|",AH$22+'INF S3 3'!$T17)</f>
        <v>0.4478537847222222</v>
      </c>
      <c r="AI24" s="89"/>
      <c r="AJ24" s="198"/>
      <c r="AK24" s="82"/>
      <c r="AL24" s="83"/>
      <c r="AM24" s="198" t="str">
        <f ca="1">IF('INF S2 353-271'!$W17="|","|",AM$22+'INF S2 353-271'!$W17)</f>
        <v>|</v>
      </c>
      <c r="AN24" s="207">
        <f ca="1">IF('INF S3 3'!$T17="|","|",AN$22+'INF S3 3'!$T17)</f>
        <v>0.51035378472222226</v>
      </c>
      <c r="AO24" s="190"/>
      <c r="AP24" s="83">
        <f ca="1">IF('INF S3 3'!$T17="|","|",AP$22+'INF S3 3'!$T17)</f>
        <v>0.53118711805555563</v>
      </c>
      <c r="AQ24" s="89"/>
      <c r="AR24" s="198"/>
      <c r="AS24" s="82"/>
      <c r="AT24" s="83"/>
      <c r="AU24" s="198" t="str">
        <f ca="1">IF('INF S2 353-271'!$W17="|","|",AU$22+'INF S2 353-271'!$W17)</f>
        <v>|</v>
      </c>
      <c r="AV24" s="207">
        <f ca="1">IF('INF S3 3'!$T17="|","|",AV$22+'INF S3 3'!$T17)</f>
        <v>0.59368711805555563</v>
      </c>
      <c r="AW24" s="190"/>
      <c r="AX24" s="83">
        <f ca="1">IF('INF S3 3'!$T17="|","|",AX$22+'INF S3 3'!$T17)</f>
        <v>0.61452045138888889</v>
      </c>
      <c r="AY24" s="89"/>
      <c r="AZ24" s="198"/>
      <c r="BA24" s="207">
        <f ca="1">IF('INF S3 3'!$T17="|","|",BA$22+'INF S3 3'!$T17)</f>
        <v>0.63535378472222226</v>
      </c>
      <c r="BB24" s="82">
        <f ca="1">IF('INF S3 3'!$U17="|","|",BB$22+'INF S3 3'!$U17)</f>
        <v>0.65340934027777786</v>
      </c>
      <c r="BC24" s="83">
        <f ca="1">IF('INF S3 3'!$T17="|","|",BC$22+'INF S3 3'!$T17)</f>
        <v>0.65618711805555563</v>
      </c>
      <c r="BD24" s="83"/>
      <c r="BE24" s="89"/>
      <c r="BF24" s="198" t="str">
        <f ca="1">IF('INF S2 353-271'!$W17="|","|",BF$22+'INF S2 353-271'!$W17)</f>
        <v>|</v>
      </c>
      <c r="BG24" s="207">
        <f ca="1">IF('INF S3 3'!$T17="|","|",BG$22+'INF S3 3'!$T17)</f>
        <v>0.677020451388889</v>
      </c>
      <c r="BH24" s="190"/>
      <c r="BI24" s="82">
        <f ca="1">IF('INF S3 3'!$U17="|","|",BI$22+'INF S3 3'!$U17)</f>
        <v>0.6950760069444446</v>
      </c>
      <c r="BJ24" s="83">
        <f ca="1">IF('INF S3 3'!$T17="|","|",BJ$22+'INF S3 3'!$T17)</f>
        <v>0.69785378472222237</v>
      </c>
      <c r="BK24" s="83"/>
      <c r="BL24" s="89"/>
      <c r="BM24" s="198" t="str">
        <f ca="1">IF('INF S2 353-271'!$W17="|","|",BM$22+'INF S2 353-271'!$W17)</f>
        <v>|</v>
      </c>
      <c r="BN24" s="207">
        <f ca="1">IF('INF S3 3'!$T17="|","|",BN$22+'INF S3 3'!$T17)</f>
        <v>0.71868711805555563</v>
      </c>
      <c r="BO24" s="190"/>
      <c r="BP24" s="82">
        <f ca="1">IF('INF S3 3'!$U17="|","|",BP$22+'INF S3 3'!$U17)</f>
        <v>0.73674267361111123</v>
      </c>
      <c r="BQ24" s="83">
        <f ca="1">IF('INF S3 3'!$T17="|","|",BQ$22+'INF S3 3'!$T17)</f>
        <v>0.739520451388889</v>
      </c>
      <c r="BR24" s="83"/>
      <c r="BS24" s="89"/>
      <c r="BT24" s="198"/>
      <c r="BU24" s="207">
        <f ca="1">IF('INF S3 3'!$T17="|","|",BU$22+'INF S3 3'!$T17)</f>
        <v>0.76035378472222237</v>
      </c>
      <c r="BV24" s="190"/>
      <c r="BW24" s="82">
        <f ca="1">IF('INF S3 3'!$U17="|","|",BW$22+'INF S3 3'!$U17)</f>
        <v>0.77840934027777786</v>
      </c>
      <c r="BX24" s="83"/>
      <c r="BY24" s="198" t="str">
        <f ca="1">IF('INF S2 353-271'!$W17="|","|",BY$22+'INF S2 353-271'!$W17)</f>
        <v>|</v>
      </c>
      <c r="BZ24" s="207">
        <f ca="1">IF('INF S3 3'!$T17="|","|",BZ$22+'INF S3 3'!$T17)</f>
        <v>0.802020451388889</v>
      </c>
      <c r="CA24" s="190"/>
      <c r="CB24" s="83">
        <f ca="1">IF('INF S3 3'!$T17="|","|",CB$22+'INF S3 3'!$T17)</f>
        <v>0.82285378472222237</v>
      </c>
      <c r="CC24" s="89"/>
      <c r="CD24" s="198"/>
      <c r="CE24" s="82"/>
      <c r="CF24" s="83"/>
      <c r="CG24" s="198" t="str">
        <f ca="1">IF('INF S2 353-271'!$W17="|","|",CG$22+'INF S2 353-271'!$W17)</f>
        <v>|</v>
      </c>
      <c r="CH24" s="207">
        <f ca="1">IF('INF S3 3'!$T17="|","|",CH$22+'INF S3 3'!$T17)</f>
        <v>0.88535378472222237</v>
      </c>
      <c r="CI24" s="190"/>
      <c r="CJ24" s="83">
        <f ca="1">IF('INF S3 3'!$T17="|","|",CJ$22+'INF S3 3'!$T17)</f>
        <v>0.90618711805555563</v>
      </c>
      <c r="CK24" s="89"/>
      <c r="CL24" s="198"/>
      <c r="CM24" s="82"/>
      <c r="CN24" s="83"/>
      <c r="CO24" s="198"/>
      <c r="CP24" s="207"/>
      <c r="CQ24" s="190"/>
      <c r="CR24" s="83">
        <f ca="1">IF('INF S3 3'!$T17="|","|",CR$22+'INF S3 3'!$T17)</f>
        <v>0.989520451388889</v>
      </c>
      <c r="CU24" s="226">
        <v>8.1890000000000214</v>
      </c>
      <c r="CV24" s="226"/>
      <c r="CW24" s="156" t="s">
        <v>133</v>
      </c>
      <c r="CX24" s="89"/>
      <c r="CY24" s="83">
        <f ca="1">IF('INF S3 3'!$AB17="|","|",CY$30+'INF S3 3'!$AB17-'INF S3 3'!$AB$23)</f>
        <v>0.21932399305555558</v>
      </c>
      <c r="CZ24" s="82"/>
      <c r="DA24" s="190"/>
      <c r="DB24" s="207">
        <f ca="1">IF('INF S3 3'!$AB17="|","|",DB$34+'INF S3 3'!$AB17)</f>
        <v>0.24038874999999998</v>
      </c>
      <c r="DC24" s="198"/>
      <c r="DD24" s="89"/>
      <c r="DE24" s="198"/>
      <c r="DF24" s="83">
        <f ca="1">IF('INF S3 3'!$AB17="|","|",DF$30+'INF S3 3'!$AB17-'INF S3 3'!$AB$23)</f>
        <v>0.26099065972222224</v>
      </c>
      <c r="DG24" s="82">
        <f ca="1">IF('INF S3 3'!$AC17="|","|",DG$34+'INF S3 3'!$AC17)</f>
        <v>0.26409722222222221</v>
      </c>
      <c r="DH24" s="190"/>
      <c r="DI24" s="207">
        <f ca="1">IF('INF S3 3'!$AB17="|","|",DI$34+'INF S3 3'!$AB17)</f>
        <v>0.28205541666666667</v>
      </c>
      <c r="DJ24" s="198" t="str">
        <f ca="1">IF('INF S2 353-271'!$AE17="|","|",DJ$34+'INF S2 353-271'!$AE17)</f>
        <v>|</v>
      </c>
      <c r="DK24" s="89"/>
      <c r="DL24" s="198"/>
      <c r="DM24" s="83">
        <f ca="1">IF('INF S3 3'!$AB17="|","|",DM$30+'INF S3 3'!$AB17-'INF S3 3'!$AB$23)</f>
        <v>0.30265732638888893</v>
      </c>
      <c r="DN24" s="82">
        <f ca="1">IF('INF S3 3'!$AC17="|","|",DN$34+'INF S3 3'!$AC17)</f>
        <v>0.30576388888888884</v>
      </c>
      <c r="DO24" s="190"/>
      <c r="DP24" s="207">
        <f ca="1">IF('INF S3 3'!$AB17="|","|",DP$34+'INF S3 3'!$AB17)</f>
        <v>0.3237220833333333</v>
      </c>
      <c r="DQ24" s="198" t="str">
        <f ca="1">IF('INF S2 353-271'!$AE17="|","|",DQ$34+'INF S2 353-271'!$AE17)</f>
        <v>|</v>
      </c>
      <c r="DR24" s="89"/>
      <c r="DS24" s="198"/>
      <c r="DT24" s="83">
        <f ca="1">IF('INF S3 3'!$AB17="|","|",DT$30+'INF S3 3'!$AB17-'INF S3 3'!$AB$23)</f>
        <v>0.34432399305555556</v>
      </c>
      <c r="DU24" s="82">
        <f ca="1">IF('INF S3 3'!$AC17="|","|",DU$34+'INF S3 3'!$AC17)</f>
        <v>0.34743055555555552</v>
      </c>
      <c r="DV24" s="190"/>
      <c r="DW24" s="207">
        <f ca="1">IF('INF S3 3'!$AB17="|","|",DW$34+'INF S3 3'!$AB17)</f>
        <v>0.36538874999999998</v>
      </c>
      <c r="DX24" s="198"/>
      <c r="DY24" s="89"/>
      <c r="DZ24" s="83">
        <f ca="1">IF('INF S3 3'!$AB17="|","|",DZ$30+'INF S3 3'!$AB17-'INF S3 3'!$AB$23)</f>
        <v>0.38599065972222224</v>
      </c>
      <c r="EA24" s="82"/>
      <c r="EB24" s="207">
        <f ca="1">IF('INF S3 3'!$AB17="|","|",EB$34+'INF S3 3'!$AB17)</f>
        <v>0.40705541666666661</v>
      </c>
      <c r="EC24" s="198" t="str">
        <f ca="1">IF('INF S2 353-271'!$AE17="|","|",EC$34+'INF S2 353-271'!$AE17)</f>
        <v>|</v>
      </c>
      <c r="ED24" s="198"/>
      <c r="EE24" s="190"/>
      <c r="EF24" s="207">
        <f ca="1">IF('INF S3 3'!$AB17="|","|",EF$34+'INF S3 3'!$AB17)</f>
        <v>0.4487220833333333</v>
      </c>
      <c r="EG24" s="198"/>
      <c r="EH24" s="89"/>
      <c r="EI24" s="83">
        <f ca="1">IF('INF S3 3'!$AB17="|","|",EI$30+'INF S3 3'!$AB17-'INF S3 3'!$AB$23)</f>
        <v>0.46932399305555556</v>
      </c>
      <c r="EJ24" s="82"/>
      <c r="EK24" s="198" t="str">
        <f ca="1">IF('INF S2 353-271'!$AE17="|","|",EK$34+'INF S2 353-271'!$AE17)</f>
        <v>|</v>
      </c>
      <c r="EL24" s="198"/>
      <c r="EM24" s="190"/>
      <c r="EN24" s="207">
        <f ca="1">IF('INF S3 3'!$AB17="|","|",EN$34+'INF S3 3'!$AB17)</f>
        <v>0.53205541666666667</v>
      </c>
      <c r="EO24" s="198"/>
      <c r="EP24" s="89"/>
      <c r="EQ24" s="83">
        <f ca="1">IF('INF S3 3'!$AB17="|","|",EQ$30+'INF S3 3'!$AB17-'INF S3 3'!$AB$23)</f>
        <v>0.55265732638888887</v>
      </c>
      <c r="ER24" s="82"/>
      <c r="ES24" s="198" t="str">
        <f ca="1">IF('INF S2 353-271'!$AE17="|","|",ES$34+'INF S2 353-271'!$AE17)</f>
        <v>|</v>
      </c>
      <c r="ET24" s="198"/>
      <c r="EU24" s="190"/>
      <c r="EV24" s="207">
        <f ca="1">IF('INF S3 3'!$AB17="|","|",EV$34+'INF S3 3'!$AB17)</f>
        <v>0.61538874999999993</v>
      </c>
      <c r="EW24" s="198"/>
      <c r="EX24" s="89"/>
      <c r="EY24" s="198"/>
      <c r="EZ24" s="83">
        <f ca="1">IF('INF S3 3'!$AB17="|","|",EZ$30+'INF S3 3'!$AB17-'INF S3 3'!$AB$23)</f>
        <v>0.63599065972222224</v>
      </c>
      <c r="FA24" s="82"/>
      <c r="FB24" s="190"/>
      <c r="FC24" s="207">
        <f ca="1">IF('INF S3 3'!$AB17="|","|",FC$34+'INF S3 3'!$AB17)</f>
        <v>0.65705541666666667</v>
      </c>
      <c r="FD24" s="198" t="str">
        <f ca="1">IF('INF S2 353-271'!$AE17="|","|",FD$34+'INF S2 353-271'!$AE17)</f>
        <v>|</v>
      </c>
      <c r="FE24" s="89"/>
      <c r="FF24" s="198"/>
      <c r="FG24" s="83">
        <f ca="1">IF('INF S3 3'!$AB17="|","|",FG$30+'INF S3 3'!$AB17-'INF S3 3'!$AB$23)</f>
        <v>0.67765732638888887</v>
      </c>
      <c r="FH24" s="82">
        <f ca="1">IF('INF S3 3'!$AC17="|","|",FH$34+'INF S3 3'!$AC17)</f>
        <v>0.68076388888888895</v>
      </c>
      <c r="FI24" s="190"/>
      <c r="FJ24" s="207">
        <f ca="1">IF('INF S3 3'!$AB17="|","|",FJ$34+'INF S3 3'!$AB17)</f>
        <v>0.6987220833333333</v>
      </c>
      <c r="FK24" s="198"/>
      <c r="FL24" s="89"/>
      <c r="FM24" s="198"/>
      <c r="FN24" s="83">
        <f ca="1">IF('INF S3 3'!$AB17="|","|",FN$30+'INF S3 3'!$AB17-'INF S3 3'!$AB$23)</f>
        <v>0.71932399305555561</v>
      </c>
      <c r="FO24" s="82">
        <f ca="1">IF('INF S3 3'!$AC17="|","|",FO$34+'INF S3 3'!$AC17)</f>
        <v>0.72243055555555558</v>
      </c>
      <c r="FP24" s="190"/>
      <c r="FQ24" s="207">
        <f ca="1">IF('INF S3 3'!$AB17="|","|",FQ$34+'INF S3 3'!$AB17)</f>
        <v>0.74038875000000004</v>
      </c>
      <c r="FR24" s="198" t="str">
        <f ca="1">IF('INF S2 353-271'!$AE17="|","|",FR$34+'INF S2 353-271'!$AE17)</f>
        <v>|</v>
      </c>
      <c r="FS24" s="198"/>
      <c r="FT24" s="190"/>
      <c r="FU24" s="207">
        <f ca="1">IF('INF S3 3'!$AB17="|","|",FU$34+'INF S3 3'!$AB17)</f>
        <v>0.78205541666666667</v>
      </c>
      <c r="FV24" s="198"/>
      <c r="FW24" s="89"/>
      <c r="FX24" s="83">
        <f ca="1">IF('INF S3 3'!$AB17="|","|",FX$30+'INF S3 3'!$AB17-'INF S3 3'!$AB$23)</f>
        <v>0.80265732638888887</v>
      </c>
      <c r="FY24" s="82">
        <f ca="1">IF('INF S3 3'!$AC17="|","|",FY$34+'INF S3 3'!$AC17)</f>
        <v>0.80576388888888895</v>
      </c>
      <c r="FZ24" s="198" t="str">
        <f ca="1">IF('INF S2 353-271'!$AE17="|","|",FZ$34+'INF S2 353-271'!$AE17)</f>
        <v>|</v>
      </c>
      <c r="GA24" s="198"/>
      <c r="GB24" s="190"/>
      <c r="GC24" s="207">
        <f ca="1">IF('INF S3 3'!$AB17="|","|",GC$34+'INF S3 3'!$AB17)</f>
        <v>0.86538875000000004</v>
      </c>
      <c r="GD24" s="198"/>
      <c r="GE24" s="89"/>
      <c r="GF24" s="83">
        <f ca="1">IF('INF S3 3'!$AB17="|","|",GF$30+'INF S3 3'!$AB17-'INF S3 3'!$AB$23)</f>
        <v>0.88599065972222224</v>
      </c>
      <c r="GG24" s="82"/>
      <c r="GH24" s="198" t="str">
        <f ca="1">IF('INF S2 353-271'!$AE17="|","|",GH$34+'INF S2 353-271'!$AE17)</f>
        <v>|</v>
      </c>
      <c r="GI24" s="198"/>
      <c r="GJ24" s="190"/>
      <c r="GK24" s="207">
        <f ca="1">IF('INF S3 3'!$AB17="|","|",GK$34+'INF S3 3'!$AB17)</f>
        <v>0.94872208333333341</v>
      </c>
      <c r="GL24" s="89"/>
      <c r="GM24" s="83">
        <f ca="1">IF('INF S3 3'!$AB17="|","|",GM$30+'INF S3 3'!$AB17-'INF S3 3'!$AB$23)</f>
        <v>0.96932399305555561</v>
      </c>
    </row>
    <row r="25" spans="1:195">
      <c r="A25" s="226">
        <f ca="1">'INF S3 3'!K18</f>
        <v>13.622000000000014</v>
      </c>
      <c r="B25" s="386"/>
      <c r="C25" s="155" t="str">
        <f ca="1">'INF S3 3'!L18</f>
        <v>Palędzie</v>
      </c>
      <c r="D25" s="275"/>
      <c r="E25" s="83">
        <f ca="1">IF('INF S3 3'!$T18="|","|",E$22+'INF S3 3'!$T18)</f>
        <v>0.24241743055555554</v>
      </c>
      <c r="F25" s="89"/>
      <c r="G25" s="190"/>
      <c r="H25" s="82">
        <f ca="1">IF('INF S3 3'!$U18="|","|",H$22+'INF S3 3'!$U18)</f>
        <v>0.28109452546296293</v>
      </c>
      <c r="I25" s="83">
        <f ca="1">IF('INF S3 3'!$T18="|","|",I$22+'INF S3 3'!$T18)</f>
        <v>0.28408409722222216</v>
      </c>
      <c r="J25" s="83"/>
      <c r="K25" s="89"/>
      <c r="L25" s="198" t="str">
        <f ca="1">IF('INF S2 353-271'!$W18="|","|",L$22+'INF S2 353-271'!$W18)</f>
        <v>|</v>
      </c>
      <c r="M25" s="207">
        <f ca="1">IF('INF S3 3'!$T18="|","|",M$22+'INF S3 3'!$T18)</f>
        <v>0.30491743055555554</v>
      </c>
      <c r="N25" s="190"/>
      <c r="O25" s="82">
        <f ca="1">IF('INF S3 3'!$U18="|","|",O$22+'INF S3 3'!$U18)</f>
        <v>0.32276119212962961</v>
      </c>
      <c r="P25" s="83">
        <f ca="1">IF('INF S3 3'!$T18="|","|",P$22+'INF S3 3'!$T18)</f>
        <v>0.32575076388888885</v>
      </c>
      <c r="Q25" s="83"/>
      <c r="R25" s="89"/>
      <c r="S25" s="198" t="str">
        <f ca="1">IF('INF S2 353-271'!$W18="|","|",S$22+'INF S2 353-271'!$W18)</f>
        <v>|</v>
      </c>
      <c r="T25" s="207">
        <f ca="1">IF('INF S3 3'!$T18="|","|",T$22+'INF S3 3'!$T18)</f>
        <v>0.34658409722222216</v>
      </c>
      <c r="U25" s="190"/>
      <c r="V25" s="82">
        <f ca="1">IF('INF S3 3'!$U18="|","|",V$22+'INF S3 3'!$U18)</f>
        <v>0.3644278587962963</v>
      </c>
      <c r="W25" s="83">
        <f ca="1">IF('INF S3 3'!$T18="|","|",W$22+'INF S3 3'!$T18)</f>
        <v>0.36741743055555554</v>
      </c>
      <c r="X25" s="83"/>
      <c r="Y25" s="89"/>
      <c r="Z25" s="198"/>
      <c r="AA25" s="207">
        <f ca="1">IF('INF S3 3'!$T18="|","|",AA$22+'INF S3 3'!$T18)</f>
        <v>0.38825076388888885</v>
      </c>
      <c r="AB25" s="190"/>
      <c r="AC25" s="82"/>
      <c r="AD25" s="83"/>
      <c r="AE25" s="198" t="str">
        <f ca="1">IF('INF S2 353-271'!$W18="|","|",AE$22+'INF S2 353-271'!$W18)</f>
        <v>|</v>
      </c>
      <c r="AF25" s="207">
        <f ca="1">IF('INF S3 3'!$T18="|","|",AF$22+'INF S3 3'!$T18)</f>
        <v>0.42991743055555554</v>
      </c>
      <c r="AG25" s="190"/>
      <c r="AH25" s="83">
        <f ca="1">IF('INF S3 3'!$T18="|","|",AH$22+'INF S3 3'!$T18)</f>
        <v>0.45075076388888885</v>
      </c>
      <c r="AI25" s="89"/>
      <c r="AJ25" s="198"/>
      <c r="AK25" s="82"/>
      <c r="AL25" s="83"/>
      <c r="AM25" s="198" t="str">
        <f ca="1">IF('INF S2 353-271'!$W18="|","|",AM$22+'INF S2 353-271'!$W18)</f>
        <v>|</v>
      </c>
      <c r="AN25" s="207">
        <f ca="1">IF('INF S3 3'!$T18="|","|",AN$22+'INF S3 3'!$T18)</f>
        <v>0.51325076388888891</v>
      </c>
      <c r="AO25" s="190"/>
      <c r="AP25" s="83">
        <f ca="1">IF('INF S3 3'!$T18="|","|",AP$22+'INF S3 3'!$T18)</f>
        <v>0.53408409722222228</v>
      </c>
      <c r="AQ25" s="89"/>
      <c r="AR25" s="198"/>
      <c r="AS25" s="82"/>
      <c r="AT25" s="83"/>
      <c r="AU25" s="198" t="str">
        <f ca="1">IF('INF S2 353-271'!$W18="|","|",AU$22+'INF S2 353-271'!$W18)</f>
        <v>|</v>
      </c>
      <c r="AV25" s="207">
        <f ca="1">IF('INF S3 3'!$T18="|","|",AV$22+'INF S3 3'!$T18)</f>
        <v>0.59658409722222228</v>
      </c>
      <c r="AW25" s="190"/>
      <c r="AX25" s="83">
        <f ca="1">IF('INF S3 3'!$T18="|","|",AX$22+'INF S3 3'!$T18)</f>
        <v>0.61741743055555554</v>
      </c>
      <c r="AY25" s="89"/>
      <c r="AZ25" s="198"/>
      <c r="BA25" s="207">
        <f ca="1">IF('INF S3 3'!$T18="|","|",BA$22+'INF S3 3'!$T18)</f>
        <v>0.63825076388888891</v>
      </c>
      <c r="BB25" s="82">
        <f ca="1">IF('INF S3 3'!$U18="|","|",BB$22+'INF S3 3'!$U18)</f>
        <v>0.65609452546296299</v>
      </c>
      <c r="BC25" s="83">
        <f ca="1">IF('INF S3 3'!$T18="|","|",BC$22+'INF S3 3'!$T18)</f>
        <v>0.65908409722222228</v>
      </c>
      <c r="BD25" s="83"/>
      <c r="BE25" s="89"/>
      <c r="BF25" s="198" t="str">
        <f ca="1">IF('INF S2 353-271'!$W18="|","|",BF$22+'INF S2 353-271'!$W18)</f>
        <v>|</v>
      </c>
      <c r="BG25" s="207">
        <f ca="1">IF('INF S3 3'!$T18="|","|",BG$22+'INF S3 3'!$T18)</f>
        <v>0.67991743055555565</v>
      </c>
      <c r="BH25" s="190"/>
      <c r="BI25" s="82">
        <f ca="1">IF('INF S3 3'!$U18="|","|",BI$22+'INF S3 3'!$U18)</f>
        <v>0.69776119212962973</v>
      </c>
      <c r="BJ25" s="83">
        <f ca="1">IF('INF S3 3'!$T18="|","|",BJ$22+'INF S3 3'!$T18)</f>
        <v>0.70075076388888902</v>
      </c>
      <c r="BK25" s="83"/>
      <c r="BL25" s="89"/>
      <c r="BM25" s="198" t="str">
        <f ca="1">IF('INF S2 353-271'!$W18="|","|",BM$22+'INF S2 353-271'!$W18)</f>
        <v>|</v>
      </c>
      <c r="BN25" s="207">
        <f ca="1">IF('INF S3 3'!$T18="|","|",BN$22+'INF S3 3'!$T18)</f>
        <v>0.72158409722222228</v>
      </c>
      <c r="BO25" s="190"/>
      <c r="BP25" s="82">
        <f ca="1">IF('INF S3 3'!$U18="|","|",BP$22+'INF S3 3'!$U18)</f>
        <v>0.73942785879629636</v>
      </c>
      <c r="BQ25" s="83">
        <f ca="1">IF('INF S3 3'!$T18="|","|",BQ$22+'INF S3 3'!$T18)</f>
        <v>0.74241743055555565</v>
      </c>
      <c r="BR25" s="83"/>
      <c r="BS25" s="89"/>
      <c r="BT25" s="198"/>
      <c r="BU25" s="207">
        <f ca="1">IF('INF S3 3'!$T18="|","|",BU$22+'INF S3 3'!$T18)</f>
        <v>0.76325076388888902</v>
      </c>
      <c r="BV25" s="190"/>
      <c r="BW25" s="82">
        <f ca="1">IF('INF S3 3'!$U18="|","|",BW$22+'INF S3 3'!$U18)</f>
        <v>0.78109452546296299</v>
      </c>
      <c r="BX25" s="83"/>
      <c r="BY25" s="198" t="str">
        <f ca="1">IF('INF S2 353-271'!$W18="|","|",BY$22+'INF S2 353-271'!$W18)</f>
        <v>|</v>
      </c>
      <c r="BZ25" s="207">
        <f ca="1">IF('INF S3 3'!$T18="|","|",BZ$22+'INF S3 3'!$T18)</f>
        <v>0.80491743055555565</v>
      </c>
      <c r="CA25" s="190"/>
      <c r="CB25" s="83">
        <f ca="1">IF('INF S3 3'!$T18="|","|",CB$22+'INF S3 3'!$T18)</f>
        <v>0.82575076388888902</v>
      </c>
      <c r="CC25" s="89"/>
      <c r="CD25" s="198"/>
      <c r="CE25" s="82"/>
      <c r="CF25" s="83"/>
      <c r="CG25" s="198" t="str">
        <f ca="1">IF('INF S2 353-271'!$W18="|","|",CG$22+'INF S2 353-271'!$W18)</f>
        <v>|</v>
      </c>
      <c r="CH25" s="207">
        <f ca="1">IF('INF S3 3'!$T18="|","|",CH$22+'INF S3 3'!$T18)</f>
        <v>0.88825076388888902</v>
      </c>
      <c r="CI25" s="190"/>
      <c r="CJ25" s="83">
        <f ca="1">IF('INF S3 3'!$T18="|","|",CJ$22+'INF S3 3'!$T18)</f>
        <v>0.90908409722222228</v>
      </c>
      <c r="CK25" s="89"/>
      <c r="CL25" s="198"/>
      <c r="CM25" s="82"/>
      <c r="CN25" s="83"/>
      <c r="CO25" s="198"/>
      <c r="CP25" s="207"/>
      <c r="CQ25" s="190"/>
      <c r="CR25" s="83">
        <f ca="1">IF('INF S3 3'!$T18="|","|",CR$22+'INF S3 3'!$T18)</f>
        <v>0.99241743055555565</v>
      </c>
      <c r="CU25" s="226">
        <v>13.622000000000014</v>
      </c>
      <c r="CV25" s="226"/>
      <c r="CW25" s="155" t="s">
        <v>134</v>
      </c>
      <c r="CX25" s="89"/>
      <c r="CY25" s="83">
        <f ca="1">IF('INF S3 3'!$AB18="|","|",CY$30+'INF S3 3'!$AB18-'INF S3 3'!$AB$23)</f>
        <v>0.21642701388888891</v>
      </c>
      <c r="CZ25" s="82"/>
      <c r="DA25" s="190"/>
      <c r="DB25" s="207">
        <f ca="1">IF('INF S3 3'!$AB18="|","|",DB$34+'INF S3 3'!$AB18)</f>
        <v>0.23749177083333331</v>
      </c>
      <c r="DC25" s="198"/>
      <c r="DD25" s="89"/>
      <c r="DE25" s="198"/>
      <c r="DF25" s="83">
        <f ca="1">IF('INF S3 3'!$AB18="|","|",DF$30+'INF S3 3'!$AB18-'INF S3 3'!$AB$23)</f>
        <v>0.25809368055555559</v>
      </c>
      <c r="DG25" s="82">
        <f ca="1">IF('INF S3 3'!$AC18="|","|",DG$34+'INF S3 3'!$AC18)</f>
        <v>0.26141203703703703</v>
      </c>
      <c r="DH25" s="190"/>
      <c r="DI25" s="207">
        <f ca="1">IF('INF S3 3'!$AB18="|","|",DI$34+'INF S3 3'!$AB18)</f>
        <v>0.27915843749999997</v>
      </c>
      <c r="DJ25" s="198" t="str">
        <f ca="1">IF('INF S2 353-271'!$AE18="|","|",DJ$34+'INF S2 353-271'!$AE18)</f>
        <v>|</v>
      </c>
      <c r="DK25" s="89"/>
      <c r="DL25" s="198"/>
      <c r="DM25" s="83">
        <f ca="1">IF('INF S3 3'!$AB18="|","|",DM$30+'INF S3 3'!$AB18-'INF S3 3'!$AB$23)</f>
        <v>0.29976034722222228</v>
      </c>
      <c r="DN25" s="82">
        <f ca="1">IF('INF S3 3'!$AC18="|","|",DN$34+'INF S3 3'!$AC18)</f>
        <v>0.30307870370370366</v>
      </c>
      <c r="DO25" s="190"/>
      <c r="DP25" s="207">
        <f ca="1">IF('INF S3 3'!$AB18="|","|",DP$34+'INF S3 3'!$AB18)</f>
        <v>0.32082510416666665</v>
      </c>
      <c r="DQ25" s="198" t="str">
        <f ca="1">IF('INF S2 353-271'!$AE18="|","|",DQ$34+'INF S2 353-271'!$AE18)</f>
        <v>|</v>
      </c>
      <c r="DR25" s="89"/>
      <c r="DS25" s="198"/>
      <c r="DT25" s="83">
        <f ca="1">IF('INF S3 3'!$AB18="|","|",DT$30+'INF S3 3'!$AB18-'INF S3 3'!$AB$23)</f>
        <v>0.34142701388888891</v>
      </c>
      <c r="DU25" s="82">
        <f ca="1">IF('INF S3 3'!$AC18="|","|",DU$34+'INF S3 3'!$AC18)</f>
        <v>0.34474537037037034</v>
      </c>
      <c r="DV25" s="190"/>
      <c r="DW25" s="207">
        <f ca="1">IF('INF S3 3'!$AB18="|","|",DW$34+'INF S3 3'!$AB18)</f>
        <v>0.36249177083333334</v>
      </c>
      <c r="DX25" s="198"/>
      <c r="DY25" s="89"/>
      <c r="DZ25" s="83">
        <f ca="1">IF('INF S3 3'!$AB18="|","|",DZ$30+'INF S3 3'!$AB18-'INF S3 3'!$AB$23)</f>
        <v>0.38309368055555559</v>
      </c>
      <c r="EA25" s="82"/>
      <c r="EB25" s="207">
        <f ca="1">IF('INF S3 3'!$AB18="|","|",EB$34+'INF S3 3'!$AB18)</f>
        <v>0.40415843749999997</v>
      </c>
      <c r="EC25" s="198" t="str">
        <f ca="1">IF('INF S2 353-271'!$AE18="|","|",EC$34+'INF S2 353-271'!$AE18)</f>
        <v>|</v>
      </c>
      <c r="ED25" s="198"/>
      <c r="EE25" s="190"/>
      <c r="EF25" s="207">
        <f ca="1">IF('INF S3 3'!$AB18="|","|",EF$34+'INF S3 3'!$AB18)</f>
        <v>0.44582510416666665</v>
      </c>
      <c r="EG25" s="198"/>
      <c r="EH25" s="89"/>
      <c r="EI25" s="83">
        <f ca="1">IF('INF S3 3'!$AB18="|","|",EI$30+'INF S3 3'!$AB18-'INF S3 3'!$AB$23)</f>
        <v>0.46642701388888891</v>
      </c>
      <c r="EJ25" s="82"/>
      <c r="EK25" s="198" t="str">
        <f ca="1">IF('INF S2 353-271'!$AE18="|","|",EK$34+'INF S2 353-271'!$AE18)</f>
        <v>|</v>
      </c>
      <c r="EL25" s="198"/>
      <c r="EM25" s="190"/>
      <c r="EN25" s="207">
        <f ca="1">IF('INF S3 3'!$AB18="|","|",EN$34+'INF S3 3'!$AB18)</f>
        <v>0.52915843749999991</v>
      </c>
      <c r="EO25" s="198"/>
      <c r="EP25" s="89"/>
      <c r="EQ25" s="83">
        <f ca="1">IF('INF S3 3'!$AB18="|","|",EQ$30+'INF S3 3'!$AB18-'INF S3 3'!$AB$23)</f>
        <v>0.54976034722222222</v>
      </c>
      <c r="ER25" s="82"/>
      <c r="ES25" s="198" t="str">
        <f ca="1">IF('INF S2 353-271'!$AE18="|","|",ES$34+'INF S2 353-271'!$AE18)</f>
        <v>|</v>
      </c>
      <c r="ET25" s="198"/>
      <c r="EU25" s="190"/>
      <c r="EV25" s="207">
        <f ca="1">IF('INF S3 3'!$AB18="|","|",EV$34+'INF S3 3'!$AB18)</f>
        <v>0.61249177083333328</v>
      </c>
      <c r="EW25" s="198"/>
      <c r="EX25" s="89"/>
      <c r="EY25" s="198"/>
      <c r="EZ25" s="83">
        <f ca="1">IF('INF S3 3'!$AB18="|","|",EZ$30+'INF S3 3'!$AB18-'INF S3 3'!$AB$23)</f>
        <v>0.63309368055555559</v>
      </c>
      <c r="FA25" s="82"/>
      <c r="FB25" s="190"/>
      <c r="FC25" s="207">
        <f ca="1">IF('INF S3 3'!$AB18="|","|",FC$34+'INF S3 3'!$AB18)</f>
        <v>0.65415843750000002</v>
      </c>
      <c r="FD25" s="198" t="str">
        <f ca="1">IF('INF S2 353-271'!$AE18="|","|",FD$34+'INF S2 353-271'!$AE18)</f>
        <v>|</v>
      </c>
      <c r="FE25" s="89"/>
      <c r="FF25" s="198"/>
      <c r="FG25" s="83">
        <f ca="1">IF('INF S3 3'!$AB18="|","|",FG$30+'INF S3 3'!$AB18-'INF S3 3'!$AB$23)</f>
        <v>0.67476034722222222</v>
      </c>
      <c r="FH25" s="82">
        <f ca="1">IF('INF S3 3'!$AC18="|","|",FH$34+'INF S3 3'!$AC18)</f>
        <v>0.67807870370370371</v>
      </c>
      <c r="FI25" s="190"/>
      <c r="FJ25" s="207">
        <f ca="1">IF('INF S3 3'!$AB18="|","|",FJ$34+'INF S3 3'!$AB18)</f>
        <v>0.69582510416666665</v>
      </c>
      <c r="FK25" s="198"/>
      <c r="FL25" s="89"/>
      <c r="FM25" s="198"/>
      <c r="FN25" s="83">
        <f ca="1">IF('INF S3 3'!$AB18="|","|",FN$30+'INF S3 3'!$AB18-'INF S3 3'!$AB$23)</f>
        <v>0.71642701388888896</v>
      </c>
      <c r="FO25" s="82">
        <f ca="1">IF('INF S3 3'!$AC18="|","|",FO$34+'INF S3 3'!$AC18)</f>
        <v>0.71974537037037034</v>
      </c>
      <c r="FP25" s="190"/>
      <c r="FQ25" s="207">
        <f ca="1">IF('INF S3 3'!$AB18="|","|",FQ$34+'INF S3 3'!$AB18)</f>
        <v>0.73749177083333339</v>
      </c>
      <c r="FR25" s="198" t="str">
        <f ca="1">IF('INF S2 353-271'!$AE18="|","|",FR$34+'INF S2 353-271'!$AE18)</f>
        <v>|</v>
      </c>
      <c r="FS25" s="198"/>
      <c r="FT25" s="190"/>
      <c r="FU25" s="207">
        <f ca="1">IF('INF S3 3'!$AB18="|","|",FU$34+'INF S3 3'!$AB18)</f>
        <v>0.77915843750000002</v>
      </c>
      <c r="FV25" s="198"/>
      <c r="FW25" s="89"/>
      <c r="FX25" s="83">
        <f ca="1">IF('INF S3 3'!$AB18="|","|",FX$30+'INF S3 3'!$AB18-'INF S3 3'!$AB$23)</f>
        <v>0.79976034722222222</v>
      </c>
      <c r="FY25" s="82">
        <f ca="1">IF('INF S3 3'!$AC18="|","|",FY$34+'INF S3 3'!$AC18)</f>
        <v>0.80307870370370371</v>
      </c>
      <c r="FZ25" s="198" t="str">
        <f ca="1">IF('INF S2 353-271'!$AE18="|","|",FZ$34+'INF S2 353-271'!$AE18)</f>
        <v>|</v>
      </c>
      <c r="GA25" s="198"/>
      <c r="GB25" s="190"/>
      <c r="GC25" s="207">
        <f ca="1">IF('INF S3 3'!$AB18="|","|",GC$34+'INF S3 3'!$AB18)</f>
        <v>0.86249177083333339</v>
      </c>
      <c r="GD25" s="198"/>
      <c r="GE25" s="89"/>
      <c r="GF25" s="83">
        <f ca="1">IF('INF S3 3'!$AB18="|","|",GF$30+'INF S3 3'!$AB18-'INF S3 3'!$AB$23)</f>
        <v>0.88309368055555559</v>
      </c>
      <c r="GG25" s="82"/>
      <c r="GH25" s="198" t="str">
        <f ca="1">IF('INF S2 353-271'!$AE18="|","|",GH$34+'INF S2 353-271'!$AE18)</f>
        <v>|</v>
      </c>
      <c r="GI25" s="198"/>
      <c r="GJ25" s="190"/>
      <c r="GK25" s="207">
        <f ca="1">IF('INF S3 3'!$AB18="|","|",GK$34+'INF S3 3'!$AB18)</f>
        <v>0.94582510416666676</v>
      </c>
      <c r="GL25" s="89"/>
      <c r="GM25" s="83">
        <f ca="1">IF('INF S3 3'!$AB18="|","|",GM$30+'INF S3 3'!$AB18-'INF S3 3'!$AB$23)</f>
        <v>0.96642701388888896</v>
      </c>
    </row>
    <row r="26" spans="1:195">
      <c r="A26" s="148">
        <f ca="1">'INF S3 3'!K19</f>
        <v>18.84499999999997</v>
      </c>
      <c r="B26" s="284"/>
      <c r="C26" s="156" t="str">
        <f ca="1">'INF S3 3'!L19</f>
        <v>Dopiewo</v>
      </c>
      <c r="D26" s="275"/>
      <c r="E26" s="83">
        <f ca="1">IF('INF S3 3'!$T19="|","|",E$22+'INF S3 3'!$T19)</f>
        <v>0.2452376736111111</v>
      </c>
      <c r="F26" s="89"/>
      <c r="G26" s="190"/>
      <c r="H26" s="82">
        <f ca="1">IF('INF S3 3'!$U19="|","|",H$22+'INF S3 3'!$U19)</f>
        <v>0.28372184027777775</v>
      </c>
      <c r="I26" s="83">
        <f ca="1">IF('INF S3 3'!$T19="|","|",I$22+'INF S3 3'!$T19)</f>
        <v>0.28690434027777773</v>
      </c>
      <c r="J26" s="83"/>
      <c r="K26" s="89"/>
      <c r="L26" s="198" t="str">
        <f ca="1">IF('INF S2 353-271'!$W19="|","|",L$22+'INF S2 353-271'!$W19)</f>
        <v>|</v>
      </c>
      <c r="M26" s="207">
        <f ca="1">IF('INF S3 3'!$T19="|","|",M$22+'INF S3 3'!$T19)</f>
        <v>0.3077376736111111</v>
      </c>
      <c r="N26" s="190"/>
      <c r="O26" s="82">
        <f ca="1">IF('INF S3 3'!$U19="|","|",O$22+'INF S3 3'!$U19)</f>
        <v>0.32538850694444443</v>
      </c>
      <c r="P26" s="83">
        <f ca="1">IF('INF S3 3'!$T19="|","|",P$22+'INF S3 3'!$T19)</f>
        <v>0.32857100694444441</v>
      </c>
      <c r="Q26" s="83"/>
      <c r="R26" s="89"/>
      <c r="S26" s="198" t="str">
        <f ca="1">IF('INF S2 353-271'!$W19="|","|",S$22+'INF S2 353-271'!$W19)</f>
        <v>|</v>
      </c>
      <c r="T26" s="207">
        <f ca="1">IF('INF S3 3'!$T19="|","|",T$22+'INF S3 3'!$T19)</f>
        <v>0.34940434027777773</v>
      </c>
      <c r="U26" s="190"/>
      <c r="V26" s="82">
        <f ca="1">IF('INF S3 3'!$U19="|","|",V$22+'INF S3 3'!$U19)</f>
        <v>0.36705517361111112</v>
      </c>
      <c r="W26" s="83">
        <f ca="1">IF('INF S3 3'!$T19="|","|",W$22+'INF S3 3'!$T19)</f>
        <v>0.3702376736111111</v>
      </c>
      <c r="X26" s="83"/>
      <c r="Y26" s="89"/>
      <c r="Z26" s="198"/>
      <c r="AA26" s="207">
        <f ca="1">IF('INF S3 3'!$T19="|","|",AA$22+'INF S3 3'!$T19)</f>
        <v>0.39107100694444441</v>
      </c>
      <c r="AB26" s="190"/>
      <c r="AC26" s="82"/>
      <c r="AD26" s="83"/>
      <c r="AE26" s="198" t="str">
        <f ca="1">IF('INF S2 353-271'!$W19="|","|",AE$22+'INF S2 353-271'!$W19)</f>
        <v>|</v>
      </c>
      <c r="AF26" s="207">
        <f ca="1">IF('INF S3 3'!$T19="|","|",AF$22+'INF S3 3'!$T19)</f>
        <v>0.4327376736111111</v>
      </c>
      <c r="AG26" s="190"/>
      <c r="AH26" s="83">
        <f ca="1">IF('INF S3 3'!$T19="|","|",AH$22+'INF S3 3'!$T19)</f>
        <v>0.45357100694444441</v>
      </c>
      <c r="AI26" s="89"/>
      <c r="AJ26" s="198"/>
      <c r="AK26" s="82"/>
      <c r="AL26" s="83"/>
      <c r="AM26" s="198" t="str">
        <f ca="1">IF('INF S2 353-271'!$W19="|","|",AM$22+'INF S2 353-271'!$W19)</f>
        <v>|</v>
      </c>
      <c r="AN26" s="207">
        <f ca="1">IF('INF S3 3'!$T19="|","|",AN$22+'INF S3 3'!$T19)</f>
        <v>0.51607100694444441</v>
      </c>
      <c r="AO26" s="190"/>
      <c r="AP26" s="83">
        <f ca="1">IF('INF S3 3'!$T19="|","|",AP$22+'INF S3 3'!$T19)</f>
        <v>0.53690434027777778</v>
      </c>
      <c r="AQ26" s="89"/>
      <c r="AR26" s="198"/>
      <c r="AS26" s="82"/>
      <c r="AT26" s="83"/>
      <c r="AU26" s="198" t="str">
        <f ca="1">IF('INF S2 353-271'!$W19="|","|",AU$22+'INF S2 353-271'!$W19)</f>
        <v>|</v>
      </c>
      <c r="AV26" s="207">
        <f ca="1">IF('INF S3 3'!$T19="|","|",AV$22+'INF S3 3'!$T19)</f>
        <v>0.59940434027777778</v>
      </c>
      <c r="AW26" s="190"/>
      <c r="AX26" s="83">
        <f ca="1">IF('INF S3 3'!$T19="|","|",AX$22+'INF S3 3'!$T19)</f>
        <v>0.62023767361111104</v>
      </c>
      <c r="AY26" s="89"/>
      <c r="AZ26" s="198"/>
      <c r="BA26" s="207">
        <f ca="1">IF('INF S3 3'!$T19="|","|",BA$22+'INF S3 3'!$T19)</f>
        <v>0.64107100694444441</v>
      </c>
      <c r="BB26" s="82">
        <f ca="1">IF('INF S3 3'!$U19="|","|",BB$22+'INF S3 3'!$U19)</f>
        <v>0.6587218402777778</v>
      </c>
      <c r="BC26" s="83">
        <f ca="1">IF('INF S3 3'!$T19="|","|",BC$22+'INF S3 3'!$T19)</f>
        <v>0.66190434027777778</v>
      </c>
      <c r="BD26" s="83"/>
      <c r="BE26" s="89"/>
      <c r="BF26" s="198" t="str">
        <f ca="1">IF('INF S2 353-271'!$W19="|","|",BF$22+'INF S2 353-271'!$W19)</f>
        <v>|</v>
      </c>
      <c r="BG26" s="207">
        <f ca="1">IF('INF S3 3'!$T19="|","|",BG$22+'INF S3 3'!$T19)</f>
        <v>0.68273767361111115</v>
      </c>
      <c r="BH26" s="190"/>
      <c r="BI26" s="82">
        <f ca="1">IF('INF S3 3'!$U19="|","|",BI$22+'INF S3 3'!$U19)</f>
        <v>0.70038850694444454</v>
      </c>
      <c r="BJ26" s="83">
        <f ca="1">IF('INF S3 3'!$T19="|","|",BJ$22+'INF S3 3'!$T19)</f>
        <v>0.70357100694444452</v>
      </c>
      <c r="BK26" s="83"/>
      <c r="BL26" s="89"/>
      <c r="BM26" s="198" t="str">
        <f ca="1">IF('INF S2 353-271'!$W19="|","|",BM$22+'INF S2 353-271'!$W19)</f>
        <v>|</v>
      </c>
      <c r="BN26" s="207">
        <f ca="1">IF('INF S3 3'!$T19="|","|",BN$22+'INF S3 3'!$T19)</f>
        <v>0.72440434027777778</v>
      </c>
      <c r="BO26" s="190"/>
      <c r="BP26" s="82">
        <f ca="1">IF('INF S3 3'!$U19="|","|",BP$22+'INF S3 3'!$U19)</f>
        <v>0.74205517361111117</v>
      </c>
      <c r="BQ26" s="83">
        <f ca="1">IF('INF S3 3'!$T19="|","|",BQ$22+'INF S3 3'!$T19)</f>
        <v>0.74523767361111115</v>
      </c>
      <c r="BR26" s="83"/>
      <c r="BS26" s="89"/>
      <c r="BT26" s="198"/>
      <c r="BU26" s="207">
        <f ca="1">IF('INF S3 3'!$T19="|","|",BU$22+'INF S3 3'!$T19)</f>
        <v>0.76607100694444452</v>
      </c>
      <c r="BV26" s="190"/>
      <c r="BW26" s="82">
        <f ca="1">IF('INF S3 3'!$U19="|","|",BW$22+'INF S3 3'!$U19)</f>
        <v>0.7837218402777778</v>
      </c>
      <c r="BX26" s="83"/>
      <c r="BY26" s="198" t="str">
        <f ca="1">IF('INF S2 353-271'!$W19="|","|",BY$22+'INF S2 353-271'!$W19)</f>
        <v>|</v>
      </c>
      <c r="BZ26" s="207">
        <f ca="1">IF('INF S3 3'!$T19="|","|",BZ$22+'INF S3 3'!$T19)</f>
        <v>0.80773767361111115</v>
      </c>
      <c r="CA26" s="190"/>
      <c r="CB26" s="83">
        <f ca="1">IF('INF S3 3'!$T19="|","|",CB$22+'INF S3 3'!$T19)</f>
        <v>0.82857100694444452</v>
      </c>
      <c r="CC26" s="89"/>
      <c r="CD26" s="198"/>
      <c r="CE26" s="82"/>
      <c r="CF26" s="83"/>
      <c r="CG26" s="198" t="str">
        <f ca="1">IF('INF S2 353-271'!$W19="|","|",CG$22+'INF S2 353-271'!$W19)</f>
        <v>|</v>
      </c>
      <c r="CH26" s="207">
        <f ca="1">IF('INF S3 3'!$T19="|","|",CH$22+'INF S3 3'!$T19)</f>
        <v>0.89107100694444452</v>
      </c>
      <c r="CI26" s="190"/>
      <c r="CJ26" s="83">
        <f ca="1">IF('INF S3 3'!$T19="|","|",CJ$22+'INF S3 3'!$T19)</f>
        <v>0.91190434027777778</v>
      </c>
      <c r="CK26" s="89"/>
      <c r="CL26" s="198"/>
      <c r="CM26" s="82"/>
      <c r="CN26" s="83"/>
      <c r="CO26" s="198"/>
      <c r="CP26" s="207"/>
      <c r="CQ26" s="190"/>
      <c r="CR26" s="83">
        <f ca="1">IF('INF S3 3'!$T19="|","|",CR$22+'INF S3 3'!$T19)</f>
        <v>0.99523767361111115</v>
      </c>
      <c r="CU26" s="148">
        <v>18.84499999999997</v>
      </c>
      <c r="CV26" s="148"/>
      <c r="CW26" s="156" t="s">
        <v>135</v>
      </c>
      <c r="CX26" s="89"/>
      <c r="CY26" s="83">
        <f ca="1">IF('INF S3 3'!$AB19="|","|",CY$30+'INF S3 3'!$AB19-'INF S3 3'!$AB$23)</f>
        <v>0.21360677083333335</v>
      </c>
      <c r="CZ26" s="82"/>
      <c r="DA26" s="190"/>
      <c r="DB26" s="207">
        <f ca="1">IF('INF S3 3'!$AB19="|","|",DB$34+'INF S3 3'!$AB19)</f>
        <v>0.23467152777777775</v>
      </c>
      <c r="DC26" s="198"/>
      <c r="DD26" s="89"/>
      <c r="DE26" s="198"/>
      <c r="DF26" s="83">
        <f ca="1">IF('INF S3 3'!$AB19="|","|",DF$30+'INF S3 3'!$AB19-'INF S3 3'!$AB$23)</f>
        <v>0.25527343750000003</v>
      </c>
      <c r="DG26" s="82">
        <f ca="1">IF('INF S3 3'!$AC19="|","|",DG$34+'INF S3 3'!$AC19)</f>
        <v>0.25878472222222221</v>
      </c>
      <c r="DH26" s="190"/>
      <c r="DI26" s="207">
        <f ca="1">IF('INF S3 3'!$AB19="|","|",DI$34+'INF S3 3'!$AB19)</f>
        <v>0.27633819444444446</v>
      </c>
      <c r="DJ26" s="198" t="str">
        <f ca="1">IF('INF S2 353-271'!$AE19="|","|",DJ$34+'INF S2 353-271'!$AE19)</f>
        <v>|</v>
      </c>
      <c r="DK26" s="89"/>
      <c r="DL26" s="198"/>
      <c r="DM26" s="83">
        <f ca="1">IF('INF S3 3'!$AB19="|","|",DM$30+'INF S3 3'!$AB19-'INF S3 3'!$AB$23)</f>
        <v>0.29694010416666672</v>
      </c>
      <c r="DN26" s="82">
        <f ca="1">IF('INF S3 3'!$AC19="|","|",DN$34+'INF S3 3'!$AC19)</f>
        <v>0.30045138888888884</v>
      </c>
      <c r="DO26" s="190"/>
      <c r="DP26" s="207">
        <f ca="1">IF('INF S3 3'!$AB19="|","|",DP$34+'INF S3 3'!$AB19)</f>
        <v>0.31800486111111109</v>
      </c>
      <c r="DQ26" s="198" t="str">
        <f ca="1">IF('INF S2 353-271'!$AE19="|","|",DQ$34+'INF S2 353-271'!$AE19)</f>
        <v>|</v>
      </c>
      <c r="DR26" s="89"/>
      <c r="DS26" s="198"/>
      <c r="DT26" s="83">
        <f ca="1">IF('INF S3 3'!$AB19="|","|",DT$30+'INF S3 3'!$AB19-'INF S3 3'!$AB$23)</f>
        <v>0.33860677083333335</v>
      </c>
      <c r="DU26" s="82">
        <f ca="1">IF('INF S3 3'!$AC19="|","|",DU$34+'INF S3 3'!$AC19)</f>
        <v>0.34211805555555552</v>
      </c>
      <c r="DV26" s="190"/>
      <c r="DW26" s="207">
        <f ca="1">IF('INF S3 3'!$AB19="|","|",DW$34+'INF S3 3'!$AB19)</f>
        <v>0.35967152777777778</v>
      </c>
      <c r="DX26" s="198"/>
      <c r="DY26" s="89"/>
      <c r="DZ26" s="83">
        <f ca="1">IF('INF S3 3'!$AB19="|","|",DZ$30+'INF S3 3'!$AB19-'INF S3 3'!$AB$23)</f>
        <v>0.38027343750000003</v>
      </c>
      <c r="EA26" s="82"/>
      <c r="EB26" s="207">
        <f ca="1">IF('INF S3 3'!$AB19="|","|",EB$34+'INF S3 3'!$AB19)</f>
        <v>0.40133819444444441</v>
      </c>
      <c r="EC26" s="198" t="str">
        <f ca="1">IF('INF S2 353-271'!$AE19="|","|",EC$34+'INF S2 353-271'!$AE19)</f>
        <v>|</v>
      </c>
      <c r="ED26" s="198"/>
      <c r="EE26" s="190"/>
      <c r="EF26" s="207">
        <f ca="1">IF('INF S3 3'!$AB19="|","|",EF$34+'INF S3 3'!$AB19)</f>
        <v>0.44300486111111109</v>
      </c>
      <c r="EG26" s="198"/>
      <c r="EH26" s="89"/>
      <c r="EI26" s="83">
        <f ca="1">IF('INF S3 3'!$AB19="|","|",EI$30+'INF S3 3'!$AB19-'INF S3 3'!$AB$23)</f>
        <v>0.46360677083333335</v>
      </c>
      <c r="EJ26" s="82"/>
      <c r="EK26" s="198" t="str">
        <f ca="1">IF('INF S2 353-271'!$AE19="|","|",EK$34+'INF S2 353-271'!$AE19)</f>
        <v>|</v>
      </c>
      <c r="EL26" s="198"/>
      <c r="EM26" s="190"/>
      <c r="EN26" s="207">
        <f ca="1">IF('INF S3 3'!$AB19="|","|",EN$34+'INF S3 3'!$AB19)</f>
        <v>0.52633819444444441</v>
      </c>
      <c r="EO26" s="198"/>
      <c r="EP26" s="89"/>
      <c r="EQ26" s="83">
        <f ca="1">IF('INF S3 3'!$AB19="|","|",EQ$30+'INF S3 3'!$AB19-'INF S3 3'!$AB$23)</f>
        <v>0.54694010416666672</v>
      </c>
      <c r="ER26" s="82"/>
      <c r="ES26" s="198" t="str">
        <f ca="1">IF('INF S2 353-271'!$AE19="|","|",ES$34+'INF S2 353-271'!$AE19)</f>
        <v>|</v>
      </c>
      <c r="ET26" s="198"/>
      <c r="EU26" s="190"/>
      <c r="EV26" s="207">
        <f ca="1">IF('INF S3 3'!$AB19="|","|",EV$34+'INF S3 3'!$AB19)</f>
        <v>0.60967152777777778</v>
      </c>
      <c r="EW26" s="198"/>
      <c r="EX26" s="89"/>
      <c r="EY26" s="198"/>
      <c r="EZ26" s="83">
        <f ca="1">IF('INF S3 3'!$AB19="|","|",EZ$30+'INF S3 3'!$AB19-'INF S3 3'!$AB$23)</f>
        <v>0.63027343750000009</v>
      </c>
      <c r="FA26" s="82"/>
      <c r="FB26" s="190"/>
      <c r="FC26" s="207">
        <f ca="1">IF('INF S3 3'!$AB19="|","|",FC$34+'INF S3 3'!$AB19)</f>
        <v>0.65133819444444452</v>
      </c>
      <c r="FD26" s="198" t="str">
        <f ca="1">IF('INF S2 353-271'!$AE19="|","|",FD$34+'INF S2 353-271'!$AE19)</f>
        <v>|</v>
      </c>
      <c r="FE26" s="89"/>
      <c r="FF26" s="198"/>
      <c r="FG26" s="83">
        <f ca="1">IF('INF S3 3'!$AB19="|","|",FG$30+'INF S3 3'!$AB19-'INF S3 3'!$AB$23)</f>
        <v>0.67194010416666672</v>
      </c>
      <c r="FH26" s="82">
        <f ca="1">IF('INF S3 3'!$AC19="|","|",FH$34+'INF S3 3'!$AC19)</f>
        <v>0.67545138888888889</v>
      </c>
      <c r="FI26" s="190"/>
      <c r="FJ26" s="207">
        <f ca="1">IF('INF S3 3'!$AB19="|","|",FJ$34+'INF S3 3'!$AB19)</f>
        <v>0.69300486111111115</v>
      </c>
      <c r="FK26" s="198"/>
      <c r="FL26" s="89"/>
      <c r="FM26" s="198"/>
      <c r="FN26" s="83">
        <f ca="1">IF('INF S3 3'!$AB19="|","|",FN$30+'INF S3 3'!$AB19-'INF S3 3'!$AB$23)</f>
        <v>0.71360677083333346</v>
      </c>
      <c r="FO26" s="82">
        <f ca="1">IF('INF S3 3'!$AC19="|","|",FO$34+'INF S3 3'!$AC19)</f>
        <v>0.71711805555555552</v>
      </c>
      <c r="FP26" s="190"/>
      <c r="FQ26" s="207">
        <f ca="1">IF('INF S3 3'!$AB19="|","|",FQ$34+'INF S3 3'!$AB19)</f>
        <v>0.73467152777777789</v>
      </c>
      <c r="FR26" s="198" t="str">
        <f ca="1">IF('INF S2 353-271'!$AE19="|","|",FR$34+'INF S2 353-271'!$AE19)</f>
        <v>|</v>
      </c>
      <c r="FS26" s="198"/>
      <c r="FT26" s="190"/>
      <c r="FU26" s="207">
        <f ca="1">IF('INF S3 3'!$AB19="|","|",FU$34+'INF S3 3'!$AB19)</f>
        <v>0.77633819444444452</v>
      </c>
      <c r="FV26" s="198"/>
      <c r="FW26" s="89"/>
      <c r="FX26" s="83">
        <f ca="1">IF('INF S3 3'!$AB19="|","|",FX$30+'INF S3 3'!$AB19-'INF S3 3'!$AB$23)</f>
        <v>0.79694010416666672</v>
      </c>
      <c r="FY26" s="82">
        <f ca="1">IF('INF S3 3'!$AC19="|","|",FY$34+'INF S3 3'!$AC19)</f>
        <v>0.80045138888888889</v>
      </c>
      <c r="FZ26" s="198" t="str">
        <f ca="1">IF('INF S2 353-271'!$AE19="|","|",FZ$34+'INF S2 353-271'!$AE19)</f>
        <v>|</v>
      </c>
      <c r="GA26" s="198"/>
      <c r="GB26" s="190"/>
      <c r="GC26" s="207">
        <f ca="1">IF('INF S3 3'!$AB19="|","|",GC$34+'INF S3 3'!$AB19)</f>
        <v>0.85967152777777789</v>
      </c>
      <c r="GD26" s="198"/>
      <c r="GE26" s="89"/>
      <c r="GF26" s="83">
        <f ca="1">IF('INF S3 3'!$AB19="|","|",GF$30+'INF S3 3'!$AB19-'INF S3 3'!$AB$23)</f>
        <v>0.88027343750000009</v>
      </c>
      <c r="GG26" s="82"/>
      <c r="GH26" s="198" t="str">
        <f ca="1">IF('INF S2 353-271'!$AE19="|","|",GH$34+'INF S2 353-271'!$AE19)</f>
        <v>|</v>
      </c>
      <c r="GI26" s="198"/>
      <c r="GJ26" s="190"/>
      <c r="GK26" s="207">
        <f ca="1">IF('INF S3 3'!$AB19="|","|",GK$34+'INF S3 3'!$AB19)</f>
        <v>0.94300486111111126</v>
      </c>
      <c r="GL26" s="89"/>
      <c r="GM26" s="83">
        <f ca="1">IF('INF S3 3'!$AB19="|","|",GM$30+'INF S3 3'!$AB19-'INF S3 3'!$AB$23)</f>
        <v>0.96360677083333346</v>
      </c>
    </row>
    <row r="27" spans="1:195">
      <c r="A27" s="148">
        <f ca="1">'INF S3 3'!K20</f>
        <v>24.75200000000001</v>
      </c>
      <c r="B27" s="284"/>
      <c r="C27" s="154" t="str">
        <f ca="1">'INF S3 3'!L20</f>
        <v>Otusz</v>
      </c>
      <c r="D27" s="275"/>
      <c r="E27" s="83">
        <f ca="1">IF('INF S3 3'!$T20="|","|",E$22+'INF S3 3'!$T20)</f>
        <v>0.24828999999999998</v>
      </c>
      <c r="F27" s="89"/>
      <c r="G27" s="190"/>
      <c r="H27" s="82" t="str">
        <f ca="1">IF('INF S3 3'!$U20="|","|",H$22+'INF S3 3'!$U20)</f>
        <v>|</v>
      </c>
      <c r="I27" s="83">
        <f ca="1">IF('INF S3 3'!$T20="|","|",I$22+'INF S3 3'!$T20)</f>
        <v>0.28995666666666664</v>
      </c>
      <c r="J27" s="83"/>
      <c r="K27" s="89"/>
      <c r="L27" s="198" t="str">
        <f ca="1">IF('INF S2 353-271'!$W20="|","|",L$22+'INF S2 353-271'!$W20)</f>
        <v>|</v>
      </c>
      <c r="M27" s="207">
        <f ca="1">IF('INF S3 3'!$T20="|","|",M$22+'INF S3 3'!$T20)</f>
        <v>0.31079000000000001</v>
      </c>
      <c r="N27" s="190"/>
      <c r="O27" s="82" t="str">
        <f ca="1">IF('INF S3 3'!$U20="|","|",O$22+'INF S3 3'!$U20)</f>
        <v>|</v>
      </c>
      <c r="P27" s="83">
        <f ca="1">IF('INF S3 3'!$T20="|","|",P$22+'INF S3 3'!$T20)</f>
        <v>0.33162333333333333</v>
      </c>
      <c r="Q27" s="83"/>
      <c r="R27" s="89"/>
      <c r="S27" s="198" t="str">
        <f ca="1">IF('INF S2 353-271'!$W20="|","|",S$22+'INF S2 353-271'!$W20)</f>
        <v>|</v>
      </c>
      <c r="T27" s="207">
        <f ca="1">IF('INF S3 3'!$T20="|","|",T$22+'INF S3 3'!$T20)</f>
        <v>0.35245666666666664</v>
      </c>
      <c r="U27" s="190"/>
      <c r="V27" s="82" t="str">
        <f ca="1">IF('INF S3 3'!$U20="|","|",V$22+'INF S3 3'!$U20)</f>
        <v>|</v>
      </c>
      <c r="W27" s="83">
        <f ca="1">IF('INF S3 3'!$T20="|","|",W$22+'INF S3 3'!$T20)</f>
        <v>0.37329000000000001</v>
      </c>
      <c r="X27" s="83"/>
      <c r="Y27" s="89"/>
      <c r="Z27" s="198"/>
      <c r="AA27" s="207">
        <f ca="1">IF('INF S3 3'!$T20="|","|",AA$22+'INF S3 3'!$T20)</f>
        <v>0.39412333333333333</v>
      </c>
      <c r="AB27" s="190"/>
      <c r="AC27" s="82"/>
      <c r="AD27" s="83"/>
      <c r="AE27" s="198" t="str">
        <f ca="1">IF('INF S2 353-271'!$W20="|","|",AE$22+'INF S2 353-271'!$W20)</f>
        <v>|</v>
      </c>
      <c r="AF27" s="207">
        <f ca="1">IF('INF S3 3'!$T20="|","|",AF$22+'INF S3 3'!$T20)</f>
        <v>0.43579000000000001</v>
      </c>
      <c r="AG27" s="190"/>
      <c r="AH27" s="83">
        <f ca="1">IF('INF S3 3'!$T20="|","|",AH$22+'INF S3 3'!$T20)</f>
        <v>0.45662333333333333</v>
      </c>
      <c r="AI27" s="89"/>
      <c r="AJ27" s="198"/>
      <c r="AK27" s="82"/>
      <c r="AL27" s="83"/>
      <c r="AM27" s="198" t="str">
        <f ca="1">IF('INF S2 353-271'!$W20="|","|",AM$22+'INF S2 353-271'!$W20)</f>
        <v>|</v>
      </c>
      <c r="AN27" s="207">
        <f ca="1">IF('INF S3 3'!$T20="|","|",AN$22+'INF S3 3'!$T20)</f>
        <v>0.51912333333333327</v>
      </c>
      <c r="AO27" s="190"/>
      <c r="AP27" s="83">
        <f ca="1">IF('INF S3 3'!$T20="|","|",AP$22+'INF S3 3'!$T20)</f>
        <v>0.53995666666666664</v>
      </c>
      <c r="AQ27" s="89"/>
      <c r="AR27" s="198"/>
      <c r="AS27" s="82"/>
      <c r="AT27" s="83"/>
      <c r="AU27" s="198" t="str">
        <f ca="1">IF('INF S2 353-271'!$W20="|","|",AU$22+'INF S2 353-271'!$W20)</f>
        <v>|</v>
      </c>
      <c r="AV27" s="207">
        <f ca="1">IF('INF S3 3'!$T20="|","|",AV$22+'INF S3 3'!$T20)</f>
        <v>0.60245666666666664</v>
      </c>
      <c r="AW27" s="190"/>
      <c r="AX27" s="83">
        <f ca="1">IF('INF S3 3'!$T20="|","|",AX$22+'INF S3 3'!$T20)</f>
        <v>0.6232899999999999</v>
      </c>
      <c r="AY27" s="89"/>
      <c r="AZ27" s="198"/>
      <c r="BA27" s="207">
        <f ca="1">IF('INF S3 3'!$T20="|","|",BA$22+'INF S3 3'!$T20)</f>
        <v>0.64412333333333327</v>
      </c>
      <c r="BB27" s="82" t="str">
        <f ca="1">IF('INF S3 3'!$U20="|","|",BB$22+'INF S3 3'!$U20)</f>
        <v>|</v>
      </c>
      <c r="BC27" s="83">
        <f ca="1">IF('INF S3 3'!$T20="|","|",BC$22+'INF S3 3'!$T20)</f>
        <v>0.66495666666666664</v>
      </c>
      <c r="BD27" s="83"/>
      <c r="BE27" s="89"/>
      <c r="BF27" s="198" t="str">
        <f ca="1">IF('INF S2 353-271'!$W20="|","|",BF$22+'INF S2 353-271'!$W20)</f>
        <v>|</v>
      </c>
      <c r="BG27" s="207">
        <f ca="1">IF('INF S3 3'!$T20="|","|",BG$22+'INF S3 3'!$T20)</f>
        <v>0.68579000000000001</v>
      </c>
      <c r="BH27" s="190"/>
      <c r="BI27" s="82" t="str">
        <f ca="1">IF('INF S3 3'!$U20="|","|",BI$22+'INF S3 3'!$U20)</f>
        <v>|</v>
      </c>
      <c r="BJ27" s="83">
        <f ca="1">IF('INF S3 3'!$T20="|","|",BJ$22+'INF S3 3'!$T20)</f>
        <v>0.70662333333333338</v>
      </c>
      <c r="BK27" s="83"/>
      <c r="BL27" s="89"/>
      <c r="BM27" s="198" t="str">
        <f ca="1">IF('INF S2 353-271'!$W20="|","|",BM$22+'INF S2 353-271'!$W20)</f>
        <v>|</v>
      </c>
      <c r="BN27" s="207">
        <f ca="1">IF('INF S3 3'!$T20="|","|",BN$22+'INF S3 3'!$T20)</f>
        <v>0.72745666666666664</v>
      </c>
      <c r="BO27" s="190"/>
      <c r="BP27" s="82" t="str">
        <f ca="1">IF('INF S3 3'!$U20="|","|",BP$22+'INF S3 3'!$U20)</f>
        <v>|</v>
      </c>
      <c r="BQ27" s="83">
        <f ca="1">IF('INF S3 3'!$T20="|","|",BQ$22+'INF S3 3'!$T20)</f>
        <v>0.74829000000000001</v>
      </c>
      <c r="BR27" s="83"/>
      <c r="BS27" s="89"/>
      <c r="BT27" s="198"/>
      <c r="BU27" s="207">
        <f ca="1">IF('INF S3 3'!$T20="|","|",BU$22+'INF S3 3'!$T20)</f>
        <v>0.76912333333333338</v>
      </c>
      <c r="BV27" s="190"/>
      <c r="BW27" s="82" t="str">
        <f ca="1">IF('INF S3 3'!$U20="|","|",BW$22+'INF S3 3'!$U20)</f>
        <v>|</v>
      </c>
      <c r="BX27" s="83"/>
      <c r="BY27" s="198" t="str">
        <f ca="1">IF('INF S2 353-271'!$W20="|","|",BY$22+'INF S2 353-271'!$W20)</f>
        <v>|</v>
      </c>
      <c r="BZ27" s="207">
        <f ca="1">IF('INF S3 3'!$T20="|","|",BZ$22+'INF S3 3'!$T20)</f>
        <v>0.81079000000000001</v>
      </c>
      <c r="CA27" s="190"/>
      <c r="CB27" s="83">
        <f ca="1">IF('INF S3 3'!$T20="|","|",CB$22+'INF S3 3'!$T20)</f>
        <v>0.83162333333333338</v>
      </c>
      <c r="CC27" s="89"/>
      <c r="CD27" s="198"/>
      <c r="CE27" s="82"/>
      <c r="CF27" s="83"/>
      <c r="CG27" s="198" t="str">
        <f ca="1">IF('INF S2 353-271'!$W20="|","|",CG$22+'INF S2 353-271'!$W20)</f>
        <v>|</v>
      </c>
      <c r="CH27" s="207">
        <f ca="1">IF('INF S3 3'!$T20="|","|",CH$22+'INF S3 3'!$T20)</f>
        <v>0.89412333333333338</v>
      </c>
      <c r="CI27" s="190"/>
      <c r="CJ27" s="83">
        <f ca="1">IF('INF S3 3'!$T20="|","|",CJ$22+'INF S3 3'!$T20)</f>
        <v>0.91495666666666664</v>
      </c>
      <c r="CK27" s="89"/>
      <c r="CL27" s="198"/>
      <c r="CM27" s="82"/>
      <c r="CN27" s="83"/>
      <c r="CO27" s="198"/>
      <c r="CP27" s="207"/>
      <c r="CQ27" s="190"/>
      <c r="CR27" s="83">
        <f ca="1">IF('INF S3 3'!$T20="|","|",CR$22+'INF S3 3'!$T20)</f>
        <v>0.99829000000000001</v>
      </c>
      <c r="CU27" s="148">
        <v>24.75200000000001</v>
      </c>
      <c r="CV27" s="148"/>
      <c r="CW27" s="154" t="s">
        <v>136</v>
      </c>
      <c r="CX27" s="89"/>
      <c r="CY27" s="83">
        <f ca="1">IF('INF S3 3'!$AB20="|","|",CY$30+'INF S3 3'!$AB20-'INF S3 3'!$AB$23)</f>
        <v>0.21055444444444446</v>
      </c>
      <c r="CZ27" s="82"/>
      <c r="DA27" s="190"/>
      <c r="DB27" s="207">
        <f ca="1">IF('INF S3 3'!$AB20="|","|",DB$34+'INF S3 3'!$AB20)</f>
        <v>0.23161920138888886</v>
      </c>
      <c r="DC27" s="198"/>
      <c r="DD27" s="89"/>
      <c r="DE27" s="198"/>
      <c r="DF27" s="83">
        <f ca="1">IF('INF S3 3'!$AB20="|","|",DF$30+'INF S3 3'!$AB20-'INF S3 3'!$AB$23)</f>
        <v>0.25222111111111112</v>
      </c>
      <c r="DG27" s="82" t="str">
        <f ca="1">IF('INF S3 3'!$AC20="|","|",DG$34+'INF S3 3'!$AC20)</f>
        <v>|</v>
      </c>
      <c r="DH27" s="190"/>
      <c r="DI27" s="207">
        <f ca="1">IF('INF S3 3'!$AB20="|","|",DI$34+'INF S3 3'!$AB20)</f>
        <v>0.27328586805555555</v>
      </c>
      <c r="DJ27" s="198" t="str">
        <f ca="1">IF('INF S2 353-271'!$AE20="|","|",DJ$34+'INF S2 353-271'!$AE20)</f>
        <v>|</v>
      </c>
      <c r="DK27" s="89"/>
      <c r="DL27" s="198"/>
      <c r="DM27" s="83">
        <f ca="1">IF('INF S3 3'!$AB20="|","|",DM$30+'INF S3 3'!$AB20-'INF S3 3'!$AB$23)</f>
        <v>0.29388777777777786</v>
      </c>
      <c r="DN27" s="82" t="str">
        <f ca="1">IF('INF S3 3'!$AC20="|","|",DN$34+'INF S3 3'!$AC20)</f>
        <v>|</v>
      </c>
      <c r="DO27" s="190"/>
      <c r="DP27" s="207">
        <f ca="1">IF('INF S3 3'!$AB20="|","|",DP$34+'INF S3 3'!$AB20)</f>
        <v>0.31495253472222218</v>
      </c>
      <c r="DQ27" s="198" t="str">
        <f ca="1">IF('INF S2 353-271'!$AE20="|","|",DQ$34+'INF S2 353-271'!$AE20)</f>
        <v>|</v>
      </c>
      <c r="DR27" s="89"/>
      <c r="DS27" s="198"/>
      <c r="DT27" s="83">
        <f ca="1">IF('INF S3 3'!$AB20="|","|",DT$30+'INF S3 3'!$AB20-'INF S3 3'!$AB$23)</f>
        <v>0.33555444444444449</v>
      </c>
      <c r="DU27" s="82" t="str">
        <f ca="1">IF('INF S3 3'!$AC20="|","|",DU$34+'INF S3 3'!$AC20)</f>
        <v>|</v>
      </c>
      <c r="DV27" s="190"/>
      <c r="DW27" s="207">
        <f ca="1">IF('INF S3 3'!$AB20="|","|",DW$34+'INF S3 3'!$AB20)</f>
        <v>0.35661920138888892</v>
      </c>
      <c r="DX27" s="198"/>
      <c r="DY27" s="89"/>
      <c r="DZ27" s="83">
        <f ca="1">IF('INF S3 3'!$AB20="|","|",DZ$30+'INF S3 3'!$AB20-'INF S3 3'!$AB$23)</f>
        <v>0.37722111111111112</v>
      </c>
      <c r="EA27" s="82"/>
      <c r="EB27" s="207">
        <f ca="1">IF('INF S3 3'!$AB20="|","|",EB$34+'INF S3 3'!$AB20)</f>
        <v>0.39828586805555555</v>
      </c>
      <c r="EC27" s="198" t="str">
        <f ca="1">IF('INF S2 353-271'!$AE20="|","|",EC$34+'INF S2 353-271'!$AE20)</f>
        <v>|</v>
      </c>
      <c r="ED27" s="198"/>
      <c r="EE27" s="190"/>
      <c r="EF27" s="207">
        <f ca="1">IF('INF S3 3'!$AB20="|","|",EF$34+'INF S3 3'!$AB20)</f>
        <v>0.43995253472222218</v>
      </c>
      <c r="EG27" s="198"/>
      <c r="EH27" s="89"/>
      <c r="EI27" s="83">
        <f ca="1">IF('INF S3 3'!$AB20="|","|",EI$30+'INF S3 3'!$AB20-'INF S3 3'!$AB$23)</f>
        <v>0.46055444444444449</v>
      </c>
      <c r="EJ27" s="82"/>
      <c r="EK27" s="198" t="str">
        <f ca="1">IF('INF S2 353-271'!$AE20="|","|",EK$34+'INF S2 353-271'!$AE20)</f>
        <v>|</v>
      </c>
      <c r="EL27" s="198"/>
      <c r="EM27" s="190"/>
      <c r="EN27" s="207">
        <f ca="1">IF('INF S3 3'!$AB20="|","|",EN$34+'INF S3 3'!$AB20)</f>
        <v>0.52328586805555555</v>
      </c>
      <c r="EO27" s="198"/>
      <c r="EP27" s="89"/>
      <c r="EQ27" s="83">
        <f ca="1">IF('INF S3 3'!$AB20="|","|",EQ$30+'INF S3 3'!$AB20-'INF S3 3'!$AB$23)</f>
        <v>0.54388777777777775</v>
      </c>
      <c r="ER27" s="82"/>
      <c r="ES27" s="198" t="str">
        <f ca="1">IF('INF S2 353-271'!$AE20="|","|",ES$34+'INF S2 353-271'!$AE20)</f>
        <v>|</v>
      </c>
      <c r="ET27" s="198"/>
      <c r="EU27" s="190"/>
      <c r="EV27" s="207">
        <f ca="1">IF('INF S3 3'!$AB20="|","|",EV$34+'INF S3 3'!$AB20)</f>
        <v>0.60661920138888881</v>
      </c>
      <c r="EW27" s="198"/>
      <c r="EX27" s="89"/>
      <c r="EY27" s="198"/>
      <c r="EZ27" s="83">
        <f ca="1">IF('INF S3 3'!$AB20="|","|",EZ$30+'INF S3 3'!$AB20-'INF S3 3'!$AB$23)</f>
        <v>0.62722111111111112</v>
      </c>
      <c r="FA27" s="82"/>
      <c r="FB27" s="190"/>
      <c r="FC27" s="207">
        <f ca="1">IF('INF S3 3'!$AB20="|","|",FC$34+'INF S3 3'!$AB20)</f>
        <v>0.64828586805555555</v>
      </c>
      <c r="FD27" s="198" t="str">
        <f ca="1">IF('INF S2 353-271'!$AE20="|","|",FD$34+'INF S2 353-271'!$AE20)</f>
        <v>|</v>
      </c>
      <c r="FE27" s="89"/>
      <c r="FF27" s="198"/>
      <c r="FG27" s="83">
        <f ca="1">IF('INF S3 3'!$AB20="|","|",FG$30+'INF S3 3'!$AB20-'INF S3 3'!$AB$23)</f>
        <v>0.66888777777777775</v>
      </c>
      <c r="FH27" s="82" t="str">
        <f ca="1">IF('INF S3 3'!$AC20="|","|",FH$34+'INF S3 3'!$AC20)</f>
        <v>|</v>
      </c>
      <c r="FI27" s="190"/>
      <c r="FJ27" s="207">
        <f ca="1">IF('INF S3 3'!$AB20="|","|",FJ$34+'INF S3 3'!$AB20)</f>
        <v>0.68995253472222218</v>
      </c>
      <c r="FK27" s="198"/>
      <c r="FL27" s="89"/>
      <c r="FM27" s="198"/>
      <c r="FN27" s="83">
        <f ca="1">IF('INF S3 3'!$AB20="|","|",FN$30+'INF S3 3'!$AB20-'INF S3 3'!$AB$23)</f>
        <v>0.71055444444444449</v>
      </c>
      <c r="FO27" s="82" t="str">
        <f ca="1">IF('INF S3 3'!$AC20="|","|",FO$34+'INF S3 3'!$AC20)</f>
        <v>|</v>
      </c>
      <c r="FP27" s="190"/>
      <c r="FQ27" s="207">
        <f ca="1">IF('INF S3 3'!$AB20="|","|",FQ$34+'INF S3 3'!$AB20)</f>
        <v>0.73161920138888892</v>
      </c>
      <c r="FR27" s="198" t="str">
        <f ca="1">IF('INF S2 353-271'!$AE20="|","|",FR$34+'INF S2 353-271'!$AE20)</f>
        <v>|</v>
      </c>
      <c r="FS27" s="198"/>
      <c r="FT27" s="190"/>
      <c r="FU27" s="207">
        <f ca="1">IF('INF S3 3'!$AB20="|","|",FU$34+'INF S3 3'!$AB20)</f>
        <v>0.77328586805555555</v>
      </c>
      <c r="FV27" s="198"/>
      <c r="FW27" s="89"/>
      <c r="FX27" s="83">
        <f ca="1">IF('INF S3 3'!$AB20="|","|",FX$30+'INF S3 3'!$AB20-'INF S3 3'!$AB$23)</f>
        <v>0.79388777777777775</v>
      </c>
      <c r="FY27" s="82" t="str">
        <f ca="1">IF('INF S3 3'!$AC20="|","|",FY$34+'INF S3 3'!$AC20)</f>
        <v>|</v>
      </c>
      <c r="FZ27" s="198" t="str">
        <f ca="1">IF('INF S2 353-271'!$AE20="|","|",FZ$34+'INF S2 353-271'!$AE20)</f>
        <v>|</v>
      </c>
      <c r="GA27" s="198"/>
      <c r="GB27" s="190"/>
      <c r="GC27" s="207">
        <f ca="1">IF('INF S3 3'!$AB20="|","|",GC$34+'INF S3 3'!$AB20)</f>
        <v>0.85661920138888892</v>
      </c>
      <c r="GD27" s="198"/>
      <c r="GE27" s="89"/>
      <c r="GF27" s="83">
        <f ca="1">IF('INF S3 3'!$AB20="|","|",GF$30+'INF S3 3'!$AB20-'INF S3 3'!$AB$23)</f>
        <v>0.87722111111111112</v>
      </c>
      <c r="GG27" s="82"/>
      <c r="GH27" s="198" t="str">
        <f ca="1">IF('INF S2 353-271'!$AE20="|","|",GH$34+'INF S2 353-271'!$AE20)</f>
        <v>|</v>
      </c>
      <c r="GI27" s="198"/>
      <c r="GJ27" s="190"/>
      <c r="GK27" s="207">
        <f ca="1">IF('INF S3 3'!$AB20="|","|",GK$34+'INF S3 3'!$AB20)</f>
        <v>0.93995253472222229</v>
      </c>
      <c r="GL27" s="89"/>
      <c r="GM27" s="83">
        <f ca="1">IF('INF S3 3'!$AB20="|","|",GM$30+'INF S3 3'!$AB20-'INF S3 3'!$AB$23)</f>
        <v>0.96055444444444449</v>
      </c>
    </row>
    <row r="28" spans="1:195">
      <c r="A28" s="148">
        <f ca="1">'INF S3 3'!K21</f>
        <v>29.480999999999995</v>
      </c>
      <c r="B28" s="284"/>
      <c r="C28" s="262" t="str">
        <f ca="1">'INF S3 3'!L21</f>
        <v>Buk</v>
      </c>
      <c r="D28" s="275"/>
      <c r="E28" s="83">
        <f ca="1">IF('INF S3 3'!$T21="|","|",E$22+'INF S3 3'!$T21)</f>
        <v>0.2508847569444444</v>
      </c>
      <c r="F28" s="89"/>
      <c r="G28" s="190"/>
      <c r="H28" s="82">
        <f ca="1">IF('INF S3 3'!$U21="|","|",H$22+'INF S3 3'!$U21)</f>
        <v>0.28769174768518518</v>
      </c>
      <c r="I28" s="83">
        <f ca="1">IF('INF S3 3'!$T21="|","|",I$22+'INF S3 3'!$T21)</f>
        <v>0.29255142361111108</v>
      </c>
      <c r="J28" s="83"/>
      <c r="K28" s="89"/>
      <c r="L28" s="198" t="str">
        <f ca="1">IF('INF S2 353-271'!$W21="|","|",L$22+'INF S2 353-271'!$W21)</f>
        <v>|</v>
      </c>
      <c r="M28" s="207">
        <f ca="1">IF('INF S3 3'!$T21="|","|",M$22+'INF S3 3'!$T21)</f>
        <v>0.31338475694444445</v>
      </c>
      <c r="N28" s="190"/>
      <c r="O28" s="82">
        <f ca="1">IF('INF S3 3'!$U21="|","|",O$22+'INF S3 3'!$U21)</f>
        <v>0.32935841435185187</v>
      </c>
      <c r="P28" s="83">
        <f ca="1">IF('INF S3 3'!$T21="|","|",P$22+'INF S3 3'!$T21)</f>
        <v>0.33421809027777777</v>
      </c>
      <c r="Q28" s="83"/>
      <c r="R28" s="89"/>
      <c r="S28" s="198" t="str">
        <f ca="1">IF('INF S2 353-271'!$W21="|","|",S$22+'INF S2 353-271'!$W21)</f>
        <v>|</v>
      </c>
      <c r="T28" s="207">
        <f ca="1">IF('INF S3 3'!$T21="|","|",T$22+'INF S3 3'!$T21)</f>
        <v>0.35505142361111108</v>
      </c>
      <c r="U28" s="190"/>
      <c r="V28" s="82">
        <f ca="1">IF('INF S3 3'!$U21="|","|",V$22+'INF S3 3'!$U21)</f>
        <v>0.37102508101851855</v>
      </c>
      <c r="W28" s="83">
        <f ca="1">IF('INF S3 3'!$T21="|","|",W$22+'INF S3 3'!$T21)</f>
        <v>0.37588475694444445</v>
      </c>
      <c r="X28" s="83"/>
      <c r="Y28" s="89"/>
      <c r="Z28" s="198"/>
      <c r="AA28" s="207">
        <f ca="1">IF('INF S3 3'!$T21="|","|",AA$22+'INF S3 3'!$T21)</f>
        <v>0.39671809027777777</v>
      </c>
      <c r="AB28" s="190"/>
      <c r="AC28" s="82"/>
      <c r="AD28" s="83"/>
      <c r="AE28" s="198" t="str">
        <f ca="1">IF('INF S2 353-271'!$W21="|","|",AE$22+'INF S2 353-271'!$W21)</f>
        <v>|</v>
      </c>
      <c r="AF28" s="207">
        <f ca="1">IF('INF S3 3'!$T21="|","|",AF$22+'INF S3 3'!$T21)</f>
        <v>0.43838475694444445</v>
      </c>
      <c r="AG28" s="190"/>
      <c r="AH28" s="83">
        <f ca="1">IF('INF S3 3'!$T21="|","|",AH$22+'INF S3 3'!$T21)</f>
        <v>0.45921809027777777</v>
      </c>
      <c r="AI28" s="89"/>
      <c r="AJ28" s="198"/>
      <c r="AK28" s="82"/>
      <c r="AL28" s="83"/>
      <c r="AM28" s="198" t="str">
        <f ca="1">IF('INF S2 353-271'!$W21="|","|",AM$22+'INF S2 353-271'!$W21)</f>
        <v>|</v>
      </c>
      <c r="AN28" s="207">
        <f ca="1">IF('INF S3 3'!$T21="|","|",AN$22+'INF S3 3'!$T21)</f>
        <v>0.52171809027777771</v>
      </c>
      <c r="AO28" s="190"/>
      <c r="AP28" s="83">
        <f ca="1">IF('INF S3 3'!$T21="|","|",AP$22+'INF S3 3'!$T21)</f>
        <v>0.54255142361111108</v>
      </c>
      <c r="AQ28" s="89"/>
      <c r="AR28" s="198"/>
      <c r="AS28" s="82"/>
      <c r="AT28" s="83"/>
      <c r="AU28" s="198" t="str">
        <f ca="1">IF('INF S2 353-271'!$W21="|","|",AU$22+'INF S2 353-271'!$W21)</f>
        <v>|</v>
      </c>
      <c r="AV28" s="207">
        <f ca="1">IF('INF S3 3'!$T21="|","|",AV$22+'INF S3 3'!$T21)</f>
        <v>0.60505142361111108</v>
      </c>
      <c r="AW28" s="190"/>
      <c r="AX28" s="83">
        <f ca="1">IF('INF S3 3'!$T21="|","|",AX$22+'INF S3 3'!$T21)</f>
        <v>0.62588475694444434</v>
      </c>
      <c r="AY28" s="89"/>
      <c r="AZ28" s="198"/>
      <c r="BA28" s="207">
        <f ca="1">IF('INF S3 3'!$T21="|","|",BA$22+'INF S3 3'!$T21)</f>
        <v>0.64671809027777771</v>
      </c>
      <c r="BB28" s="82">
        <f ca="1">IF('INF S3 3'!$U21="|","|",BB$22+'INF S3 3'!$U21)</f>
        <v>0.66269174768518524</v>
      </c>
      <c r="BC28" s="83">
        <f ca="1">IF('INF S3 3'!$T21="|","|",BC$22+'INF S3 3'!$T21)</f>
        <v>0.66755142361111108</v>
      </c>
      <c r="BD28" s="83"/>
      <c r="BE28" s="89"/>
      <c r="BF28" s="198" t="str">
        <f ca="1">IF('INF S2 353-271'!$W21="|","|",BF$22+'INF S2 353-271'!$W21)</f>
        <v>|</v>
      </c>
      <c r="BG28" s="207">
        <f ca="1">IF('INF S3 3'!$T21="|","|",BG$22+'INF S3 3'!$T21)</f>
        <v>0.68838475694444445</v>
      </c>
      <c r="BH28" s="190"/>
      <c r="BI28" s="82">
        <f ca="1">IF('INF S3 3'!$U21="|","|",BI$22+'INF S3 3'!$U21)</f>
        <v>0.70435841435185198</v>
      </c>
      <c r="BJ28" s="83">
        <f ca="1">IF('INF S3 3'!$T21="|","|",BJ$22+'INF S3 3'!$T21)</f>
        <v>0.70921809027777782</v>
      </c>
      <c r="BK28" s="83"/>
      <c r="BL28" s="89"/>
      <c r="BM28" s="198" t="str">
        <f ca="1">IF('INF S2 353-271'!$W21="|","|",BM$22+'INF S2 353-271'!$W21)</f>
        <v>|</v>
      </c>
      <c r="BN28" s="207">
        <f ca="1">IF('INF S3 3'!$T21="|","|",BN$22+'INF S3 3'!$T21)</f>
        <v>0.73005142361111108</v>
      </c>
      <c r="BO28" s="190"/>
      <c r="BP28" s="82">
        <f ca="1">IF('INF S3 3'!$U21="|","|",BP$22+'INF S3 3'!$U21)</f>
        <v>0.74602508101851861</v>
      </c>
      <c r="BQ28" s="83">
        <f ca="1">IF('INF S3 3'!$T21="|","|",BQ$22+'INF S3 3'!$T21)</f>
        <v>0.75088475694444445</v>
      </c>
      <c r="BR28" s="83"/>
      <c r="BS28" s="89"/>
      <c r="BT28" s="198"/>
      <c r="BU28" s="207">
        <f ca="1">IF('INF S3 3'!$T21="|","|",BU$22+'INF S3 3'!$T21)</f>
        <v>0.77171809027777782</v>
      </c>
      <c r="BV28" s="190"/>
      <c r="BW28" s="82">
        <f ca="1">IF('INF S3 3'!$U21="|","|",BW$22+'INF S3 3'!$U21)</f>
        <v>0.78769174768518524</v>
      </c>
      <c r="BX28" s="83"/>
      <c r="BY28" s="198" t="str">
        <f ca="1">IF('INF S2 353-271'!$W21="|","|",BY$22+'INF S2 353-271'!$W21)</f>
        <v>|</v>
      </c>
      <c r="BZ28" s="207">
        <f ca="1">IF('INF S3 3'!$T21="|","|",BZ$22+'INF S3 3'!$T21)</f>
        <v>0.81338475694444445</v>
      </c>
      <c r="CA28" s="190"/>
      <c r="CB28" s="83">
        <f ca="1">IF('INF S3 3'!$T21="|","|",CB$22+'INF S3 3'!$T21)</f>
        <v>0.83421809027777782</v>
      </c>
      <c r="CC28" s="89"/>
      <c r="CD28" s="198"/>
      <c r="CE28" s="82"/>
      <c r="CF28" s="83"/>
      <c r="CG28" s="198" t="str">
        <f ca="1">IF('INF S2 353-271'!$W21="|","|",CG$22+'INF S2 353-271'!$W21)</f>
        <v>|</v>
      </c>
      <c r="CH28" s="207">
        <f ca="1">IF('INF S3 3'!$T21="|","|",CH$22+'INF S3 3'!$T21)</f>
        <v>0.89671809027777782</v>
      </c>
      <c r="CI28" s="190"/>
      <c r="CJ28" s="83">
        <f ca="1">IF('INF S3 3'!$T21="|","|",CJ$22+'INF S3 3'!$T21)</f>
        <v>0.91755142361111108</v>
      </c>
      <c r="CK28" s="89"/>
      <c r="CL28" s="198"/>
      <c r="CM28" s="82"/>
      <c r="CN28" s="83"/>
      <c r="CO28" s="198"/>
      <c r="CP28" s="207"/>
      <c r="CQ28" s="190"/>
      <c r="CR28" s="83">
        <f ca="1">IF('INF S3 3'!$T21="|","|",CR$22+'INF S3 3'!$T21)</f>
        <v>1.0008847569444446</v>
      </c>
      <c r="CU28" s="148">
        <v>29.480999999999995</v>
      </c>
      <c r="CV28" s="148"/>
      <c r="CW28" s="262" t="s">
        <v>137</v>
      </c>
      <c r="CX28" s="89"/>
      <c r="CY28" s="83">
        <f ca="1">IF('INF S3 3'!$AB21="|","|",CY$30+'INF S3 3'!$AB21-'INF S3 3'!$AB$23)</f>
        <v>0.20795968750000002</v>
      </c>
      <c r="CZ28" s="82"/>
      <c r="DA28" s="190"/>
      <c r="DB28" s="207">
        <f ca="1">IF('INF S3 3'!$AB21="|","|",DB$34+'INF S3 3'!$AB21)</f>
        <v>0.22902444444444442</v>
      </c>
      <c r="DC28" s="198"/>
      <c r="DD28" s="89"/>
      <c r="DE28" s="198"/>
      <c r="DF28" s="83">
        <f ca="1">IF('INF S3 3'!$AB21="|","|",DF$30+'INF S3 3'!$AB21-'INF S3 3'!$AB$23)</f>
        <v>0.24962635416666665</v>
      </c>
      <c r="DG28" s="82">
        <f ca="1">IF('INF S3 3'!$AC21="|","|",DG$34+'INF S3 3'!$AC21)</f>
        <v>0.25481481481481477</v>
      </c>
      <c r="DH28" s="190"/>
      <c r="DI28" s="207">
        <f ca="1">IF('INF S3 3'!$AB21="|","|",DI$34+'INF S3 3'!$AB21)</f>
        <v>0.2706911111111111</v>
      </c>
      <c r="DJ28" s="198" t="str">
        <f ca="1">IF('INF S2 353-271'!$AE21="|","|",DJ$34+'INF S2 353-271'!$AE21)</f>
        <v>|</v>
      </c>
      <c r="DK28" s="89"/>
      <c r="DL28" s="198"/>
      <c r="DM28" s="83">
        <f ca="1">IF('INF S3 3'!$AB21="|","|",DM$30+'INF S3 3'!$AB21-'INF S3 3'!$AB$23)</f>
        <v>0.29129302083333342</v>
      </c>
      <c r="DN28" s="82">
        <f ca="1">IF('INF S3 3'!$AC21="|","|",DN$34+'INF S3 3'!$AC21)</f>
        <v>0.29648148148148146</v>
      </c>
      <c r="DO28" s="190"/>
      <c r="DP28" s="207">
        <f ca="1">IF('INF S3 3'!$AB21="|","|",DP$34+'INF S3 3'!$AB21)</f>
        <v>0.31235777777777773</v>
      </c>
      <c r="DQ28" s="198" t="str">
        <f ca="1">IF('INF S2 353-271'!$AE21="|","|",DQ$34+'INF S2 353-271'!$AE21)</f>
        <v>|</v>
      </c>
      <c r="DR28" s="89"/>
      <c r="DS28" s="198"/>
      <c r="DT28" s="83">
        <f ca="1">IF('INF S3 3'!$AB21="|","|",DT$30+'INF S3 3'!$AB21-'INF S3 3'!$AB$23)</f>
        <v>0.33295968750000005</v>
      </c>
      <c r="DU28" s="82">
        <f ca="1">IF('INF S3 3'!$AC21="|","|",DU$34+'INF S3 3'!$AC21)</f>
        <v>0.33814814814814814</v>
      </c>
      <c r="DV28" s="190"/>
      <c r="DW28" s="207">
        <f ca="1">IF('INF S3 3'!$AB21="|","|",DW$34+'INF S3 3'!$AB21)</f>
        <v>0.35402444444444447</v>
      </c>
      <c r="DX28" s="198"/>
      <c r="DY28" s="89"/>
      <c r="DZ28" s="83">
        <f ca="1">IF('INF S3 3'!$AB21="|","|",DZ$30+'INF S3 3'!$AB21-'INF S3 3'!$AB$23)</f>
        <v>0.37462635416666668</v>
      </c>
      <c r="EA28" s="82"/>
      <c r="EB28" s="207">
        <f ca="1">IF('INF S3 3'!$AB21="|","|",EB$34+'INF S3 3'!$AB21)</f>
        <v>0.3956911111111111</v>
      </c>
      <c r="EC28" s="198" t="str">
        <f ca="1">IF('INF S2 353-271'!$AE21="|","|",EC$34+'INF S2 353-271'!$AE21)</f>
        <v>|</v>
      </c>
      <c r="ED28" s="198"/>
      <c r="EE28" s="190"/>
      <c r="EF28" s="207">
        <f ca="1">IF('INF S3 3'!$AB21="|","|",EF$34+'INF S3 3'!$AB21)</f>
        <v>0.43735777777777773</v>
      </c>
      <c r="EG28" s="198"/>
      <c r="EH28" s="89"/>
      <c r="EI28" s="83">
        <f ca="1">IF('INF S3 3'!$AB21="|","|",EI$30+'INF S3 3'!$AB21-'INF S3 3'!$AB$23)</f>
        <v>0.45795968750000005</v>
      </c>
      <c r="EJ28" s="82"/>
      <c r="EK28" s="198" t="str">
        <f ca="1">IF('INF S2 353-271'!$AE21="|","|",EK$34+'INF S2 353-271'!$AE21)</f>
        <v>|</v>
      </c>
      <c r="EL28" s="198"/>
      <c r="EM28" s="190"/>
      <c r="EN28" s="207">
        <f ca="1">IF('INF S3 3'!$AB21="|","|",EN$34+'INF S3 3'!$AB21)</f>
        <v>0.5206911111111111</v>
      </c>
      <c r="EO28" s="198"/>
      <c r="EP28" s="89"/>
      <c r="EQ28" s="83">
        <f ca="1">IF('INF S3 3'!$AB21="|","|",EQ$30+'INF S3 3'!$AB21-'INF S3 3'!$AB$23)</f>
        <v>0.5412930208333333</v>
      </c>
      <c r="ER28" s="82"/>
      <c r="ES28" s="198" t="str">
        <f ca="1">IF('INF S2 353-271'!$AE21="|","|",ES$34+'INF S2 353-271'!$AE21)</f>
        <v>|</v>
      </c>
      <c r="ET28" s="198"/>
      <c r="EU28" s="190"/>
      <c r="EV28" s="207">
        <f ca="1">IF('INF S3 3'!$AB21="|","|",EV$34+'INF S3 3'!$AB21)</f>
        <v>0.60402444444444436</v>
      </c>
      <c r="EW28" s="198"/>
      <c r="EX28" s="89"/>
      <c r="EY28" s="198"/>
      <c r="EZ28" s="83">
        <f ca="1">IF('INF S3 3'!$AB21="|","|",EZ$30+'INF S3 3'!$AB21-'INF S3 3'!$AB$23)</f>
        <v>0.62462635416666668</v>
      </c>
      <c r="FA28" s="82"/>
      <c r="FB28" s="190"/>
      <c r="FC28" s="207">
        <f ca="1">IF('INF S3 3'!$AB21="|","|",FC$34+'INF S3 3'!$AB21)</f>
        <v>0.6456911111111111</v>
      </c>
      <c r="FD28" s="198" t="str">
        <f ca="1">IF('INF S2 353-271'!$AE21="|","|",FD$34+'INF S2 353-271'!$AE21)</f>
        <v>|</v>
      </c>
      <c r="FE28" s="89"/>
      <c r="FF28" s="198"/>
      <c r="FG28" s="83">
        <f ca="1">IF('INF S3 3'!$AB21="|","|",FG$30+'INF S3 3'!$AB21-'INF S3 3'!$AB$23)</f>
        <v>0.6662930208333333</v>
      </c>
      <c r="FH28" s="82">
        <f ca="1">IF('INF S3 3'!$AC21="|","|",FH$34+'INF S3 3'!$AC21)</f>
        <v>0.67148148148148146</v>
      </c>
      <c r="FI28" s="190"/>
      <c r="FJ28" s="207">
        <f ca="1">IF('INF S3 3'!$AB21="|","|",FJ$34+'INF S3 3'!$AB21)</f>
        <v>0.68735777777777773</v>
      </c>
      <c r="FK28" s="198"/>
      <c r="FL28" s="89"/>
      <c r="FM28" s="198"/>
      <c r="FN28" s="83">
        <f ca="1">IF('INF S3 3'!$AB21="|","|",FN$30+'INF S3 3'!$AB21-'INF S3 3'!$AB$23)</f>
        <v>0.70795968750000005</v>
      </c>
      <c r="FO28" s="82">
        <f ca="1">IF('INF S3 3'!$AC21="|","|",FO$34+'INF S3 3'!$AC21)</f>
        <v>0.71314814814814809</v>
      </c>
      <c r="FP28" s="190"/>
      <c r="FQ28" s="207">
        <f ca="1">IF('INF S3 3'!$AB21="|","|",FQ$34+'INF S3 3'!$AB21)</f>
        <v>0.72902444444444447</v>
      </c>
      <c r="FR28" s="198" t="str">
        <f ca="1">IF('INF S2 353-271'!$AE21="|","|",FR$34+'INF S2 353-271'!$AE21)</f>
        <v>|</v>
      </c>
      <c r="FS28" s="198"/>
      <c r="FT28" s="190"/>
      <c r="FU28" s="207">
        <f ca="1">IF('INF S3 3'!$AB21="|","|",FU$34+'INF S3 3'!$AB21)</f>
        <v>0.7706911111111111</v>
      </c>
      <c r="FV28" s="198"/>
      <c r="FW28" s="89"/>
      <c r="FX28" s="83">
        <f ca="1">IF('INF S3 3'!$AB21="|","|",FX$30+'INF S3 3'!$AB21-'INF S3 3'!$AB$23)</f>
        <v>0.7912930208333333</v>
      </c>
      <c r="FY28" s="82">
        <f ca="1">IF('INF S3 3'!$AC21="|","|",FY$34+'INF S3 3'!$AC21)</f>
        <v>0.79648148148148146</v>
      </c>
      <c r="FZ28" s="198" t="str">
        <f ca="1">IF('INF S2 353-271'!$AE21="|","|",FZ$34+'INF S2 353-271'!$AE21)</f>
        <v>|</v>
      </c>
      <c r="GA28" s="198"/>
      <c r="GB28" s="190"/>
      <c r="GC28" s="207">
        <f ca="1">IF('INF S3 3'!$AB21="|","|",GC$34+'INF S3 3'!$AB21)</f>
        <v>0.85402444444444447</v>
      </c>
      <c r="GD28" s="198"/>
      <c r="GE28" s="89"/>
      <c r="GF28" s="83">
        <f ca="1">IF('INF S3 3'!$AB21="|","|",GF$30+'INF S3 3'!$AB21-'INF S3 3'!$AB$23)</f>
        <v>0.87462635416666668</v>
      </c>
      <c r="GG28" s="82"/>
      <c r="GH28" s="198" t="str">
        <f ca="1">IF('INF S2 353-271'!$AE21="|","|",GH$34+'INF S2 353-271'!$AE21)</f>
        <v>|</v>
      </c>
      <c r="GI28" s="198"/>
      <c r="GJ28" s="190"/>
      <c r="GK28" s="207">
        <f ca="1">IF('INF S3 3'!$AB21="|","|",GK$34+'INF S3 3'!$AB21)</f>
        <v>0.93735777777777785</v>
      </c>
      <c r="GL28" s="89"/>
      <c r="GM28" s="83">
        <f ca="1">IF('INF S3 3'!$AB21="|","|",GM$30+'INF S3 3'!$AB21-'INF S3 3'!$AB$23)</f>
        <v>0.95795968750000005</v>
      </c>
    </row>
    <row r="29" spans="1:195">
      <c r="A29" s="148">
        <f ca="1">'INF S3 3'!K22</f>
        <v>33.928999999999974</v>
      </c>
      <c r="B29" s="284"/>
      <c r="C29" s="154" t="str">
        <f ca="1">'INF S3 3'!L22</f>
        <v>Wojnowice Wlkp.</v>
      </c>
      <c r="D29" s="275"/>
      <c r="E29" s="83">
        <f ca="1">IF('INF S3 3'!$T22="|","|",E$22+'INF S3 3'!$T22)</f>
        <v>0.25340031249999995</v>
      </c>
      <c r="F29" s="89"/>
      <c r="G29" s="190"/>
      <c r="H29" s="82" t="str">
        <f ca="1">IF('INF S3 3'!$U22="|","|",H$22+'INF S3 3'!$U22)</f>
        <v>|</v>
      </c>
      <c r="I29" s="83">
        <f ca="1">IF('INF S3 3'!$T22="|","|",I$22+'INF S3 3'!$T22)</f>
        <v>0.29506697916666663</v>
      </c>
      <c r="J29" s="83"/>
      <c r="K29" s="89"/>
      <c r="L29" s="198" t="str">
        <f ca="1">IF('INF S2 353-271'!$W22="|","|",L$22+'INF S2 353-271'!$W22)</f>
        <v>|</v>
      </c>
      <c r="M29" s="207">
        <f ca="1">IF('INF S3 3'!$T22="|","|",M$22+'INF S3 3'!$T22)</f>
        <v>0.3159003125</v>
      </c>
      <c r="N29" s="190"/>
      <c r="O29" s="82" t="str">
        <f ca="1">IF('INF S3 3'!$U22="|","|",O$22+'INF S3 3'!$U22)</f>
        <v>|</v>
      </c>
      <c r="P29" s="83">
        <f ca="1">IF('INF S3 3'!$T22="|","|",P$22+'INF S3 3'!$T22)</f>
        <v>0.33673364583333332</v>
      </c>
      <c r="Q29" s="83"/>
      <c r="R29" s="89"/>
      <c r="S29" s="198" t="str">
        <f ca="1">IF('INF S2 353-271'!$W22="|","|",S$22+'INF S2 353-271'!$W22)</f>
        <v>|</v>
      </c>
      <c r="T29" s="207">
        <f ca="1">IF('INF S3 3'!$T22="|","|",T$22+'INF S3 3'!$T22)</f>
        <v>0.35756697916666663</v>
      </c>
      <c r="U29" s="190"/>
      <c r="V29" s="82" t="str">
        <f ca="1">IF('INF S3 3'!$U22="|","|",V$22+'INF S3 3'!$U22)</f>
        <v>|</v>
      </c>
      <c r="W29" s="83">
        <f ca="1">IF('INF S3 3'!$T22="|","|",W$22+'INF S3 3'!$T22)</f>
        <v>0.3784003125</v>
      </c>
      <c r="X29" s="83"/>
      <c r="Y29" s="89"/>
      <c r="Z29" s="198"/>
      <c r="AA29" s="207">
        <f ca="1">IF('INF S3 3'!$T22="|","|",AA$22+'INF S3 3'!$T22)</f>
        <v>0.39923364583333332</v>
      </c>
      <c r="AB29" s="190"/>
      <c r="AC29" s="82"/>
      <c r="AD29" s="83"/>
      <c r="AE29" s="198" t="str">
        <f ca="1">IF('INF S2 353-271'!$W22="|","|",AE$22+'INF S2 353-271'!$W22)</f>
        <v>|</v>
      </c>
      <c r="AF29" s="207">
        <f ca="1">IF('INF S3 3'!$T22="|","|",AF$22+'INF S3 3'!$T22)</f>
        <v>0.4409003125</v>
      </c>
      <c r="AG29" s="190"/>
      <c r="AH29" s="83">
        <f ca="1">IF('INF S3 3'!$T22="|","|",AH$22+'INF S3 3'!$T22)</f>
        <v>0.46173364583333332</v>
      </c>
      <c r="AI29" s="89"/>
      <c r="AJ29" s="198"/>
      <c r="AK29" s="82"/>
      <c r="AL29" s="83"/>
      <c r="AM29" s="198" t="str">
        <f ca="1">IF('INF S2 353-271'!$W22="|","|",AM$22+'INF S2 353-271'!$W22)</f>
        <v>|</v>
      </c>
      <c r="AN29" s="207">
        <f ca="1">IF('INF S3 3'!$T22="|","|",AN$22+'INF S3 3'!$T22)</f>
        <v>0.52423364583333332</v>
      </c>
      <c r="AO29" s="190"/>
      <c r="AP29" s="83">
        <f ca="1">IF('INF S3 3'!$T22="|","|",AP$22+'INF S3 3'!$T22)</f>
        <v>0.54506697916666669</v>
      </c>
      <c r="AQ29" s="89"/>
      <c r="AR29" s="198"/>
      <c r="AS29" s="82"/>
      <c r="AT29" s="83"/>
      <c r="AU29" s="198" t="str">
        <f ca="1">IF('INF S2 353-271'!$W22="|","|",AU$22+'INF S2 353-271'!$W22)</f>
        <v>|</v>
      </c>
      <c r="AV29" s="207">
        <f ca="1">IF('INF S3 3'!$T22="|","|",AV$22+'INF S3 3'!$T22)</f>
        <v>0.60756697916666669</v>
      </c>
      <c r="AW29" s="190"/>
      <c r="AX29" s="83">
        <f ca="1">IF('INF S3 3'!$T22="|","|",AX$22+'INF S3 3'!$T22)</f>
        <v>0.62840031249999995</v>
      </c>
      <c r="AY29" s="89"/>
      <c r="AZ29" s="198"/>
      <c r="BA29" s="207">
        <f ca="1">IF('INF S3 3'!$T22="|","|",BA$22+'INF S3 3'!$T22)</f>
        <v>0.64923364583333332</v>
      </c>
      <c r="BB29" s="82" t="str">
        <f ca="1">IF('INF S3 3'!$U22="|","|",BB$22+'INF S3 3'!$U22)</f>
        <v>|</v>
      </c>
      <c r="BC29" s="83">
        <f ca="1">IF('INF S3 3'!$T22="|","|",BC$22+'INF S3 3'!$T22)</f>
        <v>0.67006697916666669</v>
      </c>
      <c r="BD29" s="83"/>
      <c r="BE29" s="89"/>
      <c r="BF29" s="198" t="str">
        <f ca="1">IF('INF S2 353-271'!$W22="|","|",BF$22+'INF S2 353-271'!$W22)</f>
        <v>|</v>
      </c>
      <c r="BG29" s="207">
        <f ca="1">IF('INF S3 3'!$T22="|","|",BG$22+'INF S3 3'!$T22)</f>
        <v>0.69090031250000006</v>
      </c>
      <c r="BH29" s="190"/>
      <c r="BI29" s="82" t="str">
        <f ca="1">IF('INF S3 3'!$U22="|","|",BI$22+'INF S3 3'!$U22)</f>
        <v>|</v>
      </c>
      <c r="BJ29" s="83">
        <f ca="1">IF('INF S3 3'!$T22="|","|",BJ$22+'INF S3 3'!$T22)</f>
        <v>0.71173364583333343</v>
      </c>
      <c r="BK29" s="83"/>
      <c r="BL29" s="89"/>
      <c r="BM29" s="198" t="str">
        <f ca="1">IF('INF S2 353-271'!$W22="|","|",BM$22+'INF S2 353-271'!$W22)</f>
        <v>|</v>
      </c>
      <c r="BN29" s="207">
        <f ca="1">IF('INF S3 3'!$T22="|","|",BN$22+'INF S3 3'!$T22)</f>
        <v>0.73256697916666669</v>
      </c>
      <c r="BO29" s="190"/>
      <c r="BP29" s="82" t="str">
        <f ca="1">IF('INF S3 3'!$U22="|","|",BP$22+'INF S3 3'!$U22)</f>
        <v>|</v>
      </c>
      <c r="BQ29" s="83">
        <f ca="1">IF('INF S3 3'!$T22="|","|",BQ$22+'INF S3 3'!$T22)</f>
        <v>0.75340031250000006</v>
      </c>
      <c r="BR29" s="83"/>
      <c r="BS29" s="89"/>
      <c r="BT29" s="198"/>
      <c r="BU29" s="207">
        <f ca="1">IF('INF S3 3'!$T22="|","|",BU$22+'INF S3 3'!$T22)</f>
        <v>0.77423364583333343</v>
      </c>
      <c r="BV29" s="190"/>
      <c r="BW29" s="82" t="str">
        <f ca="1">IF('INF S3 3'!$U22="|","|",BW$22+'INF S3 3'!$U22)</f>
        <v>|</v>
      </c>
      <c r="BX29" s="83"/>
      <c r="BY29" s="198" t="str">
        <f ca="1">IF('INF S2 353-271'!$W22="|","|",BY$22+'INF S2 353-271'!$W22)</f>
        <v>|</v>
      </c>
      <c r="BZ29" s="207">
        <f ca="1">IF('INF S3 3'!$T22="|","|",BZ$22+'INF S3 3'!$T22)</f>
        <v>0.81590031250000006</v>
      </c>
      <c r="CA29" s="190"/>
      <c r="CB29" s="83">
        <f ca="1">IF('INF S3 3'!$T22="|","|",CB$22+'INF S3 3'!$T22)</f>
        <v>0.83673364583333343</v>
      </c>
      <c r="CC29" s="89"/>
      <c r="CD29" s="198"/>
      <c r="CE29" s="82"/>
      <c r="CF29" s="83"/>
      <c r="CG29" s="198" t="str">
        <f ca="1">IF('INF S2 353-271'!$W22="|","|",CG$22+'INF S2 353-271'!$W22)</f>
        <v>|</v>
      </c>
      <c r="CH29" s="207">
        <f ca="1">IF('INF S3 3'!$T22="|","|",CH$22+'INF S3 3'!$T22)</f>
        <v>0.89923364583333343</v>
      </c>
      <c r="CI29" s="190"/>
      <c r="CJ29" s="83">
        <f ca="1">IF('INF S3 3'!$T22="|","|",CJ$22+'INF S3 3'!$T22)</f>
        <v>0.92006697916666669</v>
      </c>
      <c r="CK29" s="89"/>
      <c r="CL29" s="198"/>
      <c r="CM29" s="82"/>
      <c r="CN29" s="83"/>
      <c r="CO29" s="198"/>
      <c r="CP29" s="207"/>
      <c r="CQ29" s="190"/>
      <c r="CR29" s="83">
        <f ca="1">IF('INF S3 3'!$T22="|","|",CR$22+'INF S3 3'!$T22)</f>
        <v>1.0034003125000002</v>
      </c>
      <c r="CU29" s="148">
        <v>33.928999999999974</v>
      </c>
      <c r="CV29" s="148"/>
      <c r="CW29" s="154" t="s">
        <v>139</v>
      </c>
      <c r="CX29" s="89"/>
      <c r="CY29" s="83">
        <f ca="1">IF('INF S3 3'!$AB22="|","|",CY$30+'INF S3 3'!$AB22-'INF S3 3'!$AB$23)</f>
        <v>0.20544413194444447</v>
      </c>
      <c r="CZ29" s="82"/>
      <c r="DA29" s="190"/>
      <c r="DB29" s="207">
        <f ca="1">IF('INF S3 3'!$AB22="|","|",DB$34+'INF S3 3'!$AB22)</f>
        <v>0.22650888888888887</v>
      </c>
      <c r="DC29" s="198"/>
      <c r="DD29" s="89"/>
      <c r="DE29" s="198"/>
      <c r="DF29" s="83">
        <f ca="1">IF('INF S3 3'!$AB22="|","|",DF$30+'INF S3 3'!$AB22-'INF S3 3'!$AB$23)</f>
        <v>0.2471107986111111</v>
      </c>
      <c r="DG29" s="82" t="str">
        <f ca="1">IF('INF S3 3'!$AC22="|","|",DG$34+'INF S3 3'!$AC22)</f>
        <v>|</v>
      </c>
      <c r="DH29" s="190"/>
      <c r="DI29" s="207">
        <f ca="1">IF('INF S3 3'!$AB22="|","|",DI$34+'INF S3 3'!$AB22)</f>
        <v>0.26817555555555556</v>
      </c>
      <c r="DJ29" s="198" t="str">
        <f ca="1">IF('INF S2 353-271'!$AE22="|","|",DJ$34+'INF S2 353-271'!$AE22)</f>
        <v>|</v>
      </c>
      <c r="DK29" s="89"/>
      <c r="DL29" s="198"/>
      <c r="DM29" s="83">
        <f ca="1">IF('INF S3 3'!$AB22="|","|",DM$30+'INF S3 3'!$AB22-'INF S3 3'!$AB$23)</f>
        <v>0.28877746527777781</v>
      </c>
      <c r="DN29" s="82" t="str">
        <f ca="1">IF('INF S3 3'!$AC22="|","|",DN$34+'INF S3 3'!$AC22)</f>
        <v>|</v>
      </c>
      <c r="DO29" s="190"/>
      <c r="DP29" s="207">
        <f ca="1">IF('INF S3 3'!$AB22="|","|",DP$34+'INF S3 3'!$AB22)</f>
        <v>0.30984222222222219</v>
      </c>
      <c r="DQ29" s="198" t="str">
        <f ca="1">IF('INF S2 353-271'!$AE22="|","|",DQ$34+'INF S2 353-271'!$AE22)</f>
        <v>|</v>
      </c>
      <c r="DR29" s="89"/>
      <c r="DS29" s="198"/>
      <c r="DT29" s="83">
        <f ca="1">IF('INF S3 3'!$AB22="|","|",DT$30+'INF S3 3'!$AB22-'INF S3 3'!$AB$23)</f>
        <v>0.33044413194444444</v>
      </c>
      <c r="DU29" s="82" t="str">
        <f ca="1">IF('INF S3 3'!$AC22="|","|",DU$34+'INF S3 3'!$AC22)</f>
        <v>|</v>
      </c>
      <c r="DV29" s="190"/>
      <c r="DW29" s="207">
        <f ca="1">IF('INF S3 3'!$AB22="|","|",DW$34+'INF S3 3'!$AB22)</f>
        <v>0.35150888888888887</v>
      </c>
      <c r="DX29" s="198"/>
      <c r="DY29" s="89"/>
      <c r="DZ29" s="83">
        <f ca="1">IF('INF S3 3'!$AB22="|","|",DZ$30+'INF S3 3'!$AB22-'INF S3 3'!$AB$23)</f>
        <v>0.37211079861111113</v>
      </c>
      <c r="EA29" s="82"/>
      <c r="EB29" s="207">
        <f ca="1">IF('INF S3 3'!$AB22="|","|",EB$34+'INF S3 3'!$AB22)</f>
        <v>0.3931755555555555</v>
      </c>
      <c r="EC29" s="198" t="str">
        <f ca="1">IF('INF S2 353-271'!$AE22="|","|",EC$34+'INF S2 353-271'!$AE22)</f>
        <v>|</v>
      </c>
      <c r="ED29" s="198"/>
      <c r="EE29" s="190"/>
      <c r="EF29" s="207">
        <f ca="1">IF('INF S3 3'!$AB22="|","|",EF$34+'INF S3 3'!$AB22)</f>
        <v>0.43484222222222219</v>
      </c>
      <c r="EG29" s="198"/>
      <c r="EH29" s="89"/>
      <c r="EI29" s="83">
        <f ca="1">IF('INF S3 3'!$AB22="|","|",EI$30+'INF S3 3'!$AB22-'INF S3 3'!$AB$23)</f>
        <v>0.45544413194444444</v>
      </c>
      <c r="EJ29" s="82"/>
      <c r="EK29" s="198" t="str">
        <f ca="1">IF('INF S2 353-271'!$AE22="|","|",EK$34+'INF S2 353-271'!$AE22)</f>
        <v>|</v>
      </c>
      <c r="EL29" s="198"/>
      <c r="EM29" s="190"/>
      <c r="EN29" s="207">
        <f ca="1">IF('INF S3 3'!$AB22="|","|",EN$34+'INF S3 3'!$AB22)</f>
        <v>0.5181755555555555</v>
      </c>
      <c r="EO29" s="198"/>
      <c r="EP29" s="89"/>
      <c r="EQ29" s="83">
        <f ca="1">IF('INF S3 3'!$AB22="|","|",EQ$30+'INF S3 3'!$AB22-'INF S3 3'!$AB$23)</f>
        <v>0.53877746527777781</v>
      </c>
      <c r="ER29" s="82"/>
      <c r="ES29" s="198" t="str">
        <f ca="1">IF('INF S2 353-271'!$AE22="|","|",ES$34+'INF S2 353-271'!$AE22)</f>
        <v>|</v>
      </c>
      <c r="ET29" s="198"/>
      <c r="EU29" s="190"/>
      <c r="EV29" s="207">
        <f ca="1">IF('INF S3 3'!$AB22="|","|",EV$34+'INF S3 3'!$AB22)</f>
        <v>0.60150888888888887</v>
      </c>
      <c r="EW29" s="198"/>
      <c r="EX29" s="89"/>
      <c r="EY29" s="198"/>
      <c r="EZ29" s="83">
        <f ca="1">IF('INF S3 3'!$AB22="|","|",EZ$30+'INF S3 3'!$AB22-'INF S3 3'!$AB$23)</f>
        <v>0.62211079861111118</v>
      </c>
      <c r="FA29" s="82"/>
      <c r="FB29" s="190"/>
      <c r="FC29" s="207">
        <f ca="1">IF('INF S3 3'!$AB22="|","|",FC$34+'INF S3 3'!$AB22)</f>
        <v>0.64317555555555561</v>
      </c>
      <c r="FD29" s="198" t="str">
        <f ca="1">IF('INF S2 353-271'!$AE22="|","|",FD$34+'INF S2 353-271'!$AE22)</f>
        <v>|</v>
      </c>
      <c r="FE29" s="89"/>
      <c r="FF29" s="198"/>
      <c r="FG29" s="83">
        <f ca="1">IF('INF S3 3'!$AB22="|","|",FG$30+'INF S3 3'!$AB22-'INF S3 3'!$AB$23)</f>
        <v>0.66377746527777781</v>
      </c>
      <c r="FH29" s="82" t="str">
        <f ca="1">IF('INF S3 3'!$AC22="|","|",FH$34+'INF S3 3'!$AC22)</f>
        <v>|</v>
      </c>
      <c r="FI29" s="190"/>
      <c r="FJ29" s="207">
        <f ca="1">IF('INF S3 3'!$AB22="|","|",FJ$34+'INF S3 3'!$AB22)</f>
        <v>0.68484222222222224</v>
      </c>
      <c r="FK29" s="198"/>
      <c r="FL29" s="89"/>
      <c r="FM29" s="198"/>
      <c r="FN29" s="83">
        <f ca="1">IF('INF S3 3'!$AB22="|","|",FN$30+'INF S3 3'!$AB22-'INF S3 3'!$AB$23)</f>
        <v>0.70544413194444455</v>
      </c>
      <c r="FO29" s="82" t="str">
        <f ca="1">IF('INF S3 3'!$AC22="|","|",FO$34+'INF S3 3'!$AC22)</f>
        <v>|</v>
      </c>
      <c r="FP29" s="190"/>
      <c r="FQ29" s="207">
        <f ca="1">IF('INF S3 3'!$AB22="|","|",FQ$34+'INF S3 3'!$AB22)</f>
        <v>0.72650888888888898</v>
      </c>
      <c r="FR29" s="198" t="str">
        <f ca="1">IF('INF S2 353-271'!$AE22="|","|",FR$34+'INF S2 353-271'!$AE22)</f>
        <v>|</v>
      </c>
      <c r="FS29" s="198"/>
      <c r="FT29" s="190"/>
      <c r="FU29" s="207">
        <f ca="1">IF('INF S3 3'!$AB22="|","|",FU$34+'INF S3 3'!$AB22)</f>
        <v>0.76817555555555561</v>
      </c>
      <c r="FV29" s="198"/>
      <c r="FW29" s="89"/>
      <c r="FX29" s="83">
        <f ca="1">IF('INF S3 3'!$AB22="|","|",FX$30+'INF S3 3'!$AB22-'INF S3 3'!$AB$23)</f>
        <v>0.78877746527777781</v>
      </c>
      <c r="FY29" s="82" t="str">
        <f ca="1">IF('INF S3 3'!$AC22="|","|",FY$34+'INF S3 3'!$AC22)</f>
        <v>|</v>
      </c>
      <c r="FZ29" s="198" t="str">
        <f ca="1">IF('INF S2 353-271'!$AE22="|","|",FZ$34+'INF S2 353-271'!$AE22)</f>
        <v>|</v>
      </c>
      <c r="GA29" s="198"/>
      <c r="GB29" s="190"/>
      <c r="GC29" s="207">
        <f ca="1">IF('INF S3 3'!$AB22="|","|",GC$34+'INF S3 3'!$AB22)</f>
        <v>0.85150888888888898</v>
      </c>
      <c r="GD29" s="198"/>
      <c r="GE29" s="89"/>
      <c r="GF29" s="83">
        <f ca="1">IF('INF S3 3'!$AB22="|","|",GF$30+'INF S3 3'!$AB22-'INF S3 3'!$AB$23)</f>
        <v>0.87211079861111118</v>
      </c>
      <c r="GG29" s="82"/>
      <c r="GH29" s="198" t="str">
        <f ca="1">IF('INF S2 353-271'!$AE22="|","|",GH$34+'INF S2 353-271'!$AE22)</f>
        <v>|</v>
      </c>
      <c r="GI29" s="198"/>
      <c r="GJ29" s="190"/>
      <c r="GK29" s="207">
        <f ca="1">IF('INF S3 3'!$AB22="|","|",GK$34+'INF S3 3'!$AB22)</f>
        <v>0.93484222222222235</v>
      </c>
      <c r="GL29" s="89"/>
      <c r="GM29" s="83">
        <f ca="1">IF('INF S3 3'!$AB22="|","|",GM$30+'INF S3 3'!$AB22-'INF S3 3'!$AB$23)</f>
        <v>0.95544413194444455</v>
      </c>
    </row>
    <row r="30" spans="1:195" s="18" customFormat="1">
      <c r="A30" s="147">
        <f ca="1">'INF S3 3'!K23</f>
        <v>38.71999999999997</v>
      </c>
      <c r="B30" s="282"/>
      <c r="C30" s="262" t="str">
        <f ca="1">'INF S3 3'!L23</f>
        <v>Opalenica</v>
      </c>
      <c r="D30" s="655"/>
      <c r="E30" s="84">
        <f ca="1">IF('INF S3 3'!$T23="|","|",E$22+'INF S3 3'!$T23)</f>
        <v>0.25606666666666666</v>
      </c>
      <c r="F30" s="178"/>
      <c r="G30" s="85"/>
      <c r="H30" s="86">
        <f ca="1">IF('INF S3 3'!$U23="|","|",H$22+'INF S3 3'!$U23)</f>
        <v>0.2911523958333333</v>
      </c>
      <c r="I30" s="84">
        <f ca="1">IF('INF S3 3'!$T23="|","|",I$22+'INF S3 3'!$T23)</f>
        <v>0.29773333333333329</v>
      </c>
      <c r="J30" s="84"/>
      <c r="K30" s="178"/>
      <c r="L30" s="344" t="str">
        <f ca="1">IF('INF S2 353-271'!$W23="|","|",L$22+'INF S2 353-271'!$W23)</f>
        <v>|</v>
      </c>
      <c r="M30" s="206">
        <f ca="1">IF('INF S3 3'!$T23="|","|",M$22+'INF S3 3'!$T23)</f>
        <v>0.31856666666666666</v>
      </c>
      <c r="N30" s="85"/>
      <c r="O30" s="86">
        <f ca="1">IF('INF S3 3'!$U23="|","|",O$22+'INF S3 3'!$U23)</f>
        <v>0.33281906249999998</v>
      </c>
      <c r="P30" s="84">
        <f ca="1">IF('INF S3 3'!$T23="|","|",P$22+'INF S3 3'!$T23)</f>
        <v>0.33939999999999998</v>
      </c>
      <c r="Q30" s="84"/>
      <c r="R30" s="178"/>
      <c r="S30" s="344" t="str">
        <f ca="1">IF('INF S2 353-271'!$W23="|","|",S$22+'INF S2 353-271'!$W23)</f>
        <v>|</v>
      </c>
      <c r="T30" s="206">
        <f ca="1">IF('INF S3 3'!$T23="|","|",T$22+'INF S3 3'!$T23)</f>
        <v>0.36023333333333329</v>
      </c>
      <c r="U30" s="85"/>
      <c r="V30" s="86">
        <f ca="1">IF('INF S3 3'!$U23="|","|",V$22+'INF S3 3'!$U23)</f>
        <v>0.37448572916666667</v>
      </c>
      <c r="W30" s="84">
        <f ca="1">IF('INF S3 3'!$T23="|","|",W$22+'INF S3 3'!$T23)</f>
        <v>0.38106666666666666</v>
      </c>
      <c r="X30" s="84"/>
      <c r="Y30" s="178"/>
      <c r="Z30" s="344"/>
      <c r="AA30" s="206">
        <f ca="1">IF('INF S3 3'!$T23="|","|",AA$22+'INF S3 3'!$T23)</f>
        <v>0.40189999999999998</v>
      </c>
      <c r="AB30" s="85"/>
      <c r="AC30" s="86"/>
      <c r="AD30" s="84"/>
      <c r="AE30" s="344" t="str">
        <f ca="1">IF('INF S2 353-271'!$W23="|","|",AE$22+'INF S2 353-271'!$W23)</f>
        <v>|</v>
      </c>
      <c r="AF30" s="206">
        <f ca="1">IF('INF S3 3'!$T23="|","|",AF$22+'INF S3 3'!$T23)</f>
        <v>0.44356666666666666</v>
      </c>
      <c r="AG30" s="85"/>
      <c r="AH30" s="84">
        <f ca="1">IF('INF S3 3'!$T23="|","|",AH$22+'INF S3 3'!$T23)</f>
        <v>0.46439999999999998</v>
      </c>
      <c r="AI30" s="178"/>
      <c r="AJ30" s="344"/>
      <c r="AK30" s="86"/>
      <c r="AL30" s="84"/>
      <c r="AM30" s="344" t="str">
        <f ca="1">IF('INF S2 353-271'!$W23="|","|",AM$22+'INF S2 353-271'!$W23)</f>
        <v>|</v>
      </c>
      <c r="AN30" s="206">
        <f ca="1">IF('INF S3 3'!$T23="|","|",AN$22+'INF S3 3'!$T23)</f>
        <v>0.52690000000000003</v>
      </c>
      <c r="AO30" s="85"/>
      <c r="AP30" s="84">
        <f ca="1">IF('INF S3 3'!$T23="|","|",AP$22+'INF S3 3'!$T23)</f>
        <v>0.54773333333333341</v>
      </c>
      <c r="AQ30" s="178"/>
      <c r="AR30" s="344"/>
      <c r="AS30" s="86"/>
      <c r="AT30" s="84"/>
      <c r="AU30" s="344" t="str">
        <f ca="1">IF('INF S2 353-271'!$W23="|","|",AU$22+'INF S2 353-271'!$W23)</f>
        <v>|</v>
      </c>
      <c r="AV30" s="206">
        <f ca="1">IF('INF S3 3'!$T23="|","|",AV$22+'INF S3 3'!$T23)</f>
        <v>0.61023333333333341</v>
      </c>
      <c r="AW30" s="85"/>
      <c r="AX30" s="84">
        <f ca="1">IF('INF S3 3'!$T23="|","|",AX$22+'INF S3 3'!$T23)</f>
        <v>0.63106666666666666</v>
      </c>
      <c r="AY30" s="178"/>
      <c r="AZ30" s="344"/>
      <c r="BA30" s="206">
        <f ca="1">IF('INF S3 3'!$T23="|","|",BA$22+'INF S3 3'!$T23)</f>
        <v>0.65190000000000003</v>
      </c>
      <c r="BB30" s="86">
        <f ca="1">IF('INF S3 3'!$U23="|","|",BB$22+'INF S3 3'!$U23)</f>
        <v>0.66615239583333341</v>
      </c>
      <c r="BC30" s="84">
        <f ca="1">IF('INF S3 3'!$T23="|","|",BC$22+'INF S3 3'!$T23)</f>
        <v>0.67273333333333341</v>
      </c>
      <c r="BD30" s="84"/>
      <c r="BE30" s="178"/>
      <c r="BF30" s="344" t="str">
        <f ca="1">IF('INF S2 353-271'!$W23="|","|",BF$22+'INF S2 353-271'!$W23)</f>
        <v>|</v>
      </c>
      <c r="BG30" s="206">
        <f ca="1">IF('INF S3 3'!$T23="|","|",BG$22+'INF S3 3'!$T23)</f>
        <v>0.69356666666666678</v>
      </c>
      <c r="BH30" s="85"/>
      <c r="BI30" s="86">
        <f ca="1">IF('INF S3 3'!$U23="|","|",BI$22+'INF S3 3'!$U23)</f>
        <v>0.70781906250000015</v>
      </c>
      <c r="BJ30" s="84">
        <f ca="1">IF('INF S3 3'!$T23="|","|",BJ$22+'INF S3 3'!$T23)</f>
        <v>0.71440000000000015</v>
      </c>
      <c r="BK30" s="84"/>
      <c r="BL30" s="178"/>
      <c r="BM30" s="344" t="str">
        <f ca="1">IF('INF S2 353-271'!$W23="|","|",BM$22+'INF S2 353-271'!$W23)</f>
        <v>|</v>
      </c>
      <c r="BN30" s="206">
        <f ca="1">IF('INF S3 3'!$T23="|","|",BN$22+'INF S3 3'!$T23)</f>
        <v>0.73523333333333341</v>
      </c>
      <c r="BO30" s="85"/>
      <c r="BP30" s="86">
        <f ca="1">IF('INF S3 3'!$U23="|","|",BP$22+'INF S3 3'!$U23)</f>
        <v>0.74948572916666678</v>
      </c>
      <c r="BQ30" s="84">
        <f ca="1">IF('INF S3 3'!$T23="|","|",BQ$22+'INF S3 3'!$T23)</f>
        <v>0.75606666666666678</v>
      </c>
      <c r="BR30" s="84"/>
      <c r="BS30" s="178"/>
      <c r="BT30" s="344"/>
      <c r="BU30" s="206">
        <f ca="1">IF('INF S3 3'!$T23="|","|",BU$22+'INF S3 3'!$T23)</f>
        <v>0.77690000000000015</v>
      </c>
      <c r="BV30" s="85"/>
      <c r="BW30" s="86">
        <f ca="1">IF('INF S3 3'!$U23="|","|",BW$22+'INF S3 3'!$U23)</f>
        <v>0.79115239583333341</v>
      </c>
      <c r="BX30" s="84"/>
      <c r="BY30" s="344" t="str">
        <f ca="1">IF('INF S2 353-271'!$W23="|","|",BY$22+'INF S2 353-271'!$W23)</f>
        <v>|</v>
      </c>
      <c r="BZ30" s="206">
        <f ca="1">IF('INF S3 3'!$T23="|","|",BZ$22+'INF S3 3'!$T23)</f>
        <v>0.81856666666666678</v>
      </c>
      <c r="CA30" s="85"/>
      <c r="CB30" s="84">
        <f ca="1">IF('INF S3 3'!$T23="|","|",CB$22+'INF S3 3'!$T23)</f>
        <v>0.83940000000000015</v>
      </c>
      <c r="CC30" s="178"/>
      <c r="CD30" s="344"/>
      <c r="CE30" s="86"/>
      <c r="CF30" s="84"/>
      <c r="CG30" s="344" t="str">
        <f ca="1">IF('INF S2 353-271'!$W23="|","|",CG$22+'INF S2 353-271'!$W23)</f>
        <v>|</v>
      </c>
      <c r="CH30" s="206">
        <f ca="1">IF('INF S3 3'!$T23="|","|",CH$22+'INF S3 3'!$T23)</f>
        <v>0.90190000000000015</v>
      </c>
      <c r="CI30" s="85"/>
      <c r="CJ30" s="84">
        <f ca="1">IF('INF S3 3'!$T23="|","|",CJ$22+'INF S3 3'!$T23)</f>
        <v>0.92273333333333341</v>
      </c>
      <c r="CK30" s="178"/>
      <c r="CL30" s="344"/>
      <c r="CM30" s="86"/>
      <c r="CN30" s="84"/>
      <c r="CO30" s="344"/>
      <c r="CP30" s="206"/>
      <c r="CQ30" s="85"/>
      <c r="CR30" s="84">
        <f ca="1">IF('INF S3 3'!$T23="|","|",CR$22+'INF S3 3'!$T23)</f>
        <v>1.0060666666666667</v>
      </c>
      <c r="CU30" s="147">
        <v>38.71999999999997</v>
      </c>
      <c r="CV30" s="147"/>
      <c r="CW30" s="262" t="s">
        <v>140</v>
      </c>
      <c r="CX30" s="178"/>
      <c r="CY30" s="84">
        <v>0.20277777777777781</v>
      </c>
      <c r="CZ30" s="86"/>
      <c r="DA30" s="85"/>
      <c r="DB30" s="206">
        <f ca="1">IF('INF S3 3'!$AB23="|","|",DB$34+'INF S3 3'!$AB23)</f>
        <v>0.22384253472222221</v>
      </c>
      <c r="DC30" s="344"/>
      <c r="DD30" s="178"/>
      <c r="DE30" s="344"/>
      <c r="DF30" s="84">
        <v>0.24444444444444446</v>
      </c>
      <c r="DG30" s="86">
        <f ca="1">IF('INF S3 3'!$AC23="|","|",DG$34+'INF S3 3'!$AC23)</f>
        <v>0.25135416666666666</v>
      </c>
      <c r="DH30" s="85"/>
      <c r="DI30" s="206">
        <f ca="1">IF('INF S3 3'!$AB23="|","|",DI$34+'INF S3 3'!$AB23)</f>
        <v>0.26550920138888889</v>
      </c>
      <c r="DJ30" s="344" t="str">
        <f ca="1">IF('INF S2 353-271'!$AE23="|","|",DJ$34+'INF S2 353-271'!$AE23)</f>
        <v>|</v>
      </c>
      <c r="DK30" s="178"/>
      <c r="DL30" s="344"/>
      <c r="DM30" s="84">
        <v>0.28611111111111115</v>
      </c>
      <c r="DN30" s="86">
        <f ca="1">IF('INF S3 3'!$AC23="|","|",DN$34+'INF S3 3'!$AC23)</f>
        <v>0.29302083333333329</v>
      </c>
      <c r="DO30" s="85"/>
      <c r="DP30" s="206">
        <f ca="1">IF('INF S3 3'!$AB23="|","|",DP$34+'INF S3 3'!$AB23)</f>
        <v>0.30717586805555552</v>
      </c>
      <c r="DQ30" s="344" t="str">
        <f ca="1">IF('INF S2 353-271'!$AE23="|","|",DQ$34+'INF S2 353-271'!$AE23)</f>
        <v>|</v>
      </c>
      <c r="DR30" s="178"/>
      <c r="DS30" s="344"/>
      <c r="DT30" s="84">
        <v>0.32777777777777778</v>
      </c>
      <c r="DU30" s="86">
        <f ca="1">IF('INF S3 3'!$AC23="|","|",DU$34+'INF S3 3'!$AC23)</f>
        <v>0.33468749999999997</v>
      </c>
      <c r="DV30" s="85"/>
      <c r="DW30" s="206">
        <f ca="1">IF('INF S3 3'!$AB23="|","|",DW$34+'INF S3 3'!$AB23)</f>
        <v>0.34884253472222221</v>
      </c>
      <c r="DX30" s="344"/>
      <c r="DY30" s="178"/>
      <c r="DZ30" s="84">
        <v>0.36944444444444446</v>
      </c>
      <c r="EA30" s="86"/>
      <c r="EB30" s="206">
        <f ca="1">IF('INF S3 3'!$AB23="|","|",EB$34+'INF S3 3'!$AB23)</f>
        <v>0.39050920138888884</v>
      </c>
      <c r="EC30" s="344" t="str">
        <f ca="1">IF('INF S2 353-271'!$AE23="|","|",EC$34+'INF S2 353-271'!$AE23)</f>
        <v>|</v>
      </c>
      <c r="ED30" s="344"/>
      <c r="EE30" s="85"/>
      <c r="EF30" s="206">
        <f ca="1">IF('INF S3 3'!$AB23="|","|",EF$34+'INF S3 3'!$AB23)</f>
        <v>0.43217586805555552</v>
      </c>
      <c r="EG30" s="344"/>
      <c r="EH30" s="178"/>
      <c r="EI30" s="84">
        <v>0.45277777777777778</v>
      </c>
      <c r="EJ30" s="86"/>
      <c r="EK30" s="344" t="str">
        <f ca="1">IF('INF S2 353-271'!$AE23="|","|",EK$34+'INF S2 353-271'!$AE23)</f>
        <v>|</v>
      </c>
      <c r="EL30" s="344"/>
      <c r="EM30" s="85"/>
      <c r="EN30" s="206">
        <f ca="1">IF('INF S3 3'!$AB23="|","|",EN$34+'INF S3 3'!$AB23)</f>
        <v>0.51550920138888889</v>
      </c>
      <c r="EO30" s="344"/>
      <c r="EP30" s="178"/>
      <c r="EQ30" s="84">
        <v>0.53611111111111109</v>
      </c>
      <c r="ER30" s="86"/>
      <c r="ES30" s="344" t="str">
        <f ca="1">IF('INF S2 353-271'!$AE23="|","|",ES$34+'INF S2 353-271'!$AE23)</f>
        <v>|</v>
      </c>
      <c r="ET30" s="344"/>
      <c r="EU30" s="85"/>
      <c r="EV30" s="206">
        <f ca="1">IF('INF S3 3'!$AB23="|","|",EV$34+'INF S3 3'!$AB23)</f>
        <v>0.59884253472222215</v>
      </c>
      <c r="EW30" s="344"/>
      <c r="EX30" s="178"/>
      <c r="EY30" s="344"/>
      <c r="EZ30" s="84">
        <v>0.61944444444444446</v>
      </c>
      <c r="FA30" s="86"/>
      <c r="FB30" s="85"/>
      <c r="FC30" s="206">
        <f ca="1">IF('INF S3 3'!$AB23="|","|",FC$34+'INF S3 3'!$AB23)</f>
        <v>0.64050920138888889</v>
      </c>
      <c r="FD30" s="344" t="str">
        <f ca="1">IF('INF S2 353-271'!$AE23="|","|",FD$34+'INF S2 353-271'!$AE23)</f>
        <v>|</v>
      </c>
      <c r="FE30" s="178"/>
      <c r="FF30" s="344"/>
      <c r="FG30" s="84">
        <v>0.66111111111111109</v>
      </c>
      <c r="FH30" s="86">
        <f ca="1">IF('INF S3 3'!$AC23="|","|",FH$34+'INF S3 3'!$AC23)</f>
        <v>0.6680208333333334</v>
      </c>
      <c r="FI30" s="85"/>
      <c r="FJ30" s="206">
        <f ca="1">IF('INF S3 3'!$AB23="|","|",FJ$34+'INF S3 3'!$AB23)</f>
        <v>0.68217586805555552</v>
      </c>
      <c r="FK30" s="344"/>
      <c r="FL30" s="178"/>
      <c r="FM30" s="344"/>
      <c r="FN30" s="84">
        <v>0.70277777777777783</v>
      </c>
      <c r="FO30" s="86">
        <f ca="1">IF('INF S3 3'!$AC23="|","|",FO$34+'INF S3 3'!$AC23)</f>
        <v>0.70968750000000003</v>
      </c>
      <c r="FP30" s="85"/>
      <c r="FQ30" s="206">
        <f ca="1">IF('INF S3 3'!$AB23="|","|",FQ$34+'INF S3 3'!$AB23)</f>
        <v>0.72384253472222226</v>
      </c>
      <c r="FR30" s="344" t="str">
        <f ca="1">IF('INF S2 353-271'!$AE23="|","|",FR$34+'INF S2 353-271'!$AE23)</f>
        <v>|</v>
      </c>
      <c r="FS30" s="344"/>
      <c r="FT30" s="85"/>
      <c r="FU30" s="206">
        <f ca="1">IF('INF S3 3'!$AB23="|","|",FU$34+'INF S3 3'!$AB23)</f>
        <v>0.76550920138888889</v>
      </c>
      <c r="FV30" s="344"/>
      <c r="FW30" s="178"/>
      <c r="FX30" s="84">
        <v>0.78611111111111109</v>
      </c>
      <c r="FY30" s="86">
        <f ca="1">IF('INF S3 3'!$AC23="|","|",FY$34+'INF S3 3'!$AC23)</f>
        <v>0.7930208333333334</v>
      </c>
      <c r="FZ30" s="344" t="str">
        <f ca="1">IF('INF S2 353-271'!$AE23="|","|",FZ$34+'INF S2 353-271'!$AE23)</f>
        <v>|</v>
      </c>
      <c r="GA30" s="344"/>
      <c r="GB30" s="85"/>
      <c r="GC30" s="206">
        <f ca="1">IF('INF S3 3'!$AB23="|","|",GC$34+'INF S3 3'!$AB23)</f>
        <v>0.84884253472222226</v>
      </c>
      <c r="GD30" s="344"/>
      <c r="GE30" s="178"/>
      <c r="GF30" s="84">
        <v>0.86944444444444446</v>
      </c>
      <c r="GG30" s="86"/>
      <c r="GH30" s="344" t="str">
        <f ca="1">IF('INF S2 353-271'!$AE23="|","|",GH$34+'INF S2 353-271'!$AE23)</f>
        <v>|</v>
      </c>
      <c r="GI30" s="344"/>
      <c r="GJ30" s="85"/>
      <c r="GK30" s="206">
        <f ca="1">IF('INF S3 3'!$AB23="|","|",GK$34+'INF S3 3'!$AB23)</f>
        <v>0.93217586805555563</v>
      </c>
      <c r="GL30" s="178"/>
      <c r="GM30" s="84">
        <v>0.95277777777777783</v>
      </c>
    </row>
    <row r="31" spans="1:195">
      <c r="A31" s="148">
        <f ca="1">'INF S3 3'!K24</f>
        <v>46.492999999999995</v>
      </c>
      <c r="B31" s="284"/>
      <c r="C31" s="154" t="str">
        <f ca="1">'INF S3 3'!L24</f>
        <v>Porażyn</v>
      </c>
      <c r="D31" s="275"/>
      <c r="E31" s="83"/>
      <c r="F31" s="89"/>
      <c r="G31" s="190"/>
      <c r="H31" s="82" t="str">
        <f ca="1">IF('INF S3 3'!$U24="|","|",H$22+'INF S3 3'!$U24)</f>
        <v>|</v>
      </c>
      <c r="I31" s="83"/>
      <c r="J31" s="83"/>
      <c r="K31" s="89"/>
      <c r="L31" s="198" t="str">
        <f ca="1">IF('INF S2 353-271'!$W24="|","|",L$22+'INF S2 353-271'!$W24)</f>
        <v>|</v>
      </c>
      <c r="M31" s="207">
        <f ca="1">IF('INF S3 3'!$T24="|","|",M$22+'INF S3 3'!$T24)</f>
        <v>0.32230878472222224</v>
      </c>
      <c r="N31" s="190"/>
      <c r="O31" s="82" t="str">
        <f ca="1">IF('INF S3 3'!$U24="|","|",O$22+'INF S3 3'!$U24)</f>
        <v>|</v>
      </c>
      <c r="P31" s="83"/>
      <c r="Q31" s="83"/>
      <c r="R31" s="89"/>
      <c r="S31" s="198" t="str">
        <f ca="1">IF('INF S2 353-271'!$W24="|","|",S$22+'INF S2 353-271'!$W24)</f>
        <v>|</v>
      </c>
      <c r="T31" s="207">
        <f ca="1">IF('INF S3 3'!$T24="|","|",T$22+'INF S3 3'!$T24)</f>
        <v>0.36397545138888887</v>
      </c>
      <c r="U31" s="190"/>
      <c r="V31" s="82" t="str">
        <f ca="1">IF('INF S3 3'!$U24="|","|",V$22+'INF S3 3'!$U24)</f>
        <v>|</v>
      </c>
      <c r="W31" s="83"/>
      <c r="X31" s="83"/>
      <c r="Y31" s="89"/>
      <c r="Z31" s="198"/>
      <c r="AA31" s="207">
        <f ca="1">IF('INF S3 3'!$T24="|","|",AA$22+'INF S3 3'!$T24)</f>
        <v>0.40564211805555556</v>
      </c>
      <c r="AB31" s="190"/>
      <c r="AC31" s="82"/>
      <c r="AD31" s="83"/>
      <c r="AE31" s="198" t="str">
        <f ca="1">IF('INF S2 353-271'!$W24="|","|",AE$22+'INF S2 353-271'!$W24)</f>
        <v>|</v>
      </c>
      <c r="AF31" s="207">
        <f ca="1">IF('INF S3 3'!$T24="|","|",AF$22+'INF S3 3'!$T24)</f>
        <v>0.44730878472222224</v>
      </c>
      <c r="AG31" s="190"/>
      <c r="AH31" s="83"/>
      <c r="AI31" s="89"/>
      <c r="AJ31" s="198"/>
      <c r="AK31" s="82"/>
      <c r="AL31" s="83"/>
      <c r="AM31" s="198" t="str">
        <f ca="1">IF('INF S2 353-271'!$W24="|","|",AM$22+'INF S2 353-271'!$W24)</f>
        <v>|</v>
      </c>
      <c r="AN31" s="207">
        <f ca="1">IF('INF S3 3'!$T24="|","|",AN$22+'INF S3 3'!$T24)</f>
        <v>0.5306421180555555</v>
      </c>
      <c r="AO31" s="190"/>
      <c r="AP31" s="83"/>
      <c r="AQ31" s="89"/>
      <c r="AR31" s="198"/>
      <c r="AS31" s="82"/>
      <c r="AT31" s="83"/>
      <c r="AU31" s="198" t="str">
        <f ca="1">IF('INF S2 353-271'!$W24="|","|",AU$22+'INF S2 353-271'!$W24)</f>
        <v>|</v>
      </c>
      <c r="AV31" s="207">
        <f ca="1">IF('INF S3 3'!$T24="|","|",AV$22+'INF S3 3'!$T24)</f>
        <v>0.61397545138888887</v>
      </c>
      <c r="AW31" s="190"/>
      <c r="AX31" s="83"/>
      <c r="AY31" s="89"/>
      <c r="AZ31" s="198"/>
      <c r="BA31" s="207">
        <f ca="1">IF('INF S3 3'!$T24="|","|",BA$22+'INF S3 3'!$T24)</f>
        <v>0.6556421180555555</v>
      </c>
      <c r="BB31" s="82" t="str">
        <f ca="1">IF('INF S3 3'!$U24="|","|",BB$22+'INF S3 3'!$U24)</f>
        <v>|</v>
      </c>
      <c r="BC31" s="83"/>
      <c r="BD31" s="83"/>
      <c r="BE31" s="89"/>
      <c r="BF31" s="198" t="str">
        <f ca="1">IF('INF S2 353-271'!$W24="|","|",BF$22+'INF S2 353-271'!$W24)</f>
        <v>|</v>
      </c>
      <c r="BG31" s="207">
        <f ca="1">IF('INF S3 3'!$T24="|","|",BG$22+'INF S3 3'!$T24)</f>
        <v>0.69730878472222224</v>
      </c>
      <c r="BH31" s="190"/>
      <c r="BI31" s="82" t="str">
        <f ca="1">IF('INF S3 3'!$U24="|","|",BI$22+'INF S3 3'!$U24)</f>
        <v>|</v>
      </c>
      <c r="BJ31" s="83"/>
      <c r="BK31" s="83"/>
      <c r="BL31" s="89"/>
      <c r="BM31" s="198" t="str">
        <f ca="1">IF('INF S2 353-271'!$W24="|","|",BM$22+'INF S2 353-271'!$W24)</f>
        <v>|</v>
      </c>
      <c r="BN31" s="207">
        <f ca="1">IF('INF S3 3'!$T24="|","|",BN$22+'INF S3 3'!$T24)</f>
        <v>0.73897545138888887</v>
      </c>
      <c r="BO31" s="190"/>
      <c r="BP31" s="82" t="str">
        <f ca="1">IF('INF S3 3'!$U24="|","|",BP$22+'INF S3 3'!$U24)</f>
        <v>|</v>
      </c>
      <c r="BQ31" s="83"/>
      <c r="BR31" s="83"/>
      <c r="BS31" s="89"/>
      <c r="BT31" s="198"/>
      <c r="BU31" s="207">
        <f ca="1">IF('INF S3 3'!$T24="|","|",BU$22+'INF S3 3'!$T24)</f>
        <v>0.78064211805555561</v>
      </c>
      <c r="BV31" s="190"/>
      <c r="BW31" s="82" t="str">
        <f ca="1">IF('INF S3 3'!$U24="|","|",BW$22+'INF S3 3'!$U24)</f>
        <v>|</v>
      </c>
      <c r="BX31" s="83"/>
      <c r="BY31" s="198" t="str">
        <f ca="1">IF('INF S2 353-271'!$W24="|","|",BY$22+'INF S2 353-271'!$W24)</f>
        <v>|</v>
      </c>
      <c r="BZ31" s="207">
        <f ca="1">IF('INF S3 3'!$T24="|","|",BZ$22+'INF S3 3'!$T24)</f>
        <v>0.82230878472222224</v>
      </c>
      <c r="CA31" s="190"/>
      <c r="CB31" s="83"/>
      <c r="CC31" s="89"/>
      <c r="CD31" s="198"/>
      <c r="CE31" s="82"/>
      <c r="CF31" s="83"/>
      <c r="CG31" s="198" t="str">
        <f ca="1">IF('INF S2 353-271'!$W24="|","|",CG$22+'INF S2 353-271'!$W24)</f>
        <v>|</v>
      </c>
      <c r="CH31" s="207">
        <f ca="1">IF('INF S3 3'!$T24="|","|",CH$22+'INF S3 3'!$T24)</f>
        <v>0.90564211805555561</v>
      </c>
      <c r="CI31" s="190"/>
      <c r="CJ31" s="83"/>
      <c r="CK31" s="89"/>
      <c r="CL31" s="198"/>
      <c r="CM31" s="82"/>
      <c r="CN31" s="83"/>
      <c r="CO31" s="198"/>
      <c r="CP31" s="207"/>
      <c r="CQ31" s="190"/>
      <c r="CR31" s="83"/>
      <c r="CU31" s="148">
        <v>46.492999999999995</v>
      </c>
      <c r="CV31" s="148"/>
      <c r="CW31" s="154" t="s">
        <v>141</v>
      </c>
      <c r="CX31" s="89"/>
      <c r="CY31" s="83"/>
      <c r="CZ31" s="82"/>
      <c r="DA31" s="190"/>
      <c r="DB31" s="207">
        <f ca="1">IF('INF S3 3'!$AB24="|","|",DB$34+'INF S3 3'!$AB24)</f>
        <v>0.22010041666666663</v>
      </c>
      <c r="DC31" s="198"/>
      <c r="DD31" s="89"/>
      <c r="DE31" s="198"/>
      <c r="DF31" s="83"/>
      <c r="DG31" s="82" t="str">
        <f ca="1">IF('INF S3 3'!$AC24="|","|",DG$34+'INF S3 3'!$AC24)</f>
        <v>|</v>
      </c>
      <c r="DH31" s="190"/>
      <c r="DI31" s="207">
        <f ca="1">IF('INF S3 3'!$AB24="|","|",DI$34+'INF S3 3'!$AB24)</f>
        <v>0.26176708333333332</v>
      </c>
      <c r="DJ31" s="198" t="str">
        <f ca="1">IF('INF S2 353-271'!$AE24="|","|",DJ$34+'INF S2 353-271'!$AE24)</f>
        <v>|</v>
      </c>
      <c r="DK31" s="89"/>
      <c r="DL31" s="198"/>
      <c r="DM31" s="83"/>
      <c r="DN31" s="82" t="str">
        <f ca="1">IF('INF S3 3'!$AC24="|","|",DN$34+'INF S3 3'!$AC24)</f>
        <v>|</v>
      </c>
      <c r="DO31" s="190"/>
      <c r="DP31" s="207">
        <f ca="1">IF('INF S3 3'!$AB24="|","|",DP$34+'INF S3 3'!$AB24)</f>
        <v>0.30343375</v>
      </c>
      <c r="DQ31" s="198" t="str">
        <f ca="1">IF('INF S2 353-271'!$AE24="|","|",DQ$34+'INF S2 353-271'!$AE24)</f>
        <v>|</v>
      </c>
      <c r="DR31" s="89"/>
      <c r="DS31" s="198"/>
      <c r="DT31" s="83"/>
      <c r="DU31" s="82" t="str">
        <f ca="1">IF('INF S3 3'!$AC24="|","|",DU$34+'INF S3 3'!$AC24)</f>
        <v>|</v>
      </c>
      <c r="DV31" s="190"/>
      <c r="DW31" s="207">
        <f ca="1">IF('INF S3 3'!$AB24="|","|",DW$34+'INF S3 3'!$AB24)</f>
        <v>0.34510041666666669</v>
      </c>
      <c r="DX31" s="198"/>
      <c r="DY31" s="89"/>
      <c r="DZ31" s="83"/>
      <c r="EA31" s="82"/>
      <c r="EB31" s="207">
        <f ca="1">IF('INF S3 3'!$AB24="|","|",EB$34+'INF S3 3'!$AB24)</f>
        <v>0.38676708333333332</v>
      </c>
      <c r="EC31" s="198" t="str">
        <f ca="1">IF('INF S2 353-271'!$AE24="|","|",EC$34+'INF S2 353-271'!$AE24)</f>
        <v>|</v>
      </c>
      <c r="ED31" s="198"/>
      <c r="EE31" s="190"/>
      <c r="EF31" s="207">
        <f ca="1">IF('INF S3 3'!$AB24="|","|",EF$34+'INF S3 3'!$AB24)</f>
        <v>0.42843375</v>
      </c>
      <c r="EG31" s="198"/>
      <c r="EH31" s="89"/>
      <c r="EI31" s="83"/>
      <c r="EJ31" s="82"/>
      <c r="EK31" s="198" t="str">
        <f ca="1">IF('INF S2 353-271'!$AE24="|","|",EK$34+'INF S2 353-271'!$AE24)</f>
        <v>|</v>
      </c>
      <c r="EL31" s="198"/>
      <c r="EM31" s="190"/>
      <c r="EN31" s="207">
        <f ca="1">IF('INF S3 3'!$AB24="|","|",EN$34+'INF S3 3'!$AB24)</f>
        <v>0.51176708333333332</v>
      </c>
      <c r="EO31" s="198"/>
      <c r="EP31" s="89"/>
      <c r="EQ31" s="83"/>
      <c r="ER31" s="82"/>
      <c r="ES31" s="198" t="str">
        <f ca="1">IF('INF S2 353-271'!$AE24="|","|",ES$34+'INF S2 353-271'!$AE24)</f>
        <v>|</v>
      </c>
      <c r="ET31" s="198"/>
      <c r="EU31" s="190"/>
      <c r="EV31" s="207">
        <f ca="1">IF('INF S3 3'!$AB24="|","|",EV$34+'INF S3 3'!$AB24)</f>
        <v>0.59510041666666658</v>
      </c>
      <c r="EW31" s="198"/>
      <c r="EX31" s="89"/>
      <c r="EY31" s="198"/>
      <c r="EZ31" s="83"/>
      <c r="FA31" s="82"/>
      <c r="FB31" s="190"/>
      <c r="FC31" s="207">
        <f ca="1">IF('INF S3 3'!$AB24="|","|",FC$34+'INF S3 3'!$AB24)</f>
        <v>0.63676708333333332</v>
      </c>
      <c r="FD31" s="198" t="str">
        <f ca="1">IF('INF S2 353-271'!$AE24="|","|",FD$34+'INF S2 353-271'!$AE24)</f>
        <v>|</v>
      </c>
      <c r="FE31" s="89"/>
      <c r="FF31" s="198"/>
      <c r="FG31" s="83"/>
      <c r="FH31" s="82" t="str">
        <f ca="1">IF('INF S3 3'!$AC24="|","|",FH$34+'INF S3 3'!$AC24)</f>
        <v>|</v>
      </c>
      <c r="FI31" s="190"/>
      <c r="FJ31" s="207">
        <f ca="1">IF('INF S3 3'!$AB24="|","|",FJ$34+'INF S3 3'!$AB24)</f>
        <v>0.67843374999999995</v>
      </c>
      <c r="FK31" s="198"/>
      <c r="FL31" s="89"/>
      <c r="FM31" s="198"/>
      <c r="FN31" s="83"/>
      <c r="FO31" s="82" t="str">
        <f ca="1">IF('INF S3 3'!$AC24="|","|",FO$34+'INF S3 3'!$AC24)</f>
        <v>|</v>
      </c>
      <c r="FP31" s="190"/>
      <c r="FQ31" s="207">
        <f ca="1">IF('INF S3 3'!$AB24="|","|",FQ$34+'INF S3 3'!$AB24)</f>
        <v>0.72010041666666669</v>
      </c>
      <c r="FR31" s="198" t="str">
        <f ca="1">IF('INF S2 353-271'!$AE24="|","|",FR$34+'INF S2 353-271'!$AE24)</f>
        <v>|</v>
      </c>
      <c r="FS31" s="198"/>
      <c r="FT31" s="190"/>
      <c r="FU31" s="207">
        <f ca="1">IF('INF S3 3'!$AB24="|","|",FU$34+'INF S3 3'!$AB24)</f>
        <v>0.76176708333333332</v>
      </c>
      <c r="FV31" s="198"/>
      <c r="FW31" s="89"/>
      <c r="FX31" s="83"/>
      <c r="FY31" s="82" t="str">
        <f ca="1">IF('INF S3 3'!$AC24="|","|",FY$34+'INF S3 3'!$AC24)</f>
        <v>|</v>
      </c>
      <c r="FZ31" s="198" t="str">
        <f ca="1">IF('INF S2 353-271'!$AE24="|","|",FZ$34+'INF S2 353-271'!$AE24)</f>
        <v>|</v>
      </c>
      <c r="GA31" s="198"/>
      <c r="GB31" s="190"/>
      <c r="GC31" s="207">
        <f ca="1">IF('INF S3 3'!$AB24="|","|",GC$34+'INF S3 3'!$AB24)</f>
        <v>0.84510041666666669</v>
      </c>
      <c r="GD31" s="198"/>
      <c r="GE31" s="89"/>
      <c r="GF31" s="83"/>
      <c r="GG31" s="82"/>
      <c r="GH31" s="198" t="str">
        <f ca="1">IF('INF S2 353-271'!$AE24="|","|",GH$34+'INF S2 353-271'!$AE24)</f>
        <v>|</v>
      </c>
      <c r="GI31" s="198"/>
      <c r="GJ31" s="190"/>
      <c r="GK31" s="207">
        <f ca="1">IF('INF S3 3'!$AB24="|","|",GK$34+'INF S3 3'!$AB24)</f>
        <v>0.92843375000000006</v>
      </c>
      <c r="GL31" s="89"/>
      <c r="GM31" s="83"/>
    </row>
    <row r="32" spans="1:195">
      <c r="A32" s="148">
        <f ca="1">'INF S3 3'!K25</f>
        <v>52.127999999999986</v>
      </c>
      <c r="B32" s="284"/>
      <c r="C32" s="154" t="str">
        <f ca="1">'INF S3 3'!L25</f>
        <v>Sątopy</v>
      </c>
      <c r="D32" s="275"/>
      <c r="E32" s="83"/>
      <c r="F32" s="89"/>
      <c r="G32" s="190"/>
      <c r="H32" s="82" t="str">
        <f ca="1">IF('INF S3 3'!$U25="|","|",H$22+'INF S3 3'!$U25)</f>
        <v>|</v>
      </c>
      <c r="I32" s="83"/>
      <c r="J32" s="83"/>
      <c r="K32" s="89"/>
      <c r="L32" s="198" t="str">
        <f ca="1">IF('INF S2 353-271'!$W25="|","|",L$22+'INF S2 353-271'!$W25)</f>
        <v>|</v>
      </c>
      <c r="M32" s="207">
        <f ca="1">IF('INF S3 3'!$T25="|","|",M$22+'INF S3 3'!$T25)</f>
        <v>0.32528222222222225</v>
      </c>
      <c r="N32" s="190"/>
      <c r="O32" s="82" t="str">
        <f ca="1">IF('INF S3 3'!$U25="|","|",O$22+'INF S3 3'!$U25)</f>
        <v>|</v>
      </c>
      <c r="P32" s="83"/>
      <c r="Q32" s="83"/>
      <c r="R32" s="89"/>
      <c r="S32" s="198" t="str">
        <f ca="1">IF('INF S2 353-271'!$W25="|","|",S$22+'INF S2 353-271'!$W25)</f>
        <v>|</v>
      </c>
      <c r="T32" s="207">
        <f ca="1">IF('INF S3 3'!$T25="|","|",T$22+'INF S3 3'!$T25)</f>
        <v>0.36694888888888888</v>
      </c>
      <c r="U32" s="190"/>
      <c r="V32" s="82" t="str">
        <f ca="1">IF('INF S3 3'!$U25="|","|",V$22+'INF S3 3'!$U25)</f>
        <v>|</v>
      </c>
      <c r="W32" s="83"/>
      <c r="X32" s="83"/>
      <c r="Y32" s="89"/>
      <c r="Z32" s="198"/>
      <c r="AA32" s="207">
        <f ca="1">IF('INF S3 3'!$T25="|","|",AA$22+'INF S3 3'!$T25)</f>
        <v>0.40861555555555557</v>
      </c>
      <c r="AB32" s="190"/>
      <c r="AC32" s="82"/>
      <c r="AD32" s="83"/>
      <c r="AE32" s="198" t="str">
        <f ca="1">IF('INF S2 353-271'!$W25="|","|",AE$22+'INF S2 353-271'!$W25)</f>
        <v>|</v>
      </c>
      <c r="AF32" s="207">
        <f ca="1">IF('INF S3 3'!$T25="|","|",AF$22+'INF S3 3'!$T25)</f>
        <v>0.45028222222222225</v>
      </c>
      <c r="AG32" s="190"/>
      <c r="AH32" s="83"/>
      <c r="AI32" s="89"/>
      <c r="AJ32" s="198"/>
      <c r="AK32" s="82"/>
      <c r="AL32" s="83"/>
      <c r="AM32" s="198" t="str">
        <f ca="1">IF('INF S2 353-271'!$W25="|","|",AM$22+'INF S2 353-271'!$W25)</f>
        <v>|</v>
      </c>
      <c r="AN32" s="207">
        <f ca="1">IF('INF S3 3'!$T25="|","|",AN$22+'INF S3 3'!$T25)</f>
        <v>0.53361555555555551</v>
      </c>
      <c r="AO32" s="190"/>
      <c r="AP32" s="83"/>
      <c r="AQ32" s="89"/>
      <c r="AR32" s="198"/>
      <c r="AS32" s="82"/>
      <c r="AT32" s="83"/>
      <c r="AU32" s="198" t="str">
        <f ca="1">IF('INF S2 353-271'!$W25="|","|",AU$22+'INF S2 353-271'!$W25)</f>
        <v>|</v>
      </c>
      <c r="AV32" s="207">
        <f ca="1">IF('INF S3 3'!$T25="|","|",AV$22+'INF S3 3'!$T25)</f>
        <v>0.61694888888888888</v>
      </c>
      <c r="AW32" s="190"/>
      <c r="AX32" s="83"/>
      <c r="AY32" s="89"/>
      <c r="AZ32" s="198"/>
      <c r="BA32" s="207">
        <f ca="1">IF('INF S3 3'!$T25="|","|",BA$22+'INF S3 3'!$T25)</f>
        <v>0.65861555555555551</v>
      </c>
      <c r="BB32" s="82" t="str">
        <f ca="1">IF('INF S3 3'!$U25="|","|",BB$22+'INF S3 3'!$U25)</f>
        <v>|</v>
      </c>
      <c r="BC32" s="83"/>
      <c r="BD32" s="83"/>
      <c r="BE32" s="89"/>
      <c r="BF32" s="198" t="str">
        <f ca="1">IF('INF S2 353-271'!$W25="|","|",BF$22+'INF S2 353-271'!$W25)</f>
        <v>|</v>
      </c>
      <c r="BG32" s="207">
        <f ca="1">IF('INF S3 3'!$T25="|","|",BG$22+'INF S3 3'!$T25)</f>
        <v>0.70028222222222225</v>
      </c>
      <c r="BH32" s="190"/>
      <c r="BI32" s="82" t="str">
        <f ca="1">IF('INF S3 3'!$U25="|","|",BI$22+'INF S3 3'!$U25)</f>
        <v>|</v>
      </c>
      <c r="BJ32" s="83"/>
      <c r="BK32" s="83"/>
      <c r="BL32" s="89"/>
      <c r="BM32" s="198" t="str">
        <f ca="1">IF('INF S2 353-271'!$W25="|","|",BM$22+'INF S2 353-271'!$W25)</f>
        <v>|</v>
      </c>
      <c r="BN32" s="207">
        <f ca="1">IF('INF S3 3'!$T25="|","|",BN$22+'INF S3 3'!$T25)</f>
        <v>0.74194888888888888</v>
      </c>
      <c r="BO32" s="190"/>
      <c r="BP32" s="82" t="str">
        <f ca="1">IF('INF S3 3'!$U25="|","|",BP$22+'INF S3 3'!$U25)</f>
        <v>|</v>
      </c>
      <c r="BQ32" s="83"/>
      <c r="BR32" s="83"/>
      <c r="BS32" s="89"/>
      <c r="BT32" s="198"/>
      <c r="BU32" s="207">
        <f ca="1">IF('INF S3 3'!$T25="|","|",BU$22+'INF S3 3'!$T25)</f>
        <v>0.78361555555555562</v>
      </c>
      <c r="BV32" s="190"/>
      <c r="BW32" s="82" t="str">
        <f ca="1">IF('INF S3 3'!$U25="|","|",BW$22+'INF S3 3'!$U25)</f>
        <v>|</v>
      </c>
      <c r="BX32" s="83"/>
      <c r="BY32" s="198" t="str">
        <f ca="1">IF('INF S2 353-271'!$W25="|","|",BY$22+'INF S2 353-271'!$W25)</f>
        <v>|</v>
      </c>
      <c r="BZ32" s="207">
        <f ca="1">IF('INF S3 3'!$T25="|","|",BZ$22+'INF S3 3'!$T25)</f>
        <v>0.82528222222222225</v>
      </c>
      <c r="CA32" s="190"/>
      <c r="CB32" s="83"/>
      <c r="CC32" s="89"/>
      <c r="CD32" s="198"/>
      <c r="CE32" s="82"/>
      <c r="CF32" s="83"/>
      <c r="CG32" s="198" t="str">
        <f ca="1">IF('INF S2 353-271'!$W25="|","|",CG$22+'INF S2 353-271'!$W25)</f>
        <v>|</v>
      </c>
      <c r="CH32" s="207">
        <f ca="1">IF('INF S3 3'!$T25="|","|",CH$22+'INF S3 3'!$T25)</f>
        <v>0.90861555555555562</v>
      </c>
      <c r="CI32" s="190"/>
      <c r="CJ32" s="83"/>
      <c r="CK32" s="89"/>
      <c r="CL32" s="198"/>
      <c r="CM32" s="82"/>
      <c r="CN32" s="83"/>
      <c r="CO32" s="198"/>
      <c r="CP32" s="207"/>
      <c r="CQ32" s="190"/>
      <c r="CR32" s="83"/>
      <c r="CU32" s="148">
        <v>52.127999999999986</v>
      </c>
      <c r="CV32" s="148"/>
      <c r="CW32" s="154" t="s">
        <v>142</v>
      </c>
      <c r="CX32" s="89"/>
      <c r="CY32" s="83"/>
      <c r="CZ32" s="82"/>
      <c r="DA32" s="190"/>
      <c r="DB32" s="207">
        <f ca="1">IF('INF S3 3'!$AB25="|","|",DB$34+'INF S3 3'!$AB25)</f>
        <v>0.21712697916666665</v>
      </c>
      <c r="DC32" s="198"/>
      <c r="DD32" s="89"/>
      <c r="DE32" s="198"/>
      <c r="DF32" s="83"/>
      <c r="DG32" s="82" t="str">
        <f ca="1">IF('INF S3 3'!$AC25="|","|",DG$34+'INF S3 3'!$AC25)</f>
        <v>|</v>
      </c>
      <c r="DH32" s="190"/>
      <c r="DI32" s="207">
        <f ca="1">IF('INF S3 3'!$AB25="|","|",DI$34+'INF S3 3'!$AB25)</f>
        <v>0.25879364583333331</v>
      </c>
      <c r="DJ32" s="198" t="str">
        <f ca="1">IF('INF S2 353-271'!$AE25="|","|",DJ$34+'INF S2 353-271'!$AE25)</f>
        <v>|</v>
      </c>
      <c r="DK32" s="89"/>
      <c r="DL32" s="198"/>
      <c r="DM32" s="83"/>
      <c r="DN32" s="82" t="str">
        <f ca="1">IF('INF S3 3'!$AC25="|","|",DN$34+'INF S3 3'!$AC25)</f>
        <v>|</v>
      </c>
      <c r="DO32" s="190"/>
      <c r="DP32" s="207">
        <f ca="1">IF('INF S3 3'!$AB25="|","|",DP$34+'INF S3 3'!$AB25)</f>
        <v>0.30046031249999999</v>
      </c>
      <c r="DQ32" s="198" t="str">
        <f ca="1">IF('INF S2 353-271'!$AE25="|","|",DQ$34+'INF S2 353-271'!$AE25)</f>
        <v>|</v>
      </c>
      <c r="DR32" s="89"/>
      <c r="DS32" s="198"/>
      <c r="DT32" s="83"/>
      <c r="DU32" s="82" t="str">
        <f ca="1">IF('INF S3 3'!$AC25="|","|",DU$34+'INF S3 3'!$AC25)</f>
        <v>|</v>
      </c>
      <c r="DV32" s="190"/>
      <c r="DW32" s="207">
        <f ca="1">IF('INF S3 3'!$AB25="|","|",DW$34+'INF S3 3'!$AB25)</f>
        <v>0.34212697916666668</v>
      </c>
      <c r="DX32" s="198"/>
      <c r="DY32" s="89"/>
      <c r="DZ32" s="83"/>
      <c r="EA32" s="82"/>
      <c r="EB32" s="207">
        <f ca="1">IF('INF S3 3'!$AB25="|","|",EB$34+'INF S3 3'!$AB25)</f>
        <v>0.38379364583333331</v>
      </c>
      <c r="EC32" s="198" t="str">
        <f ca="1">IF('INF S2 353-271'!$AE25="|","|",EC$34+'INF S2 353-271'!$AE25)</f>
        <v>|</v>
      </c>
      <c r="ED32" s="198"/>
      <c r="EE32" s="190"/>
      <c r="EF32" s="207">
        <f ca="1">IF('INF S3 3'!$AB25="|","|",EF$34+'INF S3 3'!$AB25)</f>
        <v>0.42546031249999999</v>
      </c>
      <c r="EG32" s="198"/>
      <c r="EH32" s="89"/>
      <c r="EI32" s="83"/>
      <c r="EJ32" s="82"/>
      <c r="EK32" s="198" t="str">
        <f ca="1">IF('INF S2 353-271'!$AE25="|","|",EK$34+'INF S2 353-271'!$AE25)</f>
        <v>|</v>
      </c>
      <c r="EL32" s="198"/>
      <c r="EM32" s="190"/>
      <c r="EN32" s="207">
        <f ca="1">IF('INF S3 3'!$AB25="|","|",EN$34+'INF S3 3'!$AB25)</f>
        <v>0.50879364583333331</v>
      </c>
      <c r="EO32" s="198"/>
      <c r="EP32" s="89"/>
      <c r="EQ32" s="83"/>
      <c r="ER32" s="82"/>
      <c r="ES32" s="198" t="str">
        <f ca="1">IF('INF S2 353-271'!$AE25="|","|",ES$34+'INF S2 353-271'!$AE25)</f>
        <v>|</v>
      </c>
      <c r="ET32" s="198"/>
      <c r="EU32" s="190"/>
      <c r="EV32" s="207">
        <f ca="1">IF('INF S3 3'!$AB25="|","|",EV$34+'INF S3 3'!$AB25)</f>
        <v>0.59212697916666657</v>
      </c>
      <c r="EW32" s="198"/>
      <c r="EX32" s="89"/>
      <c r="EY32" s="198"/>
      <c r="EZ32" s="83"/>
      <c r="FA32" s="82"/>
      <c r="FB32" s="190"/>
      <c r="FC32" s="207">
        <f ca="1">IF('INF S3 3'!$AB25="|","|",FC$34+'INF S3 3'!$AB25)</f>
        <v>0.63379364583333331</v>
      </c>
      <c r="FD32" s="198" t="str">
        <f ca="1">IF('INF S2 353-271'!$AE25="|","|",FD$34+'INF S2 353-271'!$AE25)</f>
        <v>|</v>
      </c>
      <c r="FE32" s="89"/>
      <c r="FF32" s="198"/>
      <c r="FG32" s="83"/>
      <c r="FH32" s="82" t="str">
        <f ca="1">IF('INF S3 3'!$AC25="|","|",FH$34+'INF S3 3'!$AC25)</f>
        <v>|</v>
      </c>
      <c r="FI32" s="190"/>
      <c r="FJ32" s="207">
        <f ca="1">IF('INF S3 3'!$AB25="|","|",FJ$34+'INF S3 3'!$AB25)</f>
        <v>0.67546031249999994</v>
      </c>
      <c r="FK32" s="198"/>
      <c r="FL32" s="89"/>
      <c r="FM32" s="198"/>
      <c r="FN32" s="83"/>
      <c r="FO32" s="82" t="str">
        <f ca="1">IF('INF S3 3'!$AC25="|","|",FO$34+'INF S3 3'!$AC25)</f>
        <v>|</v>
      </c>
      <c r="FP32" s="190"/>
      <c r="FQ32" s="207">
        <f ca="1">IF('INF S3 3'!$AB25="|","|",FQ$34+'INF S3 3'!$AB25)</f>
        <v>0.71712697916666668</v>
      </c>
      <c r="FR32" s="198" t="str">
        <f ca="1">IF('INF S2 353-271'!$AE25="|","|",FR$34+'INF S2 353-271'!$AE25)</f>
        <v>|</v>
      </c>
      <c r="FS32" s="198"/>
      <c r="FT32" s="190"/>
      <c r="FU32" s="207">
        <f ca="1">IF('INF S3 3'!$AB25="|","|",FU$34+'INF S3 3'!$AB25)</f>
        <v>0.75879364583333331</v>
      </c>
      <c r="FV32" s="198"/>
      <c r="FW32" s="89"/>
      <c r="FX32" s="83"/>
      <c r="FY32" s="82" t="str">
        <f ca="1">IF('INF S3 3'!$AC25="|","|",FY$34+'INF S3 3'!$AC25)</f>
        <v>|</v>
      </c>
      <c r="FZ32" s="198" t="str">
        <f ca="1">IF('INF S2 353-271'!$AE25="|","|",FZ$34+'INF S2 353-271'!$AE25)</f>
        <v>|</v>
      </c>
      <c r="GA32" s="198"/>
      <c r="GB32" s="190"/>
      <c r="GC32" s="207">
        <f ca="1">IF('INF S3 3'!$AB25="|","|",GC$34+'INF S3 3'!$AB25)</f>
        <v>0.84212697916666668</v>
      </c>
      <c r="GD32" s="198"/>
      <c r="GE32" s="89"/>
      <c r="GF32" s="83"/>
      <c r="GG32" s="82"/>
      <c r="GH32" s="198" t="str">
        <f ca="1">IF('INF S2 353-271'!$AE25="|","|",GH$34+'INF S2 353-271'!$AE25)</f>
        <v>|</v>
      </c>
      <c r="GI32" s="198"/>
      <c r="GJ32" s="190"/>
      <c r="GK32" s="207">
        <f ca="1">IF('INF S3 3'!$AB25="|","|",GK$34+'INF S3 3'!$AB25)</f>
        <v>0.92546031250000005</v>
      </c>
      <c r="GL32" s="89"/>
      <c r="GM32" s="83"/>
    </row>
    <row r="33" spans="1:195" s="18" customFormat="1">
      <c r="A33" s="149">
        <f ca="1">'INF S3 3'!K26</f>
        <v>57.384999999999991</v>
      </c>
      <c r="B33" s="285"/>
      <c r="C33" s="183" t="str">
        <f ca="1">'INF S3 3'!L26</f>
        <v>Nowy Tomyśl</v>
      </c>
      <c r="D33" s="346"/>
      <c r="E33" s="167"/>
      <c r="F33" s="181"/>
      <c r="G33" s="266"/>
      <c r="H33" s="101">
        <f ca="1">IF('INF S3 3'!$U26="|","|",H$22+'INF S3 3'!$U26)</f>
        <v>0.29771489583333333</v>
      </c>
      <c r="I33" s="167"/>
      <c r="J33" s="167"/>
      <c r="K33" s="181"/>
      <c r="L33" s="345" t="str">
        <f ca="1">IF('INF S2 353-271'!$W26="|","|",L$22+'INF S2 353-271'!$W26)</f>
        <v>|</v>
      </c>
      <c r="M33" s="342">
        <f ca="1">IF('INF S3 3'!$T26="|","|",M$22+'INF S3 3'!$T26)</f>
        <v>0.3281730902777778</v>
      </c>
      <c r="N33" s="266"/>
      <c r="O33" s="101">
        <f ca="1">IF('INF S3 3'!$U26="|","|",O$22+'INF S3 3'!$U26)</f>
        <v>0.33938156250000001</v>
      </c>
      <c r="P33" s="167"/>
      <c r="Q33" s="167"/>
      <c r="R33" s="181"/>
      <c r="S33" s="345" t="str">
        <f ca="1">IF('INF S2 353-271'!$W26="|","|",S$22+'INF S2 353-271'!$W26)</f>
        <v>|</v>
      </c>
      <c r="T33" s="342">
        <f ca="1">IF('INF S3 3'!$T26="|","|",T$22+'INF S3 3'!$T26)</f>
        <v>0.36983975694444443</v>
      </c>
      <c r="U33" s="266"/>
      <c r="V33" s="101">
        <f ca="1">IF('INF S3 3'!$U26="|","|",V$22+'INF S3 3'!$U26)</f>
        <v>0.3810482291666667</v>
      </c>
      <c r="W33" s="167"/>
      <c r="X33" s="167"/>
      <c r="Y33" s="181"/>
      <c r="Z33" s="345"/>
      <c r="AA33" s="342">
        <f ca="1">IF('INF S3 3'!$T26="|","|",AA$22+'INF S3 3'!$T26)</f>
        <v>0.41150642361111112</v>
      </c>
      <c r="AB33" s="266"/>
      <c r="AC33" s="101"/>
      <c r="AD33" s="167"/>
      <c r="AE33" s="345" t="str">
        <f ca="1">IF('INF S2 353-271'!$W26="|","|",AE$22+'INF S2 353-271'!$W26)</f>
        <v>|</v>
      </c>
      <c r="AF33" s="342">
        <f ca="1">IF('INF S3 3'!$T26="|","|",AF$22+'INF S3 3'!$T26)</f>
        <v>0.4531730902777778</v>
      </c>
      <c r="AG33" s="266"/>
      <c r="AH33" s="167"/>
      <c r="AI33" s="181"/>
      <c r="AJ33" s="345"/>
      <c r="AK33" s="101"/>
      <c r="AL33" s="167"/>
      <c r="AM33" s="345" t="str">
        <f ca="1">IF('INF S2 353-271'!$W26="|","|",AM$22+'INF S2 353-271'!$W26)</f>
        <v>|</v>
      </c>
      <c r="AN33" s="342">
        <f ca="1">IF('INF S3 3'!$T26="|","|",AN$22+'INF S3 3'!$T26)</f>
        <v>0.53650642361111112</v>
      </c>
      <c r="AO33" s="266"/>
      <c r="AP33" s="167"/>
      <c r="AQ33" s="181"/>
      <c r="AR33" s="345"/>
      <c r="AS33" s="101"/>
      <c r="AT33" s="167"/>
      <c r="AU33" s="345" t="str">
        <f ca="1">IF('INF S2 353-271'!$W26="|","|",AU$22+'INF S2 353-271'!$W26)</f>
        <v>|</v>
      </c>
      <c r="AV33" s="342">
        <f ca="1">IF('INF S3 3'!$T26="|","|",AV$22+'INF S3 3'!$T26)</f>
        <v>0.61983975694444449</v>
      </c>
      <c r="AW33" s="266"/>
      <c r="AX33" s="167"/>
      <c r="AY33" s="181"/>
      <c r="AZ33" s="345"/>
      <c r="BA33" s="342">
        <f ca="1">IF('INF S3 3'!$T26="|","|",BA$22+'INF S3 3'!$T26)</f>
        <v>0.66150642361111112</v>
      </c>
      <c r="BB33" s="101">
        <f ca="1">IF('INF S3 3'!$U26="|","|",BB$22+'INF S3 3'!$U26)</f>
        <v>0.67271489583333333</v>
      </c>
      <c r="BC33" s="167"/>
      <c r="BD33" s="167"/>
      <c r="BE33" s="181"/>
      <c r="BF33" s="345" t="str">
        <f ca="1">IF('INF S2 353-271'!$W26="|","|",BF$22+'INF S2 353-271'!$W26)</f>
        <v>|</v>
      </c>
      <c r="BG33" s="342">
        <f ca="1">IF('INF S3 3'!$T26="|","|",BG$22+'INF S3 3'!$T26)</f>
        <v>0.70317309027777786</v>
      </c>
      <c r="BH33" s="266"/>
      <c r="BI33" s="101">
        <f ca="1">IF('INF S3 3'!$U26="|","|",BI$22+'INF S3 3'!$U26)</f>
        <v>0.71438156250000007</v>
      </c>
      <c r="BJ33" s="167"/>
      <c r="BK33" s="167"/>
      <c r="BL33" s="181"/>
      <c r="BM33" s="345" t="str">
        <f ca="1">IF('INF S2 353-271'!$W26="|","|",BM$22+'INF S2 353-271'!$W26)</f>
        <v>|</v>
      </c>
      <c r="BN33" s="342">
        <f ca="1">IF('INF S3 3'!$T26="|","|",BN$22+'INF S3 3'!$T26)</f>
        <v>0.74483975694444449</v>
      </c>
      <c r="BO33" s="266"/>
      <c r="BP33" s="101">
        <f ca="1">IF('INF S3 3'!$U26="|","|",BP$22+'INF S3 3'!$U26)</f>
        <v>0.7560482291666667</v>
      </c>
      <c r="BQ33" s="167"/>
      <c r="BR33" s="167"/>
      <c r="BS33" s="181"/>
      <c r="BT33" s="345"/>
      <c r="BU33" s="342">
        <f ca="1">IF('INF S3 3'!$T26="|","|",BU$22+'INF S3 3'!$T26)</f>
        <v>0.78650642361111123</v>
      </c>
      <c r="BV33" s="266"/>
      <c r="BW33" s="101">
        <f ca="1">IF('INF S3 3'!$U26="|","|",BW$22+'INF S3 3'!$U26)</f>
        <v>0.79771489583333333</v>
      </c>
      <c r="BX33" s="167"/>
      <c r="BY33" s="345" t="str">
        <f ca="1">IF('INF S2 353-271'!$W26="|","|",BY$22+'INF S2 353-271'!$W26)</f>
        <v>|</v>
      </c>
      <c r="BZ33" s="342">
        <f ca="1">IF('INF S3 3'!$T26="|","|",BZ$22+'INF S3 3'!$T26)</f>
        <v>0.82817309027777786</v>
      </c>
      <c r="CA33" s="266"/>
      <c r="CB33" s="167"/>
      <c r="CC33" s="181"/>
      <c r="CD33" s="345"/>
      <c r="CE33" s="101"/>
      <c r="CF33" s="167"/>
      <c r="CG33" s="345" t="str">
        <f ca="1">IF('INF S2 353-271'!$W26="|","|",CG$22+'INF S2 353-271'!$W26)</f>
        <v>|</v>
      </c>
      <c r="CH33" s="342">
        <f ca="1">IF('INF S3 3'!$T26="|","|",CH$22+'INF S3 3'!$T26)</f>
        <v>0.91150642361111123</v>
      </c>
      <c r="CI33" s="266"/>
      <c r="CJ33" s="167"/>
      <c r="CK33" s="181"/>
      <c r="CL33" s="345"/>
      <c r="CM33" s="101"/>
      <c r="CN33" s="167"/>
      <c r="CO33" s="345"/>
      <c r="CP33" s="342"/>
      <c r="CQ33" s="266"/>
      <c r="CR33" s="167"/>
      <c r="CU33" s="149">
        <v>57.384999999999991</v>
      </c>
      <c r="CV33" s="149"/>
      <c r="CW33" s="183" t="s">
        <v>16</v>
      </c>
      <c r="CX33" s="181"/>
      <c r="CY33" s="167"/>
      <c r="CZ33" s="86"/>
      <c r="DA33" s="85"/>
      <c r="DB33" s="206">
        <f ca="1">IF('INF S3 3'!$AB26="|","|",DB$34+'INF S3 3'!$AB26)</f>
        <v>0.2142361111111111</v>
      </c>
      <c r="DC33" s="344"/>
      <c r="DD33" s="181"/>
      <c r="DE33" s="344"/>
      <c r="DF33" s="167"/>
      <c r="DG33" s="86">
        <f ca="1">IF('INF S3 3'!$AC26="|","|",DG$34+'INF S3 3'!$AC26)</f>
        <v>0.24479166666666663</v>
      </c>
      <c r="DH33" s="85"/>
      <c r="DI33" s="206">
        <f ca="1">IF('INF S3 3'!$AB26="|","|",DI$34+'INF S3 3'!$AB26)</f>
        <v>0.25590277777777776</v>
      </c>
      <c r="DJ33" s="344" t="str">
        <f ca="1">IF('INF S2 353-271'!$AE26="|","|",DJ$34+'INF S2 353-271'!$AE26)</f>
        <v>|</v>
      </c>
      <c r="DK33" s="181"/>
      <c r="DL33" s="344"/>
      <c r="DM33" s="167"/>
      <c r="DN33" s="86">
        <f ca="1">IF('INF S3 3'!$AC26="|","|",DN$34+'INF S3 3'!$AC26)</f>
        <v>0.28645833333333331</v>
      </c>
      <c r="DO33" s="85"/>
      <c r="DP33" s="206">
        <f ca="1">IF('INF S3 3'!$AB26="|","|",DP$34+'INF S3 3'!$AB26)</f>
        <v>0.29756944444444444</v>
      </c>
      <c r="DQ33" s="344" t="str">
        <f ca="1">IF('INF S2 353-271'!$AE26="|","|",DQ$34+'INF S2 353-271'!$AE26)</f>
        <v>|</v>
      </c>
      <c r="DR33" s="181"/>
      <c r="DS33" s="344"/>
      <c r="DT33" s="167"/>
      <c r="DU33" s="86">
        <f ca="1">IF('INF S3 3'!$AC26="|","|",DU$34+'INF S3 3'!$AC26)</f>
        <v>0.328125</v>
      </c>
      <c r="DV33" s="85"/>
      <c r="DW33" s="206">
        <f ca="1">IF('INF S3 3'!$AB26="|","|",DW$34+'INF S3 3'!$AB26)</f>
        <v>0.33923611111111113</v>
      </c>
      <c r="DX33" s="344"/>
      <c r="DY33" s="181"/>
      <c r="DZ33" s="167"/>
      <c r="EA33" s="86"/>
      <c r="EB33" s="206">
        <f ca="1">IF('INF S3 3'!$AB26="|","|",EB$34+'INF S3 3'!$AB26)</f>
        <v>0.38090277777777776</v>
      </c>
      <c r="EC33" s="344" t="str">
        <f ca="1">IF('INF S2 353-271'!$AE26="|","|",EC$34+'INF S2 353-271'!$AE26)</f>
        <v>|</v>
      </c>
      <c r="ED33" s="344"/>
      <c r="EE33" s="85"/>
      <c r="EF33" s="206">
        <f ca="1">IF('INF S3 3'!$AB26="|","|",EF$34+'INF S3 3'!$AB26)</f>
        <v>0.42256944444444444</v>
      </c>
      <c r="EG33" s="344"/>
      <c r="EH33" s="181"/>
      <c r="EI33" s="167"/>
      <c r="EJ33" s="86"/>
      <c r="EK33" s="344" t="str">
        <f ca="1">IF('INF S2 353-271'!$AE26="|","|",EK$34+'INF S2 353-271'!$AE26)</f>
        <v>|</v>
      </c>
      <c r="EL33" s="344"/>
      <c r="EM33" s="85"/>
      <c r="EN33" s="206">
        <f ca="1">IF('INF S3 3'!$AB26="|","|",EN$34+'INF S3 3'!$AB26)</f>
        <v>0.5059027777777777</v>
      </c>
      <c r="EO33" s="344"/>
      <c r="EP33" s="181"/>
      <c r="EQ33" s="167"/>
      <c r="ER33" s="86"/>
      <c r="ES33" s="344" t="str">
        <f ca="1">IF('INF S2 353-271'!$AE26="|","|",ES$34+'INF S2 353-271'!$AE26)</f>
        <v>|</v>
      </c>
      <c r="ET33" s="344"/>
      <c r="EU33" s="85"/>
      <c r="EV33" s="206">
        <f ca="1">IF('INF S3 3'!$AB26="|","|",EV$34+'INF S3 3'!$AB26)</f>
        <v>0.58923611111111107</v>
      </c>
      <c r="EW33" s="344"/>
      <c r="EX33" s="181"/>
      <c r="EY33" s="344"/>
      <c r="EZ33" s="167"/>
      <c r="FA33" s="86"/>
      <c r="FB33" s="85"/>
      <c r="FC33" s="206">
        <f ca="1">IF('INF S3 3'!$AB26="|","|",FC$34+'INF S3 3'!$AB26)</f>
        <v>0.63090277777777781</v>
      </c>
      <c r="FD33" s="344" t="str">
        <f ca="1">IF('INF S2 353-271'!$AE26="|","|",FD$34+'INF S2 353-271'!$AE26)</f>
        <v>|</v>
      </c>
      <c r="FE33" s="181"/>
      <c r="FF33" s="344"/>
      <c r="FG33" s="167"/>
      <c r="FH33" s="86">
        <f ca="1">IF('INF S3 3'!$AC26="|","|",FH$34+'INF S3 3'!$AC26)</f>
        <v>0.66145833333333337</v>
      </c>
      <c r="FI33" s="85"/>
      <c r="FJ33" s="206">
        <f ca="1">IF('INF S3 3'!$AB26="|","|",FJ$34+'INF S3 3'!$AB26)</f>
        <v>0.67256944444444444</v>
      </c>
      <c r="FK33" s="344"/>
      <c r="FL33" s="181"/>
      <c r="FM33" s="344"/>
      <c r="FN33" s="167"/>
      <c r="FO33" s="86">
        <f ca="1">IF('INF S3 3'!$AC26="|","|",FO$34+'INF S3 3'!$AC26)</f>
        <v>0.703125</v>
      </c>
      <c r="FP33" s="85"/>
      <c r="FQ33" s="206">
        <f ca="1">IF('INF S3 3'!$AB26="|","|",FQ$34+'INF S3 3'!$AB26)</f>
        <v>0.71423611111111118</v>
      </c>
      <c r="FR33" s="344" t="str">
        <f ca="1">IF('INF S2 353-271'!$AE26="|","|",FR$34+'INF S2 353-271'!$AE26)</f>
        <v>|</v>
      </c>
      <c r="FS33" s="344"/>
      <c r="FT33" s="85"/>
      <c r="FU33" s="206">
        <f ca="1">IF('INF S3 3'!$AB26="|","|",FU$34+'INF S3 3'!$AB26)</f>
        <v>0.75590277777777781</v>
      </c>
      <c r="FV33" s="344"/>
      <c r="FW33" s="181"/>
      <c r="FX33" s="167"/>
      <c r="FY33" s="86">
        <f ca="1">IF('INF S3 3'!$AC26="|","|",FY$34+'INF S3 3'!$AC26)</f>
        <v>0.78645833333333337</v>
      </c>
      <c r="FZ33" s="344" t="str">
        <f ca="1">IF('INF S2 353-271'!$AE26="|","|",FZ$34+'INF S2 353-271'!$AE26)</f>
        <v>|</v>
      </c>
      <c r="GA33" s="344"/>
      <c r="GB33" s="85"/>
      <c r="GC33" s="206">
        <f ca="1">IF('INF S3 3'!$AB26="|","|",GC$34+'INF S3 3'!$AB26)</f>
        <v>0.83923611111111118</v>
      </c>
      <c r="GD33" s="344"/>
      <c r="GE33" s="181"/>
      <c r="GF33" s="167"/>
      <c r="GG33" s="86"/>
      <c r="GH33" s="344" t="str">
        <f ca="1">IF('INF S2 353-271'!$AE26="|","|",GH$34+'INF S2 353-271'!$AE26)</f>
        <v>|</v>
      </c>
      <c r="GI33" s="344"/>
      <c r="GJ33" s="85"/>
      <c r="GK33" s="206">
        <f ca="1">IF('INF S3 3'!$AB26="|","|",GK$34+'INF S3 3'!$AB26)</f>
        <v>0.92256944444444455</v>
      </c>
      <c r="GL33" s="181"/>
      <c r="GM33" s="167"/>
    </row>
    <row r="34" spans="1:195" s="217" customFormat="1">
      <c r="A34" s="296">
        <f ca="1">'INF S3 3'!K27</f>
        <v>80.97199999999998</v>
      </c>
      <c r="B34" s="219"/>
      <c r="C34" s="388" t="s">
        <v>143</v>
      </c>
      <c r="D34" s="219"/>
      <c r="E34" s="220"/>
      <c r="F34" s="219"/>
      <c r="G34" s="222"/>
      <c r="H34" s="223">
        <f ca="1">IF('INF S3 3'!$U27="|","|",H$22+'INF S3 3'!$U27)</f>
        <v>0.30743711805555551</v>
      </c>
      <c r="I34" s="220"/>
      <c r="J34" s="220"/>
      <c r="K34" s="219"/>
      <c r="L34" s="276">
        <f ca="1">IF('INF S3 3'!$V27="|","|",L$22+'INF S3 3'!$V27)</f>
        <v>0.32564814814814813</v>
      </c>
      <c r="M34" s="224">
        <f ca="1">IF('INF S3 3'!$T27="|","|",M$22+'INF S3 3'!$T27)</f>
        <v>0.33997864583333337</v>
      </c>
      <c r="N34" s="222"/>
      <c r="O34" s="223">
        <f ca="1">IF('INF S3 3'!$U27="|","|",O$22+'INF S3 3'!$U27)</f>
        <v>0.3491037847222222</v>
      </c>
      <c r="P34" s="220"/>
      <c r="Q34" s="220"/>
      <c r="R34" s="219"/>
      <c r="S34" s="221">
        <f ca="1">'INF S3 3'!$W$27+S22</f>
        <v>0.36219907407407403</v>
      </c>
      <c r="T34" s="224">
        <f ca="1">IF('INF S3 3'!$T27="|","|",T$22+'INF S3 3'!$T27)</f>
        <v>0.3816453125</v>
      </c>
      <c r="U34" s="222"/>
      <c r="V34" s="223">
        <f ca="1">IF('INF S3 3'!$U27="|","|",V$22+'INF S3 3'!$U27)</f>
        <v>0.39077045138888888</v>
      </c>
      <c r="W34" s="220"/>
      <c r="X34" s="220"/>
      <c r="Y34" s="219"/>
      <c r="Z34" s="221"/>
      <c r="AA34" s="224">
        <f ca="1">IF('INF S3 3'!$T27="|","|",AA$22+'INF S3 3'!$T27)</f>
        <v>0.42331197916666663</v>
      </c>
      <c r="AB34" s="222"/>
      <c r="AC34" s="223"/>
      <c r="AD34" s="220"/>
      <c r="AE34" s="221">
        <f ca="1">'INF S3 3'!$W$27+AE22</f>
        <v>0.4455324074074074</v>
      </c>
      <c r="AF34" s="224">
        <f ca="1">IF('INF S3 3'!$T27="|","|",AF$22+'INF S3 3'!$T27)</f>
        <v>0.46497864583333337</v>
      </c>
      <c r="AG34" s="222"/>
      <c r="AH34" s="220"/>
      <c r="AI34" s="219"/>
      <c r="AJ34" s="221"/>
      <c r="AK34" s="223"/>
      <c r="AL34" s="220"/>
      <c r="AM34" s="221">
        <f ca="1">'INF S3 3'!$W$27+AM22</f>
        <v>0.52886574074074078</v>
      </c>
      <c r="AN34" s="224">
        <f ca="1">IF('INF S3 3'!$T27="|","|",AN$22+'INF S3 3'!$T27)</f>
        <v>0.54831197916666663</v>
      </c>
      <c r="AO34" s="222"/>
      <c r="AP34" s="220"/>
      <c r="AQ34" s="219"/>
      <c r="AR34" s="221"/>
      <c r="AS34" s="223"/>
      <c r="AT34" s="220"/>
      <c r="AU34" s="221">
        <f ca="1">'INF S3 3'!$W$27+AU22</f>
        <v>0.61219907407407415</v>
      </c>
      <c r="AV34" s="224">
        <f ca="1">IF('INF S3 3'!$T27="|","|",AV$22+'INF S3 3'!$T27)</f>
        <v>0.6316453125</v>
      </c>
      <c r="AW34" s="222"/>
      <c r="AX34" s="220"/>
      <c r="AY34" s="219"/>
      <c r="AZ34" s="221"/>
      <c r="BA34" s="224">
        <f ca="1">IF('INF S3 3'!$T27="|","|",BA$22+'INF S3 3'!$T27)</f>
        <v>0.67331197916666663</v>
      </c>
      <c r="BB34" s="223">
        <f ca="1">IF('INF S3 3'!$U27="|","|",BB$22+'INF S3 3'!$U27)</f>
        <v>0.68243711805555562</v>
      </c>
      <c r="BC34" s="220"/>
      <c r="BD34" s="220"/>
      <c r="BE34" s="219"/>
      <c r="BF34" s="221">
        <f ca="1">'INF S3 3'!$W$27+BF22</f>
        <v>0.69553240740740752</v>
      </c>
      <c r="BG34" s="224">
        <f ca="1">IF('INF S3 3'!$T27="|","|",BG$22+'INF S3 3'!$T27)</f>
        <v>0.71497864583333337</v>
      </c>
      <c r="BH34" s="222"/>
      <c r="BI34" s="223">
        <f ca="1">IF('INF S3 3'!$U27="|","|",BI$22+'INF S3 3'!$U27)</f>
        <v>0.72410378472222237</v>
      </c>
      <c r="BJ34" s="220"/>
      <c r="BK34" s="220"/>
      <c r="BL34" s="219"/>
      <c r="BM34" s="221">
        <f ca="1">'INF S3 3'!$W$27+BM22</f>
        <v>0.73719907407407415</v>
      </c>
      <c r="BN34" s="224">
        <f ca="1">IF('INF S3 3'!$T27="|","|",BN$22+'INF S3 3'!$T27)</f>
        <v>0.7566453125</v>
      </c>
      <c r="BO34" s="222"/>
      <c r="BP34" s="223">
        <f ca="1">IF('INF S3 3'!$U27="|","|",BP$22+'INF S3 3'!$U27)</f>
        <v>0.765770451388889</v>
      </c>
      <c r="BQ34" s="220"/>
      <c r="BR34" s="220"/>
      <c r="BS34" s="219"/>
      <c r="BT34" s="221"/>
      <c r="BU34" s="224">
        <f ca="1">IF('INF S3 3'!$T27="|","|",BU$22+'INF S3 3'!$T27)</f>
        <v>0.79831197916666674</v>
      </c>
      <c r="BV34" s="222"/>
      <c r="BW34" s="223">
        <f ca="1">IF('INF S3 3'!$U27="|","|",BW$22+'INF S3 3'!$U27)</f>
        <v>0.80743711805555562</v>
      </c>
      <c r="BX34" s="220"/>
      <c r="BY34" s="221">
        <f ca="1">'INF S3 3'!$W$27+BY22</f>
        <v>0.82053240740740752</v>
      </c>
      <c r="BZ34" s="224">
        <f ca="1">IF('INF S3 3'!$T27="|","|",BZ$22+'INF S3 3'!$T27)</f>
        <v>0.83997864583333337</v>
      </c>
      <c r="CA34" s="222"/>
      <c r="CB34" s="220"/>
      <c r="CC34" s="219"/>
      <c r="CD34" s="221"/>
      <c r="CE34" s="223"/>
      <c r="CF34" s="220"/>
      <c r="CG34" s="221">
        <f ca="1">'INF S3 3'!$W$27+CG22</f>
        <v>0.90386574074074089</v>
      </c>
      <c r="CH34" s="224">
        <f ca="1">IF('INF S3 3'!$T27="|","|",CH$22+'INF S3 3'!$T27)</f>
        <v>0.92331197916666674</v>
      </c>
      <c r="CI34" s="222"/>
      <c r="CJ34" s="220"/>
      <c r="CK34" s="219"/>
      <c r="CL34" s="221"/>
      <c r="CM34" s="223"/>
      <c r="CN34" s="220"/>
      <c r="CO34" s="221"/>
      <c r="CP34" s="224"/>
      <c r="CQ34" s="222"/>
      <c r="CR34" s="220"/>
      <c r="CU34" s="218">
        <v>81</v>
      </c>
      <c r="CV34" s="219"/>
      <c r="CW34" s="294" t="s">
        <v>143</v>
      </c>
      <c r="CX34" s="219"/>
      <c r="CY34" s="220"/>
      <c r="CZ34" s="223"/>
      <c r="DA34" s="222"/>
      <c r="DB34" s="224">
        <v>0.20208333333333331</v>
      </c>
      <c r="DC34" s="221"/>
      <c r="DD34" s="219"/>
      <c r="DE34" s="221"/>
      <c r="DF34" s="220"/>
      <c r="DG34" s="223">
        <v>0.23472222222222219</v>
      </c>
      <c r="DH34" s="222"/>
      <c r="DI34" s="224">
        <v>0.24374999999999999</v>
      </c>
      <c r="DJ34" s="221">
        <v>0.26319444444444445</v>
      </c>
      <c r="DK34" s="219"/>
      <c r="DL34" s="221"/>
      <c r="DM34" s="220"/>
      <c r="DN34" s="223">
        <v>0.27638888888888885</v>
      </c>
      <c r="DO34" s="222"/>
      <c r="DP34" s="224">
        <v>0.28541666666666665</v>
      </c>
      <c r="DQ34" s="221">
        <v>0.30486111111111108</v>
      </c>
      <c r="DR34" s="219"/>
      <c r="DS34" s="221"/>
      <c r="DT34" s="220"/>
      <c r="DU34" s="223">
        <v>0.31805555555555554</v>
      </c>
      <c r="DV34" s="222"/>
      <c r="DW34" s="224">
        <v>0.32708333333333334</v>
      </c>
      <c r="DX34" s="221"/>
      <c r="DY34" s="219"/>
      <c r="DZ34" s="220"/>
      <c r="EA34" s="223"/>
      <c r="EB34" s="224">
        <v>0.36874999999999997</v>
      </c>
      <c r="EC34" s="221">
        <v>0.38819444444444445</v>
      </c>
      <c r="ED34" s="221"/>
      <c r="EE34" s="222"/>
      <c r="EF34" s="224">
        <v>0.41041666666666665</v>
      </c>
      <c r="EG34" s="221"/>
      <c r="EH34" s="219"/>
      <c r="EI34" s="220"/>
      <c r="EJ34" s="223"/>
      <c r="EK34" s="221">
        <v>0.47152777777777777</v>
      </c>
      <c r="EL34" s="221"/>
      <c r="EM34" s="222"/>
      <c r="EN34" s="224">
        <v>0.49374999999999997</v>
      </c>
      <c r="EO34" s="221"/>
      <c r="EP34" s="219"/>
      <c r="EQ34" s="220"/>
      <c r="ER34" s="223"/>
      <c r="ES34" s="221">
        <v>0.55486111111111114</v>
      </c>
      <c r="ET34" s="221"/>
      <c r="EU34" s="222"/>
      <c r="EV34" s="224">
        <v>0.57708333333333328</v>
      </c>
      <c r="EW34" s="221"/>
      <c r="EX34" s="219"/>
      <c r="EY34" s="221"/>
      <c r="EZ34" s="220"/>
      <c r="FA34" s="223"/>
      <c r="FB34" s="222"/>
      <c r="FC34" s="224">
        <v>0.61875000000000002</v>
      </c>
      <c r="FD34" s="221">
        <v>0.6381944444444444</v>
      </c>
      <c r="FE34" s="219"/>
      <c r="FF34" s="221"/>
      <c r="FG34" s="220"/>
      <c r="FH34" s="223">
        <v>0.65138888888888891</v>
      </c>
      <c r="FI34" s="222"/>
      <c r="FJ34" s="224">
        <v>0.66041666666666665</v>
      </c>
      <c r="FK34" s="221"/>
      <c r="FL34" s="219"/>
      <c r="FM34" s="221"/>
      <c r="FN34" s="220"/>
      <c r="FO34" s="223">
        <v>0.69305555555555554</v>
      </c>
      <c r="FP34" s="222"/>
      <c r="FQ34" s="224">
        <v>0.70208333333333339</v>
      </c>
      <c r="FR34" s="221">
        <v>0.72152777777777777</v>
      </c>
      <c r="FS34" s="221"/>
      <c r="FT34" s="222"/>
      <c r="FU34" s="224">
        <v>0.74375000000000002</v>
      </c>
      <c r="FV34" s="221"/>
      <c r="FW34" s="219"/>
      <c r="FX34" s="220"/>
      <c r="FY34" s="223">
        <v>0.77638888888888891</v>
      </c>
      <c r="FZ34" s="221">
        <v>0.80486111111111114</v>
      </c>
      <c r="GA34" s="221"/>
      <c r="GB34" s="222"/>
      <c r="GC34" s="224">
        <v>0.82708333333333339</v>
      </c>
      <c r="GD34" s="221"/>
      <c r="GE34" s="219"/>
      <c r="GF34" s="220"/>
      <c r="GG34" s="223"/>
      <c r="GH34" s="221">
        <v>0.8881944444444444</v>
      </c>
      <c r="GI34" s="221"/>
      <c r="GJ34" s="222"/>
      <c r="GK34" s="224">
        <v>0.91041666666666676</v>
      </c>
      <c r="GL34" s="219"/>
      <c r="GM34" s="220"/>
    </row>
    <row r="46" spans="1:195" s="389" customFormat="1">
      <c r="E46" s="389" t="e">
        <f t="array" aca="1" ref="E46" ca="1">IFERROR(INDEX($A7:$A45,MATCH(FALSE,ISBLANK(E7:E45),0))-INDEX($A7:$A45,MATCH("Poznań Główny",$C7:$C45,0)),)</f>
        <v>#NAME?</v>
      </c>
      <c r="F46" s="389" t="e">
        <f t="array" aca="1" ref="F46" ca="1">IFERROR(INDEX($A7:$A45,MATCH(FALSE,ISBLANK(F7:F45),0))-INDEX($A7:$A45,MATCH("Poznań Główny",$C7:$C45,0)),)</f>
        <v>#NAME?</v>
      </c>
      <c r="G46" s="389" t="e">
        <f t="array" aca="1" ref="G46" ca="1">IFERROR(INDEX($A7:$A45,MATCH(FALSE,ISBLANK(G7:G45),0))-INDEX($A7:$A45,MATCH("Poznań Główny",$C7:$C45,0)),)</f>
        <v>#NAME?</v>
      </c>
      <c r="H46" s="389" t="e">
        <f t="array" aca="1" ref="H46" ca="1">IFERROR(INDEX($A7:$A45,MATCH(FALSE,ISBLANK(H7:H45),0))-INDEX($A7:$A45,MATCH("Poznań Główny",$C7:$C45,0)),)</f>
        <v>#NAME?</v>
      </c>
      <c r="I46" s="389" t="e">
        <f t="array" aca="1" ref="I46" ca="1">IFERROR(INDEX($A7:$A45,MATCH(FALSE,ISBLANK(I7:I45),0))-INDEX($A7:$A45,MATCH("Poznań Główny",$C7:$C45,0)),)</f>
        <v>#NAME?</v>
      </c>
      <c r="J46" s="389" t="e">
        <f t="array" aca="1" ref="J46" ca="1">IFERROR(INDEX($A7:$A45,MATCH(FALSE,ISBLANK(J7:J45),0))-INDEX($A7:$A45,MATCH("Poznań Główny",$C7:$C45,0)),)</f>
        <v>#NAME?</v>
      </c>
      <c r="K46" s="389" t="e">
        <f t="array" aca="1" ref="K46" ca="1">IFERROR(INDEX($A7:$A45,MATCH(FALSE,ISBLANK(K7:K45),0))-INDEX($A7:$A45,MATCH("Poznań Główny",$C7:$C45,0)),)</f>
        <v>#NAME?</v>
      </c>
      <c r="L46" s="389" t="e">
        <f t="array" aca="1" ref="L46" ca="1">IFERROR(INDEX($A7:$A45,MATCH(FALSE,ISBLANK(L7:L45),0))-INDEX($A7:$A45,MATCH("Poznań Główny",$C7:$C45,0)),)</f>
        <v>#NAME?</v>
      </c>
      <c r="M46" s="389" t="e">
        <f t="array" aca="1" ref="M46" ca="1">IFERROR(INDEX($A7:$A45,MATCH(FALSE,ISBLANK(M7:M45),0))-INDEX($A7:$A45,MATCH("Poznań Główny",$C7:$C45,0)),)</f>
        <v>#NAME?</v>
      </c>
      <c r="N46" s="389" t="e">
        <f t="array" aca="1" ref="N46" ca="1">IFERROR(INDEX($A7:$A45,MATCH(FALSE,ISBLANK(N7:N45),0))-INDEX($A7:$A45,MATCH("Poznań Główny",$C7:$C45,0)),)</f>
        <v>#NAME?</v>
      </c>
      <c r="O46" s="389" t="e">
        <f t="array" aca="1" ref="O46" ca="1">IFERROR(INDEX($A7:$A45,MATCH(FALSE,ISBLANK(O7:O45),0))-INDEX($A7:$A45,MATCH("Poznań Główny",$C7:$C45,0)),)</f>
        <v>#NAME?</v>
      </c>
      <c r="P46" s="389" t="e">
        <f t="array" aca="1" ref="P46" ca="1">IFERROR(INDEX($A7:$A45,MATCH(FALSE,ISBLANK(P7:P45),0))-INDEX($A7:$A45,MATCH("Poznań Główny",$C7:$C45,0)),)</f>
        <v>#NAME?</v>
      </c>
      <c r="Q46" s="389" t="e">
        <f t="array" aca="1" ref="Q46" ca="1">IFERROR(INDEX($A7:$A45,MATCH(FALSE,ISBLANK(Q7:Q45),0))-INDEX($A7:$A45,MATCH("Poznań Główny",$C7:$C45,0)),)</f>
        <v>#NAME?</v>
      </c>
      <c r="R46" s="389" t="e">
        <f t="array" aca="1" ref="R46" ca="1">IFERROR(INDEX($A7:$A45,MATCH(FALSE,ISBLANK(R7:R45),0))-INDEX($A7:$A45,MATCH("Poznań Główny",$C7:$C45,0)),)</f>
        <v>#NAME?</v>
      </c>
      <c r="S46" s="389" t="e">
        <f t="array" aca="1" ref="S46" ca="1">IFERROR(INDEX($A7:$A45,MATCH(FALSE,ISBLANK(S7:S45),0))-INDEX($A7:$A45,MATCH("Poznań Główny",$C7:$C45,0)),)</f>
        <v>#NAME?</v>
      </c>
      <c r="T46" s="389" t="e">
        <f t="array" aca="1" ref="T46" ca="1">IFERROR(INDEX($A7:$A45,MATCH(FALSE,ISBLANK(T7:T45),0))-INDEX($A7:$A45,MATCH("Poznań Główny",$C7:$C45,0)),)</f>
        <v>#NAME?</v>
      </c>
      <c r="U46" s="389" t="e">
        <f t="array" aca="1" ref="U46" ca="1">IFERROR(INDEX($A7:$A45,MATCH(FALSE,ISBLANK(U7:U45),0))-INDEX($A7:$A45,MATCH("Poznań Główny",$C7:$C45,0)),)</f>
        <v>#NAME?</v>
      </c>
      <c r="V46" s="389" t="e">
        <f t="array" aca="1" ref="V46" ca="1">IFERROR(INDEX($A7:$A45,MATCH(FALSE,ISBLANK(V7:V45),0))-INDEX($A7:$A45,MATCH("Poznań Główny",$C7:$C45,0)),)</f>
        <v>#NAME?</v>
      </c>
      <c r="W46" s="389" t="e">
        <f t="array" aca="1" ref="W46" ca="1">IFERROR(INDEX($A7:$A45,MATCH(FALSE,ISBLANK(W7:W45),0))-INDEX($A7:$A45,MATCH("Poznań Główny",$C7:$C45,0)),)</f>
        <v>#NAME?</v>
      </c>
      <c r="X46" s="389" t="e">
        <f t="array" aca="1" ref="X46" ca="1">IFERROR(INDEX($A7:$A45,MATCH(FALSE,ISBLANK(X7:X45),0))-INDEX($A7:$A45,MATCH("Poznań Główny",$C7:$C45,0)),)</f>
        <v>#NAME?</v>
      </c>
      <c r="Y46" s="389" t="e">
        <f t="array" aca="1" ref="Y46" ca="1">IFERROR(INDEX($A7:$A45,MATCH(FALSE,ISBLANK(Y7:Y45),0))-INDEX($A7:$A45,MATCH("Poznań Główny",$C7:$C45,0)),)</f>
        <v>#NAME?</v>
      </c>
      <c r="Z46" s="389" t="e">
        <f t="array" aca="1" ref="Z46" ca="1">IFERROR(INDEX($A7:$A45,MATCH(FALSE,ISBLANK(Z7:Z45),0))-INDEX($A7:$A45,MATCH("Poznań Główny",$C7:$C45,0)),)</f>
        <v>#NAME?</v>
      </c>
      <c r="AA46" s="389" t="e">
        <f t="array" aca="1" ref="AA46" ca="1">IFERROR(INDEX($A7:$A45,MATCH(FALSE,ISBLANK(AA7:AA45),0))-INDEX($A7:$A45,MATCH("Poznań Główny",$C7:$C45,0)),)</f>
        <v>#NAME?</v>
      </c>
      <c r="AB46" s="389" t="e">
        <f t="array" aca="1" ref="AB46" ca="1">IFERROR(INDEX($A7:$A45,MATCH(FALSE,ISBLANK(AB7:AB45),0))-INDEX($A7:$A45,MATCH("Poznań Główny",$C7:$C45,0)),)</f>
        <v>#NAME?</v>
      </c>
      <c r="AC46" s="389" t="e">
        <f t="array" aca="1" ref="AC46" ca="1">IFERROR(INDEX($A7:$A45,MATCH(FALSE,ISBLANK(AC7:AC45),0))-INDEX($A7:$A45,MATCH("Poznań Główny",$C7:$C45,0)),)</f>
        <v>#NAME?</v>
      </c>
      <c r="AD46" s="389" t="e">
        <f t="array" aca="1" ref="AD46" ca="1">IFERROR(INDEX($A7:$A45,MATCH(FALSE,ISBLANK(AD7:AD45),0))-INDEX($A7:$A45,MATCH("Poznań Główny",$C7:$C45,0)),)</f>
        <v>#NAME?</v>
      </c>
      <c r="AE46" s="389" t="e">
        <f t="array" aca="1" ref="AE46" ca="1">IFERROR(INDEX($A7:$A45,MATCH(FALSE,ISBLANK(AE7:AE45),0))-INDEX($A7:$A45,MATCH("Poznań Główny",$C7:$C45,0)),)</f>
        <v>#NAME?</v>
      </c>
      <c r="AF46" s="389" t="e">
        <f t="array" aca="1" ref="AF46" ca="1">IFERROR(INDEX($A7:$A45,MATCH(FALSE,ISBLANK(AF7:AF45),0))-INDEX($A7:$A45,MATCH("Poznań Główny",$C7:$C45,0)),)</f>
        <v>#NAME?</v>
      </c>
      <c r="AG46" s="389" t="e">
        <f t="array" aca="1" ref="AG46" ca="1">IFERROR(INDEX($A7:$A45,MATCH(FALSE,ISBLANK(AG7:AG45),0))-INDEX($A7:$A45,MATCH("Poznań Główny",$C7:$C45,0)),)</f>
        <v>#NAME?</v>
      </c>
      <c r="AH46" s="389" t="e">
        <f t="array" aca="1" ref="AH46" ca="1">IFERROR(INDEX($A7:$A45,MATCH(FALSE,ISBLANK(AH7:AH45),0))-INDEX($A7:$A45,MATCH("Poznań Główny",$C7:$C45,0)),)</f>
        <v>#NAME?</v>
      </c>
      <c r="AI46" s="389" t="e">
        <f t="array" aca="1" ref="AI46" ca="1">IFERROR(INDEX($A7:$A45,MATCH(FALSE,ISBLANK(AI7:AI45),0))-INDEX($A7:$A45,MATCH("Poznań Główny",$C7:$C45,0)),)</f>
        <v>#NAME?</v>
      </c>
      <c r="AJ46" s="389" t="e">
        <f t="array" aca="1" ref="AJ46" ca="1">IFERROR(INDEX($A7:$A45,MATCH(FALSE,ISBLANK(AJ7:AJ45),0))-INDEX($A7:$A45,MATCH("Poznań Główny",$C7:$C45,0)),)</f>
        <v>#NAME?</v>
      </c>
      <c r="AK46" s="389" t="e">
        <f t="array" aca="1" ref="AK46" ca="1">IFERROR(INDEX($A7:$A45,MATCH(FALSE,ISBLANK(AK7:AK45),0))-INDEX($A7:$A45,MATCH("Poznań Główny",$C7:$C45,0)),)</f>
        <v>#NAME?</v>
      </c>
      <c r="AL46" s="389" t="e">
        <f t="array" aca="1" ref="AL46" ca="1">IFERROR(INDEX($A7:$A45,MATCH(FALSE,ISBLANK(AL7:AL45),0))-INDEX($A7:$A45,MATCH("Poznań Główny",$C7:$C45,0)),)</f>
        <v>#NAME?</v>
      </c>
      <c r="AM46" s="389" t="e">
        <f t="array" aca="1" ref="AM46" ca="1">IFERROR(INDEX($A7:$A45,MATCH(FALSE,ISBLANK(AM7:AM45),0))-INDEX($A7:$A45,MATCH("Poznań Główny",$C7:$C45,0)),)</f>
        <v>#NAME?</v>
      </c>
      <c r="AN46" s="389" t="e">
        <f t="array" aca="1" ref="AN46" ca="1">IFERROR(INDEX($A7:$A45,MATCH(FALSE,ISBLANK(AN7:AN45),0))-INDEX($A7:$A45,MATCH("Poznań Główny",$C7:$C45,0)),)</f>
        <v>#NAME?</v>
      </c>
      <c r="AO46" s="389" t="e">
        <f t="array" aca="1" ref="AO46" ca="1">IFERROR(INDEX($A7:$A45,MATCH(FALSE,ISBLANK(AO7:AO45),0))-INDEX($A7:$A45,MATCH("Poznań Główny",$C7:$C45,0)),)</f>
        <v>#NAME?</v>
      </c>
      <c r="AP46" s="389" t="e">
        <f t="array" aca="1" ref="AP46" ca="1">IFERROR(INDEX($A7:$A45,MATCH(FALSE,ISBLANK(AP7:AP45),0))-INDEX($A7:$A45,MATCH("Poznań Główny",$C7:$C45,0)),)</f>
        <v>#NAME?</v>
      </c>
      <c r="AQ46" s="389" t="e">
        <f t="array" aca="1" ref="AQ46" ca="1">IFERROR(INDEX($A7:$A45,MATCH(FALSE,ISBLANK(AQ7:AQ45),0))-INDEX($A7:$A45,MATCH("Poznań Główny",$C7:$C45,0)),)</f>
        <v>#NAME?</v>
      </c>
      <c r="AR46" s="389" t="e">
        <f t="array" aca="1" ref="AR46" ca="1">IFERROR(INDEX($A7:$A45,MATCH(FALSE,ISBLANK(AR7:AR45),0))-INDEX($A7:$A45,MATCH("Poznań Główny",$C7:$C45,0)),)</f>
        <v>#NAME?</v>
      </c>
      <c r="AS46" s="389" t="e">
        <f t="array" aca="1" ref="AS46" ca="1">IFERROR(INDEX($A7:$A45,MATCH(FALSE,ISBLANK(AS7:AS45),0))-INDEX($A7:$A45,MATCH("Poznań Główny",$C7:$C45,0)),)</f>
        <v>#NAME?</v>
      </c>
      <c r="AT46" s="389" t="e">
        <f t="array" aca="1" ref="AT46" ca="1">IFERROR(INDEX($A7:$A45,MATCH(FALSE,ISBLANK(AT7:AT45),0))-INDEX($A7:$A45,MATCH("Poznań Główny",$C7:$C45,0)),)</f>
        <v>#NAME?</v>
      </c>
      <c r="AU46" s="389" t="e">
        <f t="array" aca="1" ref="AU46" ca="1">IFERROR(INDEX($A7:$A45,MATCH(FALSE,ISBLANK(AU7:AU45),0))-INDEX($A7:$A45,MATCH("Poznań Główny",$C7:$C45,0)),)</f>
        <v>#NAME?</v>
      </c>
      <c r="AV46" s="389" t="e">
        <f t="array" aca="1" ref="AV46" ca="1">IFERROR(INDEX($A7:$A45,MATCH(FALSE,ISBLANK(AV7:AV45),0))-INDEX($A7:$A45,MATCH("Poznań Główny",$C7:$C45,0)),)</f>
        <v>#NAME?</v>
      </c>
      <c r="AW46" s="389" t="e">
        <f t="array" aca="1" ref="AW46" ca="1">IFERROR(INDEX($A7:$A45,MATCH(FALSE,ISBLANK(AW7:AW45),0))-INDEX($A7:$A45,MATCH("Poznań Główny",$C7:$C45,0)),)</f>
        <v>#NAME?</v>
      </c>
      <c r="AX46" s="389" t="e">
        <f t="array" aca="1" ref="AX46" ca="1">IFERROR(INDEX($A7:$A45,MATCH(FALSE,ISBLANK(AX7:AX45),0))-INDEX($A7:$A45,MATCH("Poznań Główny",$C7:$C45,0)),)</f>
        <v>#NAME?</v>
      </c>
      <c r="AY46" s="389" t="e">
        <f t="array" aca="1" ref="AY46" ca="1">IFERROR(INDEX($A7:$A45,MATCH(FALSE,ISBLANK(AY7:AY45),0))-INDEX($A7:$A45,MATCH("Poznań Główny",$C7:$C45,0)),)</f>
        <v>#NAME?</v>
      </c>
      <c r="AZ46" s="389" t="e">
        <f t="array" aca="1" ref="AZ46" ca="1">IFERROR(INDEX($A7:$A45,MATCH(FALSE,ISBLANK(AZ7:AZ45),0))-INDEX($A7:$A45,MATCH("Poznań Główny",$C7:$C45,0)),)</f>
        <v>#NAME?</v>
      </c>
      <c r="BA46" s="389" t="e">
        <f t="array" aca="1" ref="BA46" ca="1">IFERROR(INDEX($A7:$A45,MATCH(FALSE,ISBLANK(BA7:BA45),0))-INDEX($A7:$A45,MATCH("Poznań Główny",$C7:$C45,0)),)</f>
        <v>#NAME?</v>
      </c>
      <c r="BB46" s="389" t="e">
        <f t="array" aca="1" ref="BB46" ca="1">IFERROR(INDEX($A7:$A45,MATCH(FALSE,ISBLANK(BB7:BB45),0))-INDEX($A7:$A45,MATCH("Poznań Główny",$C7:$C45,0)),)</f>
        <v>#NAME?</v>
      </c>
      <c r="BC46" s="389" t="e">
        <f t="array" aca="1" ref="BC46" ca="1">IFERROR(INDEX($A7:$A45,MATCH(FALSE,ISBLANK(BC7:BC45),0))-INDEX($A7:$A45,MATCH("Poznań Główny",$C7:$C45,0)),)</f>
        <v>#NAME?</v>
      </c>
      <c r="BD46" s="389" t="e">
        <f t="array" aca="1" ref="BD46" ca="1">IFERROR(INDEX($A7:$A45,MATCH(FALSE,ISBLANK(BD7:BD45),0))-INDEX($A7:$A45,MATCH("Poznań Główny",$C7:$C45,0)),)</f>
        <v>#NAME?</v>
      </c>
      <c r="BE46" s="389" t="e">
        <f t="array" aca="1" ref="BE46" ca="1">IFERROR(INDEX($A7:$A45,MATCH(FALSE,ISBLANK(BE7:BE45),0))-INDEX($A7:$A45,MATCH("Poznań Główny",$C7:$C45,0)),)</f>
        <v>#NAME?</v>
      </c>
      <c r="BF46" s="389" t="e">
        <f t="array" aca="1" ref="BF46" ca="1">IFERROR(INDEX($A7:$A45,MATCH(FALSE,ISBLANK(BF7:BF45),0))-INDEX($A7:$A45,MATCH("Poznań Główny",$C7:$C45,0)),)</f>
        <v>#NAME?</v>
      </c>
      <c r="BG46" s="389" t="e">
        <f t="array" aca="1" ref="BG46" ca="1">IFERROR(INDEX($A7:$A45,MATCH(FALSE,ISBLANK(BG7:BG45),0))-INDEX($A7:$A45,MATCH("Poznań Główny",$C7:$C45,0)),)</f>
        <v>#NAME?</v>
      </c>
      <c r="BH46" s="389" t="e">
        <f t="array" aca="1" ref="BH46" ca="1">IFERROR(INDEX($A7:$A45,MATCH(FALSE,ISBLANK(BH7:BH45),0))-INDEX($A7:$A45,MATCH("Poznań Główny",$C7:$C45,0)),)</f>
        <v>#NAME?</v>
      </c>
      <c r="BI46" s="389" t="e">
        <f t="array" aca="1" ref="BI46" ca="1">IFERROR(INDEX($A7:$A45,MATCH(FALSE,ISBLANK(BI7:BI45),0))-INDEX($A7:$A45,MATCH("Poznań Główny",$C7:$C45,0)),)</f>
        <v>#NAME?</v>
      </c>
      <c r="BJ46" s="389" t="e">
        <f t="array" aca="1" ref="BJ46" ca="1">IFERROR(INDEX($A7:$A45,MATCH(FALSE,ISBLANK(BJ7:BJ45),0))-INDEX($A7:$A45,MATCH("Poznań Główny",$C7:$C45,0)),)</f>
        <v>#NAME?</v>
      </c>
      <c r="BK46" s="389" t="e">
        <f t="array" aca="1" ref="BK46" ca="1">IFERROR(INDEX($A7:$A45,MATCH(FALSE,ISBLANK(BK7:BK45),0))-INDEX($A7:$A45,MATCH("Poznań Główny",$C7:$C45,0)),)</f>
        <v>#NAME?</v>
      </c>
      <c r="BL46" s="389" t="e">
        <f t="array" aca="1" ref="BL46" ca="1">IFERROR(INDEX($A7:$A45,MATCH(FALSE,ISBLANK(BL7:BL45),0))-INDEX($A7:$A45,MATCH("Poznań Główny",$C7:$C45,0)),)</f>
        <v>#NAME?</v>
      </c>
      <c r="BM46" s="389" t="e">
        <f t="array" aca="1" ref="BM46" ca="1">IFERROR(INDEX($A7:$A45,MATCH(FALSE,ISBLANK(BM7:BM45),0))-INDEX($A7:$A45,MATCH("Poznań Główny",$C7:$C45,0)),)</f>
        <v>#NAME?</v>
      </c>
      <c r="BN46" s="389" t="e">
        <f t="array" aca="1" ref="BN46" ca="1">IFERROR(INDEX($A7:$A45,MATCH(FALSE,ISBLANK(BN7:BN45),0))-INDEX($A7:$A45,MATCH("Poznań Główny",$C7:$C45,0)),)</f>
        <v>#NAME?</v>
      </c>
      <c r="BO46" s="389" t="e">
        <f t="array" aca="1" ref="BO46" ca="1">IFERROR(INDEX($A7:$A45,MATCH(FALSE,ISBLANK(BO7:BO45),0))-INDEX($A7:$A45,MATCH("Poznań Główny",$C7:$C45,0)),)</f>
        <v>#NAME?</v>
      </c>
      <c r="BP46" s="389" t="e">
        <f t="array" aca="1" ref="BP46" ca="1">IFERROR(INDEX($A7:$A45,MATCH(FALSE,ISBLANK(BP7:BP45),0))-INDEX($A7:$A45,MATCH("Poznań Główny",$C7:$C45,0)),)</f>
        <v>#NAME?</v>
      </c>
      <c r="BQ46" s="389" t="e">
        <f t="array" aca="1" ref="BQ46" ca="1">IFERROR(INDEX($A7:$A45,MATCH(FALSE,ISBLANK(BQ7:BQ45),0))-INDEX($A7:$A45,MATCH("Poznań Główny",$C7:$C45,0)),)</f>
        <v>#NAME?</v>
      </c>
      <c r="BR46" s="389" t="e">
        <f t="array" aca="1" ref="BR46" ca="1">IFERROR(INDEX($A7:$A45,MATCH(FALSE,ISBLANK(BR7:BR45),0))-INDEX($A7:$A45,MATCH("Poznań Główny",$C7:$C45,0)),)</f>
        <v>#NAME?</v>
      </c>
      <c r="BS46" s="389" t="e">
        <f t="array" aca="1" ref="BS46" ca="1">IFERROR(INDEX($A7:$A45,MATCH(FALSE,ISBLANK(BS7:BS45),0))-INDEX($A7:$A45,MATCH("Poznań Główny",$C7:$C45,0)),)</f>
        <v>#NAME?</v>
      </c>
      <c r="BT46" s="389" t="e">
        <f t="array" aca="1" ref="BT46" ca="1">IFERROR(INDEX($A7:$A45,MATCH(FALSE,ISBLANK(BT7:BT45),0))-INDEX($A7:$A45,MATCH("Poznań Główny",$C7:$C45,0)),)</f>
        <v>#NAME?</v>
      </c>
      <c r="BU46" s="389" t="e">
        <f t="array" aca="1" ref="BU46" ca="1">IFERROR(INDEX($A7:$A45,MATCH(FALSE,ISBLANK(BU7:BU45),0))-INDEX($A7:$A45,MATCH("Poznań Główny",$C7:$C45,0)),)</f>
        <v>#NAME?</v>
      </c>
      <c r="BV46" s="389" t="e">
        <f t="array" aca="1" ref="BV46" ca="1">IFERROR(INDEX($A7:$A45,MATCH(FALSE,ISBLANK(BV7:BV45),0))-INDEX($A7:$A45,MATCH("Poznań Główny",$C7:$C45,0)),)</f>
        <v>#NAME?</v>
      </c>
      <c r="BW46" s="389" t="e">
        <f t="array" aca="1" ref="BW46" ca="1">IFERROR(INDEX($A7:$A45,MATCH(FALSE,ISBLANK(BW7:BW45),0))-INDEX($A7:$A45,MATCH("Poznań Główny",$C7:$C45,0)),)</f>
        <v>#NAME?</v>
      </c>
      <c r="BX46" s="389" t="e">
        <f t="array" aca="1" ref="BX46" ca="1">IFERROR(INDEX($A7:$A45,MATCH(FALSE,ISBLANK(BX7:BX45),0))-INDEX($A7:$A45,MATCH("Poznań Główny",$C7:$C45,0)),)</f>
        <v>#NAME?</v>
      </c>
      <c r="BY46" s="389" t="e">
        <f t="array" aca="1" ref="BY46" ca="1">IFERROR(INDEX($A7:$A45,MATCH(FALSE,ISBLANK(BY7:BY45),0))-INDEX($A7:$A45,MATCH("Poznań Główny",$C7:$C45,0)),)</f>
        <v>#NAME?</v>
      </c>
      <c r="BZ46" s="389" t="e">
        <f t="array" aca="1" ref="BZ46" ca="1">IFERROR(INDEX($A7:$A45,MATCH(FALSE,ISBLANK(BZ7:BZ45),0))-INDEX($A7:$A45,MATCH("Poznań Główny",$C7:$C45,0)),)</f>
        <v>#NAME?</v>
      </c>
      <c r="CA46" s="389" t="e">
        <f t="array" aca="1" ref="CA46" ca="1">IFERROR(INDEX($A7:$A45,MATCH(FALSE,ISBLANK(CA7:CA45),0))-INDEX($A7:$A45,MATCH("Poznań Główny",$C7:$C45,0)),)</f>
        <v>#NAME?</v>
      </c>
      <c r="CB46" s="389" t="e">
        <f t="array" aca="1" ref="CB46" ca="1">IFERROR(INDEX($A7:$A45,MATCH(FALSE,ISBLANK(CB7:CB45),0))-INDEX($A7:$A45,MATCH("Poznań Główny",$C7:$C45,0)),)</f>
        <v>#NAME?</v>
      </c>
      <c r="CC46" s="389" t="e">
        <f t="array" aca="1" ref="CC46" ca="1">IFERROR(INDEX($A7:$A45,MATCH(FALSE,ISBLANK(CC7:CC45),0))-INDEX($A7:$A45,MATCH("Poznań Główny",$C7:$C45,0)),)</f>
        <v>#NAME?</v>
      </c>
      <c r="CD46" s="389" t="e">
        <f t="array" aca="1" ref="CD46" ca="1">IFERROR(INDEX($A7:$A45,MATCH(FALSE,ISBLANK(CD7:CD45),0))-INDEX($A7:$A45,MATCH("Poznań Główny",$C7:$C45,0)),)</f>
        <v>#NAME?</v>
      </c>
      <c r="CE46" s="389" t="e">
        <f t="array" aca="1" ref="CE46" ca="1">IFERROR(INDEX($A7:$A45,MATCH(FALSE,ISBLANK(CE7:CE45),0))-INDEX($A7:$A45,MATCH("Poznań Główny",$C7:$C45,0)),)</f>
        <v>#NAME?</v>
      </c>
      <c r="CF46" s="389" t="e">
        <f t="array" aca="1" ref="CF46" ca="1">IFERROR(INDEX($A7:$A45,MATCH(FALSE,ISBLANK(CF7:CF45),0))-INDEX($A7:$A45,MATCH("Poznań Główny",$C7:$C45,0)),)</f>
        <v>#NAME?</v>
      </c>
      <c r="CG46" s="389" t="e">
        <f t="array" aca="1" ref="CG46" ca="1">IFERROR(INDEX($A7:$A45,MATCH(FALSE,ISBLANK(CG7:CG45),0))-INDEX($A7:$A45,MATCH("Poznań Główny",$C7:$C45,0)),)</f>
        <v>#NAME?</v>
      </c>
      <c r="CH46" s="389" t="e">
        <f t="array" aca="1" ref="CH46" ca="1">IFERROR(INDEX($A7:$A45,MATCH(FALSE,ISBLANK(CH7:CH45),0))-INDEX($A7:$A45,MATCH("Poznań Główny",$C7:$C45,0)),)</f>
        <v>#NAME?</v>
      </c>
      <c r="CI46" s="389" t="e">
        <f t="array" aca="1" ref="CI46" ca="1">IFERROR(INDEX($A7:$A45,MATCH(FALSE,ISBLANK(CI7:CI45),0))-INDEX($A7:$A45,MATCH("Poznań Główny",$C7:$C45,0)),)</f>
        <v>#NAME?</v>
      </c>
      <c r="CJ46" s="389" t="e">
        <f t="array" aca="1" ref="CJ46" ca="1">IFERROR(INDEX($A7:$A45,MATCH(FALSE,ISBLANK(CJ7:CJ45),0))-INDEX($A7:$A45,MATCH("Poznań Główny",$C7:$C45,0)),)</f>
        <v>#NAME?</v>
      </c>
      <c r="CK46" s="389" t="e">
        <f t="array" aca="1" ref="CK46" ca="1">IFERROR(INDEX($A7:$A45,MATCH(FALSE,ISBLANK(CK7:CK45),0))-INDEX($A7:$A45,MATCH("Poznań Główny",$C7:$C45,0)),)</f>
        <v>#NAME?</v>
      </c>
      <c r="CL46" s="389" t="e">
        <f t="array" aca="1" ref="CL46" ca="1">IFERROR(INDEX($A7:$A45,MATCH(FALSE,ISBLANK(CL7:CL45),0))-INDEX($A7:$A45,MATCH("Poznań Główny",$C7:$C45,0)),)</f>
        <v>#NAME?</v>
      </c>
      <c r="CM46" s="389" t="e">
        <f t="array" aca="1" ref="CM46" ca="1">IFERROR(INDEX($A7:$A45,MATCH(FALSE,ISBLANK(CM7:CM45),0))-INDEX($A7:$A45,MATCH("Poznań Główny",$C7:$C45,0)),)</f>
        <v>#NAME?</v>
      </c>
      <c r="CN46" s="389" t="e">
        <f t="array" aca="1" ref="CN46" ca="1">IFERROR(INDEX($A7:$A45,MATCH(FALSE,ISBLANK(CN7:CN45),0))-INDEX($A7:$A45,MATCH("Poznań Główny",$C7:$C45,0)),)</f>
        <v>#NAME?</v>
      </c>
      <c r="CO46" s="389" t="e">
        <f t="array" aca="1" ref="CO46" ca="1">IFERROR(INDEX($A7:$A45,MATCH(FALSE,ISBLANK(CO7:CO45),0))-INDEX($A7:$A45,MATCH("Poznań Główny",$C7:$C45,0)),)</f>
        <v>#NAME?</v>
      </c>
      <c r="CP46" s="389" t="e">
        <f t="array" aca="1" ref="CP46" ca="1">IFERROR(INDEX($A7:$A45,MATCH(FALSE,ISBLANK(CP7:CP45),0))-INDEX($A7:$A45,MATCH("Poznań Główny",$C7:$C45,0)),)</f>
        <v>#NAME?</v>
      </c>
      <c r="CQ46" s="389" t="e">
        <f t="array" aca="1" ref="CQ46" ca="1">IFERROR(INDEX($A7:$A45,MATCH(FALSE,ISBLANK(CQ7:CQ45),0))-INDEX($A7:$A45,MATCH("Poznań Główny",$C7:$C45,0)),)</f>
        <v>#NAME?</v>
      </c>
      <c r="CY46" s="389" t="e">
        <f t="array" aca="1" ref="CY46" ca="1">IFERROR(INDEX($A7:$A45,MATCH(FALSE,ISBLANK(CY7:CY45),0))-INDEX($A7:$A45,MATCH("Poznań Główny",$C7:$C45,0)),)</f>
        <v>#NAME?</v>
      </c>
      <c r="CZ46" s="389" t="e">
        <f t="array" aca="1" ref="CZ46" ca="1">IFERROR(INDEX($A7:$A45,MATCH(FALSE,ISBLANK(CZ7:CZ45),0))-INDEX($A7:$A45,MATCH("Poznań Główny",$C7:$C45,0)),)</f>
        <v>#NAME?</v>
      </c>
      <c r="DA46" s="389" t="e">
        <f t="array" aca="1" ref="DA46" ca="1">IFERROR(INDEX($A7:$A45,MATCH(FALSE,ISBLANK(DA7:DA45),0))-INDEX($A7:$A45,MATCH("Poznań Główny",$C7:$C45,0)),)</f>
        <v>#NAME?</v>
      </c>
      <c r="DB46" s="389" t="e">
        <f t="array" aca="1" ref="DB46" ca="1">IFERROR(INDEX($A7:$A45,MATCH(FALSE,ISBLANK(DB7:DB45),0))-INDEX($A7:$A45,MATCH("Poznań Główny",$C7:$C45,0)),)</f>
        <v>#NAME?</v>
      </c>
      <c r="DC46" s="389" t="e">
        <f t="array" aca="1" ref="DC46" ca="1">IFERROR(INDEX($A7:$A45,MATCH(FALSE,ISBLANK(DC7:DC45),0))-INDEX($A7:$A45,MATCH("Poznań Główny",$C7:$C45,0)),)</f>
        <v>#NAME?</v>
      </c>
      <c r="DD46" s="389" t="e">
        <f t="array" aca="1" ref="DD46" ca="1">IFERROR(INDEX($A7:$A45,MATCH(FALSE,ISBLANK(DD7:DD45),0))-INDEX($A7:$A45,MATCH("Poznań Główny",$C7:$C45,0)),)</f>
        <v>#NAME?</v>
      </c>
      <c r="DE46" s="389" t="e">
        <f t="array" aca="1" ref="DE46" ca="1">IFERROR(INDEX($A7:$A45,MATCH(FALSE,ISBLANK(DE7:DE45),0))-INDEX($A7:$A45,MATCH("Poznań Główny",$C7:$C45,0)),)</f>
        <v>#NAME?</v>
      </c>
      <c r="DF46" s="389" t="e">
        <f t="array" aca="1" ref="DF46" ca="1">IFERROR(INDEX($A7:$A45,MATCH(FALSE,ISBLANK(DF7:DF45),0))-INDEX($A7:$A45,MATCH("Poznań Główny",$C7:$C45,0)),)</f>
        <v>#NAME?</v>
      </c>
      <c r="DG46" s="389" t="e">
        <f t="array" aca="1" ref="DG46" ca="1">IFERROR(INDEX($A7:$A45,MATCH(FALSE,ISBLANK(DG7:DG45),0))-INDEX($A7:$A45,MATCH("Poznań Główny",$C7:$C45,0)),)</f>
        <v>#NAME?</v>
      </c>
      <c r="DH46" s="389" t="e">
        <f t="array" aca="1" ref="DH46" ca="1">IFERROR(INDEX($A7:$A45,MATCH(FALSE,ISBLANK(DH7:DH45),0))-INDEX($A7:$A45,MATCH("Poznań Główny",$C7:$C45,0)),)</f>
        <v>#NAME?</v>
      </c>
      <c r="DI46" s="389" t="e">
        <f t="array" aca="1" ref="DI46" ca="1">IFERROR(INDEX($A7:$A45,MATCH(FALSE,ISBLANK(DI7:DI45),0))-INDEX($A7:$A45,MATCH("Poznań Główny",$C7:$C45,0)),)</f>
        <v>#NAME?</v>
      </c>
      <c r="DJ46" s="389" t="e">
        <f t="array" aca="1" ref="DJ46" ca="1">IFERROR(INDEX($A7:$A45,MATCH(FALSE,ISBLANK(DJ7:DJ45),0))-INDEX($A7:$A45,MATCH("Poznań Główny",$C7:$C45,0)),)</f>
        <v>#NAME?</v>
      </c>
      <c r="DK46" s="389" t="e">
        <f t="array" aca="1" ref="DK46" ca="1">IFERROR(INDEX($A7:$A45,MATCH(FALSE,ISBLANK(DK7:DK45),0))-INDEX($A7:$A45,MATCH("Poznań Główny",$C7:$C45,0)),)</f>
        <v>#NAME?</v>
      </c>
      <c r="DL46" s="389" t="e">
        <f t="array" aca="1" ref="DL46" ca="1">IFERROR(INDEX($A7:$A45,MATCH(FALSE,ISBLANK(DL7:DL45),0))-INDEX($A7:$A45,MATCH("Poznań Główny",$C7:$C45,0)),)</f>
        <v>#NAME?</v>
      </c>
      <c r="DM46" s="389" t="e">
        <f t="array" aca="1" ref="DM46" ca="1">IFERROR(INDEX($A7:$A45,MATCH(FALSE,ISBLANK(DM7:DM45),0))-INDEX($A7:$A45,MATCH("Poznań Główny",$C7:$C45,0)),)</f>
        <v>#NAME?</v>
      </c>
      <c r="DN46" s="389" t="e">
        <f t="array" aca="1" ref="DN46" ca="1">IFERROR(INDEX($A7:$A45,MATCH(FALSE,ISBLANK(DN7:DN45),0))-INDEX($A7:$A45,MATCH("Poznań Główny",$C7:$C45,0)),)</f>
        <v>#NAME?</v>
      </c>
      <c r="DO46" s="389" t="e">
        <f t="array" aca="1" ref="DO46" ca="1">IFERROR(INDEX($A7:$A45,MATCH(FALSE,ISBLANK(DO7:DO45),0))-INDEX($A7:$A45,MATCH("Poznań Główny",$C7:$C45,0)),)</f>
        <v>#NAME?</v>
      </c>
      <c r="DP46" s="389" t="e">
        <f t="array" aca="1" ref="DP46" ca="1">IFERROR(INDEX($A7:$A45,MATCH(FALSE,ISBLANK(DP7:DP45),0))-INDEX($A7:$A45,MATCH("Poznań Główny",$C7:$C45,0)),)</f>
        <v>#NAME?</v>
      </c>
      <c r="DQ46" s="389" t="e">
        <f t="array" aca="1" ref="DQ46" ca="1">IFERROR(INDEX($A7:$A45,MATCH(FALSE,ISBLANK(DQ7:DQ45),0))-INDEX($A7:$A45,MATCH("Poznań Główny",$C7:$C45,0)),)</f>
        <v>#NAME?</v>
      </c>
      <c r="DR46" s="389" t="e">
        <f t="array" aca="1" ref="DR46" ca="1">IFERROR(INDEX($A7:$A45,MATCH(FALSE,ISBLANK(DR7:DR45),0))-INDEX($A7:$A45,MATCH("Poznań Główny",$C7:$C45,0)),)</f>
        <v>#NAME?</v>
      </c>
      <c r="DS46" s="389" t="e">
        <f t="array" aca="1" ref="DS46" ca="1">IFERROR(INDEX($A7:$A45,MATCH(FALSE,ISBLANK(DS7:DS45),0))-INDEX($A7:$A45,MATCH("Poznań Główny",$C7:$C45,0)),)</f>
        <v>#NAME?</v>
      </c>
      <c r="DT46" s="389" t="e">
        <f t="array" aca="1" ref="DT46" ca="1">IFERROR(INDEX($A7:$A45,MATCH(FALSE,ISBLANK(DT7:DT45),0))-INDEX($A7:$A45,MATCH("Poznań Główny",$C7:$C45,0)),)</f>
        <v>#NAME?</v>
      </c>
      <c r="DU46" s="389" t="e">
        <f t="array" aca="1" ref="DU46" ca="1">IFERROR(INDEX($A7:$A45,MATCH(FALSE,ISBLANK(DU7:DU45),0))-INDEX($A7:$A45,MATCH("Poznań Główny",$C7:$C45,0)),)</f>
        <v>#NAME?</v>
      </c>
      <c r="DV46" s="389" t="e">
        <f t="array" aca="1" ref="DV46" ca="1">IFERROR(INDEX($A7:$A45,MATCH(FALSE,ISBLANK(DV7:DV45),0))-INDEX($A7:$A45,MATCH("Poznań Główny",$C7:$C45,0)),)</f>
        <v>#NAME?</v>
      </c>
      <c r="DW46" s="389" t="e">
        <f t="array" aca="1" ref="DW46" ca="1">IFERROR(INDEX($A7:$A45,MATCH(FALSE,ISBLANK(DW7:DW45),0))-INDEX($A7:$A45,MATCH("Poznań Główny",$C7:$C45,0)),)</f>
        <v>#NAME?</v>
      </c>
      <c r="DX46" s="389" t="e">
        <f t="array" aca="1" ref="DX46" ca="1">IFERROR(INDEX($A7:$A45,MATCH(FALSE,ISBLANK(DX7:DX45),0))-INDEX($A7:$A45,MATCH("Poznań Główny",$C7:$C45,0)),)</f>
        <v>#NAME?</v>
      </c>
      <c r="DY46" s="389" t="e">
        <f t="array" aca="1" ref="DY46" ca="1">IFERROR(INDEX($A7:$A45,MATCH(FALSE,ISBLANK(DY7:DY45),0))-INDEX($A7:$A45,MATCH("Poznań Główny",$C7:$C45,0)),)</f>
        <v>#NAME?</v>
      </c>
      <c r="DZ46" s="389" t="e">
        <f t="array" aca="1" ref="DZ46" ca="1">IFERROR(INDEX($A7:$A45,MATCH(FALSE,ISBLANK(DZ7:DZ45),0))-INDEX($A7:$A45,MATCH("Poznań Główny",$C7:$C45,0)),)</f>
        <v>#NAME?</v>
      </c>
      <c r="EA46" s="389" t="e">
        <f t="array" aca="1" ref="EA46" ca="1">IFERROR(INDEX($A7:$A45,MATCH(FALSE,ISBLANK(EA7:EA45),0))-INDEX($A7:$A45,MATCH("Poznań Główny",$C7:$C45,0)),)</f>
        <v>#NAME?</v>
      </c>
      <c r="EB46" s="389" t="e">
        <f t="array" aca="1" ref="EB46" ca="1">IFERROR(INDEX($A7:$A45,MATCH(FALSE,ISBLANK(EB7:EB45),0))-INDEX($A7:$A45,MATCH("Poznań Główny",$C7:$C45,0)),)</f>
        <v>#NAME?</v>
      </c>
      <c r="EC46" s="389" t="e">
        <f t="array" aca="1" ref="EC46" ca="1">IFERROR(INDEX($A7:$A45,MATCH(FALSE,ISBLANK(EC7:EC45),0))-INDEX($A7:$A45,MATCH("Poznań Główny",$C7:$C45,0)),)</f>
        <v>#NAME?</v>
      </c>
      <c r="ED46" s="389" t="e">
        <f t="array" aca="1" ref="ED46" ca="1">IFERROR(INDEX($A7:$A45,MATCH(FALSE,ISBLANK(ED7:ED45),0))-INDEX($A7:$A45,MATCH("Poznań Główny",$C7:$C45,0)),)</f>
        <v>#NAME?</v>
      </c>
      <c r="EE46" s="389" t="e">
        <f t="array" aca="1" ref="EE46" ca="1">IFERROR(INDEX($A7:$A45,MATCH(FALSE,ISBLANK(EE7:EE45),0))-INDEX($A7:$A45,MATCH("Poznań Główny",$C7:$C45,0)),)</f>
        <v>#NAME?</v>
      </c>
      <c r="EF46" s="389" t="e">
        <f t="array" aca="1" ref="EF46" ca="1">IFERROR(INDEX($A7:$A45,MATCH(FALSE,ISBLANK(EF7:EF45),0))-INDEX($A7:$A45,MATCH("Poznań Główny",$C7:$C45,0)),)</f>
        <v>#NAME?</v>
      </c>
      <c r="EG46" s="389" t="e">
        <f t="array" aca="1" ref="EG46" ca="1">IFERROR(INDEX($A7:$A45,MATCH(FALSE,ISBLANK(EG7:EG45),0))-INDEX($A7:$A45,MATCH("Poznań Główny",$C7:$C45,0)),)</f>
        <v>#NAME?</v>
      </c>
      <c r="EH46" s="389" t="e">
        <f t="array" aca="1" ref="EH46" ca="1">IFERROR(INDEX($A7:$A45,MATCH(FALSE,ISBLANK(EH7:EH45),0))-INDEX($A7:$A45,MATCH("Poznań Główny",$C7:$C45,0)),)</f>
        <v>#NAME?</v>
      </c>
      <c r="EI46" s="389" t="e">
        <f t="array" aca="1" ref="EI46" ca="1">IFERROR(INDEX($A7:$A45,MATCH(FALSE,ISBLANK(EI7:EI45),0))-INDEX($A7:$A45,MATCH("Poznań Główny",$C7:$C45,0)),)</f>
        <v>#NAME?</v>
      </c>
      <c r="EJ46" s="389" t="e">
        <f t="array" aca="1" ref="EJ46" ca="1">IFERROR(INDEX($A7:$A45,MATCH(FALSE,ISBLANK(EJ7:EJ45),0))-INDEX($A7:$A45,MATCH("Poznań Główny",$C7:$C45,0)),)</f>
        <v>#NAME?</v>
      </c>
      <c r="EK46" s="389" t="e">
        <f t="array" aca="1" ref="EK46" ca="1">IFERROR(INDEX($A7:$A45,MATCH(FALSE,ISBLANK(EK7:EK45),0))-INDEX($A7:$A45,MATCH("Poznań Główny",$C7:$C45,0)),)</f>
        <v>#NAME?</v>
      </c>
      <c r="EL46" s="389" t="e">
        <f t="array" aca="1" ref="EL46" ca="1">IFERROR(INDEX($A7:$A45,MATCH(FALSE,ISBLANK(EL7:EL45),0))-INDEX($A7:$A45,MATCH("Poznań Główny",$C7:$C45,0)),)</f>
        <v>#NAME?</v>
      </c>
      <c r="EM46" s="389" t="e">
        <f t="array" aca="1" ref="EM46" ca="1">IFERROR(INDEX($A7:$A45,MATCH(FALSE,ISBLANK(EM7:EM45),0))-INDEX($A7:$A45,MATCH("Poznań Główny",$C7:$C45,0)),)</f>
        <v>#NAME?</v>
      </c>
      <c r="EN46" s="389" t="e">
        <f t="array" aca="1" ref="EN46" ca="1">IFERROR(INDEX($A7:$A45,MATCH(FALSE,ISBLANK(EN7:EN45),0))-INDEX($A7:$A45,MATCH("Poznań Główny",$C7:$C45,0)),)</f>
        <v>#NAME?</v>
      </c>
      <c r="EO46" s="389" t="e">
        <f t="array" aca="1" ref="EO46" ca="1">IFERROR(INDEX($A7:$A45,MATCH(FALSE,ISBLANK(EO7:EO45),0))-INDEX($A7:$A45,MATCH("Poznań Główny",$C7:$C45,0)),)</f>
        <v>#NAME?</v>
      </c>
      <c r="EP46" s="389" t="e">
        <f t="array" aca="1" ref="EP46" ca="1">IFERROR(INDEX($A7:$A45,MATCH(FALSE,ISBLANK(EP7:EP45),0))-INDEX($A7:$A45,MATCH("Poznań Główny",$C7:$C45,0)),)</f>
        <v>#NAME?</v>
      </c>
      <c r="EQ46" s="389" t="e">
        <f t="array" aca="1" ref="EQ46" ca="1">IFERROR(INDEX($A7:$A45,MATCH(FALSE,ISBLANK(EQ7:EQ45),0))-INDEX($A7:$A45,MATCH("Poznań Główny",$C7:$C45,0)),)</f>
        <v>#NAME?</v>
      </c>
      <c r="ER46" s="389" t="e">
        <f t="array" aca="1" ref="ER46" ca="1">IFERROR(INDEX($A7:$A45,MATCH(FALSE,ISBLANK(ER7:ER45),0))-INDEX($A7:$A45,MATCH("Poznań Główny",$C7:$C45,0)),)</f>
        <v>#NAME?</v>
      </c>
      <c r="ES46" s="389" t="e">
        <f t="array" aca="1" ref="ES46" ca="1">IFERROR(INDEX($A7:$A45,MATCH(FALSE,ISBLANK(ES7:ES45),0))-INDEX($A7:$A45,MATCH("Poznań Główny",$C7:$C45,0)),)</f>
        <v>#NAME?</v>
      </c>
      <c r="ET46" s="389" t="e">
        <f t="array" aca="1" ref="ET46" ca="1">IFERROR(INDEX($A7:$A45,MATCH(FALSE,ISBLANK(ET7:ET45),0))-INDEX($A7:$A45,MATCH("Poznań Główny",$C7:$C45,0)),)</f>
        <v>#NAME?</v>
      </c>
      <c r="EU46" s="389" t="e">
        <f t="array" aca="1" ref="EU46" ca="1">IFERROR(INDEX($A7:$A45,MATCH(FALSE,ISBLANK(EU7:EU45),0))-INDEX($A7:$A45,MATCH("Poznań Główny",$C7:$C45,0)),)</f>
        <v>#NAME?</v>
      </c>
      <c r="EV46" s="389" t="e">
        <f t="array" aca="1" ref="EV46" ca="1">IFERROR(INDEX($A7:$A45,MATCH(FALSE,ISBLANK(EV7:EV45),0))-INDEX($A7:$A45,MATCH("Poznań Główny",$C7:$C45,0)),)</f>
        <v>#NAME?</v>
      </c>
      <c r="EW46" s="389" t="e">
        <f t="array" aca="1" ref="EW46" ca="1">IFERROR(INDEX($A7:$A45,MATCH(FALSE,ISBLANK(EW7:EW45),0))-INDEX($A7:$A45,MATCH("Poznań Główny",$C7:$C45,0)),)</f>
        <v>#NAME?</v>
      </c>
      <c r="EX46" s="389" t="e">
        <f t="array" aca="1" ref="EX46" ca="1">IFERROR(INDEX($A7:$A45,MATCH(FALSE,ISBLANK(EX7:EX45),0))-INDEX($A7:$A45,MATCH("Poznań Główny",$C7:$C45,0)),)</f>
        <v>#NAME?</v>
      </c>
      <c r="EY46" s="389" t="e">
        <f t="array" aca="1" ref="EY46" ca="1">IFERROR(INDEX($A7:$A45,MATCH(FALSE,ISBLANK(EY7:EY45),0))-INDEX($A7:$A45,MATCH("Poznań Główny",$C7:$C45,0)),)</f>
        <v>#NAME?</v>
      </c>
      <c r="EZ46" s="389" t="e">
        <f t="array" aca="1" ref="EZ46" ca="1">IFERROR(INDEX($A7:$A45,MATCH(FALSE,ISBLANK(EZ7:EZ45),0))-INDEX($A7:$A45,MATCH("Poznań Główny",$C7:$C45,0)),)</f>
        <v>#NAME?</v>
      </c>
      <c r="FA46" s="389" t="e">
        <f t="array" aca="1" ref="FA46" ca="1">IFERROR(INDEX($A7:$A45,MATCH(FALSE,ISBLANK(FA7:FA45),0))-INDEX($A7:$A45,MATCH("Poznań Główny",$C7:$C45,0)),)</f>
        <v>#NAME?</v>
      </c>
      <c r="FB46" s="389" t="e">
        <f t="array" aca="1" ref="FB46" ca="1">IFERROR(INDEX($A7:$A45,MATCH(FALSE,ISBLANK(FB7:FB45),0))-INDEX($A7:$A45,MATCH("Poznań Główny",$C7:$C45,0)),)</f>
        <v>#NAME?</v>
      </c>
      <c r="FC46" s="389" t="e">
        <f t="array" aca="1" ref="FC46" ca="1">IFERROR(INDEX($A7:$A45,MATCH(FALSE,ISBLANK(FC7:FC45),0))-INDEX($A7:$A45,MATCH("Poznań Główny",$C7:$C45,0)),)</f>
        <v>#NAME?</v>
      </c>
      <c r="FD46" s="389" t="e">
        <f t="array" aca="1" ref="FD46" ca="1">IFERROR(INDEX($A7:$A45,MATCH(FALSE,ISBLANK(FD7:FD45),0))-INDEX($A7:$A45,MATCH("Poznań Główny",$C7:$C45,0)),)</f>
        <v>#NAME?</v>
      </c>
      <c r="FE46" s="389" t="e">
        <f t="array" aca="1" ref="FE46" ca="1">IFERROR(INDEX($A7:$A45,MATCH(FALSE,ISBLANK(FE7:FE45),0))-INDEX($A7:$A45,MATCH("Poznań Główny",$C7:$C45,0)),)</f>
        <v>#NAME?</v>
      </c>
      <c r="FF46" s="389" t="e">
        <f t="array" aca="1" ref="FF46" ca="1">IFERROR(INDEX($A7:$A45,MATCH(FALSE,ISBLANK(FF7:FF45),0))-INDEX($A7:$A45,MATCH("Poznań Główny",$C7:$C45,0)),)</f>
        <v>#NAME?</v>
      </c>
      <c r="FG46" s="389" t="e">
        <f t="array" aca="1" ref="FG46" ca="1">IFERROR(INDEX($A7:$A45,MATCH(FALSE,ISBLANK(FG7:FG45),0))-INDEX($A7:$A45,MATCH("Poznań Główny",$C7:$C45,0)),)</f>
        <v>#NAME?</v>
      </c>
      <c r="FH46" s="389" t="e">
        <f t="array" aca="1" ref="FH46" ca="1">IFERROR(INDEX($A7:$A45,MATCH(FALSE,ISBLANK(FH7:FH45),0))-INDEX($A7:$A45,MATCH("Poznań Główny",$C7:$C45,0)),)</f>
        <v>#NAME?</v>
      </c>
      <c r="FI46" s="389" t="e">
        <f t="array" aca="1" ref="FI46" ca="1">IFERROR(INDEX($A7:$A45,MATCH(FALSE,ISBLANK(FI7:FI45),0))-INDEX($A7:$A45,MATCH("Poznań Główny",$C7:$C45,0)),)</f>
        <v>#NAME?</v>
      </c>
      <c r="FJ46" s="389" t="e">
        <f t="array" aca="1" ref="FJ46" ca="1">IFERROR(INDEX($A7:$A45,MATCH(FALSE,ISBLANK(FJ7:FJ45),0))-INDEX($A7:$A45,MATCH("Poznań Główny",$C7:$C45,0)),)</f>
        <v>#NAME?</v>
      </c>
      <c r="FK46" s="389" t="e">
        <f t="array" aca="1" ref="FK46" ca="1">IFERROR(INDEX($A7:$A45,MATCH(FALSE,ISBLANK(FK7:FK45),0))-INDEX($A7:$A45,MATCH("Poznań Główny",$C7:$C45,0)),)</f>
        <v>#NAME?</v>
      </c>
      <c r="FL46" s="389" t="e">
        <f t="array" aca="1" ref="FL46" ca="1">IFERROR(INDEX($A7:$A45,MATCH(FALSE,ISBLANK(FL7:FL45),0))-INDEX($A7:$A45,MATCH("Poznań Główny",$C7:$C45,0)),)</f>
        <v>#NAME?</v>
      </c>
      <c r="FM46" s="389" t="e">
        <f t="array" aca="1" ref="FM46" ca="1">IFERROR(INDEX($A7:$A45,MATCH(FALSE,ISBLANK(FM7:FM45),0))-INDEX($A7:$A45,MATCH("Poznań Główny",$C7:$C45,0)),)</f>
        <v>#NAME?</v>
      </c>
      <c r="FN46" s="389" t="e">
        <f t="array" aca="1" ref="FN46" ca="1">IFERROR(INDEX($A7:$A45,MATCH(FALSE,ISBLANK(FN7:FN45),0))-INDEX($A7:$A45,MATCH("Poznań Główny",$C7:$C45,0)),)</f>
        <v>#NAME?</v>
      </c>
      <c r="FO46" s="389" t="e">
        <f t="array" aca="1" ref="FO46" ca="1">IFERROR(INDEX($A7:$A45,MATCH(FALSE,ISBLANK(FO7:FO45),0))-INDEX($A7:$A45,MATCH("Poznań Główny",$C7:$C45,0)),)</f>
        <v>#NAME?</v>
      </c>
      <c r="FP46" s="389" t="e">
        <f t="array" aca="1" ref="FP46" ca="1">IFERROR(INDEX($A7:$A45,MATCH(FALSE,ISBLANK(FP7:FP45),0))-INDEX($A7:$A45,MATCH("Poznań Główny",$C7:$C45,0)),)</f>
        <v>#NAME?</v>
      </c>
      <c r="FQ46" s="389" t="e">
        <f t="array" aca="1" ref="FQ46" ca="1">IFERROR(INDEX($A7:$A45,MATCH(FALSE,ISBLANK(FQ7:FQ45),0))-INDEX($A7:$A45,MATCH("Poznań Główny",$C7:$C45,0)),)</f>
        <v>#NAME?</v>
      </c>
      <c r="FR46" s="389" t="e">
        <f t="array" aca="1" ref="FR46" ca="1">IFERROR(INDEX($A7:$A45,MATCH(FALSE,ISBLANK(FR7:FR45),0))-INDEX($A7:$A45,MATCH("Poznań Główny",$C7:$C45,0)),)</f>
        <v>#NAME?</v>
      </c>
      <c r="FS46" s="389" t="e">
        <f t="array" aca="1" ref="FS46" ca="1">IFERROR(INDEX($A7:$A45,MATCH(FALSE,ISBLANK(FS7:FS45),0))-INDEX($A7:$A45,MATCH("Poznań Główny",$C7:$C45,0)),)</f>
        <v>#NAME?</v>
      </c>
      <c r="FT46" s="389" t="e">
        <f t="array" aca="1" ref="FT46" ca="1">IFERROR(INDEX($A7:$A45,MATCH(FALSE,ISBLANK(FT7:FT45),0))-INDEX($A7:$A45,MATCH("Poznań Główny",$C7:$C45,0)),)</f>
        <v>#NAME?</v>
      </c>
      <c r="FU46" s="389" t="e">
        <f t="array" aca="1" ref="FU46" ca="1">IFERROR(INDEX($A7:$A45,MATCH(FALSE,ISBLANK(FU7:FU45),0))-INDEX($A7:$A45,MATCH("Poznań Główny",$C7:$C45,0)),)</f>
        <v>#NAME?</v>
      </c>
      <c r="FV46" s="389" t="e">
        <f t="array" aca="1" ref="FV46" ca="1">IFERROR(INDEX($A7:$A45,MATCH(FALSE,ISBLANK(FV7:FV45),0))-INDEX($A7:$A45,MATCH("Poznań Główny",$C7:$C45,0)),)</f>
        <v>#NAME?</v>
      </c>
      <c r="FW46" s="389" t="e">
        <f t="array" aca="1" ref="FW46" ca="1">IFERROR(INDEX($A7:$A45,MATCH(FALSE,ISBLANK(FW7:FW45),0))-INDEX($A7:$A45,MATCH("Poznań Główny",$C7:$C45,0)),)</f>
        <v>#NAME?</v>
      </c>
      <c r="FX46" s="389" t="e">
        <f t="array" aca="1" ref="FX46" ca="1">IFERROR(INDEX($A7:$A45,MATCH(FALSE,ISBLANK(FX7:FX45),0))-INDEX($A7:$A45,MATCH("Poznań Główny",$C7:$C45,0)),)</f>
        <v>#NAME?</v>
      </c>
      <c r="FY46" s="389" t="e">
        <f t="array" aca="1" ref="FY46" ca="1">IFERROR(INDEX($A7:$A45,MATCH(FALSE,ISBLANK(FY7:FY45),0))-INDEX($A7:$A45,MATCH("Poznań Główny",$C7:$C45,0)),)</f>
        <v>#NAME?</v>
      </c>
      <c r="FZ46" s="389" t="e">
        <f t="array" aca="1" ref="FZ46" ca="1">IFERROR(INDEX($A7:$A45,MATCH(FALSE,ISBLANK(FZ7:FZ45),0))-INDEX($A7:$A45,MATCH("Poznań Główny",$C7:$C45,0)),)</f>
        <v>#NAME?</v>
      </c>
      <c r="GA46" s="389" t="e">
        <f t="array" aca="1" ref="GA46" ca="1">IFERROR(INDEX($A7:$A45,MATCH(FALSE,ISBLANK(GA7:GA45),0))-INDEX($A7:$A45,MATCH("Poznań Główny",$C7:$C45,0)),)</f>
        <v>#NAME?</v>
      </c>
      <c r="GB46" s="389" t="e">
        <f t="array" aca="1" ref="GB46" ca="1">IFERROR(INDEX($A7:$A45,MATCH(FALSE,ISBLANK(GB7:GB45),0))-INDEX($A7:$A45,MATCH("Poznań Główny",$C7:$C45,0)),)</f>
        <v>#NAME?</v>
      </c>
      <c r="GC46" s="389" t="e">
        <f t="array" aca="1" ref="GC46" ca="1">IFERROR(INDEX($A7:$A45,MATCH(FALSE,ISBLANK(GC7:GC45),0))-INDEX($A7:$A45,MATCH("Poznań Główny",$C7:$C45,0)),)</f>
        <v>#NAME?</v>
      </c>
      <c r="GD46" s="389" t="e">
        <f t="array" aca="1" ref="GD46" ca="1">IFERROR(INDEX($A7:$A45,MATCH(FALSE,ISBLANK(GD7:GD45),0))-INDEX($A7:$A45,MATCH("Poznań Główny",$C7:$C45,0)),)</f>
        <v>#NAME?</v>
      </c>
      <c r="GE46" s="389" t="e">
        <f t="array" aca="1" ref="GE46" ca="1">IFERROR(INDEX($A7:$A45,MATCH(FALSE,ISBLANK(GE7:GE45),0))-INDEX($A7:$A45,MATCH("Poznań Główny",$C7:$C45,0)),)</f>
        <v>#NAME?</v>
      </c>
      <c r="GF46" s="389" t="e">
        <f t="array" aca="1" ref="GF46" ca="1">IFERROR(INDEX($A7:$A45,MATCH(FALSE,ISBLANK(GF7:GF45),0))-INDEX($A7:$A45,MATCH("Poznań Główny",$C7:$C45,0)),)</f>
        <v>#NAME?</v>
      </c>
      <c r="GG46" s="389" t="e">
        <f t="array" aca="1" ref="GG46" ca="1">IFERROR(INDEX($A7:$A45,MATCH(FALSE,ISBLANK(GG7:GG45),0))-INDEX($A7:$A45,MATCH("Poznań Główny",$C7:$C45,0)),)</f>
        <v>#NAME?</v>
      </c>
      <c r="GH46" s="389" t="e">
        <f t="array" aca="1" ref="GH46" ca="1">IFERROR(INDEX($A7:$A45,MATCH(FALSE,ISBLANK(GH7:GH45),0))-INDEX($A7:$A45,MATCH("Poznań Główny",$C7:$C45,0)),)</f>
        <v>#NAME?</v>
      </c>
      <c r="GI46" s="389" t="e">
        <f t="array" aca="1" ref="GI46" ca="1">IFERROR(INDEX($A7:$A45,MATCH(FALSE,ISBLANK(GI7:GI45),0))-INDEX($A7:$A45,MATCH("Poznań Główny",$C7:$C45,0)),)</f>
        <v>#NAME?</v>
      </c>
      <c r="GJ46" s="389" t="e">
        <f t="array" aca="1" ref="GJ46" ca="1">IFERROR(INDEX($A7:$A45,MATCH(FALSE,ISBLANK(GJ7:GJ45),0))-INDEX($A7:$A45,MATCH("Poznań Główny",$C7:$C45,0)),)</f>
        <v>#NAME?</v>
      </c>
      <c r="GK46" s="389" t="e">
        <f t="array" aca="1" ref="GK46" ca="1">IFERROR(INDEX($A7:$A45,MATCH(FALSE,ISBLANK(GK7:GK45),0))-INDEX($A7:$A45,MATCH("Poznań Główny",$C7:$C45,0)),)</f>
        <v>#NAME?</v>
      </c>
      <c r="GL46" s="389" t="e">
        <f t="array" aca="1" ref="GL46" ca="1">IFERROR(INDEX($A7:$A45,MATCH(FALSE,ISBLANK(GL7:GL45),0))-INDEX($A7:$A45,MATCH("Poznań Główny",$C7:$C45,0)),)</f>
        <v>#NAME?</v>
      </c>
      <c r="GM46" s="389" t="e">
        <f t="array" aca="1" ref="GM46" ca="1">IFERROR(INDEX($A7:$A45,MATCH(FALSE,ISBLANK(GM7:GM45),0))-INDEX($A7:$A45,MATCH("Poznań Główny",$C7:$C45,0)),)</f>
        <v>#NAME?</v>
      </c>
    </row>
    <row r="47" spans="1:195" s="390" customFormat="1">
      <c r="E47" s="390">
        <f t="array" ref="E47">ABS(INDEX($A7:$A45,MATCH("Poznań Główny",$C7:$C45,0))-INDEX($A7:$A45, MAX(IF(ISBLANK(E7:E45), 0, ROW(E7:E45))) - ROW(E7:E45)+1))</f>
        <v>38.71999999999997</v>
      </c>
      <c r="F47" s="390">
        <f t="array" ref="F47">ABS(INDEX($A7:$A45,MATCH("Poznań Główny",$C7:$C45,0))-INDEX($A7:$A45, MAX(IF(ISBLANK(F7:F45), 0, ROW(F7:F45))) - ROW(F7:F45)+1))</f>
        <v>0</v>
      </c>
      <c r="G47" s="390">
        <f t="array" ref="G47">ABS(INDEX($A7:$A45,MATCH("Poznań Główny",$C7:$C45,0))-INDEX($A7:$A45, MAX(IF(ISBLANK(G7:G45), 0, ROW(G7:G45))) - ROW(G7:G45)+1))</f>
        <v>0</v>
      </c>
      <c r="H47" s="390">
        <f t="array" ref="H47">ABS(INDEX($A7:$A45,MATCH("Poznań Główny",$C7:$C45,0))-INDEX($A7:$A45, MAX(IF(ISBLANK(H7:H45), 0, ROW(H7:H45))) - ROW(H7:H45)+1))</f>
        <v>80.97199999999998</v>
      </c>
      <c r="I47" s="390">
        <f t="array" ref="I47">ABS(INDEX($A7:$A45,MATCH("Poznań Główny",$C7:$C45,0))-INDEX($A7:$A45, MAX(IF(ISBLANK(I7:I45), 0, ROW(I7:I45))) - ROW(I7:I45)+1))</f>
        <v>38.71999999999997</v>
      </c>
      <c r="J47" s="390">
        <f t="array" ref="J47">ABS(INDEX($A7:$A45,MATCH("Poznań Główny",$C7:$C45,0))-INDEX($A7:$A45, MAX(IF(ISBLANK(J7:J45), 0, ROW(J7:J45))) - ROW(J7:J45)+1))</f>
        <v>0</v>
      </c>
      <c r="K47" s="390">
        <f t="array" ref="K47">ABS(INDEX($A7:$A45,MATCH("Poznań Główny",$C7:$C45,0))-INDEX($A7:$A45, MAX(IF(ISBLANK(K7:K45), 0, ROW(K7:K45))) - ROW(K7:K45)+1))</f>
        <v>0</v>
      </c>
      <c r="L47" s="390">
        <f t="array" ref="L47">ABS(INDEX($A7:$A45,MATCH("Poznań Główny",$C7:$C45,0))-INDEX($A7:$A45, MAX(IF(ISBLANK(L7:L45), 0, ROW(L7:L45))) - ROW(L7:L45)+1))</f>
        <v>80.97199999999998</v>
      </c>
      <c r="M47" s="390">
        <f t="array" ref="M47">ABS(INDEX($A7:$A45,MATCH("Poznań Główny",$C7:$C45,0))-INDEX($A7:$A45, MAX(IF(ISBLANK(M7:M45), 0, ROW(M7:M45))) - ROW(M7:M45)+1))</f>
        <v>80.97199999999998</v>
      </c>
      <c r="N47" s="390">
        <f t="array" ref="N47">ABS(INDEX($A7:$A45,MATCH("Poznań Główny",$C7:$C45,0))-INDEX($A7:$A45, MAX(IF(ISBLANK(N7:N45), 0, ROW(N7:N45))) - ROW(N7:N45)+1))</f>
        <v>0</v>
      </c>
      <c r="O47" s="390">
        <f t="array" ref="O47">ABS(INDEX($A7:$A45,MATCH("Poznań Główny",$C7:$C45,0))-INDEX($A7:$A45, MAX(IF(ISBLANK(O7:O45), 0, ROW(O7:O45))) - ROW(O7:O45)+1))</f>
        <v>80.97199999999998</v>
      </c>
      <c r="P47" s="390">
        <f t="array" ref="P47">ABS(INDEX($A7:$A45,MATCH("Poznań Główny",$C7:$C45,0))-INDEX($A7:$A45, MAX(IF(ISBLANK(P7:P45), 0, ROW(P7:P45))) - ROW(P7:P45)+1))</f>
        <v>38.71999999999997</v>
      </c>
      <c r="Q47" s="390">
        <f t="array" ref="Q47">ABS(INDEX($A7:$A45,MATCH("Poznań Główny",$C7:$C45,0))-INDEX($A7:$A45, MAX(IF(ISBLANK(Q7:Q45), 0, ROW(Q7:Q45))) - ROW(Q7:Q45)+1))</f>
        <v>0</v>
      </c>
      <c r="R47" s="390">
        <f t="array" ref="R47">ABS(INDEX($A7:$A45,MATCH("Poznań Główny",$C7:$C45,0))-INDEX($A7:$A45, MAX(IF(ISBLANK(R7:R45), 0, ROW(R7:R45))) - ROW(R7:R45)+1))</f>
        <v>0</v>
      </c>
      <c r="S47" s="390">
        <f t="array" ref="S47">ABS(INDEX($A7:$A45,MATCH("Poznań Główny",$C7:$C45,0))-INDEX($A7:$A45, MAX(IF(ISBLANK(S7:S45), 0, ROW(S7:S45))) - ROW(S7:S45)+1))</f>
        <v>80.97199999999998</v>
      </c>
      <c r="T47" s="390">
        <f t="array" ref="T47">ABS(INDEX($A7:$A45,MATCH("Poznań Główny",$C7:$C45,0))-INDEX($A7:$A45, MAX(IF(ISBLANK(T7:T45), 0, ROW(T7:T45))) - ROW(T7:T45)+1))</f>
        <v>80.97199999999998</v>
      </c>
      <c r="U47" s="390">
        <f t="array" ref="U47">ABS(INDEX($A7:$A45,MATCH("Poznań Główny",$C7:$C45,0))-INDEX($A7:$A45, MAX(IF(ISBLANK(U7:U45), 0, ROW(U7:U45))) - ROW(U7:U45)+1))</f>
        <v>0</v>
      </c>
      <c r="V47" s="390">
        <f t="array" ref="V47">ABS(INDEX($A7:$A45,MATCH("Poznań Główny",$C7:$C45,0))-INDEX($A7:$A45, MAX(IF(ISBLANK(V7:V45), 0, ROW(V7:V45))) - ROW(V7:V45)+1))</f>
        <v>80.97199999999998</v>
      </c>
      <c r="W47" s="390">
        <f t="array" ref="W47">ABS(INDEX($A7:$A45,MATCH("Poznań Główny",$C7:$C45,0))-INDEX($A7:$A45, MAX(IF(ISBLANK(W7:W45), 0, ROW(W7:W45))) - ROW(W7:W45)+1))</f>
        <v>38.71999999999997</v>
      </c>
      <c r="X47" s="390">
        <f t="array" ref="X47">ABS(INDEX($A7:$A45,MATCH("Poznań Główny",$C7:$C45,0))-INDEX($A7:$A45, MAX(IF(ISBLANK(X7:X45), 0, ROW(X7:X45))) - ROW(X7:X45)+1))</f>
        <v>0</v>
      </c>
      <c r="Y47" s="390">
        <f t="array" ref="Y47">ABS(INDEX($A7:$A45,MATCH("Poznań Główny",$C7:$C45,0))-INDEX($A7:$A45, MAX(IF(ISBLANK(Y7:Y45), 0, ROW(Y7:Y45))) - ROW(Y7:Y45)+1))</f>
        <v>0</v>
      </c>
      <c r="Z47" s="390">
        <f t="array" ref="Z47">ABS(INDEX($A7:$A45,MATCH("Poznań Główny",$C7:$C45,0))-INDEX($A7:$A45, MAX(IF(ISBLANK(Z7:Z45), 0, ROW(Z7:Z45))) - ROW(Z7:Z45)+1))</f>
        <v>0</v>
      </c>
      <c r="AA47" s="390">
        <f t="array" ref="AA47">ABS(INDEX($A7:$A45,MATCH("Poznań Główny",$C7:$C45,0))-INDEX($A7:$A45, MAX(IF(ISBLANK(AA7:AA45), 0, ROW(AA7:AA45))) - ROW(AA7:AA45)+1))</f>
        <v>80.97199999999998</v>
      </c>
      <c r="AB47" s="390">
        <f t="array" ref="AB47">ABS(INDEX($A7:$A45,MATCH("Poznań Główny",$C7:$C45,0))-INDEX($A7:$A45, MAX(IF(ISBLANK(AB7:AB45), 0, ROW(AB7:AB45))) - ROW(AB7:AB45)+1))</f>
        <v>0</v>
      </c>
      <c r="AC47" s="390">
        <f t="array" ref="AC47">ABS(INDEX($A7:$A45,MATCH("Poznań Główny",$C7:$C45,0))-INDEX($A7:$A45, MAX(IF(ISBLANK(AC7:AC45), 0, ROW(AC7:AC45))) - ROW(AC7:AC45)+1))</f>
        <v>0</v>
      </c>
      <c r="AD47" s="390">
        <f t="array" ref="AD47">ABS(INDEX($A7:$A45,MATCH("Poznań Główny",$C7:$C45,0))-INDEX($A7:$A45, MAX(IF(ISBLANK(AD7:AD45), 0, ROW(AD7:AD45))) - ROW(AD7:AD45)+1))</f>
        <v>0</v>
      </c>
      <c r="AE47" s="390">
        <f t="array" ref="AE47">ABS(INDEX($A7:$A45,MATCH("Poznań Główny",$C7:$C45,0))-INDEX($A7:$A45, MAX(IF(ISBLANK(AE7:AE45), 0, ROW(AE7:AE45))) - ROW(AE7:AE45)+1))</f>
        <v>80.97199999999998</v>
      </c>
      <c r="AF47" s="390">
        <f t="array" ref="AF47">ABS(INDEX($A7:$A45,MATCH("Poznań Główny",$C7:$C45,0))-INDEX($A7:$A45, MAX(IF(ISBLANK(AF7:AF45), 0, ROW(AF7:AF45))) - ROW(AF7:AF45)+1))</f>
        <v>80.97199999999998</v>
      </c>
      <c r="AG47" s="390">
        <f t="array" ref="AG47">ABS(INDEX($A7:$A45,MATCH("Poznań Główny",$C7:$C45,0))-INDEX($A7:$A45, MAX(IF(ISBLANK(AG7:AG45), 0, ROW(AG7:AG45))) - ROW(AG7:AG45)+1))</f>
        <v>0</v>
      </c>
      <c r="AH47" s="390">
        <f t="array" ref="AH47">ABS(INDEX($A7:$A45,MATCH("Poznań Główny",$C7:$C45,0))-INDEX($A7:$A45, MAX(IF(ISBLANK(AH7:AH45), 0, ROW(AH7:AH45))) - ROW(AH7:AH45)+1))</f>
        <v>38.71999999999997</v>
      </c>
      <c r="AI47" s="390">
        <f t="array" ref="AI47">ABS(INDEX($A7:$A45,MATCH("Poznań Główny",$C7:$C45,0))-INDEX($A7:$A45, MAX(IF(ISBLANK(AI7:AI45), 0, ROW(AI7:AI45))) - ROW(AI7:AI45)+1))</f>
        <v>0</v>
      </c>
      <c r="AJ47" s="390">
        <f t="array" ref="AJ47">ABS(INDEX($A7:$A45,MATCH("Poznań Główny",$C7:$C45,0))-INDEX($A7:$A45, MAX(IF(ISBLANK(AJ7:AJ45), 0, ROW(AJ7:AJ45))) - ROW(AJ7:AJ45)+1))</f>
        <v>0</v>
      </c>
      <c r="AK47" s="390">
        <f t="array" ref="AK47">ABS(INDEX($A7:$A45,MATCH("Poznań Główny",$C7:$C45,0))-INDEX($A7:$A45, MAX(IF(ISBLANK(AK7:AK45), 0, ROW(AK7:AK45))) - ROW(AK7:AK45)+1))</f>
        <v>0</v>
      </c>
      <c r="AL47" s="390">
        <f t="array" ref="AL47">ABS(INDEX($A7:$A45,MATCH("Poznań Główny",$C7:$C45,0))-INDEX($A7:$A45, MAX(IF(ISBLANK(AL7:AL45), 0, ROW(AL7:AL45))) - ROW(AL7:AL45)+1))</f>
        <v>0</v>
      </c>
      <c r="AM47" s="390">
        <f t="array" ref="AM47">ABS(INDEX($A7:$A45,MATCH("Poznań Główny",$C7:$C45,0))-INDEX($A7:$A45, MAX(IF(ISBLANK(AM7:AM45), 0, ROW(AM7:AM45))) - ROW(AM7:AM45)+1))</f>
        <v>80.97199999999998</v>
      </c>
      <c r="AN47" s="390">
        <f t="array" ref="AN47">ABS(INDEX($A7:$A45,MATCH("Poznań Główny",$C7:$C45,0))-INDEX($A7:$A45, MAX(IF(ISBLANK(AN7:AN45), 0, ROW(AN7:AN45))) - ROW(AN7:AN45)+1))</f>
        <v>80.97199999999998</v>
      </c>
      <c r="AO47" s="390">
        <f t="array" ref="AO47">ABS(INDEX($A7:$A45,MATCH("Poznań Główny",$C7:$C45,0))-INDEX($A7:$A45, MAX(IF(ISBLANK(AO7:AO45), 0, ROW(AO7:AO45))) - ROW(AO7:AO45)+1))</f>
        <v>0</v>
      </c>
      <c r="AP47" s="390">
        <f t="array" ref="AP47">ABS(INDEX($A7:$A45,MATCH("Poznań Główny",$C7:$C45,0))-INDEX($A7:$A45, MAX(IF(ISBLANK(AP7:AP45), 0, ROW(AP7:AP45))) - ROW(AP7:AP45)+1))</f>
        <v>38.71999999999997</v>
      </c>
      <c r="AQ47" s="390">
        <f t="array" ref="AQ47">ABS(INDEX($A7:$A45,MATCH("Poznań Główny",$C7:$C45,0))-INDEX($A7:$A45, MAX(IF(ISBLANK(AQ7:AQ45), 0, ROW(AQ7:AQ45))) - ROW(AQ7:AQ45)+1))</f>
        <v>0</v>
      </c>
      <c r="AR47" s="390">
        <f t="array" ref="AR47">ABS(INDEX($A7:$A45,MATCH("Poznań Główny",$C7:$C45,0))-INDEX($A7:$A45, MAX(IF(ISBLANK(AR7:AR45), 0, ROW(AR7:AR45))) - ROW(AR7:AR45)+1))</f>
        <v>0</v>
      </c>
      <c r="AS47" s="390">
        <f t="array" ref="AS47">ABS(INDEX($A7:$A45,MATCH("Poznań Główny",$C7:$C45,0))-INDEX($A7:$A45, MAX(IF(ISBLANK(AS7:AS45), 0, ROW(AS7:AS45))) - ROW(AS7:AS45)+1))</f>
        <v>0</v>
      </c>
      <c r="AT47" s="390">
        <f t="array" ref="AT47">ABS(INDEX($A7:$A45,MATCH("Poznań Główny",$C7:$C45,0))-INDEX($A7:$A45, MAX(IF(ISBLANK(AT7:AT45), 0, ROW(AT7:AT45))) - ROW(AT7:AT45)+1))</f>
        <v>0</v>
      </c>
      <c r="AU47" s="390">
        <f t="array" ref="AU47">ABS(INDEX($A7:$A45,MATCH("Poznań Główny",$C7:$C45,0))-INDEX($A7:$A45, MAX(IF(ISBLANK(AU7:AU45), 0, ROW(AU7:AU45))) - ROW(AU7:AU45)+1))</f>
        <v>80.97199999999998</v>
      </c>
      <c r="AV47" s="390">
        <f t="array" ref="AV47">ABS(INDEX($A7:$A45,MATCH("Poznań Główny",$C7:$C45,0))-INDEX($A7:$A45, MAX(IF(ISBLANK(AV7:AV45), 0, ROW(AV7:AV45))) - ROW(AV7:AV45)+1))</f>
        <v>80.97199999999998</v>
      </c>
      <c r="AW47" s="390">
        <f t="array" ref="AW47">ABS(INDEX($A7:$A45,MATCH("Poznań Główny",$C7:$C45,0))-INDEX($A7:$A45, MAX(IF(ISBLANK(AW7:AW45), 0, ROW(AW7:AW45))) - ROW(AW7:AW45)+1))</f>
        <v>0</v>
      </c>
      <c r="AX47" s="390">
        <f t="array" ref="AX47">ABS(INDEX($A7:$A45,MATCH("Poznań Główny",$C7:$C45,0))-INDEX($A7:$A45, MAX(IF(ISBLANK(AX7:AX45), 0, ROW(AX7:AX45))) - ROW(AX7:AX45)+1))</f>
        <v>38.71999999999997</v>
      </c>
      <c r="AY47" s="390">
        <f t="array" ref="AY47">ABS(INDEX($A7:$A45,MATCH("Poznań Główny",$C7:$C45,0))-INDEX($A7:$A45, MAX(IF(ISBLANK(AY7:AY45), 0, ROW(AY7:AY45))) - ROW(AY7:AY45)+1))</f>
        <v>0</v>
      </c>
      <c r="AZ47" s="390">
        <f t="array" ref="AZ47">ABS(INDEX($A7:$A45,MATCH("Poznań Główny",$C7:$C45,0))-INDEX($A7:$A45, MAX(IF(ISBLANK(AZ7:AZ45), 0, ROW(AZ7:AZ45))) - ROW(AZ7:AZ45)+1))</f>
        <v>0</v>
      </c>
      <c r="BA47" s="390">
        <f t="array" ref="BA47">ABS(INDEX($A7:$A45,MATCH("Poznań Główny",$C7:$C45,0))-INDEX($A7:$A45, MAX(IF(ISBLANK(BA7:BA45), 0, ROW(BA7:BA45))) - ROW(BA7:BA45)+1))</f>
        <v>80.97199999999998</v>
      </c>
      <c r="BB47" s="390">
        <f t="array" ref="BB47">ABS(INDEX($A7:$A45,MATCH("Poznań Główny",$C7:$C45,0))-INDEX($A7:$A45, MAX(IF(ISBLANK(BB7:BB45), 0, ROW(BB7:BB45))) - ROW(BB7:BB45)+1))</f>
        <v>80.97199999999998</v>
      </c>
      <c r="BC47" s="390">
        <f t="array" ref="BC47">ABS(INDEX($A7:$A45,MATCH("Poznań Główny",$C7:$C45,0))-INDEX($A7:$A45, MAX(IF(ISBLANK(BC7:BC45), 0, ROW(BC7:BC45))) - ROW(BC7:BC45)+1))</f>
        <v>38.71999999999997</v>
      </c>
      <c r="BD47" s="390">
        <f t="array" ref="BD47">ABS(INDEX($A7:$A45,MATCH("Poznań Główny",$C7:$C45,0))-INDEX($A7:$A45, MAX(IF(ISBLANK(BD7:BD45), 0, ROW(BD7:BD45))) - ROW(BD7:BD45)+1))</f>
        <v>0</v>
      </c>
      <c r="BE47" s="390">
        <f t="array" ref="BE47">ABS(INDEX($A7:$A45,MATCH("Poznań Główny",$C7:$C45,0))-INDEX($A7:$A45, MAX(IF(ISBLANK(BE7:BE45), 0, ROW(BE7:BE45))) - ROW(BE7:BE45)+1))</f>
        <v>0</v>
      </c>
      <c r="BF47" s="390">
        <f t="array" ref="BF47">ABS(INDEX($A7:$A45,MATCH("Poznań Główny",$C7:$C45,0))-INDEX($A7:$A45, MAX(IF(ISBLANK(BF7:BF45), 0, ROW(BF7:BF45))) - ROW(BF7:BF45)+1))</f>
        <v>80.97199999999998</v>
      </c>
      <c r="BG47" s="390">
        <f t="array" ref="BG47">ABS(INDEX($A7:$A45,MATCH("Poznań Główny",$C7:$C45,0))-INDEX($A7:$A45, MAX(IF(ISBLANK(BG7:BG45), 0, ROW(BG7:BG45))) - ROW(BG7:BG45)+1))</f>
        <v>80.97199999999998</v>
      </c>
      <c r="BH47" s="390">
        <f t="array" ref="BH47">ABS(INDEX($A7:$A45,MATCH("Poznań Główny",$C7:$C45,0))-INDEX($A7:$A45, MAX(IF(ISBLANK(BH7:BH45), 0, ROW(BH7:BH45))) - ROW(BH7:BH45)+1))</f>
        <v>0</v>
      </c>
      <c r="BI47" s="390">
        <f t="array" ref="BI47">ABS(INDEX($A7:$A45,MATCH("Poznań Główny",$C7:$C45,0))-INDEX($A7:$A45, MAX(IF(ISBLANK(BI7:BI45), 0, ROW(BI7:BI45))) - ROW(BI7:BI45)+1))</f>
        <v>80.97199999999998</v>
      </c>
      <c r="BJ47" s="390">
        <f t="array" ref="BJ47">ABS(INDEX($A7:$A45,MATCH("Poznań Główny",$C7:$C45,0))-INDEX($A7:$A45, MAX(IF(ISBLANK(BJ7:BJ45), 0, ROW(BJ7:BJ45))) - ROW(BJ7:BJ45)+1))</f>
        <v>38.71999999999997</v>
      </c>
      <c r="BK47" s="390">
        <f t="array" ref="BK47">ABS(INDEX($A7:$A45,MATCH("Poznań Główny",$C7:$C45,0))-INDEX($A7:$A45, MAX(IF(ISBLANK(BK7:BK45), 0, ROW(BK7:BK45))) - ROW(BK7:BK45)+1))</f>
        <v>0</v>
      </c>
      <c r="BL47" s="390">
        <f t="array" ref="BL47">ABS(INDEX($A7:$A45,MATCH("Poznań Główny",$C7:$C45,0))-INDEX($A7:$A45, MAX(IF(ISBLANK(BL7:BL45), 0, ROW(BL7:BL45))) - ROW(BL7:BL45)+1))</f>
        <v>0</v>
      </c>
      <c r="BM47" s="390">
        <f t="array" ref="BM47">ABS(INDEX($A7:$A45,MATCH("Poznań Główny",$C7:$C45,0))-INDEX($A7:$A45, MAX(IF(ISBLANK(BM7:BM45), 0, ROW(BM7:BM45))) - ROW(BM7:BM45)+1))</f>
        <v>80.97199999999998</v>
      </c>
      <c r="BN47" s="390">
        <f t="array" ref="BN47">ABS(INDEX($A7:$A45,MATCH("Poznań Główny",$C7:$C45,0))-INDEX($A7:$A45, MAX(IF(ISBLANK(BN7:BN45), 0, ROW(BN7:BN45))) - ROW(BN7:BN45)+1))</f>
        <v>80.97199999999998</v>
      </c>
      <c r="BO47" s="390">
        <f t="array" ref="BO47">ABS(INDEX($A7:$A45,MATCH("Poznań Główny",$C7:$C45,0))-INDEX($A7:$A45, MAX(IF(ISBLANK(BO7:BO45), 0, ROW(BO7:BO45))) - ROW(BO7:BO45)+1))</f>
        <v>0</v>
      </c>
      <c r="BP47" s="390">
        <f t="array" ref="BP47">ABS(INDEX($A7:$A45,MATCH("Poznań Główny",$C7:$C45,0))-INDEX($A7:$A45, MAX(IF(ISBLANK(BP7:BP45), 0, ROW(BP7:BP45))) - ROW(BP7:BP45)+1))</f>
        <v>80.97199999999998</v>
      </c>
      <c r="BQ47" s="390">
        <f t="array" ref="BQ47">ABS(INDEX($A7:$A45,MATCH("Poznań Główny",$C7:$C45,0))-INDEX($A7:$A45, MAX(IF(ISBLANK(BQ7:BQ45), 0, ROW(BQ7:BQ45))) - ROW(BQ7:BQ45)+1))</f>
        <v>38.71999999999997</v>
      </c>
      <c r="BR47" s="390">
        <f t="array" ref="BR47">ABS(INDEX($A7:$A45,MATCH("Poznań Główny",$C7:$C45,0))-INDEX($A7:$A45, MAX(IF(ISBLANK(BR7:BR45), 0, ROW(BR7:BR45))) - ROW(BR7:BR45)+1))</f>
        <v>0</v>
      </c>
      <c r="BS47" s="390">
        <f t="array" ref="BS47">ABS(INDEX($A7:$A45,MATCH("Poznań Główny",$C7:$C45,0))-INDEX($A7:$A45, MAX(IF(ISBLANK(BS7:BS45), 0, ROW(BS7:BS45))) - ROW(BS7:BS45)+1))</f>
        <v>0</v>
      </c>
      <c r="BT47" s="390">
        <f t="array" ref="BT47">ABS(INDEX($A7:$A45,MATCH("Poznań Główny",$C7:$C45,0))-INDEX($A7:$A45, MAX(IF(ISBLANK(BT7:BT45), 0, ROW(BT7:BT45))) - ROW(BT7:BT45)+1))</f>
        <v>0</v>
      </c>
      <c r="BU47" s="390">
        <f t="array" ref="BU47">ABS(INDEX($A7:$A45,MATCH("Poznań Główny",$C7:$C45,0))-INDEX($A7:$A45, MAX(IF(ISBLANK(BU7:BU45), 0, ROW(BU7:BU45))) - ROW(BU7:BU45)+1))</f>
        <v>80.97199999999998</v>
      </c>
      <c r="BV47" s="390">
        <f t="array" ref="BV47">ABS(INDEX($A7:$A45,MATCH("Poznań Główny",$C7:$C45,0))-INDEX($A7:$A45, MAX(IF(ISBLANK(BV7:BV45), 0, ROW(BV7:BV45))) - ROW(BV7:BV45)+1))</f>
        <v>0</v>
      </c>
      <c r="BW47" s="390">
        <f t="array" ref="BW47">ABS(INDEX($A7:$A45,MATCH("Poznań Główny",$C7:$C45,0))-INDEX($A7:$A45, MAX(IF(ISBLANK(BW7:BW45), 0, ROW(BW7:BW45))) - ROW(BW7:BW45)+1))</f>
        <v>80.97199999999998</v>
      </c>
      <c r="BX47" s="390">
        <f t="array" ref="BX47">ABS(INDEX($A7:$A45,MATCH("Poznań Główny",$C7:$C45,0))-INDEX($A7:$A45, MAX(IF(ISBLANK(BX7:BX45), 0, ROW(BX7:BX45))) - ROW(BX7:BX45)+1))</f>
        <v>0</v>
      </c>
      <c r="BY47" s="390">
        <f t="array" ref="BY47">ABS(INDEX($A7:$A45,MATCH("Poznań Główny",$C7:$C45,0))-INDEX($A7:$A45, MAX(IF(ISBLANK(BY7:BY45), 0, ROW(BY7:BY45))) - ROW(BY7:BY45)+1))</f>
        <v>80.97199999999998</v>
      </c>
      <c r="BZ47" s="390">
        <f t="array" ref="BZ47">ABS(INDEX($A7:$A45,MATCH("Poznań Główny",$C7:$C45,0))-INDEX($A7:$A45, MAX(IF(ISBLANK(BZ7:BZ45), 0, ROW(BZ7:BZ45))) - ROW(BZ7:BZ45)+1))</f>
        <v>80.97199999999998</v>
      </c>
      <c r="CA47" s="390">
        <f t="array" ref="CA47">ABS(INDEX($A7:$A45,MATCH("Poznań Główny",$C7:$C45,0))-INDEX($A7:$A45, MAX(IF(ISBLANK(CA7:CA45), 0, ROW(CA7:CA45))) - ROW(CA7:CA45)+1))</f>
        <v>0</v>
      </c>
      <c r="CB47" s="390">
        <f t="array" ref="CB47">ABS(INDEX($A7:$A45,MATCH("Poznań Główny",$C7:$C45,0))-INDEX($A7:$A45, MAX(IF(ISBLANK(CB7:CB45), 0, ROW(CB7:CB45))) - ROW(CB7:CB45)+1))</f>
        <v>38.71999999999997</v>
      </c>
      <c r="CC47" s="390">
        <f t="array" ref="CC47">ABS(INDEX($A7:$A45,MATCH("Poznań Główny",$C7:$C45,0))-INDEX($A7:$A45, MAX(IF(ISBLANK(CC7:CC45), 0, ROW(CC7:CC45))) - ROW(CC7:CC45)+1))</f>
        <v>0</v>
      </c>
      <c r="CD47" s="390">
        <f t="array" ref="CD47">ABS(INDEX($A7:$A45,MATCH("Poznań Główny",$C7:$C45,0))-INDEX($A7:$A45, MAX(IF(ISBLANK(CD7:CD45), 0, ROW(CD7:CD45))) - ROW(CD7:CD45)+1))</f>
        <v>0</v>
      </c>
      <c r="CE47" s="390">
        <f t="array" ref="CE47">ABS(INDEX($A7:$A45,MATCH("Poznań Główny",$C7:$C45,0))-INDEX($A7:$A45, MAX(IF(ISBLANK(CE7:CE45), 0, ROW(CE7:CE45))) - ROW(CE7:CE45)+1))</f>
        <v>0</v>
      </c>
      <c r="CF47" s="390">
        <f t="array" ref="CF47">ABS(INDEX($A7:$A45,MATCH("Poznań Główny",$C7:$C45,0))-INDEX($A7:$A45, MAX(IF(ISBLANK(CF7:CF45), 0, ROW(CF7:CF45))) - ROW(CF7:CF45)+1))</f>
        <v>0</v>
      </c>
      <c r="CG47" s="390">
        <f t="array" ref="CG47">ABS(INDEX($A7:$A45,MATCH("Poznań Główny",$C7:$C45,0))-INDEX($A7:$A45, MAX(IF(ISBLANK(CG7:CG45), 0, ROW(CG7:CG45))) - ROW(CG7:CG45)+1))</f>
        <v>80.97199999999998</v>
      </c>
      <c r="CH47" s="390">
        <f t="array" ref="CH47">ABS(INDEX($A7:$A45,MATCH("Poznań Główny",$C7:$C45,0))-INDEX($A7:$A45, MAX(IF(ISBLANK(CH7:CH45), 0, ROW(CH7:CH45))) - ROW(CH7:CH45)+1))</f>
        <v>80.97199999999998</v>
      </c>
      <c r="CI47" s="390">
        <f t="array" ref="CI47">ABS(INDEX($A7:$A45,MATCH("Poznań Główny",$C7:$C45,0))-INDEX($A7:$A45, MAX(IF(ISBLANK(CI7:CI45), 0, ROW(CI7:CI45))) - ROW(CI7:CI45)+1))</f>
        <v>0</v>
      </c>
      <c r="CJ47" s="390">
        <f t="array" ref="CJ47">ABS(INDEX($A7:$A45,MATCH("Poznań Główny",$C7:$C45,0))-INDEX($A7:$A45, MAX(IF(ISBLANK(CJ7:CJ45), 0, ROW(CJ7:CJ45))) - ROW(CJ7:CJ45)+1))</f>
        <v>38.71999999999997</v>
      </c>
      <c r="CK47" s="390">
        <f t="array" ref="CK47">ABS(INDEX($A7:$A45,MATCH("Poznań Główny",$C7:$C45,0))-INDEX($A7:$A45, MAX(IF(ISBLANK(CK7:CK45), 0, ROW(CK7:CK45))) - ROW(CK7:CK45)+1))</f>
        <v>0</v>
      </c>
      <c r="CL47" s="390">
        <f t="array" ref="CL47">ABS(INDEX($A7:$A45,MATCH("Poznań Główny",$C7:$C45,0))-INDEX($A7:$A45, MAX(IF(ISBLANK(CL7:CL45), 0, ROW(CL7:CL45))) - ROW(CL7:CL45)+1))</f>
        <v>0</v>
      </c>
      <c r="CM47" s="390">
        <f t="array" ref="CM47">ABS(INDEX($A7:$A45,MATCH("Poznań Główny",$C7:$C45,0))-INDEX($A7:$A45, MAX(IF(ISBLANK(CM7:CM45), 0, ROW(CM7:CM45))) - ROW(CM7:CM45)+1))</f>
        <v>0</v>
      </c>
      <c r="CN47" s="390">
        <f t="array" ref="CN47">ABS(INDEX($A7:$A45,MATCH("Poznań Główny",$C7:$C45,0))-INDEX($A7:$A45, MAX(IF(ISBLANK(CN7:CN45), 0, ROW(CN7:CN45))) - ROW(CN7:CN45)+1))</f>
        <v>0</v>
      </c>
      <c r="CO47" s="390">
        <f t="array" ref="CO47">ABS(INDEX($A7:$A45,MATCH("Poznań Główny",$C7:$C45,0))-INDEX($A7:$A45, MAX(IF(ISBLANK(CO7:CO45), 0, ROW(CO7:CO45))) - ROW(CO7:CO45)+1))</f>
        <v>0</v>
      </c>
      <c r="CP47" s="390">
        <f t="array" ref="CP47">ABS(INDEX($A7:$A45,MATCH("Poznań Główny",$C7:$C45,0))-INDEX($A7:$A45, MAX(IF(ISBLANK(CP7:CP45), 0, ROW(CP7:CP45))) - ROW(CP7:CP45)+1))</f>
        <v>0</v>
      </c>
      <c r="CQ47" s="390">
        <f t="array" ref="CQ47">ABS(INDEX($A7:$A45,MATCH("Poznań Główny",$C7:$C45,0))-INDEX($A7:$A45, MAX(IF(ISBLANK(CQ7:CQ45), 0, ROW(CQ7:CQ45))) - ROW(CQ7:CQ45)+1))</f>
        <v>0</v>
      </c>
      <c r="CY47" s="390">
        <f t="array" ref="CY47">ABS(INDEX($A7:$A45,MATCH("Poznań Główny",$C7:$C45,0))-INDEX($A7:$A45, MAX(IF(ISBLANK(CY7:CY45), 0, ROW(CY7:CY45))) - ROW(CY7:CY45)+1))</f>
        <v>38.71999999999997</v>
      </c>
      <c r="CZ47" s="390">
        <f t="array" ref="CZ47">ABS(INDEX($A7:$A45,MATCH("Poznań Główny",$C7:$C45,0))-INDEX($A7:$A45, MAX(IF(ISBLANK(CZ7:CZ45), 0, ROW(CZ7:CZ45))) - ROW(CZ7:CZ45)+1))</f>
        <v>0</v>
      </c>
      <c r="DA47" s="390">
        <f t="array" ref="DA47">ABS(INDEX($A7:$A45,MATCH("Poznań Główny",$C7:$C45,0))-INDEX($A7:$A45, MAX(IF(ISBLANK(DA7:DA45), 0, ROW(DA7:DA45))) - ROW(DA7:DA45)+1))</f>
        <v>0</v>
      </c>
      <c r="DB47" s="390">
        <f t="array" ref="DB47">ABS(INDEX($A7:$A45,MATCH("Poznań Główny",$C7:$C45,0))-INDEX($A7:$A45, MAX(IF(ISBLANK(DB7:DB45), 0, ROW(DB7:DB45))) - ROW(DB7:DB45)+1))</f>
        <v>80.97199999999998</v>
      </c>
      <c r="DC47" s="390">
        <f t="array" ref="DC47">ABS(INDEX($A7:$A45,MATCH("Poznań Główny",$C7:$C45,0))-INDEX($A7:$A45, MAX(IF(ISBLANK(DC7:DC45), 0, ROW(DC7:DC45))) - ROW(DC7:DC45)+1))</f>
        <v>0</v>
      </c>
      <c r="DD47" s="390">
        <f t="array" ref="DD47">ABS(INDEX($A7:$A45,MATCH("Poznań Główny",$C7:$C45,0))-INDEX($A7:$A45, MAX(IF(ISBLANK(DD7:DD45), 0, ROW(DD7:DD45))) - ROW(DD7:DD45)+1))</f>
        <v>0</v>
      </c>
      <c r="DE47" s="390">
        <f t="array" ref="DE47">ABS(INDEX($A7:$A45,MATCH("Poznań Główny",$C7:$C45,0))-INDEX($A7:$A45, MAX(IF(ISBLANK(DE7:DE45), 0, ROW(DE7:DE45))) - ROW(DE7:DE45)+1))</f>
        <v>0</v>
      </c>
      <c r="DF47" s="390">
        <f t="array" ref="DF47">ABS(INDEX($A7:$A45,MATCH("Poznań Główny",$C7:$C45,0))-INDEX($A7:$A45, MAX(IF(ISBLANK(DF7:DF45), 0, ROW(DF7:DF45))) - ROW(DF7:DF45)+1))</f>
        <v>38.71999999999997</v>
      </c>
      <c r="DG47" s="390">
        <f t="array" ref="DG47">ABS(INDEX($A7:$A45,MATCH("Poznań Główny",$C7:$C45,0))-INDEX($A7:$A45, MAX(IF(ISBLANK(DG7:DG45), 0, ROW(DG7:DG45))) - ROW(DG7:DG45)+1))</f>
        <v>80.97199999999998</v>
      </c>
      <c r="DH47" s="390">
        <f t="array" ref="DH47">ABS(INDEX($A7:$A45,MATCH("Poznań Główny",$C7:$C45,0))-INDEX($A7:$A45, MAX(IF(ISBLANK(DH7:DH45), 0, ROW(DH7:DH45))) - ROW(DH7:DH45)+1))</f>
        <v>0</v>
      </c>
      <c r="DI47" s="390">
        <f t="array" ref="DI47">ABS(INDEX($A7:$A45,MATCH("Poznań Główny",$C7:$C45,0))-INDEX($A7:$A45, MAX(IF(ISBLANK(DI7:DI45), 0, ROW(DI7:DI45))) - ROW(DI7:DI45)+1))</f>
        <v>80.97199999999998</v>
      </c>
      <c r="DJ47" s="390">
        <f t="array" ref="DJ47">ABS(INDEX($A7:$A45,MATCH("Poznań Główny",$C7:$C45,0))-INDEX($A7:$A45, MAX(IF(ISBLANK(DJ7:DJ45), 0, ROW(DJ7:DJ45))) - ROW(DJ7:DJ45)+1))</f>
        <v>80.97199999999998</v>
      </c>
      <c r="DK47" s="390">
        <f t="array" ref="DK47">ABS(INDEX($A7:$A45,MATCH("Poznań Główny",$C7:$C45,0))-INDEX($A7:$A45, MAX(IF(ISBLANK(DK7:DK45), 0, ROW(DK7:DK45))) - ROW(DK7:DK45)+1))</f>
        <v>0</v>
      </c>
      <c r="DL47" s="390">
        <f t="array" ref="DL47">ABS(INDEX($A7:$A45,MATCH("Poznań Główny",$C7:$C45,0))-INDEX($A7:$A45, MAX(IF(ISBLANK(DL7:DL45), 0, ROW(DL7:DL45))) - ROW(DL7:DL45)+1))</f>
        <v>0</v>
      </c>
      <c r="DM47" s="390">
        <f t="array" ref="DM47">ABS(INDEX($A7:$A45,MATCH("Poznań Główny",$C7:$C45,0))-INDEX($A7:$A45, MAX(IF(ISBLANK(DM7:DM45), 0, ROW(DM7:DM45))) - ROW(DM7:DM45)+1))</f>
        <v>38.71999999999997</v>
      </c>
      <c r="DN47" s="390">
        <f t="array" ref="DN47">ABS(INDEX($A7:$A45,MATCH("Poznań Główny",$C7:$C45,0))-INDEX($A7:$A45, MAX(IF(ISBLANK(DN7:DN45), 0, ROW(DN7:DN45))) - ROW(DN7:DN45)+1))</f>
        <v>80.97199999999998</v>
      </c>
      <c r="DO47" s="390">
        <f t="array" ref="DO47">ABS(INDEX($A7:$A45,MATCH("Poznań Główny",$C7:$C45,0))-INDEX($A7:$A45, MAX(IF(ISBLANK(DO7:DO45), 0, ROW(DO7:DO45))) - ROW(DO7:DO45)+1))</f>
        <v>0</v>
      </c>
      <c r="DP47" s="390">
        <f t="array" ref="DP47">ABS(INDEX($A7:$A45,MATCH("Poznań Główny",$C7:$C45,0))-INDEX($A7:$A45, MAX(IF(ISBLANK(DP7:DP45), 0, ROW(DP7:DP45))) - ROW(DP7:DP45)+1))</f>
        <v>80.97199999999998</v>
      </c>
      <c r="DQ47" s="390">
        <f t="array" ref="DQ47">ABS(INDEX($A7:$A45,MATCH("Poznań Główny",$C7:$C45,0))-INDEX($A7:$A45, MAX(IF(ISBLANK(DQ7:DQ45), 0, ROW(DQ7:DQ45))) - ROW(DQ7:DQ45)+1))</f>
        <v>80.97199999999998</v>
      </c>
      <c r="DR47" s="390">
        <f t="array" ref="DR47">ABS(INDEX($A7:$A45,MATCH("Poznań Główny",$C7:$C45,0))-INDEX($A7:$A45, MAX(IF(ISBLANK(DR7:DR45), 0, ROW(DR7:DR45))) - ROW(DR7:DR45)+1))</f>
        <v>0</v>
      </c>
      <c r="DS47" s="390">
        <f t="array" ref="DS47">ABS(INDEX($A7:$A45,MATCH("Poznań Główny",$C7:$C45,0))-INDEX($A7:$A45, MAX(IF(ISBLANK(DS7:DS45), 0, ROW(DS7:DS45))) - ROW(DS7:DS45)+1))</f>
        <v>0</v>
      </c>
      <c r="DT47" s="390">
        <f t="array" ref="DT47">ABS(INDEX($A7:$A45,MATCH("Poznań Główny",$C7:$C45,0))-INDEX($A7:$A45, MAX(IF(ISBLANK(DT7:DT45), 0, ROW(DT7:DT45))) - ROW(DT7:DT45)+1))</f>
        <v>38.71999999999997</v>
      </c>
      <c r="DU47" s="390">
        <f t="array" ref="DU47">ABS(INDEX($A7:$A45,MATCH("Poznań Główny",$C7:$C45,0))-INDEX($A7:$A45, MAX(IF(ISBLANK(DU7:DU45), 0, ROW(DU7:DU45))) - ROW(DU7:DU45)+1))</f>
        <v>80.97199999999998</v>
      </c>
      <c r="DV47" s="390">
        <f t="array" ref="DV47">ABS(INDEX($A7:$A45,MATCH("Poznań Główny",$C7:$C45,0))-INDEX($A7:$A45, MAX(IF(ISBLANK(DV7:DV45), 0, ROW(DV7:DV45))) - ROW(DV7:DV45)+1))</f>
        <v>0</v>
      </c>
      <c r="DW47" s="390">
        <f t="array" ref="DW47">ABS(INDEX($A7:$A45,MATCH("Poznań Główny",$C7:$C45,0))-INDEX($A7:$A45, MAX(IF(ISBLANK(DW7:DW45), 0, ROW(DW7:DW45))) - ROW(DW7:DW45)+1))</f>
        <v>80.97199999999998</v>
      </c>
      <c r="DX47" s="390">
        <f t="array" ref="DX47">ABS(INDEX($A7:$A45,MATCH("Poznań Główny",$C7:$C45,0))-INDEX($A7:$A45, MAX(IF(ISBLANK(DX7:DX45), 0, ROW(DX7:DX45))) - ROW(DX7:DX45)+1))</f>
        <v>0</v>
      </c>
      <c r="DY47" s="390">
        <f t="array" ref="DY47">ABS(INDEX($A7:$A45,MATCH("Poznań Główny",$C7:$C45,0))-INDEX($A7:$A45, MAX(IF(ISBLANK(DY7:DY45), 0, ROW(DY7:DY45))) - ROW(DY7:DY45)+1))</f>
        <v>0</v>
      </c>
      <c r="DZ47" s="390">
        <f t="array" ref="DZ47">ABS(INDEX($A7:$A45,MATCH("Poznań Główny",$C7:$C45,0))-INDEX($A7:$A45, MAX(IF(ISBLANK(DZ7:DZ45), 0, ROW(DZ7:DZ45))) - ROW(DZ7:DZ45)+1))</f>
        <v>38.71999999999997</v>
      </c>
      <c r="EA47" s="390">
        <f t="array" ref="EA47">ABS(INDEX($A7:$A45,MATCH("Poznań Główny",$C7:$C45,0))-INDEX($A7:$A45, MAX(IF(ISBLANK(EA7:EA45), 0, ROW(EA7:EA45))) - ROW(EA7:EA45)+1))</f>
        <v>0</v>
      </c>
      <c r="EB47" s="390">
        <f t="array" ref="EB47">ABS(INDEX($A7:$A45,MATCH("Poznań Główny",$C7:$C45,0))-INDEX($A7:$A45, MAX(IF(ISBLANK(EB7:EB45), 0, ROW(EB7:EB45))) - ROW(EB7:EB45)+1))</f>
        <v>80.97199999999998</v>
      </c>
      <c r="EC47" s="390">
        <f t="array" ref="EC47">ABS(INDEX($A7:$A45,MATCH("Poznań Główny",$C7:$C45,0))-INDEX($A7:$A45, MAX(IF(ISBLANK(EC7:EC45), 0, ROW(EC7:EC45))) - ROW(EC7:EC45)+1))</f>
        <v>80.97199999999998</v>
      </c>
      <c r="ED47" s="390">
        <f t="array" ref="ED47">ABS(INDEX($A7:$A45,MATCH("Poznań Główny",$C7:$C45,0))-INDEX($A7:$A45, MAX(IF(ISBLANK(ED7:ED45), 0, ROW(ED7:ED45))) - ROW(ED7:ED45)+1))</f>
        <v>0</v>
      </c>
      <c r="EE47" s="390">
        <f t="array" ref="EE47">ABS(INDEX($A7:$A45,MATCH("Poznań Główny",$C7:$C45,0))-INDEX($A7:$A45, MAX(IF(ISBLANK(EE7:EE45), 0, ROW(EE7:EE45))) - ROW(EE7:EE45)+1))</f>
        <v>0</v>
      </c>
      <c r="EF47" s="390">
        <f t="array" ref="EF47">ABS(INDEX($A7:$A45,MATCH("Poznań Główny",$C7:$C45,0))-INDEX($A7:$A45, MAX(IF(ISBLANK(EF7:EF45), 0, ROW(EF7:EF45))) - ROW(EF7:EF45)+1))</f>
        <v>80.97199999999998</v>
      </c>
      <c r="EG47" s="390">
        <f t="array" ref="EG47">ABS(INDEX($A7:$A45,MATCH("Poznań Główny",$C7:$C45,0))-INDEX($A7:$A45, MAX(IF(ISBLANK(EG7:EG45), 0, ROW(EG7:EG45))) - ROW(EG7:EG45)+1))</f>
        <v>0</v>
      </c>
      <c r="EH47" s="390">
        <f t="array" ref="EH47">ABS(INDEX($A7:$A45,MATCH("Poznań Główny",$C7:$C45,0))-INDEX($A7:$A45, MAX(IF(ISBLANK(EH7:EH45), 0, ROW(EH7:EH45))) - ROW(EH7:EH45)+1))</f>
        <v>0</v>
      </c>
      <c r="EI47" s="390">
        <f t="array" ref="EI47">ABS(INDEX($A7:$A45,MATCH("Poznań Główny",$C7:$C45,0))-INDEX($A7:$A45, MAX(IF(ISBLANK(EI7:EI45), 0, ROW(EI7:EI45))) - ROW(EI7:EI45)+1))</f>
        <v>38.71999999999997</v>
      </c>
      <c r="EJ47" s="390">
        <f t="array" ref="EJ47">ABS(INDEX($A7:$A45,MATCH("Poznań Główny",$C7:$C45,0))-INDEX($A7:$A45, MAX(IF(ISBLANK(EJ7:EJ45), 0, ROW(EJ7:EJ45))) - ROW(EJ7:EJ45)+1))</f>
        <v>0</v>
      </c>
      <c r="EK47" s="390">
        <f t="array" ref="EK47">ABS(INDEX($A7:$A45,MATCH("Poznań Główny",$C7:$C45,0))-INDEX($A7:$A45, MAX(IF(ISBLANK(EK7:EK45), 0, ROW(EK7:EK45))) - ROW(EK7:EK45)+1))</f>
        <v>80.97199999999998</v>
      </c>
      <c r="EL47" s="390">
        <f t="array" ref="EL47">ABS(INDEX($A7:$A45,MATCH("Poznań Główny",$C7:$C45,0))-INDEX($A7:$A45, MAX(IF(ISBLANK(EL7:EL45), 0, ROW(EL7:EL45))) - ROW(EL7:EL45)+1))</f>
        <v>0</v>
      </c>
      <c r="EM47" s="390">
        <f t="array" ref="EM47">ABS(INDEX($A7:$A45,MATCH("Poznań Główny",$C7:$C45,0))-INDEX($A7:$A45, MAX(IF(ISBLANK(EM7:EM45), 0, ROW(EM7:EM45))) - ROW(EM7:EM45)+1))</f>
        <v>0</v>
      </c>
      <c r="EN47" s="390">
        <f t="array" ref="EN47">ABS(INDEX($A7:$A45,MATCH("Poznań Główny",$C7:$C45,0))-INDEX($A7:$A45, MAX(IF(ISBLANK(EN7:EN45), 0, ROW(EN7:EN45))) - ROW(EN7:EN45)+1))</f>
        <v>80.97199999999998</v>
      </c>
      <c r="EO47" s="390">
        <f t="array" ref="EO47">ABS(INDEX($A7:$A45,MATCH("Poznań Główny",$C7:$C45,0))-INDEX($A7:$A45, MAX(IF(ISBLANK(EO7:EO45), 0, ROW(EO7:EO45))) - ROW(EO7:EO45)+1))</f>
        <v>0</v>
      </c>
      <c r="EP47" s="390">
        <f t="array" ref="EP47">ABS(INDEX($A7:$A45,MATCH("Poznań Główny",$C7:$C45,0))-INDEX($A7:$A45, MAX(IF(ISBLANK(EP7:EP45), 0, ROW(EP7:EP45))) - ROW(EP7:EP45)+1))</f>
        <v>0</v>
      </c>
      <c r="EQ47" s="390">
        <f t="array" ref="EQ47">ABS(INDEX($A7:$A45,MATCH("Poznań Główny",$C7:$C45,0))-INDEX($A7:$A45, MAX(IF(ISBLANK(EQ7:EQ45), 0, ROW(EQ7:EQ45))) - ROW(EQ7:EQ45)+1))</f>
        <v>38.71999999999997</v>
      </c>
      <c r="ER47" s="390">
        <f t="array" ref="ER47">ABS(INDEX($A7:$A45,MATCH("Poznań Główny",$C7:$C45,0))-INDEX($A7:$A45, MAX(IF(ISBLANK(ER7:ER45), 0, ROW(ER7:ER45))) - ROW(ER7:ER45)+1))</f>
        <v>0</v>
      </c>
      <c r="ES47" s="390">
        <f t="array" ref="ES47">ABS(INDEX($A7:$A45,MATCH("Poznań Główny",$C7:$C45,0))-INDEX($A7:$A45, MAX(IF(ISBLANK(ES7:ES45), 0, ROW(ES7:ES45))) - ROW(ES7:ES45)+1))</f>
        <v>80.97199999999998</v>
      </c>
      <c r="ET47" s="390">
        <f t="array" ref="ET47">ABS(INDEX($A7:$A45,MATCH("Poznań Główny",$C7:$C45,0))-INDEX($A7:$A45, MAX(IF(ISBLANK(ET7:ET45), 0, ROW(ET7:ET45))) - ROW(ET7:ET45)+1))</f>
        <v>0</v>
      </c>
      <c r="EU47" s="390">
        <f t="array" ref="EU47">ABS(INDEX($A7:$A45,MATCH("Poznań Główny",$C7:$C45,0))-INDEX($A7:$A45, MAX(IF(ISBLANK(EU7:EU45), 0, ROW(EU7:EU45))) - ROW(EU7:EU45)+1))</f>
        <v>0</v>
      </c>
      <c r="EV47" s="390">
        <f t="array" ref="EV47">ABS(INDEX($A7:$A45,MATCH("Poznań Główny",$C7:$C45,0))-INDEX($A7:$A45, MAX(IF(ISBLANK(EV7:EV45), 0, ROW(EV7:EV45))) - ROW(EV7:EV45)+1))</f>
        <v>80.97199999999998</v>
      </c>
      <c r="EW47" s="390">
        <f t="array" ref="EW47">ABS(INDEX($A7:$A45,MATCH("Poznań Główny",$C7:$C45,0))-INDEX($A7:$A45, MAX(IF(ISBLANK(EW7:EW45), 0, ROW(EW7:EW45))) - ROW(EW7:EW45)+1))</f>
        <v>0</v>
      </c>
      <c r="EX47" s="390">
        <f t="array" ref="EX47">ABS(INDEX($A7:$A45,MATCH("Poznań Główny",$C7:$C45,0))-INDEX($A7:$A45, MAX(IF(ISBLANK(EX7:EX45), 0, ROW(EX7:EX45))) - ROW(EX7:EX45)+1))</f>
        <v>0</v>
      </c>
      <c r="EY47" s="390">
        <f t="array" ref="EY47">ABS(INDEX($A7:$A45,MATCH("Poznań Główny",$C7:$C45,0))-INDEX($A7:$A45, MAX(IF(ISBLANK(EY7:EY45), 0, ROW(EY7:EY45))) - ROW(EY7:EY45)+1))</f>
        <v>0</v>
      </c>
      <c r="EZ47" s="390">
        <f t="array" ref="EZ47">ABS(INDEX($A7:$A45,MATCH("Poznań Główny",$C7:$C45,0))-INDEX($A7:$A45, MAX(IF(ISBLANK(EZ7:EZ45), 0, ROW(EZ7:EZ45))) - ROW(EZ7:EZ45)+1))</f>
        <v>38.71999999999997</v>
      </c>
      <c r="FA47" s="390">
        <f t="array" ref="FA47">ABS(INDEX($A7:$A45,MATCH("Poznań Główny",$C7:$C45,0))-INDEX($A7:$A45, MAX(IF(ISBLANK(FA7:FA45), 0, ROW(FA7:FA45))) - ROW(FA7:FA45)+1))</f>
        <v>0</v>
      </c>
      <c r="FB47" s="390">
        <f t="array" ref="FB47">ABS(INDEX($A7:$A45,MATCH("Poznań Główny",$C7:$C45,0))-INDEX($A7:$A45, MAX(IF(ISBLANK(FB7:FB45), 0, ROW(FB7:FB45))) - ROW(FB7:FB45)+1))</f>
        <v>0</v>
      </c>
      <c r="FC47" s="390">
        <f t="array" ref="FC47">ABS(INDEX($A7:$A45,MATCH("Poznań Główny",$C7:$C45,0))-INDEX($A7:$A45, MAX(IF(ISBLANK(FC7:FC45), 0, ROW(FC7:FC45))) - ROW(FC7:FC45)+1))</f>
        <v>80.97199999999998</v>
      </c>
      <c r="FD47" s="390">
        <f t="array" ref="FD47">ABS(INDEX($A7:$A45,MATCH("Poznań Główny",$C7:$C45,0))-INDEX($A7:$A45, MAX(IF(ISBLANK(FD7:FD45), 0, ROW(FD7:FD45))) - ROW(FD7:FD45)+1))</f>
        <v>80.97199999999998</v>
      </c>
      <c r="FE47" s="390">
        <f t="array" ref="FE47">ABS(INDEX($A7:$A45,MATCH("Poznań Główny",$C7:$C45,0))-INDEX($A7:$A45, MAX(IF(ISBLANK(FE7:FE45), 0, ROW(FE7:FE45))) - ROW(FE7:FE45)+1))</f>
        <v>0</v>
      </c>
      <c r="FF47" s="390">
        <f t="array" ref="FF47">ABS(INDEX($A7:$A45,MATCH("Poznań Główny",$C7:$C45,0))-INDEX($A7:$A45, MAX(IF(ISBLANK(FF7:FF45), 0, ROW(FF7:FF45))) - ROW(FF7:FF45)+1))</f>
        <v>0</v>
      </c>
      <c r="FG47" s="390">
        <f t="array" ref="FG47">ABS(INDEX($A7:$A45,MATCH("Poznań Główny",$C7:$C45,0))-INDEX($A7:$A45, MAX(IF(ISBLANK(FG7:FG45), 0, ROW(FG7:FG45))) - ROW(FG7:FG45)+1))</f>
        <v>38.71999999999997</v>
      </c>
      <c r="FH47" s="390">
        <f t="array" ref="FH47">ABS(INDEX($A7:$A45,MATCH("Poznań Główny",$C7:$C45,0))-INDEX($A7:$A45, MAX(IF(ISBLANK(FH7:FH45), 0, ROW(FH7:FH45))) - ROW(FH7:FH45)+1))</f>
        <v>80.97199999999998</v>
      </c>
      <c r="FI47" s="390">
        <f t="array" ref="FI47">ABS(INDEX($A7:$A45,MATCH("Poznań Główny",$C7:$C45,0))-INDEX($A7:$A45, MAX(IF(ISBLANK(FI7:FI45), 0, ROW(FI7:FI45))) - ROW(FI7:FI45)+1))</f>
        <v>0</v>
      </c>
      <c r="FJ47" s="390">
        <f t="array" ref="FJ47">ABS(INDEX($A7:$A45,MATCH("Poznań Główny",$C7:$C45,0))-INDEX($A7:$A45, MAX(IF(ISBLANK(FJ7:FJ45), 0, ROW(FJ7:FJ45))) - ROW(FJ7:FJ45)+1))</f>
        <v>80.97199999999998</v>
      </c>
      <c r="FK47" s="390">
        <f t="array" ref="FK47">ABS(INDEX($A7:$A45,MATCH("Poznań Główny",$C7:$C45,0))-INDEX($A7:$A45, MAX(IF(ISBLANK(FK7:FK45), 0, ROW(FK7:FK45))) - ROW(FK7:FK45)+1))</f>
        <v>0</v>
      </c>
      <c r="FL47" s="390">
        <f t="array" ref="FL47">ABS(INDEX($A7:$A45,MATCH("Poznań Główny",$C7:$C45,0))-INDEX($A7:$A45, MAX(IF(ISBLANK(FL7:FL45), 0, ROW(FL7:FL45))) - ROW(FL7:FL45)+1))</f>
        <v>0</v>
      </c>
      <c r="FM47" s="390">
        <f t="array" ref="FM47">ABS(INDEX($A7:$A45,MATCH("Poznań Główny",$C7:$C45,0))-INDEX($A7:$A45, MAX(IF(ISBLANK(FM7:FM45), 0, ROW(FM7:FM45))) - ROW(FM7:FM45)+1))</f>
        <v>0</v>
      </c>
      <c r="FN47" s="390">
        <f t="array" ref="FN47">ABS(INDEX($A7:$A45,MATCH("Poznań Główny",$C7:$C45,0))-INDEX($A7:$A45, MAX(IF(ISBLANK(FN7:FN45), 0, ROW(FN7:FN45))) - ROW(FN7:FN45)+1))</f>
        <v>38.71999999999997</v>
      </c>
      <c r="FO47" s="390">
        <f t="array" ref="FO47">ABS(INDEX($A7:$A45,MATCH("Poznań Główny",$C7:$C45,0))-INDEX($A7:$A45, MAX(IF(ISBLANK(FO7:FO45), 0, ROW(FO7:FO45))) - ROW(FO7:FO45)+1))</f>
        <v>80.97199999999998</v>
      </c>
      <c r="FP47" s="390">
        <f t="array" ref="FP47">ABS(INDEX($A7:$A45,MATCH("Poznań Główny",$C7:$C45,0))-INDEX($A7:$A45, MAX(IF(ISBLANK(FP7:FP45), 0, ROW(FP7:FP45))) - ROW(FP7:FP45)+1))</f>
        <v>0</v>
      </c>
      <c r="FQ47" s="390">
        <f t="array" ref="FQ47">ABS(INDEX($A7:$A45,MATCH("Poznań Główny",$C7:$C45,0))-INDEX($A7:$A45, MAX(IF(ISBLANK(FQ7:FQ45), 0, ROW(FQ7:FQ45))) - ROW(FQ7:FQ45)+1))</f>
        <v>80.97199999999998</v>
      </c>
      <c r="FR47" s="390">
        <f t="array" ref="FR47">ABS(INDEX($A7:$A45,MATCH("Poznań Główny",$C7:$C45,0))-INDEX($A7:$A45, MAX(IF(ISBLANK(FR7:FR45), 0, ROW(FR7:FR45))) - ROW(FR7:FR45)+1))</f>
        <v>80.97199999999998</v>
      </c>
      <c r="FS47" s="390">
        <f t="array" ref="FS47">ABS(INDEX($A7:$A45,MATCH("Poznań Główny",$C7:$C45,0))-INDEX($A7:$A45, MAX(IF(ISBLANK(FS7:FS45), 0, ROW(FS7:FS45))) - ROW(FS7:FS45)+1))</f>
        <v>0</v>
      </c>
      <c r="FT47" s="390">
        <f t="array" ref="FT47">ABS(INDEX($A7:$A45,MATCH("Poznań Główny",$C7:$C45,0))-INDEX($A7:$A45, MAX(IF(ISBLANK(FT7:FT45), 0, ROW(FT7:FT45))) - ROW(FT7:FT45)+1))</f>
        <v>0</v>
      </c>
      <c r="FU47" s="390">
        <f t="array" ref="FU47">ABS(INDEX($A7:$A45,MATCH("Poznań Główny",$C7:$C45,0))-INDEX($A7:$A45, MAX(IF(ISBLANK(FU7:FU45), 0, ROW(FU7:FU45))) - ROW(FU7:FU45)+1))</f>
        <v>80.97199999999998</v>
      </c>
      <c r="FV47" s="390">
        <f t="array" ref="FV47">ABS(INDEX($A7:$A45,MATCH("Poznań Główny",$C7:$C45,0))-INDEX($A7:$A45, MAX(IF(ISBLANK(FV7:FV45), 0, ROW(FV7:FV45))) - ROW(FV7:FV45)+1))</f>
        <v>0</v>
      </c>
      <c r="FW47" s="390">
        <f t="array" ref="FW47">ABS(INDEX($A7:$A45,MATCH("Poznań Główny",$C7:$C45,0))-INDEX($A7:$A45, MAX(IF(ISBLANK(FW7:FW45), 0, ROW(FW7:FW45))) - ROW(FW7:FW45)+1))</f>
        <v>0</v>
      </c>
      <c r="FX47" s="390">
        <f t="array" ref="FX47">ABS(INDEX($A7:$A45,MATCH("Poznań Główny",$C7:$C45,0))-INDEX($A7:$A45, MAX(IF(ISBLANK(FX7:FX45), 0, ROW(FX7:FX45))) - ROW(FX7:FX45)+1))</f>
        <v>38.71999999999997</v>
      </c>
      <c r="FY47" s="390">
        <f t="array" ref="FY47">ABS(INDEX($A7:$A45,MATCH("Poznań Główny",$C7:$C45,0))-INDEX($A7:$A45, MAX(IF(ISBLANK(FY7:FY45), 0, ROW(FY7:FY45))) - ROW(FY7:FY45)+1))</f>
        <v>80.97199999999998</v>
      </c>
      <c r="FZ47" s="390">
        <f t="array" ref="FZ47">ABS(INDEX($A7:$A45,MATCH("Poznań Główny",$C7:$C45,0))-INDEX($A7:$A45, MAX(IF(ISBLANK(FZ7:FZ45), 0, ROW(FZ7:FZ45))) - ROW(FZ7:FZ45)+1))</f>
        <v>80.97199999999998</v>
      </c>
      <c r="GA47" s="390">
        <f t="array" ref="GA47">ABS(INDEX($A7:$A45,MATCH("Poznań Główny",$C7:$C45,0))-INDEX($A7:$A45, MAX(IF(ISBLANK(GA7:GA45), 0, ROW(GA7:GA45))) - ROW(GA7:GA45)+1))</f>
        <v>0</v>
      </c>
      <c r="GB47" s="390">
        <f t="array" ref="GB47">ABS(INDEX($A7:$A45,MATCH("Poznań Główny",$C7:$C45,0))-INDEX($A7:$A45, MAX(IF(ISBLANK(GB7:GB45), 0, ROW(GB7:GB45))) - ROW(GB7:GB45)+1))</f>
        <v>0</v>
      </c>
      <c r="GC47" s="390">
        <f t="array" ref="GC47">ABS(INDEX($A7:$A45,MATCH("Poznań Główny",$C7:$C45,0))-INDEX($A7:$A45, MAX(IF(ISBLANK(GC7:GC45), 0, ROW(GC7:GC45))) - ROW(GC7:GC45)+1))</f>
        <v>80.97199999999998</v>
      </c>
      <c r="GD47" s="390">
        <f t="array" ref="GD47">ABS(INDEX($A7:$A45,MATCH("Poznań Główny",$C7:$C45,0))-INDEX($A7:$A45, MAX(IF(ISBLANK(GD7:GD45), 0, ROW(GD7:GD45))) - ROW(GD7:GD45)+1))</f>
        <v>0</v>
      </c>
      <c r="GE47" s="390">
        <f t="array" ref="GE47">ABS(INDEX($A7:$A45,MATCH("Poznań Główny",$C7:$C45,0))-INDEX($A7:$A45, MAX(IF(ISBLANK(GE7:GE45), 0, ROW(GE7:GE45))) - ROW(GE7:GE45)+1))</f>
        <v>0</v>
      </c>
      <c r="GF47" s="390">
        <f t="array" ref="GF47">ABS(INDEX($A7:$A45,MATCH("Poznań Główny",$C7:$C45,0))-INDEX($A7:$A45, MAX(IF(ISBLANK(GF7:GF45), 0, ROW(GF7:GF45))) - ROW(GF7:GF45)+1))</f>
        <v>38.71999999999997</v>
      </c>
      <c r="GG47" s="390">
        <f t="array" ref="GG47">ABS(INDEX($A7:$A45,MATCH("Poznań Główny",$C7:$C45,0))-INDEX($A7:$A45, MAX(IF(ISBLANK(GG7:GG45), 0, ROW(GG7:GG45))) - ROW(GG7:GG45)+1))</f>
        <v>0</v>
      </c>
      <c r="GH47" s="390">
        <f t="array" ref="GH47">ABS(INDEX($A7:$A45,MATCH("Poznań Główny",$C7:$C45,0))-INDEX($A7:$A45, MAX(IF(ISBLANK(GH7:GH45), 0, ROW(GH7:GH45))) - ROW(GH7:GH45)+1))</f>
        <v>80.97199999999998</v>
      </c>
      <c r="GI47" s="390">
        <f t="array" ref="GI47">ABS(INDEX($A7:$A45,MATCH("Poznań Główny",$C7:$C45,0))-INDEX($A7:$A45, MAX(IF(ISBLANK(GI7:GI45), 0, ROW(GI7:GI45))) - ROW(GI7:GI45)+1))</f>
        <v>0</v>
      </c>
      <c r="GJ47" s="390">
        <f t="array" ref="GJ47">ABS(INDEX($A7:$A45,MATCH("Poznań Główny",$C7:$C45,0))-INDEX($A7:$A45, MAX(IF(ISBLANK(GJ7:GJ45), 0, ROW(GJ7:GJ45))) - ROW(GJ7:GJ45)+1))</f>
        <v>0</v>
      </c>
      <c r="GK47" s="390">
        <f t="array" ref="GK47">ABS(INDEX($A7:$A45,MATCH("Poznań Główny",$C7:$C45,0))-INDEX($A7:$A45, MAX(IF(ISBLANK(GK7:GK45), 0, ROW(GK7:GK45))) - ROW(GK7:GK45)+1))</f>
        <v>80.97199999999998</v>
      </c>
      <c r="GL47" s="390">
        <f t="array" ref="GL47">ABS(INDEX($A7:$A45,MATCH("Poznań Główny",$C7:$C45,0))-INDEX($A7:$A45, MAX(IF(ISBLANK(GL7:GL45), 0, ROW(GL7:GL45))) - ROW(GL7:GL45)+1))</f>
        <v>0</v>
      </c>
      <c r="GM47" s="390">
        <f t="array" ref="GM47">ABS(INDEX($A7:$A45,MATCH("Poznań Główny",$C7:$C45,0))-INDEX($A7:$A45, MAX(IF(ISBLANK(GM7:GM45), 0, ROW(GM7:GM45))) - ROW(GM7:GM45)+1))</f>
        <v>38.71999999999997</v>
      </c>
    </row>
    <row r="48" spans="1:195">
      <c r="A48" s="786" t="s">
        <v>307</v>
      </c>
      <c r="B48" s="786"/>
      <c r="C48" s="786"/>
    </row>
    <row r="49" spans="1:3">
      <c r="A49" t="s">
        <v>15</v>
      </c>
      <c r="B49" s="391"/>
      <c r="C49" s="391" t="e">
        <f ca="1">SUMIF(5:5,"PKM S3",46:46)</f>
        <v>#NAME?</v>
      </c>
    </row>
    <row r="50" spans="1:3">
      <c r="A50" t="s">
        <v>15</v>
      </c>
      <c r="B50" s="391"/>
      <c r="C50" s="391">
        <f>SUMIF(5:5,"PKM S3",47:47)</f>
        <v>967.99999999999977</v>
      </c>
    </row>
    <row r="51" spans="1:3">
      <c r="B51" t="s">
        <v>19</v>
      </c>
      <c r="C51" s="391" t="e">
        <f ca="1">SUMIF(5:5,"PKM S4",46:46)*$B$7/$A$7</f>
        <v>#NAME?</v>
      </c>
    </row>
    <row r="52" spans="1:3">
      <c r="A52" t="s">
        <v>7</v>
      </c>
      <c r="C52" s="391" t="e">
        <f ca="1">SUMIF(5:5,"Regio",46:46)</f>
        <v>#NAME?</v>
      </c>
    </row>
    <row r="53" spans="1:3">
      <c r="A53" t="s">
        <v>7</v>
      </c>
      <c r="C53" s="391">
        <f>SUMIF(5:5,"Regio",47:47)</f>
        <v>2105.2719999999995</v>
      </c>
    </row>
    <row r="54" spans="1:3">
      <c r="A54" t="s">
        <v>268</v>
      </c>
      <c r="C54" s="391" t="e">
        <f ca="1">SUMIF(5:5,"REx",46:46)</f>
        <v>#NAME?</v>
      </c>
    </row>
    <row r="55" spans="1:3">
      <c r="A55" t="s">
        <v>268</v>
      </c>
      <c r="C55" s="391">
        <f>SUMIF(5:5,"REx",47:47)</f>
        <v>1052.6359999999997</v>
      </c>
    </row>
    <row r="56" spans="1:3">
      <c r="A56" s="787" t="s">
        <v>306</v>
      </c>
      <c r="B56" s="787"/>
      <c r="C56" s="391" t="e">
        <f ca="1">SUM(C49:C51)</f>
        <v>#NAME?</v>
      </c>
    </row>
  </sheetData>
  <sheetCalcPr fullCalcOnLoad="1"/>
  <mergeCells count="12">
    <mergeCell ref="A3:C3"/>
    <mergeCell ref="A1:C2"/>
    <mergeCell ref="A4:C4"/>
    <mergeCell ref="A5:C5"/>
    <mergeCell ref="A48:C48"/>
    <mergeCell ref="A56:B56"/>
    <mergeCell ref="A6:C6"/>
    <mergeCell ref="CU1:CW2"/>
    <mergeCell ref="CU3:CW3"/>
    <mergeCell ref="CU4:CW4"/>
    <mergeCell ref="CU5:CW5"/>
    <mergeCell ref="CU6:CW6"/>
  </mergeCells>
  <phoneticPr fontId="0" type="noConversion"/>
  <printOptions gridLines="1"/>
  <pageMargins left="0.7" right="0.7" top="0.75" bottom="0.75" header="0.3" footer="0.3"/>
  <pageSetup paperSize="9" scale="14" fitToWidth="2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GL56"/>
  <sheetViews>
    <sheetView showZeros="0" topLeftCell="A28" zoomScale="70" zoomScaleNormal="70" workbookViewId="0">
      <selection activeCell="U13" sqref="U13"/>
    </sheetView>
  </sheetViews>
  <sheetFormatPr defaultRowHeight="15"/>
  <cols>
    <col min="1" max="1" width="6.7109375" customWidth="1"/>
    <col min="2" max="2" width="7.140625" customWidth="1"/>
    <col min="3" max="3" width="29" customWidth="1"/>
    <col min="4" max="4" width="3.7109375" customWidth="1"/>
    <col min="5" max="5" width="10" bestFit="1" customWidth="1"/>
    <col min="102" max="102" width="24.42578125" customWidth="1"/>
    <col min="103" max="103" width="3.7109375" customWidth="1"/>
  </cols>
  <sheetData>
    <row r="1" spans="1:194" ht="21">
      <c r="A1" s="791" t="s">
        <v>223</v>
      </c>
      <c r="B1" s="791"/>
      <c r="C1" s="791"/>
      <c r="D1" s="631" t="s">
        <v>438</v>
      </c>
      <c r="E1" s="174"/>
      <c r="H1" s="174"/>
      <c r="K1" s="174"/>
      <c r="N1" s="174"/>
      <c r="O1" s="174"/>
      <c r="R1" s="174"/>
      <c r="U1" s="174"/>
      <c r="V1" s="174"/>
      <c r="Y1" s="174"/>
      <c r="AB1" s="174"/>
      <c r="AC1" s="174"/>
      <c r="AG1" s="174"/>
      <c r="AH1" s="174"/>
      <c r="AJ1" s="174"/>
      <c r="AL1" s="174"/>
      <c r="AO1" s="174"/>
      <c r="AP1" s="174"/>
      <c r="AR1" s="174"/>
      <c r="AT1" s="174"/>
      <c r="AW1" s="174"/>
      <c r="AX1" s="174"/>
      <c r="AZ1" s="174"/>
      <c r="BB1" s="174"/>
      <c r="BD1" s="174"/>
      <c r="BG1" s="174"/>
      <c r="BH1" s="174"/>
      <c r="BK1" s="174"/>
      <c r="BN1" s="174"/>
      <c r="BO1" s="174"/>
      <c r="BR1" s="174"/>
      <c r="BU1" s="174"/>
      <c r="BV1" s="174"/>
      <c r="BZ1" s="174"/>
      <c r="CA1" s="174"/>
      <c r="CC1" s="174"/>
      <c r="CE1" s="174"/>
      <c r="CH1" s="174"/>
      <c r="CI1" s="174"/>
      <c r="CK1" s="174"/>
      <c r="CM1" s="174"/>
      <c r="CP1" s="174"/>
      <c r="CR1" s="174"/>
      <c r="CS1" s="174"/>
      <c r="CT1" s="174"/>
      <c r="CV1" s="791" t="s">
        <v>224</v>
      </c>
      <c r="CW1" s="791"/>
      <c r="CX1" s="791"/>
      <c r="CY1" s="631" t="s">
        <v>444</v>
      </c>
      <c r="CZ1" s="174"/>
      <c r="DD1" s="174"/>
      <c r="DG1" s="174"/>
      <c r="DK1" s="174"/>
      <c r="DN1" s="174"/>
      <c r="DR1" s="174"/>
      <c r="DU1" s="174"/>
      <c r="DY1" s="174"/>
      <c r="EC1" s="174"/>
      <c r="EE1" s="174"/>
      <c r="EH1" s="174"/>
      <c r="EK1" s="174"/>
      <c r="EM1" s="174"/>
      <c r="EP1" s="174"/>
      <c r="ES1" s="174"/>
      <c r="EU1" s="174"/>
      <c r="EX1" s="174"/>
      <c r="EZ1" s="174"/>
      <c r="FD1" s="174"/>
      <c r="FG1" s="174"/>
      <c r="FK1" s="174"/>
      <c r="FM1" s="174"/>
      <c r="FQ1" s="174"/>
      <c r="FU1" s="174"/>
      <c r="FW1" s="174"/>
      <c r="FZ1" s="174"/>
      <c r="GC1" s="174"/>
      <c r="GE1" s="174"/>
      <c r="GH1" s="174"/>
      <c r="GL1" s="174"/>
    </row>
    <row r="2" spans="1:194" ht="21">
      <c r="A2" s="791"/>
      <c r="B2" s="791"/>
      <c r="C2" s="791"/>
      <c r="D2" s="632" t="s">
        <v>215</v>
      </c>
      <c r="E2" s="174"/>
      <c r="H2" s="174"/>
      <c r="K2" s="174"/>
      <c r="N2" s="174"/>
      <c r="O2" s="174"/>
      <c r="R2" s="174"/>
      <c r="U2" s="174"/>
      <c r="V2" s="174"/>
      <c r="Y2" s="174"/>
      <c r="AB2" s="174"/>
      <c r="AC2" s="174"/>
      <c r="AG2" s="174"/>
      <c r="AH2" s="174"/>
      <c r="AJ2" s="174"/>
      <c r="AL2" s="174"/>
      <c r="AO2" s="174"/>
      <c r="AP2" s="174"/>
      <c r="AR2" s="174"/>
      <c r="AT2" s="174"/>
      <c r="AW2" s="174"/>
      <c r="AX2" s="174"/>
      <c r="AZ2" s="174"/>
      <c r="BB2" s="174"/>
      <c r="BD2" s="174"/>
      <c r="BG2" s="174"/>
      <c r="BH2" s="174"/>
      <c r="BK2" s="174"/>
      <c r="BN2" s="174"/>
      <c r="BO2" s="174"/>
      <c r="BR2" s="174"/>
      <c r="BU2" s="174"/>
      <c r="BV2" s="174"/>
      <c r="BZ2" s="174"/>
      <c r="CA2" s="174"/>
      <c r="CC2" s="174"/>
      <c r="CE2" s="174"/>
      <c r="CH2" s="174"/>
      <c r="CI2" s="174"/>
      <c r="CK2" s="174"/>
      <c r="CM2" s="174"/>
      <c r="CP2" s="174"/>
      <c r="CR2" s="174"/>
      <c r="CS2" s="174"/>
      <c r="CT2" s="174"/>
      <c r="CV2" s="791"/>
      <c r="CW2" s="791"/>
      <c r="CX2" s="791"/>
      <c r="CY2" s="632" t="s">
        <v>215</v>
      </c>
      <c r="CZ2" s="174"/>
      <c r="DD2" s="174"/>
      <c r="DG2" s="174"/>
      <c r="DK2" s="174"/>
      <c r="DN2" s="174"/>
      <c r="DR2" s="174"/>
      <c r="DU2" s="174"/>
      <c r="DY2" s="174"/>
      <c r="EC2" s="174"/>
      <c r="EE2" s="174"/>
      <c r="EH2" s="174"/>
      <c r="EK2" s="174"/>
      <c r="EM2" s="174"/>
      <c r="EP2" s="174"/>
      <c r="ES2" s="174"/>
      <c r="EU2" s="174"/>
      <c r="EX2" s="174"/>
      <c r="EZ2" s="174"/>
      <c r="FD2" s="174"/>
      <c r="FG2" s="174"/>
      <c r="FK2" s="174"/>
      <c r="FM2" s="174"/>
      <c r="FQ2" s="174"/>
      <c r="FU2" s="174"/>
      <c r="FW2" s="174"/>
      <c r="FZ2" s="174"/>
      <c r="GC2" s="174"/>
      <c r="GE2" s="174"/>
      <c r="GH2" s="174"/>
      <c r="GL2" s="174"/>
    </row>
    <row r="3" spans="1:194" ht="18.75">
      <c r="A3" s="792" t="s">
        <v>437</v>
      </c>
      <c r="B3" s="792"/>
      <c r="C3" s="792"/>
      <c r="D3" s="173"/>
      <c r="E3" s="174"/>
      <c r="H3" s="174"/>
      <c r="K3" s="174"/>
      <c r="N3" s="174"/>
      <c r="O3" s="174"/>
      <c r="R3" s="174"/>
      <c r="U3" s="174"/>
      <c r="V3" s="174"/>
      <c r="Y3" s="174"/>
      <c r="AB3" s="174"/>
      <c r="AC3" s="174"/>
      <c r="AG3" s="174"/>
      <c r="AH3" s="174"/>
      <c r="AJ3" s="174"/>
      <c r="AL3" s="174"/>
      <c r="AO3" s="174"/>
      <c r="AP3" s="174"/>
      <c r="AR3" s="174"/>
      <c r="AT3" s="174"/>
      <c r="AW3" s="174"/>
      <c r="AX3" s="174"/>
      <c r="AZ3" s="174"/>
      <c r="BB3" s="174"/>
      <c r="BD3" s="174"/>
      <c r="BG3" s="174"/>
      <c r="BH3" s="174"/>
      <c r="BK3" s="174"/>
      <c r="BN3" s="174"/>
      <c r="BO3" s="174"/>
      <c r="BR3" s="174"/>
      <c r="BU3" s="174"/>
      <c r="BV3" s="174"/>
      <c r="BZ3" s="174"/>
      <c r="CA3" s="174"/>
      <c r="CC3" s="174"/>
      <c r="CE3" s="174"/>
      <c r="CH3" s="174"/>
      <c r="CI3" s="174"/>
      <c r="CK3" s="174"/>
      <c r="CM3" s="174"/>
      <c r="CP3" s="174"/>
      <c r="CR3" s="174"/>
      <c r="CS3" s="174"/>
      <c r="CT3" s="174"/>
      <c r="CV3" s="792" t="s">
        <v>443</v>
      </c>
      <c r="CW3" s="792"/>
      <c r="CX3" s="792"/>
      <c r="CY3" s="173"/>
      <c r="CZ3" s="174"/>
      <c r="DD3" s="174"/>
      <c r="DG3" s="174"/>
      <c r="DK3" s="174"/>
      <c r="DN3" s="174"/>
      <c r="DR3" s="174"/>
      <c r="DU3" s="174"/>
      <c r="DY3" s="174"/>
      <c r="EC3" s="174"/>
      <c r="EE3" s="174"/>
      <c r="EH3" s="174"/>
      <c r="EK3" s="174"/>
      <c r="EM3" s="174"/>
      <c r="EP3" s="174"/>
      <c r="ES3" s="174"/>
      <c r="EU3" s="174"/>
      <c r="EX3" s="174"/>
      <c r="EZ3" s="174"/>
      <c r="FD3" s="174"/>
      <c r="FG3" s="174"/>
      <c r="FK3" s="174"/>
      <c r="FM3" s="174"/>
      <c r="FQ3" s="174"/>
      <c r="FU3" s="174"/>
      <c r="FW3" s="174"/>
      <c r="FZ3" s="174"/>
      <c r="GC3" s="174"/>
      <c r="GE3" s="174"/>
      <c r="GH3" s="174"/>
      <c r="GL3" s="174"/>
    </row>
    <row r="4" spans="1:194" ht="76.5" customHeight="1">
      <c r="A4" s="756" t="s">
        <v>180</v>
      </c>
      <c r="B4" s="756"/>
      <c r="C4" s="756"/>
      <c r="D4" s="97"/>
      <c r="E4" s="91" t="s">
        <v>222</v>
      </c>
      <c r="F4" s="204" t="s">
        <v>262</v>
      </c>
      <c r="G4" s="200" t="s">
        <v>429</v>
      </c>
      <c r="H4" s="204" t="s">
        <v>254</v>
      </c>
      <c r="I4" s="210" t="s">
        <v>218</v>
      </c>
      <c r="J4" s="93" t="s">
        <v>221</v>
      </c>
      <c r="K4" s="91" t="s">
        <v>222</v>
      </c>
      <c r="L4" s="204" t="s">
        <v>262</v>
      </c>
      <c r="M4" s="200" t="s">
        <v>429</v>
      </c>
      <c r="N4" s="192" t="s">
        <v>217</v>
      </c>
      <c r="O4" s="204" t="s">
        <v>254</v>
      </c>
      <c r="P4" s="210" t="s">
        <v>218</v>
      </c>
      <c r="Q4" s="93" t="s">
        <v>221</v>
      </c>
      <c r="R4" s="91" t="s">
        <v>222</v>
      </c>
      <c r="S4" s="204" t="s">
        <v>262</v>
      </c>
      <c r="T4" s="200" t="s">
        <v>429</v>
      </c>
      <c r="U4" s="192" t="s">
        <v>263</v>
      </c>
      <c r="V4" s="204" t="s">
        <v>254</v>
      </c>
      <c r="W4" s="210" t="s">
        <v>218</v>
      </c>
      <c r="X4" s="93" t="s">
        <v>221</v>
      </c>
      <c r="Y4" s="91" t="s">
        <v>222</v>
      </c>
      <c r="Z4" s="204" t="s">
        <v>262</v>
      </c>
      <c r="AA4" s="200" t="s">
        <v>429</v>
      </c>
      <c r="AB4" s="192" t="s">
        <v>217</v>
      </c>
      <c r="AC4" s="204" t="s">
        <v>254</v>
      </c>
      <c r="AD4" s="210" t="s">
        <v>218</v>
      </c>
      <c r="AE4" s="93" t="s">
        <v>221</v>
      </c>
      <c r="AF4" s="204" t="s">
        <v>262</v>
      </c>
      <c r="AG4" s="192" t="s">
        <v>263</v>
      </c>
      <c r="AH4" s="204" t="s">
        <v>254</v>
      </c>
      <c r="AI4" s="210" t="s">
        <v>218</v>
      </c>
      <c r="AJ4" s="91" t="s">
        <v>222</v>
      </c>
      <c r="AK4" s="200" t="s">
        <v>429</v>
      </c>
      <c r="AL4" s="192" t="s">
        <v>217</v>
      </c>
      <c r="AM4" s="93" t="s">
        <v>221</v>
      </c>
      <c r="AN4" s="204" t="s">
        <v>262</v>
      </c>
      <c r="AO4" s="192" t="s">
        <v>263</v>
      </c>
      <c r="AP4" s="204" t="s">
        <v>254</v>
      </c>
      <c r="AQ4" s="210" t="s">
        <v>218</v>
      </c>
      <c r="AR4" s="91" t="s">
        <v>222</v>
      </c>
      <c r="AS4" s="200" t="s">
        <v>429</v>
      </c>
      <c r="AT4" s="192" t="s">
        <v>217</v>
      </c>
      <c r="AU4" s="93" t="s">
        <v>221</v>
      </c>
      <c r="AV4" s="204" t="s">
        <v>262</v>
      </c>
      <c r="AW4" s="192" t="s">
        <v>263</v>
      </c>
      <c r="AX4" s="204" t="s">
        <v>254</v>
      </c>
      <c r="AY4" s="210" t="s">
        <v>218</v>
      </c>
      <c r="AZ4" s="91" t="s">
        <v>222</v>
      </c>
      <c r="BA4" s="200" t="s">
        <v>429</v>
      </c>
      <c r="BB4" s="192" t="s">
        <v>217</v>
      </c>
      <c r="BC4" s="93" t="s">
        <v>221</v>
      </c>
      <c r="BD4" s="91" t="s">
        <v>222</v>
      </c>
      <c r="BE4" s="204" t="s">
        <v>262</v>
      </c>
      <c r="BF4" s="200" t="s">
        <v>429</v>
      </c>
      <c r="BG4" s="192" t="s">
        <v>263</v>
      </c>
      <c r="BH4" s="204" t="s">
        <v>254</v>
      </c>
      <c r="BI4" s="210" t="s">
        <v>218</v>
      </c>
      <c r="BJ4" s="93" t="s">
        <v>221</v>
      </c>
      <c r="BK4" s="91" t="s">
        <v>222</v>
      </c>
      <c r="BL4" s="204" t="s">
        <v>262</v>
      </c>
      <c r="BM4" s="200" t="s">
        <v>429</v>
      </c>
      <c r="BN4" s="192" t="s">
        <v>217</v>
      </c>
      <c r="BO4" s="204" t="s">
        <v>254</v>
      </c>
      <c r="BP4" s="210" t="s">
        <v>218</v>
      </c>
      <c r="BQ4" s="93" t="s">
        <v>221</v>
      </c>
      <c r="BR4" s="91" t="s">
        <v>222</v>
      </c>
      <c r="BS4" s="204" t="s">
        <v>262</v>
      </c>
      <c r="BT4" s="200" t="s">
        <v>429</v>
      </c>
      <c r="BU4" s="192" t="s">
        <v>263</v>
      </c>
      <c r="BV4" s="204" t="s">
        <v>254</v>
      </c>
      <c r="BW4" s="210" t="s">
        <v>218</v>
      </c>
      <c r="BX4" s="93" t="s">
        <v>221</v>
      </c>
      <c r="BY4" s="204" t="s">
        <v>262</v>
      </c>
      <c r="BZ4" s="192" t="s">
        <v>217</v>
      </c>
      <c r="CA4" s="204" t="s">
        <v>254</v>
      </c>
      <c r="CB4" s="210" t="s">
        <v>218</v>
      </c>
      <c r="CC4" s="91" t="s">
        <v>222</v>
      </c>
      <c r="CD4" s="200" t="s">
        <v>429</v>
      </c>
      <c r="CE4" s="192" t="s">
        <v>263</v>
      </c>
      <c r="CF4" s="93" t="s">
        <v>221</v>
      </c>
      <c r="CG4" s="204" t="s">
        <v>262</v>
      </c>
      <c r="CH4" s="192" t="s">
        <v>217</v>
      </c>
      <c r="CI4" s="204" t="s">
        <v>254</v>
      </c>
      <c r="CJ4" s="210" t="s">
        <v>218</v>
      </c>
      <c r="CK4" s="91" t="s">
        <v>222</v>
      </c>
      <c r="CL4" s="200" t="s">
        <v>429</v>
      </c>
      <c r="CM4" s="192" t="s">
        <v>263</v>
      </c>
      <c r="CN4" s="93" t="s">
        <v>221</v>
      </c>
      <c r="CO4" s="204" t="s">
        <v>262</v>
      </c>
      <c r="CP4" s="192" t="s">
        <v>217</v>
      </c>
      <c r="CQ4" s="210" t="s">
        <v>218</v>
      </c>
      <c r="CR4" s="91" t="s">
        <v>222</v>
      </c>
      <c r="CS4" s="381"/>
      <c r="CT4" s="381"/>
      <c r="CU4" s="277"/>
      <c r="CV4" s="756" t="s">
        <v>180</v>
      </c>
      <c r="CW4" s="756"/>
      <c r="CX4" s="756"/>
      <c r="CY4" s="97"/>
      <c r="CZ4" s="91" t="s">
        <v>260</v>
      </c>
      <c r="DA4" s="93" t="s">
        <v>259</v>
      </c>
      <c r="DB4" s="204" t="s">
        <v>266</v>
      </c>
      <c r="DC4" s="210" t="s">
        <v>264</v>
      </c>
      <c r="DD4" s="192" t="s">
        <v>261</v>
      </c>
      <c r="DE4" s="200" t="s">
        <v>446</v>
      </c>
      <c r="DF4" s="204" t="s">
        <v>265</v>
      </c>
      <c r="DG4" s="91" t="s">
        <v>260</v>
      </c>
      <c r="DH4" s="93" t="s">
        <v>259</v>
      </c>
      <c r="DI4" s="204" t="s">
        <v>266</v>
      </c>
      <c r="DJ4" s="210" t="s">
        <v>264</v>
      </c>
      <c r="DK4" s="192" t="s">
        <v>261</v>
      </c>
      <c r="DL4" s="200" t="s">
        <v>446</v>
      </c>
      <c r="DM4" s="204" t="s">
        <v>265</v>
      </c>
      <c r="DN4" s="91" t="s">
        <v>260</v>
      </c>
      <c r="DO4" s="93" t="s">
        <v>259</v>
      </c>
      <c r="DP4" s="204" t="s">
        <v>266</v>
      </c>
      <c r="DQ4" s="210" t="s">
        <v>264</v>
      </c>
      <c r="DR4" s="192" t="s">
        <v>257</v>
      </c>
      <c r="DS4" s="200" t="s">
        <v>446</v>
      </c>
      <c r="DT4" s="204" t="s">
        <v>265</v>
      </c>
      <c r="DU4" s="91" t="s">
        <v>260</v>
      </c>
      <c r="DV4" s="93" t="s">
        <v>259</v>
      </c>
      <c r="DW4" s="204" t="s">
        <v>266</v>
      </c>
      <c r="DX4" s="210" t="s">
        <v>264</v>
      </c>
      <c r="DY4" s="192" t="s">
        <v>261</v>
      </c>
      <c r="DZ4" s="200" t="s">
        <v>446</v>
      </c>
      <c r="EA4" s="204" t="s">
        <v>265</v>
      </c>
      <c r="EB4" s="93" t="s">
        <v>259</v>
      </c>
      <c r="EC4" s="192" t="s">
        <v>257</v>
      </c>
      <c r="ED4" s="200" t="s">
        <v>446</v>
      </c>
      <c r="EE4" s="91" t="s">
        <v>260</v>
      </c>
      <c r="EF4" s="204" t="s">
        <v>266</v>
      </c>
      <c r="EG4" s="210" t="s">
        <v>264</v>
      </c>
      <c r="EH4" s="192" t="s">
        <v>261</v>
      </c>
      <c r="EI4" s="204" t="s">
        <v>265</v>
      </c>
      <c r="EJ4" s="93" t="s">
        <v>259</v>
      </c>
      <c r="EK4" s="192" t="s">
        <v>257</v>
      </c>
      <c r="EL4" s="200" t="s">
        <v>446</v>
      </c>
      <c r="EM4" s="91" t="s">
        <v>260</v>
      </c>
      <c r="EN4" s="204" t="s">
        <v>266</v>
      </c>
      <c r="EO4" s="210" t="s">
        <v>264</v>
      </c>
      <c r="EP4" s="192" t="s">
        <v>261</v>
      </c>
      <c r="EQ4" s="204" t="s">
        <v>265</v>
      </c>
      <c r="ER4" s="93" t="s">
        <v>259</v>
      </c>
      <c r="ES4" s="192" t="s">
        <v>257</v>
      </c>
      <c r="ET4" s="200" t="s">
        <v>446</v>
      </c>
      <c r="EU4" s="91" t="s">
        <v>260</v>
      </c>
      <c r="EV4" s="204" t="s">
        <v>266</v>
      </c>
      <c r="EW4" s="210" t="s">
        <v>264</v>
      </c>
      <c r="EX4" s="192" t="s">
        <v>261</v>
      </c>
      <c r="EY4" s="204" t="s">
        <v>265</v>
      </c>
      <c r="EZ4" s="91" t="s">
        <v>260</v>
      </c>
      <c r="FA4" s="93" t="s">
        <v>259</v>
      </c>
      <c r="FB4" s="204" t="s">
        <v>266</v>
      </c>
      <c r="FC4" s="210" t="s">
        <v>264</v>
      </c>
      <c r="FD4" s="192" t="s">
        <v>257</v>
      </c>
      <c r="FE4" s="200" t="s">
        <v>446</v>
      </c>
      <c r="FF4" s="204" t="s">
        <v>265</v>
      </c>
      <c r="FG4" s="91" t="s">
        <v>260</v>
      </c>
      <c r="FH4" s="93" t="s">
        <v>259</v>
      </c>
      <c r="FI4" s="204" t="s">
        <v>266</v>
      </c>
      <c r="FJ4" s="210" t="s">
        <v>264</v>
      </c>
      <c r="FK4" s="192" t="s">
        <v>261</v>
      </c>
      <c r="FL4" s="204" t="s">
        <v>265</v>
      </c>
      <c r="FM4" s="91" t="s">
        <v>260</v>
      </c>
      <c r="FN4" s="93" t="s">
        <v>259</v>
      </c>
      <c r="FO4" s="204" t="s">
        <v>266</v>
      </c>
      <c r="FP4" s="210" t="s">
        <v>264</v>
      </c>
      <c r="FQ4" s="192" t="s">
        <v>257</v>
      </c>
      <c r="FR4" s="200" t="s">
        <v>446</v>
      </c>
      <c r="FS4" s="204" t="s">
        <v>265</v>
      </c>
      <c r="FT4" s="93" t="s">
        <v>259</v>
      </c>
      <c r="FU4" s="192" t="s">
        <v>261</v>
      </c>
      <c r="FV4" s="200" t="s">
        <v>446</v>
      </c>
      <c r="FW4" s="91" t="s">
        <v>260</v>
      </c>
      <c r="FX4" s="204" t="s">
        <v>266</v>
      </c>
      <c r="FY4" s="210" t="s">
        <v>264</v>
      </c>
      <c r="FZ4" s="192" t="s">
        <v>257</v>
      </c>
      <c r="GA4" s="204" t="s">
        <v>265</v>
      </c>
      <c r="GB4" s="93" t="s">
        <v>259</v>
      </c>
      <c r="GC4" s="192" t="s">
        <v>261</v>
      </c>
      <c r="GD4" s="200" t="s">
        <v>446</v>
      </c>
      <c r="GE4" s="91" t="s">
        <v>260</v>
      </c>
      <c r="GF4" s="204" t="s">
        <v>266</v>
      </c>
      <c r="GG4" s="210" t="s">
        <v>264</v>
      </c>
      <c r="GH4" s="192" t="s">
        <v>257</v>
      </c>
      <c r="GI4" s="204" t="s">
        <v>265</v>
      </c>
      <c r="GJ4" s="93" t="s">
        <v>259</v>
      </c>
      <c r="GK4" s="200" t="s">
        <v>446</v>
      </c>
      <c r="GL4" s="91" t="s">
        <v>260</v>
      </c>
    </row>
    <row r="5" spans="1:194">
      <c r="A5" s="756" t="s">
        <v>178</v>
      </c>
      <c r="B5" s="756"/>
      <c r="C5" s="756"/>
      <c r="D5" s="89"/>
      <c r="E5" s="94" t="s">
        <v>219</v>
      </c>
      <c r="F5" s="205" t="s">
        <v>7</v>
      </c>
      <c r="G5" s="201" t="s">
        <v>220</v>
      </c>
      <c r="H5" s="237" t="s">
        <v>7</v>
      </c>
      <c r="I5" s="211" t="s">
        <v>47</v>
      </c>
      <c r="J5" s="203" t="s">
        <v>268</v>
      </c>
      <c r="K5" s="94" t="s">
        <v>219</v>
      </c>
      <c r="L5" s="205" t="s">
        <v>7</v>
      </c>
      <c r="M5" s="201" t="s">
        <v>220</v>
      </c>
      <c r="N5" s="193" t="s">
        <v>47</v>
      </c>
      <c r="O5" s="237" t="s">
        <v>7</v>
      </c>
      <c r="P5" s="211" t="s">
        <v>47</v>
      </c>
      <c r="Q5" s="203" t="s">
        <v>268</v>
      </c>
      <c r="R5" s="94" t="s">
        <v>219</v>
      </c>
      <c r="S5" s="205" t="s">
        <v>7</v>
      </c>
      <c r="T5" s="201" t="s">
        <v>220</v>
      </c>
      <c r="U5" s="193" t="s">
        <v>47</v>
      </c>
      <c r="V5" s="237" t="s">
        <v>7</v>
      </c>
      <c r="W5" s="211" t="s">
        <v>47</v>
      </c>
      <c r="X5" s="203" t="s">
        <v>268</v>
      </c>
      <c r="Y5" s="94" t="s">
        <v>219</v>
      </c>
      <c r="Z5" s="205" t="s">
        <v>7</v>
      </c>
      <c r="AA5" s="201" t="s">
        <v>220</v>
      </c>
      <c r="AB5" s="193" t="s">
        <v>47</v>
      </c>
      <c r="AC5" s="237" t="s">
        <v>7</v>
      </c>
      <c r="AD5" s="211" t="s">
        <v>47</v>
      </c>
      <c r="AE5" s="203" t="s">
        <v>268</v>
      </c>
      <c r="AF5" s="205" t="s">
        <v>7</v>
      </c>
      <c r="AG5" s="193" t="s">
        <v>47</v>
      </c>
      <c r="AH5" s="237" t="s">
        <v>7</v>
      </c>
      <c r="AI5" s="211" t="s">
        <v>47</v>
      </c>
      <c r="AJ5" s="94" t="s">
        <v>219</v>
      </c>
      <c r="AK5" s="201" t="s">
        <v>220</v>
      </c>
      <c r="AL5" s="193" t="s">
        <v>47</v>
      </c>
      <c r="AM5" s="203" t="s">
        <v>268</v>
      </c>
      <c r="AN5" s="205" t="s">
        <v>7</v>
      </c>
      <c r="AO5" s="193" t="s">
        <v>47</v>
      </c>
      <c r="AP5" s="237" t="s">
        <v>7</v>
      </c>
      <c r="AQ5" s="211" t="s">
        <v>47</v>
      </c>
      <c r="AR5" s="94" t="s">
        <v>219</v>
      </c>
      <c r="AS5" s="201" t="s">
        <v>220</v>
      </c>
      <c r="AT5" s="193" t="s">
        <v>47</v>
      </c>
      <c r="AU5" s="203" t="s">
        <v>268</v>
      </c>
      <c r="AV5" s="205" t="s">
        <v>7</v>
      </c>
      <c r="AW5" s="193" t="s">
        <v>47</v>
      </c>
      <c r="AX5" s="237" t="s">
        <v>7</v>
      </c>
      <c r="AY5" s="211" t="s">
        <v>47</v>
      </c>
      <c r="AZ5" s="94" t="s">
        <v>219</v>
      </c>
      <c r="BA5" s="201" t="s">
        <v>220</v>
      </c>
      <c r="BB5" s="193" t="s">
        <v>47</v>
      </c>
      <c r="BC5" s="203" t="s">
        <v>268</v>
      </c>
      <c r="BD5" s="94" t="s">
        <v>219</v>
      </c>
      <c r="BE5" s="205" t="s">
        <v>7</v>
      </c>
      <c r="BF5" s="201" t="s">
        <v>220</v>
      </c>
      <c r="BG5" s="193" t="s">
        <v>47</v>
      </c>
      <c r="BH5" s="237" t="s">
        <v>7</v>
      </c>
      <c r="BI5" s="211" t="s">
        <v>47</v>
      </c>
      <c r="BJ5" s="203" t="s">
        <v>268</v>
      </c>
      <c r="BK5" s="94" t="s">
        <v>219</v>
      </c>
      <c r="BL5" s="205" t="s">
        <v>7</v>
      </c>
      <c r="BM5" s="201" t="s">
        <v>220</v>
      </c>
      <c r="BN5" s="193" t="s">
        <v>47</v>
      </c>
      <c r="BO5" s="237" t="s">
        <v>7</v>
      </c>
      <c r="BP5" s="211" t="s">
        <v>47</v>
      </c>
      <c r="BQ5" s="203" t="s">
        <v>268</v>
      </c>
      <c r="BR5" s="94" t="s">
        <v>219</v>
      </c>
      <c r="BS5" s="205" t="s">
        <v>7</v>
      </c>
      <c r="BT5" s="201" t="s">
        <v>220</v>
      </c>
      <c r="BU5" s="193" t="s">
        <v>47</v>
      </c>
      <c r="BV5" s="237" t="s">
        <v>7</v>
      </c>
      <c r="BW5" s="211" t="s">
        <v>47</v>
      </c>
      <c r="BX5" s="203" t="s">
        <v>268</v>
      </c>
      <c r="BY5" s="205" t="s">
        <v>7</v>
      </c>
      <c r="BZ5" s="193" t="s">
        <v>47</v>
      </c>
      <c r="CA5" s="237" t="s">
        <v>7</v>
      </c>
      <c r="CB5" s="211" t="s">
        <v>47</v>
      </c>
      <c r="CC5" s="94" t="s">
        <v>219</v>
      </c>
      <c r="CD5" s="201" t="s">
        <v>220</v>
      </c>
      <c r="CE5" s="193" t="s">
        <v>47</v>
      </c>
      <c r="CF5" s="203" t="s">
        <v>268</v>
      </c>
      <c r="CG5" s="205" t="s">
        <v>7</v>
      </c>
      <c r="CH5" s="193" t="s">
        <v>47</v>
      </c>
      <c r="CI5" s="237" t="s">
        <v>7</v>
      </c>
      <c r="CJ5" s="211" t="s">
        <v>47</v>
      </c>
      <c r="CK5" s="94" t="s">
        <v>219</v>
      </c>
      <c r="CL5" s="201" t="s">
        <v>220</v>
      </c>
      <c r="CM5" s="193" t="s">
        <v>47</v>
      </c>
      <c r="CN5" s="203" t="s">
        <v>268</v>
      </c>
      <c r="CO5" s="205" t="s">
        <v>7</v>
      </c>
      <c r="CP5" s="193" t="s">
        <v>47</v>
      </c>
      <c r="CQ5" s="211" t="s">
        <v>47</v>
      </c>
      <c r="CR5" s="94" t="s">
        <v>219</v>
      </c>
      <c r="CS5" s="382"/>
      <c r="CT5" s="382"/>
      <c r="CU5" s="278"/>
      <c r="CV5" s="756" t="s">
        <v>178</v>
      </c>
      <c r="CW5" s="756"/>
      <c r="CX5" s="756"/>
      <c r="CY5" s="89"/>
      <c r="CZ5" s="94" t="s">
        <v>219</v>
      </c>
      <c r="DA5" s="203" t="s">
        <v>268</v>
      </c>
      <c r="DB5" s="205" t="s">
        <v>7</v>
      </c>
      <c r="DC5" s="211" t="s">
        <v>47</v>
      </c>
      <c r="DD5" s="193" t="s">
        <v>47</v>
      </c>
      <c r="DE5" s="201" t="s">
        <v>220</v>
      </c>
      <c r="DF5" s="205" t="s">
        <v>7</v>
      </c>
      <c r="DG5" s="94" t="s">
        <v>219</v>
      </c>
      <c r="DH5" s="203" t="s">
        <v>268</v>
      </c>
      <c r="DI5" s="205" t="s">
        <v>7</v>
      </c>
      <c r="DJ5" s="211" t="s">
        <v>47</v>
      </c>
      <c r="DK5" s="193" t="s">
        <v>47</v>
      </c>
      <c r="DL5" s="201" t="s">
        <v>220</v>
      </c>
      <c r="DM5" s="205" t="s">
        <v>7</v>
      </c>
      <c r="DN5" s="94" t="s">
        <v>219</v>
      </c>
      <c r="DO5" s="203" t="s">
        <v>268</v>
      </c>
      <c r="DP5" s="205" t="s">
        <v>7</v>
      </c>
      <c r="DQ5" s="211" t="s">
        <v>47</v>
      </c>
      <c r="DR5" s="193" t="s">
        <v>47</v>
      </c>
      <c r="DS5" s="201" t="s">
        <v>220</v>
      </c>
      <c r="DT5" s="205" t="s">
        <v>7</v>
      </c>
      <c r="DU5" s="94" t="s">
        <v>219</v>
      </c>
      <c r="DV5" s="203" t="s">
        <v>268</v>
      </c>
      <c r="DW5" s="205" t="s">
        <v>7</v>
      </c>
      <c r="DX5" s="211" t="s">
        <v>47</v>
      </c>
      <c r="DY5" s="193" t="s">
        <v>47</v>
      </c>
      <c r="DZ5" s="201" t="s">
        <v>220</v>
      </c>
      <c r="EA5" s="205" t="s">
        <v>7</v>
      </c>
      <c r="EB5" s="203" t="s">
        <v>268</v>
      </c>
      <c r="EC5" s="193" t="s">
        <v>47</v>
      </c>
      <c r="ED5" s="201" t="s">
        <v>220</v>
      </c>
      <c r="EE5" s="94" t="s">
        <v>219</v>
      </c>
      <c r="EF5" s="205" t="s">
        <v>7</v>
      </c>
      <c r="EG5" s="211" t="s">
        <v>47</v>
      </c>
      <c r="EH5" s="193" t="s">
        <v>47</v>
      </c>
      <c r="EI5" s="205" t="s">
        <v>7</v>
      </c>
      <c r="EJ5" s="203" t="s">
        <v>268</v>
      </c>
      <c r="EK5" s="193" t="s">
        <v>47</v>
      </c>
      <c r="EL5" s="201" t="s">
        <v>220</v>
      </c>
      <c r="EM5" s="94" t="s">
        <v>219</v>
      </c>
      <c r="EN5" s="205" t="s">
        <v>7</v>
      </c>
      <c r="EO5" s="211" t="s">
        <v>47</v>
      </c>
      <c r="EP5" s="193" t="s">
        <v>47</v>
      </c>
      <c r="EQ5" s="205" t="s">
        <v>7</v>
      </c>
      <c r="ER5" s="203" t="s">
        <v>268</v>
      </c>
      <c r="ES5" s="193" t="s">
        <v>47</v>
      </c>
      <c r="ET5" s="201" t="s">
        <v>220</v>
      </c>
      <c r="EU5" s="94" t="s">
        <v>219</v>
      </c>
      <c r="EV5" s="205" t="s">
        <v>7</v>
      </c>
      <c r="EW5" s="211" t="s">
        <v>47</v>
      </c>
      <c r="EX5" s="193" t="s">
        <v>47</v>
      </c>
      <c r="EY5" s="205" t="s">
        <v>7</v>
      </c>
      <c r="EZ5" s="94" t="s">
        <v>219</v>
      </c>
      <c r="FA5" s="203" t="s">
        <v>268</v>
      </c>
      <c r="FB5" s="205" t="s">
        <v>7</v>
      </c>
      <c r="FC5" s="211" t="s">
        <v>47</v>
      </c>
      <c r="FD5" s="193" t="s">
        <v>47</v>
      </c>
      <c r="FE5" s="201" t="s">
        <v>220</v>
      </c>
      <c r="FF5" s="205" t="s">
        <v>7</v>
      </c>
      <c r="FG5" s="94" t="s">
        <v>219</v>
      </c>
      <c r="FH5" s="203" t="s">
        <v>268</v>
      </c>
      <c r="FI5" s="205" t="s">
        <v>7</v>
      </c>
      <c r="FJ5" s="211" t="s">
        <v>47</v>
      </c>
      <c r="FK5" s="193" t="s">
        <v>47</v>
      </c>
      <c r="FL5" s="205" t="s">
        <v>7</v>
      </c>
      <c r="FM5" s="94" t="s">
        <v>219</v>
      </c>
      <c r="FN5" s="203" t="s">
        <v>268</v>
      </c>
      <c r="FO5" s="205" t="s">
        <v>7</v>
      </c>
      <c r="FP5" s="211" t="s">
        <v>47</v>
      </c>
      <c r="FQ5" s="193" t="s">
        <v>47</v>
      </c>
      <c r="FR5" s="201" t="s">
        <v>220</v>
      </c>
      <c r="FS5" s="205" t="s">
        <v>7</v>
      </c>
      <c r="FT5" s="203" t="s">
        <v>268</v>
      </c>
      <c r="FU5" s="193" t="s">
        <v>47</v>
      </c>
      <c r="FV5" s="201" t="s">
        <v>220</v>
      </c>
      <c r="FW5" s="94" t="s">
        <v>219</v>
      </c>
      <c r="FX5" s="205" t="s">
        <v>7</v>
      </c>
      <c r="FY5" s="211" t="s">
        <v>47</v>
      </c>
      <c r="FZ5" s="193" t="s">
        <v>47</v>
      </c>
      <c r="GA5" s="205" t="s">
        <v>7</v>
      </c>
      <c r="GB5" s="203" t="s">
        <v>268</v>
      </c>
      <c r="GC5" s="193" t="s">
        <v>47</v>
      </c>
      <c r="GD5" s="201" t="s">
        <v>220</v>
      </c>
      <c r="GE5" s="94" t="s">
        <v>219</v>
      </c>
      <c r="GF5" s="205" t="s">
        <v>7</v>
      </c>
      <c r="GG5" s="211" t="s">
        <v>47</v>
      </c>
      <c r="GH5" s="193" t="s">
        <v>47</v>
      </c>
      <c r="GI5" s="205" t="s">
        <v>7</v>
      </c>
      <c r="GJ5" s="203" t="s">
        <v>268</v>
      </c>
      <c r="GK5" s="201" t="s">
        <v>220</v>
      </c>
      <c r="GL5" s="94" t="s">
        <v>219</v>
      </c>
    </row>
    <row r="6" spans="1:194" s="1" customFormat="1">
      <c r="A6" s="788" t="s">
        <v>407</v>
      </c>
      <c r="B6" s="789"/>
      <c r="C6" s="790"/>
      <c r="D6" s="676"/>
      <c r="E6" s="94" t="s">
        <v>316</v>
      </c>
      <c r="F6" s="205"/>
      <c r="G6" s="201" t="s">
        <v>316</v>
      </c>
      <c r="H6" s="193"/>
      <c r="I6" s="211"/>
      <c r="J6" s="203"/>
      <c r="K6" s="94" t="s">
        <v>317</v>
      </c>
      <c r="L6" s="205"/>
      <c r="M6" s="201" t="s">
        <v>317</v>
      </c>
      <c r="N6" s="193"/>
      <c r="O6" s="193"/>
      <c r="P6" s="211"/>
      <c r="Q6" s="203"/>
      <c r="R6" s="94" t="s">
        <v>371</v>
      </c>
      <c r="S6" s="205"/>
      <c r="T6" s="201" t="s">
        <v>371</v>
      </c>
      <c r="U6" s="193"/>
      <c r="V6" s="193"/>
      <c r="W6" s="211"/>
      <c r="X6" s="203"/>
      <c r="Y6" s="94" t="s">
        <v>318</v>
      </c>
      <c r="Z6" s="205"/>
      <c r="AA6" s="201" t="s">
        <v>318</v>
      </c>
      <c r="AB6" s="193"/>
      <c r="AC6" s="193"/>
      <c r="AD6" s="211"/>
      <c r="AE6" s="203"/>
      <c r="AF6" s="205"/>
      <c r="AG6" s="193"/>
      <c r="AH6" s="193"/>
      <c r="AI6" s="211"/>
      <c r="AJ6" s="94" t="s">
        <v>317</v>
      </c>
      <c r="AK6" s="201" t="s">
        <v>316</v>
      </c>
      <c r="AL6" s="193"/>
      <c r="AM6" s="203"/>
      <c r="AN6" s="205"/>
      <c r="AO6" s="193"/>
      <c r="AP6" s="193"/>
      <c r="AQ6" s="211"/>
      <c r="AR6" s="94" t="s">
        <v>371</v>
      </c>
      <c r="AS6" s="201" t="s">
        <v>317</v>
      </c>
      <c r="AT6" s="193"/>
      <c r="AU6" s="203"/>
      <c r="AV6" s="205"/>
      <c r="AW6" s="193"/>
      <c r="AX6" s="193"/>
      <c r="AY6" s="211"/>
      <c r="AZ6" s="94" t="s">
        <v>318</v>
      </c>
      <c r="BA6" s="201" t="s">
        <v>371</v>
      </c>
      <c r="BB6" s="193"/>
      <c r="BC6" s="203"/>
      <c r="BD6" s="94" t="s">
        <v>317</v>
      </c>
      <c r="BE6" s="205"/>
      <c r="BF6" s="201" t="s">
        <v>316</v>
      </c>
      <c r="BG6" s="193"/>
      <c r="BH6" s="193"/>
      <c r="BI6" s="211"/>
      <c r="BJ6" s="203"/>
      <c r="BK6" s="94" t="s">
        <v>316</v>
      </c>
      <c r="BL6" s="205"/>
      <c r="BM6" s="201" t="s">
        <v>317</v>
      </c>
      <c r="BN6" s="193"/>
      <c r="BO6" s="193"/>
      <c r="BP6" s="211"/>
      <c r="BQ6" s="203"/>
      <c r="BR6" s="94" t="s">
        <v>371</v>
      </c>
      <c r="BS6" s="205"/>
      <c r="BT6" s="201" t="s">
        <v>371</v>
      </c>
      <c r="BU6" s="193"/>
      <c r="BV6" s="193"/>
      <c r="BW6" s="211"/>
      <c r="BX6" s="203"/>
      <c r="BY6" s="205"/>
      <c r="BZ6" s="193"/>
      <c r="CA6" s="193"/>
      <c r="CB6" s="211"/>
      <c r="CC6" s="94" t="s">
        <v>317</v>
      </c>
      <c r="CD6" s="201" t="s">
        <v>317</v>
      </c>
      <c r="CE6" s="193"/>
      <c r="CF6" s="203"/>
      <c r="CG6" s="205"/>
      <c r="CH6" s="193"/>
      <c r="CI6" s="193"/>
      <c r="CJ6" s="211"/>
      <c r="CK6" s="94" t="s">
        <v>371</v>
      </c>
      <c r="CL6" s="201" t="s">
        <v>318</v>
      </c>
      <c r="CM6" s="193"/>
      <c r="CN6" s="203"/>
      <c r="CO6" s="205"/>
      <c r="CP6" s="193"/>
      <c r="CQ6" s="211"/>
      <c r="CR6" s="94" t="s">
        <v>318</v>
      </c>
      <c r="CS6" s="382"/>
      <c r="CT6" s="382"/>
      <c r="CU6" s="278"/>
      <c r="CV6" s="788" t="s">
        <v>407</v>
      </c>
      <c r="CW6" s="789"/>
      <c r="CX6" s="790"/>
      <c r="CY6" s="676"/>
      <c r="CZ6" s="94" t="s">
        <v>371</v>
      </c>
      <c r="DA6" s="203"/>
      <c r="DB6" s="205"/>
      <c r="DC6" s="211"/>
      <c r="DD6" s="193"/>
      <c r="DE6" s="201" t="s">
        <v>371</v>
      </c>
      <c r="DF6" s="205"/>
      <c r="DG6" s="94" t="s">
        <v>318</v>
      </c>
      <c r="DH6" s="203"/>
      <c r="DI6" s="205"/>
      <c r="DJ6" s="211"/>
      <c r="DK6" s="193"/>
      <c r="DL6" s="201" t="s">
        <v>318</v>
      </c>
      <c r="DM6" s="205"/>
      <c r="DN6" s="94" t="s">
        <v>316</v>
      </c>
      <c r="DO6" s="203"/>
      <c r="DP6" s="205"/>
      <c r="DQ6" s="211"/>
      <c r="DR6" s="193"/>
      <c r="DS6" s="201" t="s">
        <v>316</v>
      </c>
      <c r="DT6" s="205"/>
      <c r="DU6" s="94" t="s">
        <v>317</v>
      </c>
      <c r="DV6" s="203"/>
      <c r="DW6" s="205"/>
      <c r="DX6" s="211"/>
      <c r="DY6" s="193"/>
      <c r="DZ6" s="201" t="s">
        <v>317</v>
      </c>
      <c r="EA6" s="205"/>
      <c r="EB6" s="203"/>
      <c r="EC6" s="193"/>
      <c r="ED6" s="201" t="s">
        <v>371</v>
      </c>
      <c r="EE6" s="94" t="s">
        <v>371</v>
      </c>
      <c r="EF6" s="205"/>
      <c r="EG6" s="211"/>
      <c r="EH6" s="193"/>
      <c r="EI6" s="205"/>
      <c r="EJ6" s="203"/>
      <c r="EK6" s="193"/>
      <c r="EL6" s="201" t="s">
        <v>316</v>
      </c>
      <c r="EM6" s="94" t="s">
        <v>318</v>
      </c>
      <c r="EN6" s="205"/>
      <c r="EO6" s="211"/>
      <c r="EP6" s="193"/>
      <c r="EQ6" s="205"/>
      <c r="ER6" s="203"/>
      <c r="ES6" s="193"/>
      <c r="ET6" s="201" t="s">
        <v>317</v>
      </c>
      <c r="EU6" s="94" t="s">
        <v>317</v>
      </c>
      <c r="EV6" s="205"/>
      <c r="EW6" s="211"/>
      <c r="EX6" s="193"/>
      <c r="EY6" s="205"/>
      <c r="EZ6" s="94" t="s">
        <v>371</v>
      </c>
      <c r="FA6" s="203"/>
      <c r="FB6" s="205"/>
      <c r="FC6" s="211"/>
      <c r="FD6" s="193"/>
      <c r="FE6" s="201" t="s">
        <v>371</v>
      </c>
      <c r="FF6" s="205"/>
      <c r="FG6" s="94" t="s">
        <v>318</v>
      </c>
      <c r="FH6" s="203"/>
      <c r="FI6" s="205"/>
      <c r="FJ6" s="211"/>
      <c r="FK6" s="193"/>
      <c r="FL6" s="205"/>
      <c r="FM6" s="94" t="s">
        <v>317</v>
      </c>
      <c r="FN6" s="203"/>
      <c r="FO6" s="205"/>
      <c r="FP6" s="211"/>
      <c r="FQ6" s="193"/>
      <c r="FR6" s="201" t="s">
        <v>316</v>
      </c>
      <c r="FS6" s="205"/>
      <c r="FT6" s="203"/>
      <c r="FU6" s="193"/>
      <c r="FV6" s="201" t="s">
        <v>317</v>
      </c>
      <c r="FW6" s="94" t="s">
        <v>371</v>
      </c>
      <c r="FX6" s="205"/>
      <c r="FY6" s="211"/>
      <c r="FZ6" s="193"/>
      <c r="GA6" s="205"/>
      <c r="GB6" s="203"/>
      <c r="GC6" s="193"/>
      <c r="GD6" s="201" t="s">
        <v>318</v>
      </c>
      <c r="GE6" s="94" t="s">
        <v>317</v>
      </c>
      <c r="GF6" s="205"/>
      <c r="GG6" s="211"/>
      <c r="GH6" s="193"/>
      <c r="GI6" s="205"/>
      <c r="GJ6" s="203"/>
      <c r="GK6" s="201" t="s">
        <v>317</v>
      </c>
      <c r="GL6" s="94" t="s">
        <v>316</v>
      </c>
    </row>
    <row r="7" spans="1:194">
      <c r="A7" s="283">
        <f ca="1">'INF S3 3'!K5</f>
        <v>49.326000000000022</v>
      </c>
      <c r="B7" s="151">
        <f ca="1">'INF S4 3-351'!K4</f>
        <v>52.851999999999997</v>
      </c>
      <c r="C7" s="238" t="str">
        <f ca="1">'INF S3 3'!L5</f>
        <v>Września</v>
      </c>
      <c r="D7" s="179"/>
      <c r="E7" s="84">
        <v>0.19652777777777777</v>
      </c>
      <c r="F7" s="206">
        <v>0.20833333333333334</v>
      </c>
      <c r="G7" s="188">
        <v>0.21736111111111112</v>
      </c>
      <c r="H7" s="194"/>
      <c r="I7" s="214">
        <v>0.23194444444444443</v>
      </c>
      <c r="J7" s="86">
        <v>0.23402777777777781</v>
      </c>
      <c r="K7" s="84">
        <v>0.23819444444444446</v>
      </c>
      <c r="L7" s="206">
        <v>0.25</v>
      </c>
      <c r="M7" s="188">
        <v>0.2590277777777778</v>
      </c>
      <c r="N7" s="194" t="s">
        <v>216</v>
      </c>
      <c r="O7" s="194"/>
      <c r="P7" s="214">
        <f>$I7+TIME(1,,)</f>
        <v>0.27361111111111108</v>
      </c>
      <c r="Q7" s="86">
        <v>0.27569444444444446</v>
      </c>
      <c r="R7" s="84">
        <v>0.27986111111111112</v>
      </c>
      <c r="S7" s="206">
        <v>0.29166666666666669</v>
      </c>
      <c r="T7" s="188">
        <v>0.30069444444444443</v>
      </c>
      <c r="U7" s="194" t="s">
        <v>216</v>
      </c>
      <c r="V7" s="194"/>
      <c r="W7" s="214">
        <f>$I7+TIME(2,,)</f>
        <v>0.31527777777777777</v>
      </c>
      <c r="X7" s="86">
        <v>0.31736111111111115</v>
      </c>
      <c r="Y7" s="84">
        <v>0.3215277777777778</v>
      </c>
      <c r="Z7" s="206">
        <v>0.33333333333333331</v>
      </c>
      <c r="AA7" s="188">
        <v>0.34236111111111112</v>
      </c>
      <c r="AB7" s="194" t="s">
        <v>216</v>
      </c>
      <c r="AC7" s="194"/>
      <c r="AD7" s="214">
        <f>$I7+TIME(3,,)</f>
        <v>0.3569444444444444</v>
      </c>
      <c r="AE7" s="86">
        <v>0.35902777777777778</v>
      </c>
      <c r="AF7" s="206">
        <v>0.375</v>
      </c>
      <c r="AG7" s="194" t="s">
        <v>216</v>
      </c>
      <c r="AH7" s="194"/>
      <c r="AI7" s="214">
        <f>$I7+TIME(4,,)</f>
        <v>0.39861111111111108</v>
      </c>
      <c r="AJ7" s="84">
        <v>0.40486111111111112</v>
      </c>
      <c r="AK7" s="188">
        <v>0.42569444444444443</v>
      </c>
      <c r="AL7" s="194" t="s">
        <v>216</v>
      </c>
      <c r="AM7" s="86">
        <v>0.44236111111111115</v>
      </c>
      <c r="AN7" s="206">
        <v>0.45833333333333331</v>
      </c>
      <c r="AO7" s="194" t="s">
        <v>216</v>
      </c>
      <c r="AP7" s="194"/>
      <c r="AQ7" s="214">
        <f>$I7+TIME(6,,)</f>
        <v>0.4819444444444444</v>
      </c>
      <c r="AR7" s="84">
        <v>0.48819444444444443</v>
      </c>
      <c r="AS7" s="188">
        <v>0.50902777777777775</v>
      </c>
      <c r="AT7" s="194" t="s">
        <v>216</v>
      </c>
      <c r="AU7" s="86">
        <v>0.52569444444444446</v>
      </c>
      <c r="AV7" s="206">
        <v>0.54166666666666663</v>
      </c>
      <c r="AW7" s="194" t="s">
        <v>216</v>
      </c>
      <c r="AX7" s="194"/>
      <c r="AY7" s="214">
        <f>$I7+TIME(8,,)</f>
        <v>0.56527777777777777</v>
      </c>
      <c r="AZ7" s="84">
        <v>0.57152777777777775</v>
      </c>
      <c r="BA7" s="188">
        <v>0.59236111111111112</v>
      </c>
      <c r="BB7" s="194" t="s">
        <v>216</v>
      </c>
      <c r="BC7" s="86">
        <v>0.60902777777777783</v>
      </c>
      <c r="BD7" s="84">
        <v>0.61319444444444449</v>
      </c>
      <c r="BE7" s="206">
        <v>0.625</v>
      </c>
      <c r="BF7" s="188">
        <v>0.63402777777777775</v>
      </c>
      <c r="BG7" s="194" t="s">
        <v>216</v>
      </c>
      <c r="BH7" s="194"/>
      <c r="BI7" s="214">
        <f>$I7+TIME(10,,)</f>
        <v>0.64861111111111114</v>
      </c>
      <c r="BJ7" s="86">
        <v>0.65069444444444446</v>
      </c>
      <c r="BK7" s="84">
        <v>0.65486111111111112</v>
      </c>
      <c r="BL7" s="206">
        <v>0.66666666666666663</v>
      </c>
      <c r="BM7" s="188">
        <v>0.67569444444444438</v>
      </c>
      <c r="BN7" s="194" t="s">
        <v>216</v>
      </c>
      <c r="BO7" s="194"/>
      <c r="BP7" s="214">
        <f>$I7+TIME(11,,)</f>
        <v>0.69027777777777777</v>
      </c>
      <c r="BQ7" s="86">
        <v>0.69236111111111109</v>
      </c>
      <c r="BR7" s="84">
        <v>0.69652777777777775</v>
      </c>
      <c r="BS7" s="206">
        <v>0.70833333333333337</v>
      </c>
      <c r="BT7" s="188">
        <v>0.71736111111111101</v>
      </c>
      <c r="BU7" s="194" t="s">
        <v>216</v>
      </c>
      <c r="BV7" s="194"/>
      <c r="BW7" s="214">
        <f>$I7+TIME(12,,)</f>
        <v>0.7319444444444444</v>
      </c>
      <c r="BX7" s="86">
        <v>0.73402777777777783</v>
      </c>
      <c r="BY7" s="206">
        <v>0.75</v>
      </c>
      <c r="BZ7" s="194" t="s">
        <v>216</v>
      </c>
      <c r="CA7" s="194"/>
      <c r="CB7" s="214">
        <f>$I7+TIME(13,,)</f>
        <v>0.77361111111111103</v>
      </c>
      <c r="CC7" s="84">
        <v>0.77986111111111101</v>
      </c>
      <c r="CD7" s="188">
        <v>0.80069444444444438</v>
      </c>
      <c r="CE7" s="194" t="s">
        <v>216</v>
      </c>
      <c r="CF7" s="86">
        <v>0.81736111111111109</v>
      </c>
      <c r="CG7" s="206">
        <v>0.83333333333333337</v>
      </c>
      <c r="CH7" s="194" t="s">
        <v>216</v>
      </c>
      <c r="CI7" s="194"/>
      <c r="CJ7" s="214">
        <f>$I7+TIME(15,,)</f>
        <v>0.8569444444444444</v>
      </c>
      <c r="CK7" s="84">
        <v>0.86319444444444438</v>
      </c>
      <c r="CL7" s="188">
        <v>0.88402777777777775</v>
      </c>
      <c r="CM7" s="194" t="s">
        <v>216</v>
      </c>
      <c r="CN7" s="86">
        <v>0.90069444444444446</v>
      </c>
      <c r="CO7" s="206">
        <v>0.91666666666666663</v>
      </c>
      <c r="CP7" s="194" t="s">
        <v>216</v>
      </c>
      <c r="CQ7" s="214">
        <f>$I7+TIME(17,,)</f>
        <v>0.94027777777777777</v>
      </c>
      <c r="CR7" s="84">
        <v>0.94652777777777775</v>
      </c>
      <c r="CS7" s="336"/>
      <c r="CT7" s="336"/>
      <c r="CU7" s="279"/>
      <c r="CV7" s="283">
        <v>49.326000000000022</v>
      </c>
      <c r="CW7" s="151">
        <v>52.851999999999997</v>
      </c>
      <c r="CX7" s="238" t="s">
        <v>13</v>
      </c>
      <c r="CY7" s="179"/>
      <c r="CZ7" s="83">
        <f ca="1">IF('INF S3 3'!$AY5="|","|",CZ$19+'INF S3 3'!$AY5)</f>
        <v>0.26102835648148148</v>
      </c>
      <c r="DA7" s="82">
        <f ca="1">IF('INF S3 3'!$AZ5="|","|",DA$19+'INF S3 3'!$AZ5)</f>
        <v>0.26650965277777777</v>
      </c>
      <c r="DB7" s="207"/>
      <c r="DC7" s="190">
        <f ca="1">IF('INF S4 3-351'!$BA4="|","|",DC$24+'INF S4 3-351'!$BA4)</f>
        <v>0.26871755787037038</v>
      </c>
      <c r="DD7" s="194" t="s">
        <v>216</v>
      </c>
      <c r="DE7" s="83">
        <f ca="1">IF('INF S4 3-351'!$AY4="|","|",DE$24+'INF S4 3-351'!$AY4)</f>
        <v>0.28277578703703704</v>
      </c>
      <c r="DF7" s="207">
        <f ca="1">IF('INF S3 3'!$AY5="|","|",DF$19+'INF S3 3'!$AY5)</f>
        <v>0.29227835648148148</v>
      </c>
      <c r="DG7" s="83">
        <f ca="1">IF('INF S3 3'!$AY5="|","|",DG$19+'INF S3 3'!$AY5)</f>
        <v>0.30269502314814811</v>
      </c>
      <c r="DH7" s="82">
        <f ca="1">IF('INF S3 3'!$AZ5="|","|",DH$19+'INF S3 3'!$AZ5)</f>
        <v>0.30817631944444446</v>
      </c>
      <c r="DI7" s="207"/>
      <c r="DJ7" s="190">
        <f ca="1">IF('INF S4 3-351'!$BA4="|","|",DJ$24+'INF S4 3-351'!$BA4)</f>
        <v>0.31038422453703707</v>
      </c>
      <c r="DK7" s="194" t="s">
        <v>216</v>
      </c>
      <c r="DL7" s="83">
        <f ca="1">IF('INF S4 3-351'!$AY4="|","|",DL$24+'INF S4 3-351'!$AY4)</f>
        <v>0.32444245370370373</v>
      </c>
      <c r="DM7" s="207">
        <f ca="1">IF('INF S3 3'!$AY5="|","|",DM$19+'INF S3 3'!$AY5)</f>
        <v>0.33394502314814811</v>
      </c>
      <c r="DN7" s="83">
        <f ca="1">IF('INF S3 3'!$AY5="|","|",DN$19+'INF S3 3'!$AY5)</f>
        <v>0.3443616898148148</v>
      </c>
      <c r="DO7" s="82">
        <f ca="1">IF('INF S3 3'!$AZ5="|","|",DO$19+'INF S3 3'!$AZ5)</f>
        <v>0.34984298611111114</v>
      </c>
      <c r="DP7" s="207"/>
      <c r="DQ7" s="190">
        <f ca="1">IF('INF S4 3-351'!$BA4="|","|",DQ$24+'INF S4 3-351'!$BA4)</f>
        <v>0.3520508912037037</v>
      </c>
      <c r="DR7" s="194" t="s">
        <v>216</v>
      </c>
      <c r="DS7" s="83">
        <f ca="1">IF('INF S4 3-351'!$AY4="|","|",DS$24+'INF S4 3-351'!$AY4)</f>
        <v>0.36610912037037036</v>
      </c>
      <c r="DT7" s="207">
        <f ca="1">IF('INF S3 3'!$AY5="|","|",DT$19+'INF S3 3'!$AY5)</f>
        <v>0.3756116898148148</v>
      </c>
      <c r="DU7" s="83">
        <f ca="1">IF('INF S3 3'!$AY5="|","|",DU$19+'INF S3 3'!$AY5)</f>
        <v>0.38602835648148148</v>
      </c>
      <c r="DV7" s="82">
        <f ca="1">IF('INF S3 3'!$AZ5="|","|",DV$19+'INF S3 3'!$AZ5)</f>
        <v>0.39150965277777783</v>
      </c>
      <c r="DW7" s="207"/>
      <c r="DX7" s="190">
        <f ca="1">IF('INF S4 3-351'!$BA4="|","|",DX$24+'INF S4 3-351'!$BA4)</f>
        <v>0.39371755787037038</v>
      </c>
      <c r="DY7" s="194" t="s">
        <v>216</v>
      </c>
      <c r="DZ7" s="83">
        <f ca="1">IF('INF S4 3-351'!$AY4="|","|",DZ$24+'INF S4 3-351'!$AY4)</f>
        <v>0.40777578703703704</v>
      </c>
      <c r="EA7" s="207">
        <f ca="1">IF('INF S3 3'!$AY5="|","|",EA$19+'INF S3 3'!$AY5)</f>
        <v>0.41727835648148148</v>
      </c>
      <c r="EB7" s="82">
        <f ca="1">IF('INF S3 3'!$AZ5="|","|",EB$19+'INF S3 3'!$AZ5)</f>
        <v>0.43317631944444451</v>
      </c>
      <c r="EC7" s="194" t="s">
        <v>216</v>
      </c>
      <c r="ED7" s="83">
        <f ca="1">IF('INF S4 3-351'!$AY4="|","|",ED$24+'INF S4 3-351'!$AY4)</f>
        <v>0.44944245370370373</v>
      </c>
      <c r="EE7" s="83">
        <f ca="1">IF('INF S3 3'!$AY5="|","|",EE$19+'INF S3 3'!$AY5)</f>
        <v>0.4693616898148148</v>
      </c>
      <c r="EF7" s="207"/>
      <c r="EG7" s="190">
        <f ca="1">IF('INF S4 3-351'!$BA4="|","|",EG$24+'INF S4 3-351'!$BA4)</f>
        <v>0.47705089120370375</v>
      </c>
      <c r="EH7" s="194" t="s">
        <v>216</v>
      </c>
      <c r="EI7" s="207">
        <f ca="1">IF('INF S3 3'!$AY5="|","|",EI$19+'INF S3 3'!$AY5)</f>
        <v>0.50061168981481485</v>
      </c>
      <c r="EJ7" s="82">
        <f ca="1">IF('INF S3 3'!$AZ5="|","|",EJ$19+'INF S3 3'!$AZ5)</f>
        <v>0.51650965277777783</v>
      </c>
      <c r="EK7" s="194" t="s">
        <v>216</v>
      </c>
      <c r="EL7" s="83">
        <f ca="1">IF('INF S4 3-351'!$AY4="|","|",EL$24+'INF S4 3-351'!$AY4)</f>
        <v>0.53277578703703699</v>
      </c>
      <c r="EM7" s="83">
        <f ca="1">IF('INF S3 3'!$AY5="|","|",EM$19+'INF S3 3'!$AY5)</f>
        <v>0.55269502314814822</v>
      </c>
      <c r="EN7" s="207"/>
      <c r="EO7" s="190">
        <f ca="1">IF('INF S4 3-351'!$BA4="|","|",EO$24+'INF S4 3-351'!$BA4)</f>
        <v>0.56038422453703707</v>
      </c>
      <c r="EP7" s="194" t="s">
        <v>216</v>
      </c>
      <c r="EQ7" s="207">
        <f ca="1">IF('INF S3 3'!$AY5="|","|",EQ$19+'INF S3 3'!$AY5)</f>
        <v>0.58394502314814822</v>
      </c>
      <c r="ER7" s="82">
        <f ca="1">IF('INF S3 3'!$AZ5="|","|",ER$19+'INF S3 3'!$AZ5)</f>
        <v>0.5998429861111112</v>
      </c>
      <c r="ES7" s="194" t="s">
        <v>216</v>
      </c>
      <c r="ET7" s="83">
        <f ca="1">IF('INF S4 3-351'!$AY4="|","|",ET$24+'INF S4 3-351'!$AY4)</f>
        <v>0.61610912037037036</v>
      </c>
      <c r="EU7" s="83">
        <f ca="1">IF('INF S3 3'!$AY5="|","|",EU$19+'INF S3 3'!$AY5)</f>
        <v>0.63602835648148148</v>
      </c>
      <c r="EV7" s="207"/>
      <c r="EW7" s="190">
        <f ca="1">IF('INF S4 3-351'!$BA4="|","|",EW$24+'INF S4 3-351'!$BA4)</f>
        <v>0.64371755787037033</v>
      </c>
      <c r="EX7" s="194" t="s">
        <v>216</v>
      </c>
      <c r="EY7" s="207">
        <f ca="1">IF('INF S3 3'!$AY5="|","|",EY$19+'INF S3 3'!$AY5)</f>
        <v>0.66727835648148148</v>
      </c>
      <c r="EZ7" s="83">
        <f ca="1">IF('INF S3 3'!$AY5="|","|",EZ$19+'INF S3 3'!$AY5)</f>
        <v>0.67769502314814822</v>
      </c>
      <c r="FA7" s="82">
        <f ca="1">IF('INF S3 3'!$AZ5="|","|",FA$19+'INF S3 3'!$AZ5)</f>
        <v>0.68317631944444446</v>
      </c>
      <c r="FB7" s="207"/>
      <c r="FC7" s="190">
        <f ca="1">IF('INF S4 3-351'!$BA4="|","|",FC$24+'INF S4 3-351'!$BA4)</f>
        <v>0.68538422453703707</v>
      </c>
      <c r="FD7" s="194" t="s">
        <v>216</v>
      </c>
      <c r="FE7" s="83">
        <f ca="1">IF('INF S4 3-351'!$AY4="|","|",FE$24+'INF S4 3-351'!$AY4)</f>
        <v>0.69944245370370361</v>
      </c>
      <c r="FF7" s="207">
        <f ca="1">IF('INF S3 3'!$AY5="|","|",FF$19+'INF S3 3'!$AY5)</f>
        <v>0.70894502314814822</v>
      </c>
      <c r="FG7" s="83">
        <f ca="1">IF('INF S3 3'!$AY5="|","|",FG$19+'INF S3 3'!$AY5)</f>
        <v>0.71936168981481485</v>
      </c>
      <c r="FH7" s="82">
        <f ca="1">IF('INF S3 3'!$AZ5="|","|",FH$19+'INF S3 3'!$AZ5)</f>
        <v>0.72484298611111109</v>
      </c>
      <c r="FI7" s="207"/>
      <c r="FJ7" s="190">
        <f ca="1">IF('INF S4 3-351'!$BA4="|","|",FJ$24+'INF S4 3-351'!$BA4)</f>
        <v>0.72705089120370359</v>
      </c>
      <c r="FK7" s="194" t="s">
        <v>216</v>
      </c>
      <c r="FL7" s="207">
        <f ca="1">IF('INF S3 3'!$AY5="|","|",FL$19+'INF S3 3'!$AY5)</f>
        <v>0.75061168981481485</v>
      </c>
      <c r="FM7" s="83">
        <f ca="1">IF('INF S3 3'!$AY5="|","|",FM$19+'INF S3 3'!$AY5)</f>
        <v>0.76102835648148148</v>
      </c>
      <c r="FN7" s="82">
        <f ca="1">IF('INF S3 3'!$AZ5="|","|",FN$19+'INF S3 3'!$AZ5)</f>
        <v>0.76650965277777772</v>
      </c>
      <c r="FO7" s="207"/>
      <c r="FP7" s="190">
        <f ca="1">IF('INF S4 3-351'!$BA4="|","|",FP$24+'INF S4 3-351'!$BA4)</f>
        <v>0.76871755787037033</v>
      </c>
      <c r="FQ7" s="194" t="s">
        <v>216</v>
      </c>
      <c r="FR7" s="83">
        <f ca="1">IF('INF S4 3-351'!$AY4="|","|",FR$24+'INF S4 3-351'!$AY4)</f>
        <v>0.78277578703703699</v>
      </c>
      <c r="FS7" s="207">
        <f ca="1">IF('INF S3 3'!$AY5="|","|",FS$19+'INF S3 3'!$AY5)</f>
        <v>0.79227835648148148</v>
      </c>
      <c r="FT7" s="82">
        <f ca="1">IF('INF S3 3'!$AZ5="|","|",FT$19+'INF S3 3'!$AZ5)</f>
        <v>0.80817631944444446</v>
      </c>
      <c r="FU7" s="194" t="s">
        <v>216</v>
      </c>
      <c r="FV7" s="83">
        <f ca="1">IF('INF S4 3-351'!$AY4="|","|",FV$24+'INF S4 3-351'!$AY4)</f>
        <v>0.82444245370370361</v>
      </c>
      <c r="FW7" s="83">
        <f ca="1">IF('INF S3 3'!$AY5="|","|",FW$19+'INF S3 3'!$AY5)</f>
        <v>0.84436168981481485</v>
      </c>
      <c r="FX7" s="207"/>
      <c r="FY7" s="190">
        <f ca="1">IF('INF S4 3-351'!$BA4="|","|",FY$24+'INF S4 3-351'!$BA4)</f>
        <v>0.8520508912037037</v>
      </c>
      <c r="FZ7" s="194" t="s">
        <v>216</v>
      </c>
      <c r="GA7" s="207">
        <f ca="1">IF('INF S3 3'!$AY5="|","|",GA$19+'INF S3 3'!$AY5)</f>
        <v>0.87561168981481485</v>
      </c>
      <c r="GB7" s="82">
        <f ca="1">IF('INF S3 3'!$AZ5="|","|",GB$19+'INF S3 3'!$AZ5)</f>
        <v>0.89150965277777772</v>
      </c>
      <c r="GC7" s="194" t="s">
        <v>216</v>
      </c>
      <c r="GD7" s="83">
        <f ca="1">IF('INF S4 3-351'!$AY4="|","|",GD$24+'INF S4 3-351'!$AY4)</f>
        <v>0.90777578703703699</v>
      </c>
      <c r="GE7" s="83">
        <f ca="1">IF('INF S3 3'!$AY5="|","|",GE$19+'INF S3 3'!$AY5)</f>
        <v>0.92769502314814822</v>
      </c>
      <c r="GF7" s="207"/>
      <c r="GG7" s="190">
        <f ca="1">IF('INF S4 3-351'!$BA4="|","|",GG$24+'INF S4 3-351'!$BA4)</f>
        <v>0.93538422453703696</v>
      </c>
      <c r="GH7" s="194" t="s">
        <v>216</v>
      </c>
      <c r="GI7" s="207">
        <f ca="1">IF('INF S3 3'!$AY5="|","|",GI$19+'INF S3 3'!$AY5)</f>
        <v>0.95894502314814822</v>
      </c>
      <c r="GJ7" s="82">
        <f ca="1">IF('INF S3 3'!$AZ5="|","|",GJ$19+'INF S3 3'!$AZ5)</f>
        <v>0.97484298611111109</v>
      </c>
      <c r="GK7" s="83">
        <f ca="1">IF('INF S4 3-351'!$AY4="|","|",GK$24+'INF S4 3-351'!$AY4)</f>
        <v>0.99110912037037036</v>
      </c>
      <c r="GL7" s="83">
        <f ca="1">IF('INF S3 3'!$AY5="|","|",GL$19+'INF S3 3'!$AY5)</f>
        <v>1.0110283564814815</v>
      </c>
    </row>
    <row r="8" spans="1:194">
      <c r="A8" s="187">
        <f ca="1">'INF S3 3'!K6</f>
        <v>41.927000000000021</v>
      </c>
      <c r="B8" s="148">
        <f ca="1">'INF S4 3-351'!K5</f>
        <v>45.452999999999996</v>
      </c>
      <c r="C8" s="153" t="str">
        <f ca="1">'INF S3 3'!L6</f>
        <v>Podstolice</v>
      </c>
      <c r="D8" s="180"/>
      <c r="E8" s="83">
        <f ca="1">IF('INF S3 3'!$AQ6="|","|",E$7+'INF S3 3'!$AQ6-'INF S3 3'!$AQ$5)</f>
        <v>0.20145833333333332</v>
      </c>
      <c r="F8" s="207">
        <f ca="1">IF('INF S3 3'!$AQ6="|","|",F$7+'INF S3 3'!$AQ6-'INF S3 3'!$AQ$5)</f>
        <v>0.21326388888888889</v>
      </c>
      <c r="G8" s="83">
        <f ca="1">IF('INF S4 3-351'!$AQ5="|","|",G$7+'INF S4 3-351'!$AQ5)</f>
        <v>0.22229166666666667</v>
      </c>
      <c r="H8" s="195"/>
      <c r="I8" s="190" t="str">
        <f ca="1">IF('INF S4 3-351'!$AS5="|","|",I$7+'INF S4 3-351'!$AS5)</f>
        <v>|</v>
      </c>
      <c r="J8" s="82" t="str">
        <f ca="1">IF('INF S3 3'!$AR6="|","|",J$7+'INF S3 3'!$AR6-'INF S3 3'!$AN$5)</f>
        <v>|</v>
      </c>
      <c r="K8" s="83">
        <f ca="1">IF('INF S3 3'!$AQ6="|","|",K$7+'INF S3 3'!$AQ6-'INF S3 3'!$AQ$5)</f>
        <v>0.24312500000000001</v>
      </c>
      <c r="L8" s="207">
        <f ca="1">IF('INF S3 3'!$AQ6="|","|",L$7+'INF S3 3'!$AQ6-'INF S3 3'!$AQ$5)</f>
        <v>0.25493055555555555</v>
      </c>
      <c r="M8" s="83">
        <f ca="1">IF('INF S4 3-351'!$AQ5="|","|",M$7+'INF S4 3-351'!$AQ5)</f>
        <v>0.26395833333333335</v>
      </c>
      <c r="N8" s="195">
        <v>0.27847222222222223</v>
      </c>
      <c r="O8" s="195"/>
      <c r="P8" s="190" t="str">
        <f ca="1">IF('INF S4 3-351'!$AS5="|","|",P$7+'INF S4 3-351'!$AS5)</f>
        <v>|</v>
      </c>
      <c r="Q8" s="82" t="str">
        <f ca="1">IF('INF S3 3'!$AR6="|","|",Q$7+'INF S3 3'!$AR6-'INF S3 3'!$AN$5)</f>
        <v>|</v>
      </c>
      <c r="R8" s="83">
        <f ca="1">IF('INF S3 3'!$AQ6="|","|",R$7+'INF S3 3'!$AQ6-'INF S3 3'!$AQ$5)</f>
        <v>0.28479166666666667</v>
      </c>
      <c r="S8" s="207">
        <f ca="1">IF('INF S3 3'!$AQ6="|","|",S$7+'INF S3 3'!$AQ6-'INF S3 3'!$AQ$5)</f>
        <v>0.29659722222222223</v>
      </c>
      <c r="T8" s="83">
        <f ca="1">IF('INF S4 3-351'!$AQ5="|","|",T$7+'INF S4 3-351'!$AQ5)</f>
        <v>0.30562499999999998</v>
      </c>
      <c r="U8" s="195">
        <v>0.32013888888888892</v>
      </c>
      <c r="V8" s="195"/>
      <c r="W8" s="190" t="str">
        <f ca="1">IF('INF S4 3-351'!$AS5="|","|",W$7+'INF S4 3-351'!$AS5)</f>
        <v>|</v>
      </c>
      <c r="X8" s="82" t="str">
        <f ca="1">IF('INF S3 3'!$AR6="|","|",X$7+'INF S3 3'!$AR6-'INF S3 3'!$AN$5)</f>
        <v>|</v>
      </c>
      <c r="Y8" s="83">
        <f ca="1">IF('INF S3 3'!$AQ6="|","|",Y$7+'INF S3 3'!$AQ6-'INF S3 3'!$AQ$5)</f>
        <v>0.32645833333333335</v>
      </c>
      <c r="Z8" s="207">
        <f ca="1">IF('INF S3 3'!$AQ6="|","|",Z$7+'INF S3 3'!$AQ6-'INF S3 3'!$AQ$5)</f>
        <v>0.33826388888888886</v>
      </c>
      <c r="AA8" s="83">
        <f ca="1">IF('INF S4 3-351'!$AQ5="|","|",AA$7+'INF S4 3-351'!$AQ5)</f>
        <v>0.34729166666666667</v>
      </c>
      <c r="AB8" s="195">
        <v>0.36180555555555555</v>
      </c>
      <c r="AC8" s="195"/>
      <c r="AD8" s="190" t="str">
        <f ca="1">IF('INF S4 3-351'!$AS5="|","|",AD$7+'INF S4 3-351'!$AS5)</f>
        <v>|</v>
      </c>
      <c r="AE8" s="82" t="str">
        <f ca="1">IF('INF S3 3'!$AR6="|","|",AE$7+'INF S3 3'!$AR6-'INF S3 3'!$AN$5)</f>
        <v>|</v>
      </c>
      <c r="AF8" s="207">
        <f ca="1">IF('INF S3 3'!$AQ6="|","|",AF$7+'INF S3 3'!$AQ6-'INF S3 3'!$AQ$5)</f>
        <v>0.37993055555555555</v>
      </c>
      <c r="AG8" s="195">
        <v>0.40347222222222223</v>
      </c>
      <c r="AH8" s="195"/>
      <c r="AI8" s="190" t="str">
        <f ca="1">IF('INF S4 3-351'!$AS5="|","|",AI$7+'INF S4 3-351'!$AS5)</f>
        <v>|</v>
      </c>
      <c r="AJ8" s="83">
        <f ca="1">IF('INF S3 3'!$AQ6="|","|",AJ$7+'INF S3 3'!$AQ6-'INF S3 3'!$AQ$5)</f>
        <v>0.40979166666666667</v>
      </c>
      <c r="AK8" s="83">
        <f ca="1">IF('INF S4 3-351'!$AQ5="|","|",AK$7+'INF S4 3-351'!$AQ5)</f>
        <v>0.43062499999999998</v>
      </c>
      <c r="AL8" s="195">
        <v>0.44513888888888892</v>
      </c>
      <c r="AM8" s="82" t="str">
        <f ca="1">IF('INF S3 3'!$AR6="|","|",AM$7+'INF S3 3'!$AR6-'INF S3 3'!$AN$5)</f>
        <v>|</v>
      </c>
      <c r="AN8" s="207">
        <f ca="1">IF('INF S3 3'!$AQ6="|","|",AN$7+'INF S3 3'!$AQ6-'INF S3 3'!$AQ$5)</f>
        <v>0.46326388888888886</v>
      </c>
      <c r="AO8" s="195">
        <v>0.48680555555555555</v>
      </c>
      <c r="AP8" s="195"/>
      <c r="AQ8" s="190" t="str">
        <f ca="1">IF('INF S4 3-351'!$AS5="|","|",AQ$7+'INF S4 3-351'!$AS5)</f>
        <v>|</v>
      </c>
      <c r="AR8" s="83">
        <f ca="1">IF('INF S3 3'!$AQ6="|","|",AR$7+'INF S3 3'!$AQ6-'INF S3 3'!$AQ$5)</f>
        <v>0.49312499999999992</v>
      </c>
      <c r="AS8" s="83">
        <f ca="1">IF('INF S4 3-351'!$AQ5="|","|",AS$7+'INF S4 3-351'!$AQ5)</f>
        <v>0.51395833333333329</v>
      </c>
      <c r="AT8" s="195">
        <v>0.52847222222222223</v>
      </c>
      <c r="AU8" s="82" t="str">
        <f ca="1">IF('INF S3 3'!$AR6="|","|",AU$7+'INF S3 3'!$AR6-'INF S3 3'!$AN$5)</f>
        <v>|</v>
      </c>
      <c r="AV8" s="207">
        <f ca="1">IF('INF S3 3'!$AQ6="|","|",AV$7+'INF S3 3'!$AQ6-'INF S3 3'!$AQ$5)</f>
        <v>0.54659722222222218</v>
      </c>
      <c r="AW8" s="195">
        <v>0.57013888888888886</v>
      </c>
      <c r="AX8" s="195"/>
      <c r="AY8" s="190" t="str">
        <f ca="1">IF('INF S4 3-351'!$AS5="|","|",AY$7+'INF S4 3-351'!$AS5)</f>
        <v>|</v>
      </c>
      <c r="AZ8" s="83">
        <f ca="1">IF('INF S3 3'!$AQ6="|","|",AZ$7+'INF S3 3'!$AQ6-'INF S3 3'!$AQ$5)</f>
        <v>0.57645833333333329</v>
      </c>
      <c r="BA8" s="83">
        <f ca="1">IF('INF S4 3-351'!$AQ5="|","|",BA$7+'INF S4 3-351'!$AQ5)</f>
        <v>0.59729166666666667</v>
      </c>
      <c r="BB8" s="195">
        <v>0.6118055555555556</v>
      </c>
      <c r="BC8" s="82" t="str">
        <f ca="1">IF('INF S3 3'!$AR6="|","|",BC$7+'INF S3 3'!$AR6-'INF S3 3'!$AN$5)</f>
        <v>|</v>
      </c>
      <c r="BD8" s="83">
        <f ca="1">IF('INF S3 3'!$AQ6="|","|",BD$7+'INF S3 3'!$AQ6-'INF S3 3'!$AQ$5)</f>
        <v>0.61812500000000004</v>
      </c>
      <c r="BE8" s="207">
        <f ca="1">IF('INF S3 3'!$AQ6="|","|",BE$7+'INF S3 3'!$AQ6-'INF S3 3'!$AQ$5)</f>
        <v>0.62993055555555555</v>
      </c>
      <c r="BF8" s="83">
        <f ca="1">IF('INF S4 3-351'!$AQ5="|","|",BF$7+'INF S4 3-351'!$AQ5)</f>
        <v>0.63895833333333329</v>
      </c>
      <c r="BG8" s="195">
        <v>0.65347222222222223</v>
      </c>
      <c r="BH8" s="195"/>
      <c r="BI8" s="190" t="str">
        <f ca="1">IF('INF S4 3-351'!$AS5="|","|",BI$7+'INF S4 3-351'!$AS5)</f>
        <v>|</v>
      </c>
      <c r="BJ8" s="82" t="str">
        <f ca="1">IF('INF S3 3'!$AR6="|","|",BJ$7+'INF S3 3'!$AR6-'INF S3 3'!$AN$5)</f>
        <v>|</v>
      </c>
      <c r="BK8" s="83">
        <f ca="1">IF('INF S3 3'!$AQ6="|","|",BK$7+'INF S3 3'!$AQ6-'INF S3 3'!$AQ$5)</f>
        <v>0.65979166666666667</v>
      </c>
      <c r="BL8" s="207">
        <f ca="1">IF('INF S3 3'!$AQ6="|","|",BL$7+'INF S3 3'!$AQ6-'INF S3 3'!$AQ$5)</f>
        <v>0.67159722222222218</v>
      </c>
      <c r="BM8" s="83">
        <f ca="1">IF('INF S4 3-351'!$AQ5="|","|",BM$7+'INF S4 3-351'!$AQ5)</f>
        <v>0.68062499999999992</v>
      </c>
      <c r="BN8" s="195">
        <v>0.69513888888888886</v>
      </c>
      <c r="BO8" s="195"/>
      <c r="BP8" s="190" t="str">
        <f ca="1">IF('INF S4 3-351'!$AS5="|","|",BP$7+'INF S4 3-351'!$AS5)</f>
        <v>|</v>
      </c>
      <c r="BQ8" s="82" t="str">
        <f ca="1">IF('INF S3 3'!$AR6="|","|",BQ$7+'INF S3 3'!$AR6-'INF S3 3'!$AN$5)</f>
        <v>|</v>
      </c>
      <c r="BR8" s="83">
        <f ca="1">IF('INF S3 3'!$AQ6="|","|",BR$7+'INF S3 3'!$AQ6-'INF S3 3'!$AQ$5)</f>
        <v>0.70145833333333329</v>
      </c>
      <c r="BS8" s="207">
        <f ca="1">IF('INF S3 3'!$AQ6="|","|",BS$7+'INF S3 3'!$AQ6-'INF S3 3'!$AQ$5)</f>
        <v>0.71326388888888892</v>
      </c>
      <c r="BT8" s="83">
        <f ca="1">IF('INF S4 3-351'!$AQ5="|","|",BT$7+'INF S4 3-351'!$AQ5)</f>
        <v>0.72229166666666655</v>
      </c>
      <c r="BU8" s="195">
        <v>0.7368055555555556</v>
      </c>
      <c r="BV8" s="195"/>
      <c r="BW8" s="190" t="str">
        <f ca="1">IF('INF S4 3-351'!$AS5="|","|",BW$7+'INF S4 3-351'!$AS5)</f>
        <v>|</v>
      </c>
      <c r="BX8" s="82" t="str">
        <f ca="1">IF('INF S3 3'!$AR6="|","|",BX$7+'INF S3 3'!$AR6-'INF S3 3'!$AN$5)</f>
        <v>|</v>
      </c>
      <c r="BY8" s="207">
        <f ca="1">IF('INF S3 3'!$AQ6="|","|",BY$7+'INF S3 3'!$AQ6-'INF S3 3'!$AQ$5)</f>
        <v>0.75493055555555555</v>
      </c>
      <c r="BZ8" s="195">
        <v>0.77847222222222223</v>
      </c>
      <c r="CA8" s="195"/>
      <c r="CB8" s="190" t="str">
        <f ca="1">IF('INF S4 3-351'!$AS5="|","|",CB$7+'INF S4 3-351'!$AS5)</f>
        <v>|</v>
      </c>
      <c r="CC8" s="83">
        <f ca="1">IF('INF S3 3'!$AQ6="|","|",CC$7+'INF S3 3'!$AQ6-'INF S3 3'!$AQ$5)</f>
        <v>0.78479166666666655</v>
      </c>
      <c r="CD8" s="83">
        <f ca="1">IF('INF S4 3-351'!$AQ5="|","|",CD$7+'INF S4 3-351'!$AQ5)</f>
        <v>0.80562499999999992</v>
      </c>
      <c r="CE8" s="195">
        <v>0.82013888888888886</v>
      </c>
      <c r="CF8" s="82" t="str">
        <f ca="1">IF('INF S3 3'!$AR6="|","|",CF$7+'INF S3 3'!$AR6-'INF S3 3'!$AN$5)</f>
        <v>|</v>
      </c>
      <c r="CG8" s="207">
        <f ca="1">IF('INF S3 3'!$AQ6="|","|",CG$7+'INF S3 3'!$AQ6-'INF S3 3'!$AQ$5)</f>
        <v>0.83826388888888892</v>
      </c>
      <c r="CH8" s="195">
        <v>0.8618055555555556</v>
      </c>
      <c r="CI8" s="195"/>
      <c r="CJ8" s="190" t="str">
        <f ca="1">IF('INF S4 3-351'!$AS5="|","|",CJ$7+'INF S4 3-351'!$AS5)</f>
        <v>|</v>
      </c>
      <c r="CK8" s="83">
        <f ca="1">IF('INF S3 3'!$AQ6="|","|",CK$7+'INF S3 3'!$AQ6-'INF S3 3'!$AQ$5)</f>
        <v>0.86812499999999992</v>
      </c>
      <c r="CL8" s="83">
        <f ca="1">IF('INF S4 3-351'!$AQ5="|","|",CL$7+'INF S4 3-351'!$AQ5)</f>
        <v>0.88895833333333329</v>
      </c>
      <c r="CM8" s="195">
        <v>0.90347222222222223</v>
      </c>
      <c r="CN8" s="82" t="str">
        <f ca="1">IF('INF S3 3'!$AR6="|","|",CN$7+'INF S3 3'!$AR6-'INF S3 3'!$AN$5)</f>
        <v>|</v>
      </c>
      <c r="CO8" s="207">
        <f ca="1">IF('INF S3 3'!$AQ6="|","|",CO$7+'INF S3 3'!$AQ6-'INF S3 3'!$AQ$5)</f>
        <v>0.92159722222222218</v>
      </c>
      <c r="CP8" s="195">
        <v>0.94513888888888886</v>
      </c>
      <c r="CQ8" s="190" t="str">
        <f ca="1">IF('INF S4 3-351'!$AS5="|","|",CQ$7+'INF S4 3-351'!$AS5)</f>
        <v>|</v>
      </c>
      <c r="CR8" s="83">
        <f ca="1">IF('INF S3 3'!$AQ6="|","|",CR$7+'INF S3 3'!$AQ6-'INF S3 3'!$AQ$5)</f>
        <v>0.95145833333333329</v>
      </c>
      <c r="CS8" s="175"/>
      <c r="CT8" s="175"/>
      <c r="CU8" s="280"/>
      <c r="CV8" s="187">
        <v>41.927000000000021</v>
      </c>
      <c r="CW8" s="148">
        <v>45.452999999999996</v>
      </c>
      <c r="CX8" s="153" t="s">
        <v>125</v>
      </c>
      <c r="CY8" s="180"/>
      <c r="CZ8" s="83">
        <f ca="1">IF('INF S3 3'!$AY6="|","|",CZ$19+'INF S3 3'!$AY6)</f>
        <v>0.25597978009259259</v>
      </c>
      <c r="DA8" s="82" t="str">
        <f ca="1">IF('INF S3 3'!$AZ6="|","|",DA$19+'INF S3 3'!$AZ6)</f>
        <v>|</v>
      </c>
      <c r="DB8" s="207"/>
      <c r="DC8" s="190" t="str">
        <f ca="1">IF('INF S4 3-351'!$BA5="|","|",DC$24+'INF S4 3-351'!$BA5)</f>
        <v>|</v>
      </c>
      <c r="DD8" s="195">
        <f ca="1">DD19+'INF S3 3'!$BB$4-'INF S3 3'!$AX$4</f>
        <v>0.26579861111111108</v>
      </c>
      <c r="DE8" s="83">
        <f ca="1">IF('INF S4 3-351'!$AY5="|","|",DE$24+'INF S4 3-351'!$AY5)</f>
        <v>0.27842165509259259</v>
      </c>
      <c r="DF8" s="207">
        <f ca="1">IF('INF S3 3'!$AY6="|","|",DF$19+'INF S3 3'!$AY6)</f>
        <v>0.28722978009259259</v>
      </c>
      <c r="DG8" s="83">
        <f ca="1">IF('INF S3 3'!$AY6="|","|",DG$19+'INF S3 3'!$AY6)</f>
        <v>0.29764644675925922</v>
      </c>
      <c r="DH8" s="82" t="str">
        <f ca="1">IF('INF S3 3'!$AZ6="|","|",DH$19+'INF S3 3'!$AZ6)</f>
        <v>|</v>
      </c>
      <c r="DI8" s="207"/>
      <c r="DJ8" s="190" t="str">
        <f ca="1">IF('INF S4 3-351'!$BA5="|","|",DJ$24+'INF S4 3-351'!$BA5)</f>
        <v>|</v>
      </c>
      <c r="DK8" s="195">
        <f ca="1">DK19+'INF S3 3'!$BB$4-'INF S3 3'!$AX$4</f>
        <v>0.30746527777777777</v>
      </c>
      <c r="DL8" s="83">
        <f ca="1">IF('INF S4 3-351'!$AY5="|","|",DL$24+'INF S4 3-351'!$AY5)</f>
        <v>0.32008832175925928</v>
      </c>
      <c r="DM8" s="207">
        <f ca="1">IF('INF S3 3'!$AY6="|","|",DM$19+'INF S3 3'!$AY6)</f>
        <v>0.32889644675925922</v>
      </c>
      <c r="DN8" s="83">
        <f ca="1">IF('INF S3 3'!$AY6="|","|",DN$19+'INF S3 3'!$AY6)</f>
        <v>0.33931311342592591</v>
      </c>
      <c r="DO8" s="82" t="str">
        <f ca="1">IF('INF S3 3'!$AZ6="|","|",DO$19+'INF S3 3'!$AZ6)</f>
        <v>|</v>
      </c>
      <c r="DP8" s="207"/>
      <c r="DQ8" s="190" t="str">
        <f ca="1">IF('INF S4 3-351'!$BA5="|","|",DQ$24+'INF S4 3-351'!$BA5)</f>
        <v>|</v>
      </c>
      <c r="DR8" s="195">
        <f ca="1">DR19+'INF S3 3'!$BB$4-'INF S3 3'!$AX$4</f>
        <v>0.3491319444444444</v>
      </c>
      <c r="DS8" s="83">
        <f ca="1">IF('INF S4 3-351'!$AY5="|","|",DS$24+'INF S4 3-351'!$AY5)</f>
        <v>0.36175498842592591</v>
      </c>
      <c r="DT8" s="207">
        <f ca="1">IF('INF S3 3'!$AY6="|","|",DT$19+'INF S3 3'!$AY6)</f>
        <v>0.37056311342592591</v>
      </c>
      <c r="DU8" s="83">
        <f ca="1">IF('INF S3 3'!$AY6="|","|",DU$19+'INF S3 3'!$AY6)</f>
        <v>0.38097978009259259</v>
      </c>
      <c r="DV8" s="82" t="str">
        <f ca="1">IF('INF S3 3'!$AZ6="|","|",DV$19+'INF S3 3'!$AZ6)</f>
        <v>|</v>
      </c>
      <c r="DW8" s="207"/>
      <c r="DX8" s="190" t="str">
        <f ca="1">IF('INF S4 3-351'!$BA5="|","|",DX$24+'INF S4 3-351'!$BA5)</f>
        <v>|</v>
      </c>
      <c r="DY8" s="195">
        <f ca="1">DY19+'INF S3 3'!$BB$4-'INF S3 3'!$AX$4</f>
        <v>0.39079861111111108</v>
      </c>
      <c r="DZ8" s="83">
        <f ca="1">IF('INF S4 3-351'!$AY5="|","|",DZ$24+'INF S4 3-351'!$AY5)</f>
        <v>0.40342165509259259</v>
      </c>
      <c r="EA8" s="207">
        <f ca="1">IF('INF S3 3'!$AY6="|","|",EA$19+'INF S3 3'!$AY6)</f>
        <v>0.41222978009259259</v>
      </c>
      <c r="EB8" s="82" t="str">
        <f ca="1">IF('INF S3 3'!$AZ6="|","|",EB$19+'INF S3 3'!$AZ6)</f>
        <v>|</v>
      </c>
      <c r="EC8" s="195">
        <f ca="1">EC19+'INF S3 3'!$BB$4-'INF S3 3'!$AX$4</f>
        <v>0.43246527777777777</v>
      </c>
      <c r="ED8" s="83">
        <f ca="1">IF('INF S4 3-351'!$AY5="|","|",ED$24+'INF S4 3-351'!$AY5)</f>
        <v>0.44508832175925928</v>
      </c>
      <c r="EE8" s="83">
        <f ca="1">IF('INF S3 3'!$AY6="|","|",EE$19+'INF S3 3'!$AY6)</f>
        <v>0.46431311342592591</v>
      </c>
      <c r="EF8" s="207"/>
      <c r="EG8" s="190" t="str">
        <f ca="1">IF('INF S4 3-351'!$BA5="|","|",EG$24+'INF S4 3-351'!$BA5)</f>
        <v>|</v>
      </c>
      <c r="EH8" s="195">
        <f ca="1">EH19+'INF S3 3'!$BB$4-'INF S3 3'!$AX$4</f>
        <v>0.4741319444444444</v>
      </c>
      <c r="EI8" s="207">
        <f ca="1">IF('INF S3 3'!$AY6="|","|",EI$19+'INF S3 3'!$AY6)</f>
        <v>0.49556311342592591</v>
      </c>
      <c r="EJ8" s="82" t="str">
        <f ca="1">IF('INF S3 3'!$AZ6="|","|",EJ$19+'INF S3 3'!$AZ6)</f>
        <v>|</v>
      </c>
      <c r="EK8" s="195">
        <f ca="1">EK19+'INF S3 3'!$BB$4-'INF S3 3'!$AX$4</f>
        <v>0.51579861111111114</v>
      </c>
      <c r="EL8" s="83">
        <f ca="1">IF('INF S4 3-351'!$AY5="|","|",EL$24+'INF S4 3-351'!$AY5)</f>
        <v>0.52842165509259265</v>
      </c>
      <c r="EM8" s="83">
        <f ca="1">IF('INF S3 3'!$AY6="|","|",EM$19+'INF S3 3'!$AY6)</f>
        <v>0.54764644675925933</v>
      </c>
      <c r="EN8" s="207"/>
      <c r="EO8" s="190" t="str">
        <f ca="1">IF('INF S4 3-351'!$BA5="|","|",EO$24+'INF S4 3-351'!$BA5)</f>
        <v>|</v>
      </c>
      <c r="EP8" s="195">
        <f ca="1">EP19+'INF S3 3'!$BB$4-'INF S3 3'!$AX$4</f>
        <v>0.55746527777777777</v>
      </c>
      <c r="EQ8" s="207">
        <f ca="1">IF('INF S3 3'!$AY6="|","|",EQ$19+'INF S3 3'!$AY6)</f>
        <v>0.57889644675925933</v>
      </c>
      <c r="ER8" s="82" t="str">
        <f ca="1">IF('INF S3 3'!$AZ6="|","|",ER$19+'INF S3 3'!$AZ6)</f>
        <v>|</v>
      </c>
      <c r="ES8" s="195">
        <f ca="1">ES19+'INF S3 3'!$BB$4-'INF S3 3'!$AX$4</f>
        <v>0.59913194444444451</v>
      </c>
      <c r="ET8" s="83">
        <f ca="1">IF('INF S4 3-351'!$AY5="|","|",ET$24+'INF S4 3-351'!$AY5)</f>
        <v>0.61175498842592591</v>
      </c>
      <c r="EU8" s="83">
        <f ca="1">IF('INF S3 3'!$AY6="|","|",EU$19+'INF S3 3'!$AY6)</f>
        <v>0.63097978009259259</v>
      </c>
      <c r="EV8" s="207"/>
      <c r="EW8" s="190" t="str">
        <f ca="1">IF('INF S4 3-351'!$BA5="|","|",EW$24+'INF S4 3-351'!$BA5)</f>
        <v>|</v>
      </c>
      <c r="EX8" s="195">
        <f ca="1">EX19+'INF S3 3'!$BB$4-'INF S3 3'!$AX$4</f>
        <v>0.64079861111111114</v>
      </c>
      <c r="EY8" s="207">
        <f ca="1">IF('INF S3 3'!$AY6="|","|",EY$19+'INF S3 3'!$AY6)</f>
        <v>0.66222978009259259</v>
      </c>
      <c r="EZ8" s="83">
        <f ca="1">IF('INF S3 3'!$AY6="|","|",EZ$19+'INF S3 3'!$AY6)</f>
        <v>0.67264644675925933</v>
      </c>
      <c r="FA8" s="82" t="str">
        <f ca="1">IF('INF S3 3'!$AZ6="|","|",FA$19+'INF S3 3'!$AZ6)</f>
        <v>|</v>
      </c>
      <c r="FB8" s="207"/>
      <c r="FC8" s="190" t="str">
        <f ca="1">IF('INF S4 3-351'!$BA5="|","|",FC$24+'INF S4 3-351'!$BA5)</f>
        <v>|</v>
      </c>
      <c r="FD8" s="195">
        <f ca="1">FD19+'INF S3 3'!$BB$4-'INF S3 3'!$AX$4</f>
        <v>0.68246527777777788</v>
      </c>
      <c r="FE8" s="83">
        <f ca="1">IF('INF S4 3-351'!$AY5="|","|",FE$24+'INF S4 3-351'!$AY5)</f>
        <v>0.69508832175925916</v>
      </c>
      <c r="FF8" s="207">
        <f ca="1">IF('INF S3 3'!$AY6="|","|",FF$19+'INF S3 3'!$AY6)</f>
        <v>0.70389644675925933</v>
      </c>
      <c r="FG8" s="83">
        <f ca="1">IF('INF S3 3'!$AY6="|","|",FG$19+'INF S3 3'!$AY6)</f>
        <v>0.71431311342592596</v>
      </c>
      <c r="FH8" s="82" t="str">
        <f ca="1">IF('INF S3 3'!$AZ6="|","|",FH$19+'INF S3 3'!$AZ6)</f>
        <v>|</v>
      </c>
      <c r="FI8" s="207"/>
      <c r="FJ8" s="190" t="str">
        <f ca="1">IF('INF S4 3-351'!$BA5="|","|",FJ$24+'INF S4 3-351'!$BA5)</f>
        <v>|</v>
      </c>
      <c r="FK8" s="195">
        <f ca="1">FK19+'INF S3 3'!$BB$4-'INF S3 3'!$AX$4</f>
        <v>0.72413194444444451</v>
      </c>
      <c r="FL8" s="207">
        <f ca="1">IF('INF S3 3'!$AY6="|","|",FL$19+'INF S3 3'!$AY6)</f>
        <v>0.74556311342592596</v>
      </c>
      <c r="FM8" s="83">
        <f ca="1">IF('INF S3 3'!$AY6="|","|",FM$19+'INF S3 3'!$AY6)</f>
        <v>0.75597978009259259</v>
      </c>
      <c r="FN8" s="82" t="str">
        <f ca="1">IF('INF S3 3'!$AZ6="|","|",FN$19+'INF S3 3'!$AZ6)</f>
        <v>|</v>
      </c>
      <c r="FO8" s="207"/>
      <c r="FP8" s="190" t="str">
        <f ca="1">IF('INF S4 3-351'!$BA5="|","|",FP$24+'INF S4 3-351'!$BA5)</f>
        <v>|</v>
      </c>
      <c r="FQ8" s="195">
        <f ca="1">FQ19+'INF S3 3'!$BB$4-'INF S3 3'!$AX$4</f>
        <v>0.76579861111111125</v>
      </c>
      <c r="FR8" s="83">
        <f ca="1">IF('INF S4 3-351'!$AY5="|","|",FR$24+'INF S4 3-351'!$AY5)</f>
        <v>0.77842165509259265</v>
      </c>
      <c r="FS8" s="207">
        <f ca="1">IF('INF S3 3'!$AY6="|","|",FS$19+'INF S3 3'!$AY6)</f>
        <v>0.78722978009259259</v>
      </c>
      <c r="FT8" s="82" t="str">
        <f ca="1">IF('INF S3 3'!$AZ6="|","|",FT$19+'INF S3 3'!$AZ6)</f>
        <v>|</v>
      </c>
      <c r="FU8" s="195">
        <f ca="1">FU19+'INF S3 3'!$BB$4-'INF S3 3'!$AX$4</f>
        <v>0.80746527777777788</v>
      </c>
      <c r="FV8" s="83">
        <f ca="1">IF('INF S4 3-351'!$AY5="|","|",FV$24+'INF S4 3-351'!$AY5)</f>
        <v>0.82008832175925916</v>
      </c>
      <c r="FW8" s="83">
        <f ca="1">IF('INF S3 3'!$AY6="|","|",FW$19+'INF S3 3'!$AY6)</f>
        <v>0.83931311342592596</v>
      </c>
      <c r="FX8" s="207"/>
      <c r="FY8" s="190" t="str">
        <f ca="1">IF('INF S4 3-351'!$BA5="|","|",FY$24+'INF S4 3-351'!$BA5)</f>
        <v>|</v>
      </c>
      <c r="FZ8" s="195">
        <f ca="1">FZ19+'INF S3 3'!$BB$4-'INF S3 3'!$AX$4</f>
        <v>0.84913194444444451</v>
      </c>
      <c r="GA8" s="207">
        <f ca="1">IF('INF S3 3'!$AY6="|","|",GA$19+'INF S3 3'!$AY6)</f>
        <v>0.87056311342592596</v>
      </c>
      <c r="GB8" s="82" t="str">
        <f ca="1">IF('INF S3 3'!$AZ6="|","|",GB$19+'INF S3 3'!$AZ6)</f>
        <v>|</v>
      </c>
      <c r="GC8" s="195">
        <f ca="1">GC19+'INF S3 3'!$BB$4-'INF S3 3'!$AX$4</f>
        <v>0.89079861111111125</v>
      </c>
      <c r="GD8" s="83">
        <f ca="1">IF('INF S4 3-351'!$AY5="|","|",GD$24+'INF S4 3-351'!$AY5)</f>
        <v>0.90342165509259265</v>
      </c>
      <c r="GE8" s="83">
        <f ca="1">IF('INF S3 3'!$AY6="|","|",GE$19+'INF S3 3'!$AY6)</f>
        <v>0.92264644675925933</v>
      </c>
      <c r="GF8" s="207"/>
      <c r="GG8" s="190" t="str">
        <f ca="1">IF('INF S4 3-351'!$BA5="|","|",GG$24+'INF S4 3-351'!$BA5)</f>
        <v>|</v>
      </c>
      <c r="GH8" s="195">
        <f ca="1">GH19+'INF S3 3'!$BB$4-'INF S3 3'!$AX$4</f>
        <v>0.93246527777777788</v>
      </c>
      <c r="GI8" s="207">
        <f ca="1">IF('INF S3 3'!$AY6="|","|",GI$19+'INF S3 3'!$AY6)</f>
        <v>0.95389644675925933</v>
      </c>
      <c r="GJ8" s="82" t="str">
        <f ca="1">IF('INF S3 3'!$AZ6="|","|",GJ$19+'INF S3 3'!$AZ6)</f>
        <v>|</v>
      </c>
      <c r="GK8" s="83">
        <f ca="1">IF('INF S4 3-351'!$AY5="|","|",GK$24+'INF S4 3-351'!$AY5)</f>
        <v>0.98675498842592591</v>
      </c>
      <c r="GL8" s="83">
        <f ca="1">IF('INF S3 3'!$AY6="|","|",GL$19+'INF S3 3'!$AY6)</f>
        <v>1.0059797800925925</v>
      </c>
    </row>
    <row r="9" spans="1:194">
      <c r="A9" s="187">
        <f ca="1">'INF S3 3'!K7</f>
        <v>36.252999999999986</v>
      </c>
      <c r="B9" s="148">
        <f ca="1">'INF S4 3-351'!K6</f>
        <v>39.778999999999961</v>
      </c>
      <c r="C9" s="155" t="str">
        <f ca="1">'INF S3 3'!L7</f>
        <v>Nekla</v>
      </c>
      <c r="D9" s="180"/>
      <c r="E9" s="83">
        <f ca="1">IF('INF S3 3'!$AQ7="|","|",E$7+'INF S3 3'!$AQ7-'INF S3 3'!$AQ$5)</f>
        <v>0.2041550925925926</v>
      </c>
      <c r="F9" s="207">
        <f ca="1">IF('INF S3 3'!$AQ7="|","|",F$7+'INF S3 3'!$AQ7-'INF S3 3'!$AQ$5)</f>
        <v>0.21596064814814817</v>
      </c>
      <c r="G9" s="83">
        <f ca="1">IF('INF S4 3-351'!$AQ6="|","|",G$7+'INF S4 3-351'!$AQ6)</f>
        <v>0.22498842592592594</v>
      </c>
      <c r="H9" s="196"/>
      <c r="I9" s="190" t="str">
        <f ca="1">IF('INF S4 3-351'!$AS6="|","|",I$7+'INF S4 3-351'!$AS6)</f>
        <v>|</v>
      </c>
      <c r="J9" s="82">
        <f ca="1">IF('INF S3 3'!$AR7="|","|",J$7+'INF S3 3'!$AR7-'INF S3 3'!$AN$5)</f>
        <v>0.24186342592592597</v>
      </c>
      <c r="K9" s="83">
        <f ca="1">IF('INF S3 3'!$AQ7="|","|",K$7+'INF S3 3'!$AQ7-'INF S3 3'!$AQ$5)</f>
        <v>0.24582175925925928</v>
      </c>
      <c r="L9" s="207">
        <f ca="1">IF('INF S3 3'!$AQ7="|","|",L$7+'INF S3 3'!$AQ7-'INF S3 3'!$AQ$5)</f>
        <v>0.25762731481481482</v>
      </c>
      <c r="M9" s="83">
        <f ca="1">IF('INF S4 3-351'!$AQ6="|","|",M$7+'INF S4 3-351'!$AQ6)</f>
        <v>0.26665509259259262</v>
      </c>
      <c r="N9" s="196" t="str">
        <f ca="1">IF('INF S3 3'!$AT7="|","|",N$8+'INF S3 3'!$AT7)</f>
        <v>|</v>
      </c>
      <c r="O9" s="196"/>
      <c r="P9" s="190" t="str">
        <f ca="1">IF('INF S4 3-351'!$AS6="|","|",P$7+'INF S4 3-351'!$AS6)</f>
        <v>|</v>
      </c>
      <c r="Q9" s="82">
        <f ca="1">IF('INF S3 3'!$AR7="|","|",Q$7+'INF S3 3'!$AR7-'INF S3 3'!$AN$5)</f>
        <v>0.2835300925925926</v>
      </c>
      <c r="R9" s="83">
        <f ca="1">IF('INF S3 3'!$AQ7="|","|",R$7+'INF S3 3'!$AQ7-'INF S3 3'!$AQ$5)</f>
        <v>0.28748842592592594</v>
      </c>
      <c r="S9" s="207">
        <f ca="1">IF('INF S3 3'!$AQ7="|","|",S$7+'INF S3 3'!$AQ7-'INF S3 3'!$AQ$5)</f>
        <v>0.29929398148148145</v>
      </c>
      <c r="T9" s="83">
        <f ca="1">IF('INF S4 3-351'!$AQ6="|","|",T$7+'INF S4 3-351'!$AQ6)</f>
        <v>0.30832175925925925</v>
      </c>
      <c r="U9" s="196" t="str">
        <f ca="1">IF('INF S3 3'!$AT7="|","|",U$8+'INF S3 3'!$AT7)</f>
        <v>|</v>
      </c>
      <c r="V9" s="196"/>
      <c r="W9" s="190" t="str">
        <f ca="1">IF('INF S4 3-351'!$AS6="|","|",W$7+'INF S4 3-351'!$AS6)</f>
        <v>|</v>
      </c>
      <c r="X9" s="82">
        <f ca="1">IF('INF S3 3'!$AR7="|","|",X$7+'INF S3 3'!$AR7-'INF S3 3'!$AN$5)</f>
        <v>0.32519675925925928</v>
      </c>
      <c r="Y9" s="83">
        <f ca="1">IF('INF S3 3'!$AQ7="|","|",Y$7+'INF S3 3'!$AQ7-'INF S3 3'!$AQ$5)</f>
        <v>0.32915509259259257</v>
      </c>
      <c r="Z9" s="207">
        <f ca="1">IF('INF S3 3'!$AQ7="|","|",Z$7+'INF S3 3'!$AQ7-'INF S3 3'!$AQ$5)</f>
        <v>0.34096064814814808</v>
      </c>
      <c r="AA9" s="83">
        <f ca="1">IF('INF S4 3-351'!$AQ6="|","|",AA$7+'INF S4 3-351'!$AQ6)</f>
        <v>0.34998842592592594</v>
      </c>
      <c r="AB9" s="196" t="str">
        <f ca="1">IF('INF S3 3'!$AT7="|","|",AB$8+'INF S3 3'!$AT7)</f>
        <v>|</v>
      </c>
      <c r="AC9" s="196"/>
      <c r="AD9" s="190" t="str">
        <f ca="1">IF('INF S4 3-351'!$AS6="|","|",AD$7+'INF S4 3-351'!$AS6)</f>
        <v>|</v>
      </c>
      <c r="AE9" s="82">
        <f ca="1">IF('INF S3 3'!$AR7="|","|",AE$7+'INF S3 3'!$AR7-'INF S3 3'!$AN$5)</f>
        <v>0.36686342592592591</v>
      </c>
      <c r="AF9" s="207">
        <f ca="1">IF('INF S3 3'!$AQ7="|","|",AF$7+'INF S3 3'!$AQ7-'INF S3 3'!$AQ$5)</f>
        <v>0.38262731481481482</v>
      </c>
      <c r="AG9" s="196" t="str">
        <f ca="1">IF('INF S3 3'!$AT7="|","|",AG$8+'INF S3 3'!$AT7)</f>
        <v>|</v>
      </c>
      <c r="AH9" s="196"/>
      <c r="AI9" s="190" t="str">
        <f ca="1">IF('INF S4 3-351'!$AS6="|","|",AI$7+'INF S4 3-351'!$AS6)</f>
        <v>|</v>
      </c>
      <c r="AJ9" s="83">
        <f ca="1">IF('INF S3 3'!$AQ7="|","|",AJ$7+'INF S3 3'!$AQ7-'INF S3 3'!$AQ$5)</f>
        <v>0.41248842592592594</v>
      </c>
      <c r="AK9" s="83">
        <f ca="1">IF('INF S4 3-351'!$AQ6="|","|",AK$7+'INF S4 3-351'!$AQ6)</f>
        <v>0.43332175925925925</v>
      </c>
      <c r="AL9" s="196" t="str">
        <f ca="1">IF('INF S3 3'!$AT7="|","|",AL$8+'INF S3 3'!$AT7)</f>
        <v>|</v>
      </c>
      <c r="AM9" s="82">
        <f ca="1">IF('INF S3 3'!$AR7="|","|",AM$7+'INF S3 3'!$AR7-'INF S3 3'!$AN$5)</f>
        <v>0.45019675925925928</v>
      </c>
      <c r="AN9" s="207">
        <f ca="1">IF('INF S3 3'!$AQ7="|","|",AN$7+'INF S3 3'!$AQ7-'INF S3 3'!$AQ$5)</f>
        <v>0.46596064814814808</v>
      </c>
      <c r="AO9" s="196" t="str">
        <f ca="1">IF('INF S3 3'!$AT7="|","|",AO$8+'INF S3 3'!$AT7)</f>
        <v>|</v>
      </c>
      <c r="AP9" s="196"/>
      <c r="AQ9" s="190" t="str">
        <f ca="1">IF('INF S4 3-351'!$AS6="|","|",AQ$7+'INF S4 3-351'!$AS6)</f>
        <v>|</v>
      </c>
      <c r="AR9" s="83">
        <f ca="1">IF('INF S3 3'!$AQ7="|","|",AR$7+'INF S3 3'!$AQ7-'INF S3 3'!$AQ$5)</f>
        <v>0.4958217592592592</v>
      </c>
      <c r="AS9" s="83">
        <f ca="1">IF('INF S4 3-351'!$AQ6="|","|",AS$7+'INF S4 3-351'!$AQ6)</f>
        <v>0.51665509259259257</v>
      </c>
      <c r="AT9" s="196" t="str">
        <f ca="1">IF('INF S3 3'!$AT7="|","|",AT$8+'INF S3 3'!$AT7)</f>
        <v>|</v>
      </c>
      <c r="AU9" s="82">
        <f ca="1">IF('INF S3 3'!$AR7="|","|",AU$7+'INF S3 3'!$AR7-'INF S3 3'!$AN$5)</f>
        <v>0.53353009259259265</v>
      </c>
      <c r="AV9" s="207">
        <f ca="1">IF('INF S3 3'!$AQ7="|","|",AV$7+'INF S3 3'!$AQ7-'INF S3 3'!$AQ$5)</f>
        <v>0.54929398148148145</v>
      </c>
      <c r="AW9" s="196" t="str">
        <f ca="1">IF('INF S3 3'!$AT7="|","|",AW$8+'INF S3 3'!$AT7)</f>
        <v>|</v>
      </c>
      <c r="AX9" s="196"/>
      <c r="AY9" s="190" t="str">
        <f ca="1">IF('INF S4 3-351'!$AS6="|","|",AY$7+'INF S4 3-351'!$AS6)</f>
        <v>|</v>
      </c>
      <c r="AZ9" s="83">
        <f ca="1">IF('INF S3 3'!$AQ7="|","|",AZ$7+'INF S3 3'!$AQ7-'INF S3 3'!$AQ$5)</f>
        <v>0.57915509259259257</v>
      </c>
      <c r="BA9" s="83">
        <f ca="1">IF('INF S4 3-351'!$AQ6="|","|",BA$7+'INF S4 3-351'!$AQ6)</f>
        <v>0.59998842592592594</v>
      </c>
      <c r="BB9" s="196" t="str">
        <f ca="1">IF('INF S3 3'!$AT7="|","|",BB$8+'INF S3 3'!$AT7)</f>
        <v>|</v>
      </c>
      <c r="BC9" s="82">
        <f ca="1">IF('INF S3 3'!$AR7="|","|",BC$7+'INF S3 3'!$AR7-'INF S3 3'!$AN$5)</f>
        <v>0.61686342592592602</v>
      </c>
      <c r="BD9" s="83">
        <f ca="1">IF('INF S3 3'!$AQ7="|","|",BD$7+'INF S3 3'!$AQ7-'INF S3 3'!$AQ$5)</f>
        <v>0.62082175925925931</v>
      </c>
      <c r="BE9" s="207">
        <f ca="1">IF('INF S3 3'!$AQ7="|","|",BE$7+'INF S3 3'!$AQ7-'INF S3 3'!$AQ$5)</f>
        <v>0.63262731481481482</v>
      </c>
      <c r="BF9" s="83">
        <f ca="1">IF('INF S4 3-351'!$AQ6="|","|",BF$7+'INF S4 3-351'!$AQ6)</f>
        <v>0.64165509259259257</v>
      </c>
      <c r="BG9" s="196" t="str">
        <f ca="1">IF('INF S3 3'!$AT7="|","|",BG$8+'INF S3 3'!$AT7)</f>
        <v>|</v>
      </c>
      <c r="BH9" s="196"/>
      <c r="BI9" s="190" t="str">
        <f ca="1">IF('INF S4 3-351'!$AS6="|","|",BI$7+'INF S4 3-351'!$AS6)</f>
        <v>|</v>
      </c>
      <c r="BJ9" s="82">
        <f ca="1">IF('INF S3 3'!$AR7="|","|",BJ$7+'INF S3 3'!$AR7-'INF S3 3'!$AN$5)</f>
        <v>0.65853009259259265</v>
      </c>
      <c r="BK9" s="83">
        <f ca="1">IF('INF S3 3'!$AQ7="|","|",BK$7+'INF S3 3'!$AQ7-'INF S3 3'!$AQ$5)</f>
        <v>0.66248842592592594</v>
      </c>
      <c r="BL9" s="207">
        <f ca="1">IF('INF S3 3'!$AQ7="|","|",BL$7+'INF S3 3'!$AQ7-'INF S3 3'!$AQ$5)</f>
        <v>0.67429398148148145</v>
      </c>
      <c r="BM9" s="83">
        <f ca="1">IF('INF S4 3-351'!$AQ6="|","|",BM$7+'INF S4 3-351'!$AQ6)</f>
        <v>0.6833217592592592</v>
      </c>
      <c r="BN9" s="196" t="str">
        <f ca="1">IF('INF S3 3'!$AT7="|","|",BN$8+'INF S3 3'!$AT7)</f>
        <v>|</v>
      </c>
      <c r="BO9" s="196"/>
      <c r="BP9" s="190" t="str">
        <f ca="1">IF('INF S4 3-351'!$AS6="|","|",BP$7+'INF S4 3-351'!$AS6)</f>
        <v>|</v>
      </c>
      <c r="BQ9" s="82">
        <f ca="1">IF('INF S3 3'!$AR7="|","|",BQ$7+'INF S3 3'!$AR7-'INF S3 3'!$AN$5)</f>
        <v>0.70019675925925928</v>
      </c>
      <c r="BR9" s="83">
        <f ca="1">IF('INF S3 3'!$AQ7="|","|",BR$7+'INF S3 3'!$AQ7-'INF S3 3'!$AQ$5)</f>
        <v>0.70415509259259257</v>
      </c>
      <c r="BS9" s="207">
        <f ca="1">IF('INF S3 3'!$AQ7="|","|",BS$7+'INF S3 3'!$AQ7-'INF S3 3'!$AQ$5)</f>
        <v>0.71596064814814819</v>
      </c>
      <c r="BT9" s="83">
        <f ca="1">IF('INF S4 3-351'!$AQ6="|","|",BT$7+'INF S4 3-351'!$AQ6)</f>
        <v>0.72498842592592583</v>
      </c>
      <c r="BU9" s="196" t="str">
        <f ca="1">IF('INF S3 3'!$AT7="|","|",BU$8+'INF S3 3'!$AT7)</f>
        <v>|</v>
      </c>
      <c r="BV9" s="196"/>
      <c r="BW9" s="190" t="str">
        <f ca="1">IF('INF S4 3-351'!$AS6="|","|",BW$7+'INF S4 3-351'!$AS6)</f>
        <v>|</v>
      </c>
      <c r="BX9" s="82">
        <f ca="1">IF('INF S3 3'!$AR7="|","|",BX$7+'INF S3 3'!$AR7-'INF S3 3'!$AN$5)</f>
        <v>0.74186342592592602</v>
      </c>
      <c r="BY9" s="207">
        <f ca="1">IF('INF S3 3'!$AQ7="|","|",BY$7+'INF S3 3'!$AQ7-'INF S3 3'!$AQ$5)</f>
        <v>0.75762731481481482</v>
      </c>
      <c r="BZ9" s="196" t="str">
        <f ca="1">IF('INF S3 3'!$AT7="|","|",BZ$8+'INF S3 3'!$AT7)</f>
        <v>|</v>
      </c>
      <c r="CA9" s="196"/>
      <c r="CB9" s="190" t="str">
        <f ca="1">IF('INF S4 3-351'!$AS6="|","|",CB$7+'INF S4 3-351'!$AS6)</f>
        <v>|</v>
      </c>
      <c r="CC9" s="83">
        <f ca="1">IF('INF S3 3'!$AQ7="|","|",CC$7+'INF S3 3'!$AQ7-'INF S3 3'!$AQ$5)</f>
        <v>0.78748842592592583</v>
      </c>
      <c r="CD9" s="83">
        <f ca="1">IF('INF S4 3-351'!$AQ6="|","|",CD$7+'INF S4 3-351'!$AQ6)</f>
        <v>0.8083217592592592</v>
      </c>
      <c r="CE9" s="196" t="str">
        <f ca="1">IF('INF S3 3'!$AT7="|","|",CE$8+'INF S3 3'!$AT7)</f>
        <v>|</v>
      </c>
      <c r="CF9" s="82">
        <f ca="1">IF('INF S3 3'!$AR7="|","|",CF$7+'INF S3 3'!$AR7-'INF S3 3'!$AN$5)</f>
        <v>0.82519675925925928</v>
      </c>
      <c r="CG9" s="207">
        <f ca="1">IF('INF S3 3'!$AQ7="|","|",CG$7+'INF S3 3'!$AQ7-'INF S3 3'!$AQ$5)</f>
        <v>0.84096064814814819</v>
      </c>
      <c r="CH9" s="196" t="str">
        <f ca="1">IF('INF S3 3'!$AT7="|","|",CH$8+'INF S3 3'!$AT7)</f>
        <v>|</v>
      </c>
      <c r="CI9" s="196"/>
      <c r="CJ9" s="190" t="str">
        <f ca="1">IF('INF S4 3-351'!$AS6="|","|",CJ$7+'INF S4 3-351'!$AS6)</f>
        <v>|</v>
      </c>
      <c r="CK9" s="83">
        <f ca="1">IF('INF S3 3'!$AQ7="|","|",CK$7+'INF S3 3'!$AQ7-'INF S3 3'!$AQ$5)</f>
        <v>0.8708217592592592</v>
      </c>
      <c r="CL9" s="83">
        <f ca="1">IF('INF S4 3-351'!$AQ6="|","|",CL$7+'INF S4 3-351'!$AQ6)</f>
        <v>0.89165509259259257</v>
      </c>
      <c r="CM9" s="196" t="str">
        <f ca="1">IF('INF S3 3'!$AT7="|","|",CM$8+'INF S3 3'!$AT7)</f>
        <v>|</v>
      </c>
      <c r="CN9" s="82">
        <f ca="1">IF('INF S3 3'!$AR7="|","|",CN$7+'INF S3 3'!$AR7-'INF S3 3'!$AN$5)</f>
        <v>0.90853009259259265</v>
      </c>
      <c r="CO9" s="207">
        <f ca="1">IF('INF S3 3'!$AQ7="|","|",CO$7+'INF S3 3'!$AQ7-'INF S3 3'!$AQ$5)</f>
        <v>0.92429398148148145</v>
      </c>
      <c r="CP9" s="196" t="str">
        <f ca="1">IF('INF S3 3'!$AT7="|","|",CP$8+'INF S3 3'!$AT7)</f>
        <v>|</v>
      </c>
      <c r="CQ9" s="190" t="str">
        <f ca="1">IF('INF S4 3-351'!$AS6="|","|",CQ$7+'INF S4 3-351'!$AS6)</f>
        <v>|</v>
      </c>
      <c r="CR9" s="83">
        <f ca="1">IF('INF S3 3'!$AQ7="|","|",CR$7+'INF S3 3'!$AQ7-'INF S3 3'!$AQ$5)</f>
        <v>0.95415509259259257</v>
      </c>
      <c r="CS9" s="175"/>
      <c r="CT9" s="175"/>
      <c r="CU9" s="280"/>
      <c r="CV9" s="187">
        <v>36.252999999999986</v>
      </c>
      <c r="CW9" s="148">
        <v>39.778999999999961</v>
      </c>
      <c r="CX9" s="155" t="s">
        <v>126</v>
      </c>
      <c r="CY9" s="180"/>
      <c r="CZ9" s="83">
        <f ca="1">IF('INF S3 3'!$AY7="|","|",CZ$19+'INF S3 3'!$AY7)</f>
        <v>0.25328302083333332</v>
      </c>
      <c r="DA9" s="82">
        <f ca="1">IF('INF S3 3'!$AZ7="|","|",DA$19+'INF S3 3'!$AZ7)</f>
        <v>0.25925042824074074</v>
      </c>
      <c r="DB9" s="207"/>
      <c r="DC9" s="190" t="str">
        <f ca="1">IF('INF S4 3-351'!$BA6="|","|",DC$24+'INF S4 3-351'!$BA6)</f>
        <v>|</v>
      </c>
      <c r="DD9" s="196" t="str">
        <f ca="1">IF('INF S3 3'!$BB7="|","|",DD$19+'INF S3 3'!$BB7)</f>
        <v>|</v>
      </c>
      <c r="DE9" s="83">
        <f ca="1">IF('INF S4 3-351'!$AY6="|","|",DE$24+'INF S4 3-351'!$AY6)</f>
        <v>0.27572489583333332</v>
      </c>
      <c r="DF9" s="207">
        <f ca="1">IF('INF S3 3'!$AY7="|","|",DF$19+'INF S3 3'!$AY7)</f>
        <v>0.28453302083333332</v>
      </c>
      <c r="DG9" s="83">
        <f ca="1">IF('INF S3 3'!$AY7="|","|",DG$19+'INF S3 3'!$AY7)</f>
        <v>0.29494968749999995</v>
      </c>
      <c r="DH9" s="82">
        <f ca="1">IF('INF S3 3'!$AZ7="|","|",DH$19+'INF S3 3'!$AZ7)</f>
        <v>0.30091709490740742</v>
      </c>
      <c r="DI9" s="207"/>
      <c r="DJ9" s="190" t="str">
        <f ca="1">IF('INF S4 3-351'!$BA6="|","|",DJ$24+'INF S4 3-351'!$BA6)</f>
        <v>|</v>
      </c>
      <c r="DK9" s="196" t="str">
        <f ca="1">IF('INF S3 3'!$BB7="|","|",DK$19+'INF S3 3'!$BB7)</f>
        <v>|</v>
      </c>
      <c r="DL9" s="83">
        <f ca="1">IF('INF S4 3-351'!$AY6="|","|",DL$24+'INF S4 3-351'!$AY6)</f>
        <v>0.3173915625</v>
      </c>
      <c r="DM9" s="207">
        <f ca="1">IF('INF S3 3'!$AY7="|","|",DM$19+'INF S3 3'!$AY7)</f>
        <v>0.32619968749999995</v>
      </c>
      <c r="DN9" s="83">
        <f ca="1">IF('INF S3 3'!$AY7="|","|",DN$19+'INF S3 3'!$AY7)</f>
        <v>0.33661635416666669</v>
      </c>
      <c r="DO9" s="82">
        <f ca="1">IF('INF S3 3'!$AZ7="|","|",DO$19+'INF S3 3'!$AZ7)</f>
        <v>0.34258376157407411</v>
      </c>
      <c r="DP9" s="207"/>
      <c r="DQ9" s="190" t="str">
        <f ca="1">IF('INF S4 3-351'!$BA6="|","|",DQ$24+'INF S4 3-351'!$BA6)</f>
        <v>|</v>
      </c>
      <c r="DR9" s="196" t="str">
        <f ca="1">IF('INF S3 3'!$BB7="|","|",DR$19+'INF S3 3'!$BB7)</f>
        <v>|</v>
      </c>
      <c r="DS9" s="83">
        <f ca="1">IF('INF S4 3-351'!$AY6="|","|",DS$24+'INF S4 3-351'!$AY6)</f>
        <v>0.35905822916666663</v>
      </c>
      <c r="DT9" s="207">
        <f ca="1">IF('INF S3 3'!$AY7="|","|",DT$19+'INF S3 3'!$AY7)</f>
        <v>0.36786635416666669</v>
      </c>
      <c r="DU9" s="83">
        <f ca="1">IF('INF S3 3'!$AY7="|","|",DU$19+'INF S3 3'!$AY7)</f>
        <v>0.37828302083333332</v>
      </c>
      <c r="DV9" s="82">
        <f ca="1">IF('INF S3 3'!$AZ7="|","|",DV$19+'INF S3 3'!$AZ7)</f>
        <v>0.38425042824074079</v>
      </c>
      <c r="DW9" s="207"/>
      <c r="DX9" s="190" t="str">
        <f ca="1">IF('INF S4 3-351'!$BA6="|","|",DX$24+'INF S4 3-351'!$BA6)</f>
        <v>|</v>
      </c>
      <c r="DY9" s="196" t="str">
        <f ca="1">IF('INF S3 3'!$BB7="|","|",DY$19+'INF S3 3'!$BB7)</f>
        <v>|</v>
      </c>
      <c r="DZ9" s="83">
        <f ca="1">IF('INF S4 3-351'!$AY6="|","|",DZ$24+'INF S4 3-351'!$AY6)</f>
        <v>0.40072489583333332</v>
      </c>
      <c r="EA9" s="207">
        <f ca="1">IF('INF S3 3'!$AY7="|","|",EA$19+'INF S3 3'!$AY7)</f>
        <v>0.40953302083333332</v>
      </c>
      <c r="EB9" s="82">
        <f ca="1">IF('INF S3 3'!$AZ7="|","|",EB$19+'INF S3 3'!$AZ7)</f>
        <v>0.42591709490740748</v>
      </c>
      <c r="EC9" s="196" t="str">
        <f ca="1">IF('INF S3 3'!$BB7="|","|",EC$19+'INF S3 3'!$BB7)</f>
        <v>|</v>
      </c>
      <c r="ED9" s="83">
        <f ca="1">IF('INF S4 3-351'!$AY6="|","|",ED$24+'INF S4 3-351'!$AY6)</f>
        <v>0.4423915625</v>
      </c>
      <c r="EE9" s="83">
        <f ca="1">IF('INF S3 3'!$AY7="|","|",EE$19+'INF S3 3'!$AY7)</f>
        <v>0.46161635416666669</v>
      </c>
      <c r="EF9" s="207"/>
      <c r="EG9" s="190" t="str">
        <f ca="1">IF('INF S4 3-351'!$BA6="|","|",EG$24+'INF S4 3-351'!$BA6)</f>
        <v>|</v>
      </c>
      <c r="EH9" s="196" t="str">
        <f ca="1">IF('INF S3 3'!$BB7="|","|",EH$19+'INF S3 3'!$BB7)</f>
        <v>|</v>
      </c>
      <c r="EI9" s="207">
        <f ca="1">IF('INF S3 3'!$AY7="|","|",EI$19+'INF S3 3'!$AY7)</f>
        <v>0.49286635416666669</v>
      </c>
      <c r="EJ9" s="82">
        <f ca="1">IF('INF S3 3'!$AZ7="|","|",EJ$19+'INF S3 3'!$AZ7)</f>
        <v>0.50925042824074074</v>
      </c>
      <c r="EK9" s="196" t="str">
        <f ca="1">IF('INF S3 3'!$BB7="|","|",EK$19+'INF S3 3'!$BB7)</f>
        <v>|</v>
      </c>
      <c r="EL9" s="83">
        <f ca="1">IF('INF S4 3-351'!$AY6="|","|",EL$24+'INF S4 3-351'!$AY6)</f>
        <v>0.52572489583333337</v>
      </c>
      <c r="EM9" s="83">
        <f ca="1">IF('INF S3 3'!$AY7="|","|",EM$19+'INF S3 3'!$AY7)</f>
        <v>0.54494968750000006</v>
      </c>
      <c r="EN9" s="207"/>
      <c r="EO9" s="190" t="str">
        <f ca="1">IF('INF S4 3-351'!$BA6="|","|",EO$24+'INF S4 3-351'!$BA6)</f>
        <v>|</v>
      </c>
      <c r="EP9" s="196" t="str">
        <f ca="1">IF('INF S3 3'!$BB7="|","|",EP$19+'INF S3 3'!$BB7)</f>
        <v>|</v>
      </c>
      <c r="EQ9" s="207">
        <f ca="1">IF('INF S3 3'!$AY7="|","|",EQ$19+'INF S3 3'!$AY7)</f>
        <v>0.57619968750000006</v>
      </c>
      <c r="ER9" s="82">
        <f ca="1">IF('INF S3 3'!$AZ7="|","|",ER$19+'INF S3 3'!$AZ7)</f>
        <v>0.59258376157407411</v>
      </c>
      <c r="ES9" s="196" t="str">
        <f ca="1">IF('INF S3 3'!$BB7="|","|",ES$19+'INF S3 3'!$BB7)</f>
        <v>|</v>
      </c>
      <c r="ET9" s="83">
        <f ca="1">IF('INF S4 3-351'!$AY6="|","|",ET$24+'INF S4 3-351'!$AY6)</f>
        <v>0.60905822916666674</v>
      </c>
      <c r="EU9" s="83">
        <f ca="1">IF('INF S3 3'!$AY7="|","|",EU$19+'INF S3 3'!$AY7)</f>
        <v>0.62828302083333332</v>
      </c>
      <c r="EV9" s="207"/>
      <c r="EW9" s="190" t="str">
        <f ca="1">IF('INF S4 3-351'!$BA6="|","|",EW$24+'INF S4 3-351'!$BA6)</f>
        <v>|</v>
      </c>
      <c r="EX9" s="196" t="str">
        <f ca="1">IF('INF S3 3'!$BB7="|","|",EX$19+'INF S3 3'!$BB7)</f>
        <v>|</v>
      </c>
      <c r="EY9" s="207">
        <f ca="1">IF('INF S3 3'!$AY7="|","|",EY$19+'INF S3 3'!$AY7)</f>
        <v>0.65953302083333332</v>
      </c>
      <c r="EZ9" s="83">
        <f ca="1">IF('INF S3 3'!$AY7="|","|",EZ$19+'INF S3 3'!$AY7)</f>
        <v>0.66994968750000006</v>
      </c>
      <c r="FA9" s="82">
        <f ca="1">IF('INF S3 3'!$AZ7="|","|",FA$19+'INF S3 3'!$AZ7)</f>
        <v>0.67591709490740737</v>
      </c>
      <c r="FB9" s="207"/>
      <c r="FC9" s="190" t="str">
        <f ca="1">IF('INF S4 3-351'!$BA6="|","|",FC$24+'INF S4 3-351'!$BA6)</f>
        <v>|</v>
      </c>
      <c r="FD9" s="196" t="str">
        <f ca="1">IF('INF S3 3'!$BB7="|","|",FD$19+'INF S3 3'!$BB7)</f>
        <v>|</v>
      </c>
      <c r="FE9" s="83">
        <f ca="1">IF('INF S4 3-351'!$AY6="|","|",FE$24+'INF S4 3-351'!$AY6)</f>
        <v>0.6923915625</v>
      </c>
      <c r="FF9" s="207">
        <f ca="1">IF('INF S3 3'!$AY7="|","|",FF$19+'INF S3 3'!$AY7)</f>
        <v>0.70119968750000006</v>
      </c>
      <c r="FG9" s="83">
        <f ca="1">IF('INF S3 3'!$AY7="|","|",FG$19+'INF S3 3'!$AY7)</f>
        <v>0.71161635416666669</v>
      </c>
      <c r="FH9" s="82">
        <f ca="1">IF('INF S3 3'!$AZ7="|","|",FH$19+'INF S3 3'!$AZ7)</f>
        <v>0.717583761574074</v>
      </c>
      <c r="FI9" s="207"/>
      <c r="FJ9" s="190" t="str">
        <f ca="1">IF('INF S4 3-351'!$BA6="|","|",FJ$24+'INF S4 3-351'!$BA6)</f>
        <v>|</v>
      </c>
      <c r="FK9" s="196" t="str">
        <f ca="1">IF('INF S3 3'!$BB7="|","|",FK$19+'INF S3 3'!$BB7)</f>
        <v>|</v>
      </c>
      <c r="FL9" s="207">
        <f ca="1">IF('INF S3 3'!$AY7="|","|",FL$19+'INF S3 3'!$AY7)</f>
        <v>0.74286635416666669</v>
      </c>
      <c r="FM9" s="83">
        <f ca="1">IF('INF S3 3'!$AY7="|","|",FM$19+'INF S3 3'!$AY7)</f>
        <v>0.75328302083333332</v>
      </c>
      <c r="FN9" s="82">
        <f ca="1">IF('INF S3 3'!$AZ7="|","|",FN$19+'INF S3 3'!$AZ7)</f>
        <v>0.75925042824074063</v>
      </c>
      <c r="FO9" s="207"/>
      <c r="FP9" s="190" t="str">
        <f ca="1">IF('INF S4 3-351'!$BA6="|","|",FP$24+'INF S4 3-351'!$BA6)</f>
        <v>|</v>
      </c>
      <c r="FQ9" s="196" t="str">
        <f ca="1">IF('INF S3 3'!$BB7="|","|",FQ$19+'INF S3 3'!$BB7)</f>
        <v>|</v>
      </c>
      <c r="FR9" s="83">
        <f ca="1">IF('INF S4 3-351'!$AY6="|","|",FR$24+'INF S4 3-351'!$AY6)</f>
        <v>0.77572489583333337</v>
      </c>
      <c r="FS9" s="207">
        <f ca="1">IF('INF S3 3'!$AY7="|","|",FS$19+'INF S3 3'!$AY7)</f>
        <v>0.78453302083333332</v>
      </c>
      <c r="FT9" s="82">
        <f ca="1">IF('INF S3 3'!$AZ7="|","|",FT$19+'INF S3 3'!$AZ7)</f>
        <v>0.80091709490740737</v>
      </c>
      <c r="FU9" s="196" t="str">
        <f ca="1">IF('INF S3 3'!$BB7="|","|",FU$19+'INF S3 3'!$BB7)</f>
        <v>|</v>
      </c>
      <c r="FV9" s="83">
        <f ca="1">IF('INF S4 3-351'!$AY6="|","|",FV$24+'INF S4 3-351'!$AY6)</f>
        <v>0.8173915625</v>
      </c>
      <c r="FW9" s="83">
        <f ca="1">IF('INF S3 3'!$AY7="|","|",FW$19+'INF S3 3'!$AY7)</f>
        <v>0.83661635416666669</v>
      </c>
      <c r="FX9" s="207"/>
      <c r="FY9" s="190" t="str">
        <f ca="1">IF('INF S4 3-351'!$BA6="|","|",FY$24+'INF S4 3-351'!$BA6)</f>
        <v>|</v>
      </c>
      <c r="FZ9" s="196" t="str">
        <f ca="1">IF('INF S3 3'!$BB7="|","|",FZ$19+'INF S3 3'!$BB7)</f>
        <v>|</v>
      </c>
      <c r="GA9" s="207">
        <f ca="1">IF('INF S3 3'!$AY7="|","|",GA$19+'INF S3 3'!$AY7)</f>
        <v>0.86786635416666669</v>
      </c>
      <c r="GB9" s="82">
        <f ca="1">IF('INF S3 3'!$AZ7="|","|",GB$19+'INF S3 3'!$AZ7)</f>
        <v>0.88425042824074063</v>
      </c>
      <c r="GC9" s="196" t="str">
        <f ca="1">IF('INF S3 3'!$BB7="|","|",GC$19+'INF S3 3'!$BB7)</f>
        <v>|</v>
      </c>
      <c r="GD9" s="83">
        <f ca="1">IF('INF S4 3-351'!$AY6="|","|",GD$24+'INF S4 3-351'!$AY6)</f>
        <v>0.90072489583333337</v>
      </c>
      <c r="GE9" s="83">
        <f ca="1">IF('INF S3 3'!$AY7="|","|",GE$19+'INF S3 3'!$AY7)</f>
        <v>0.91994968750000006</v>
      </c>
      <c r="GF9" s="207"/>
      <c r="GG9" s="190" t="str">
        <f ca="1">IF('INF S4 3-351'!$BA6="|","|",GG$24+'INF S4 3-351'!$BA6)</f>
        <v>|</v>
      </c>
      <c r="GH9" s="196" t="str">
        <f ca="1">IF('INF S3 3'!$BB7="|","|",GH$19+'INF S3 3'!$BB7)</f>
        <v>|</v>
      </c>
      <c r="GI9" s="207">
        <f ca="1">IF('INF S3 3'!$AY7="|","|",GI$19+'INF S3 3'!$AY7)</f>
        <v>0.95119968750000006</v>
      </c>
      <c r="GJ9" s="82">
        <f ca="1">IF('INF S3 3'!$AZ7="|","|",GJ$19+'INF S3 3'!$AZ7)</f>
        <v>0.967583761574074</v>
      </c>
      <c r="GK9" s="83">
        <f ca="1">IF('INF S4 3-351'!$AY6="|","|",GK$24+'INF S4 3-351'!$AY6)</f>
        <v>0.98405822916666674</v>
      </c>
      <c r="GL9" s="83">
        <f ca="1">IF('INF S3 3'!$AY7="|","|",GL$19+'INF S3 3'!$AY7)</f>
        <v>1.0032830208333332</v>
      </c>
    </row>
    <row r="10" spans="1:194">
      <c r="A10" s="187">
        <f ca="1">'INF S3 3'!K8</f>
        <v>30.27600000000001</v>
      </c>
      <c r="B10" s="148">
        <f ca="1">'INF S4 3-351'!K7</f>
        <v>33.801999999999985</v>
      </c>
      <c r="C10" s="154" t="str">
        <f ca="1">'INF S3 3'!L8</f>
        <v>Gułtowy</v>
      </c>
      <c r="D10" s="180"/>
      <c r="E10" s="83">
        <f ca="1">IF('INF S3 3'!$AQ8="|","|",E$7+'INF S3 3'!$AQ8-'INF S3 3'!$AQ$5)</f>
        <v>0.20700151620370369</v>
      </c>
      <c r="F10" s="207">
        <f ca="1">IF('INF S3 3'!$AQ8="|","|",F$7+'INF S3 3'!$AQ8-'INF S3 3'!$AQ$5)</f>
        <v>0.21880707175925926</v>
      </c>
      <c r="G10" s="83">
        <f ca="1">IF('INF S4 3-351'!$AQ7="|","|",G$7+'INF S4 3-351'!$AQ7)</f>
        <v>0.22783484953703703</v>
      </c>
      <c r="H10" s="196"/>
      <c r="I10" s="190" t="str">
        <f ca="1">IF('INF S4 3-351'!$AS7="|","|",I$7+'INF S4 3-351'!$AS7)</f>
        <v>|</v>
      </c>
      <c r="J10" s="82" t="str">
        <f ca="1">IF('INF S3 3'!$AR8="|","|",J$7+'INF S3 3'!$AR8-'INF S3 3'!$AN$5)</f>
        <v>|</v>
      </c>
      <c r="K10" s="83">
        <f ca="1">IF('INF S3 3'!$AQ8="|","|",K$7+'INF S3 3'!$AQ8-'INF S3 3'!$AQ$5)</f>
        <v>0.24866818287037037</v>
      </c>
      <c r="L10" s="207">
        <f ca="1">IF('INF S3 3'!$AQ8="|","|",L$7+'INF S3 3'!$AQ8-'INF S3 3'!$AQ$5)</f>
        <v>0.26047373842592592</v>
      </c>
      <c r="M10" s="83">
        <f ca="1">IF('INF S4 3-351'!$AQ7="|","|",M$7+'INF S4 3-351'!$AQ7)</f>
        <v>0.26950151620370372</v>
      </c>
      <c r="N10" s="196" t="str">
        <f ca="1">IF('INF S3 3'!$AT8="|","|",N$8+'INF S3 3'!$AT8)</f>
        <v>|</v>
      </c>
      <c r="O10" s="196"/>
      <c r="P10" s="190" t="str">
        <f ca="1">IF('INF S4 3-351'!$AS7="|","|",P$7+'INF S4 3-351'!$AS7)</f>
        <v>|</v>
      </c>
      <c r="Q10" s="82" t="str">
        <f ca="1">IF('INF S3 3'!$AR8="|","|",Q$7+'INF S3 3'!$AR8-'INF S3 3'!$AN$5)</f>
        <v>|</v>
      </c>
      <c r="R10" s="83">
        <f ca="1">IF('INF S3 3'!$AQ8="|","|",R$7+'INF S3 3'!$AQ8-'INF S3 3'!$AQ$5)</f>
        <v>0.29033484953703703</v>
      </c>
      <c r="S10" s="207">
        <f ca="1">IF('INF S3 3'!$AQ8="|","|",S$7+'INF S3 3'!$AQ8-'INF S3 3'!$AQ$5)</f>
        <v>0.3021404050925926</v>
      </c>
      <c r="T10" s="83">
        <f ca="1">IF('INF S4 3-351'!$AQ7="|","|",T$7+'INF S4 3-351'!$AQ7)</f>
        <v>0.31116818287037035</v>
      </c>
      <c r="U10" s="196" t="str">
        <f ca="1">IF('INF S3 3'!$AT8="|","|",U$8+'INF S3 3'!$AT8)</f>
        <v>|</v>
      </c>
      <c r="V10" s="196"/>
      <c r="W10" s="190" t="str">
        <f ca="1">IF('INF S4 3-351'!$AS7="|","|",W$7+'INF S4 3-351'!$AS7)</f>
        <v>|</v>
      </c>
      <c r="X10" s="82" t="str">
        <f ca="1">IF('INF S3 3'!$AR8="|","|",X$7+'INF S3 3'!$AR8-'INF S3 3'!$AN$5)</f>
        <v>|</v>
      </c>
      <c r="Y10" s="83">
        <f ca="1">IF('INF S3 3'!$AQ8="|","|",Y$7+'INF S3 3'!$AQ8-'INF S3 3'!$AQ$5)</f>
        <v>0.33200151620370372</v>
      </c>
      <c r="Z10" s="207">
        <f ca="1">IF('INF S3 3'!$AQ8="|","|",Z$7+'INF S3 3'!$AQ8-'INF S3 3'!$AQ$5)</f>
        <v>0.34380707175925923</v>
      </c>
      <c r="AA10" s="83">
        <f ca="1">IF('INF S4 3-351'!$AQ7="|","|",AA$7+'INF S4 3-351'!$AQ7)</f>
        <v>0.35283484953703703</v>
      </c>
      <c r="AB10" s="196" t="str">
        <f ca="1">IF('INF S3 3'!$AT8="|","|",AB$8+'INF S3 3'!$AT8)</f>
        <v>|</v>
      </c>
      <c r="AC10" s="196"/>
      <c r="AD10" s="190" t="str">
        <f ca="1">IF('INF S4 3-351'!$AS7="|","|",AD$7+'INF S4 3-351'!$AS7)</f>
        <v>|</v>
      </c>
      <c r="AE10" s="82" t="str">
        <f ca="1">IF('INF S3 3'!$AR8="|","|",AE$7+'INF S3 3'!$AR8-'INF S3 3'!$AN$5)</f>
        <v>|</v>
      </c>
      <c r="AF10" s="207">
        <f ca="1">IF('INF S3 3'!$AQ8="|","|",AF$7+'INF S3 3'!$AQ8-'INF S3 3'!$AQ$5)</f>
        <v>0.38547373842592592</v>
      </c>
      <c r="AG10" s="196" t="str">
        <f ca="1">IF('INF S3 3'!$AT8="|","|",AG$8+'INF S3 3'!$AT8)</f>
        <v>|</v>
      </c>
      <c r="AH10" s="196"/>
      <c r="AI10" s="190" t="str">
        <f ca="1">IF('INF S4 3-351'!$AS7="|","|",AI$7+'INF S4 3-351'!$AS7)</f>
        <v>|</v>
      </c>
      <c r="AJ10" s="83">
        <f ca="1">IF('INF S3 3'!$AQ8="|","|",AJ$7+'INF S3 3'!$AQ8-'INF S3 3'!$AQ$5)</f>
        <v>0.41533484953703703</v>
      </c>
      <c r="AK10" s="83">
        <f ca="1">IF('INF S4 3-351'!$AQ7="|","|",AK$7+'INF S4 3-351'!$AQ7)</f>
        <v>0.43616818287037035</v>
      </c>
      <c r="AL10" s="196" t="str">
        <f ca="1">IF('INF S3 3'!$AT8="|","|",AL$8+'INF S3 3'!$AT8)</f>
        <v>|</v>
      </c>
      <c r="AM10" s="82" t="str">
        <f ca="1">IF('INF S3 3'!$AR8="|","|",AM$7+'INF S3 3'!$AR8-'INF S3 3'!$AN$5)</f>
        <v>|</v>
      </c>
      <c r="AN10" s="207">
        <f ca="1">IF('INF S3 3'!$AQ8="|","|",AN$7+'INF S3 3'!$AQ8-'INF S3 3'!$AQ$5)</f>
        <v>0.46880707175925923</v>
      </c>
      <c r="AO10" s="196" t="str">
        <f ca="1">IF('INF S3 3'!$AT8="|","|",AO$8+'INF S3 3'!$AT8)</f>
        <v>|</v>
      </c>
      <c r="AP10" s="196"/>
      <c r="AQ10" s="190" t="str">
        <f ca="1">IF('INF S4 3-351'!$AS7="|","|",AQ$7+'INF S4 3-351'!$AS7)</f>
        <v>|</v>
      </c>
      <c r="AR10" s="83">
        <f ca="1">IF('INF S3 3'!$AQ8="|","|",AR$7+'INF S3 3'!$AQ8-'INF S3 3'!$AQ$5)</f>
        <v>0.49866818287037029</v>
      </c>
      <c r="AS10" s="83">
        <f ca="1">IF('INF S4 3-351'!$AQ7="|","|",AS$7+'INF S4 3-351'!$AQ7)</f>
        <v>0.51950151620370366</v>
      </c>
      <c r="AT10" s="196" t="str">
        <f ca="1">IF('INF S3 3'!$AT8="|","|",AT$8+'INF S3 3'!$AT8)</f>
        <v>|</v>
      </c>
      <c r="AU10" s="82" t="str">
        <f ca="1">IF('INF S3 3'!$AR8="|","|",AU$7+'INF S3 3'!$AR8-'INF S3 3'!$AN$5)</f>
        <v>|</v>
      </c>
      <c r="AV10" s="207">
        <f ca="1">IF('INF S3 3'!$AQ8="|","|",AV$7+'INF S3 3'!$AQ8-'INF S3 3'!$AQ$5)</f>
        <v>0.55214040509259255</v>
      </c>
      <c r="AW10" s="196" t="str">
        <f ca="1">IF('INF S3 3'!$AT8="|","|",AW$8+'INF S3 3'!$AT8)</f>
        <v>|</v>
      </c>
      <c r="AX10" s="196"/>
      <c r="AY10" s="190" t="str">
        <f ca="1">IF('INF S4 3-351'!$AS7="|","|",AY$7+'INF S4 3-351'!$AS7)</f>
        <v>|</v>
      </c>
      <c r="AZ10" s="83">
        <f ca="1">IF('INF S3 3'!$AQ8="|","|",AZ$7+'INF S3 3'!$AQ8-'INF S3 3'!$AQ$5)</f>
        <v>0.58200151620370366</v>
      </c>
      <c r="BA10" s="83">
        <f ca="1">IF('INF S4 3-351'!$AQ7="|","|",BA$7+'INF S4 3-351'!$AQ7)</f>
        <v>0.60283484953703703</v>
      </c>
      <c r="BB10" s="196" t="str">
        <f ca="1">IF('INF S3 3'!$AT8="|","|",BB$8+'INF S3 3'!$AT8)</f>
        <v>|</v>
      </c>
      <c r="BC10" s="82" t="str">
        <f ca="1">IF('INF S3 3'!$AR8="|","|",BC$7+'INF S3 3'!$AR8-'INF S3 3'!$AN$5)</f>
        <v>|</v>
      </c>
      <c r="BD10" s="83">
        <f ca="1">IF('INF S3 3'!$AQ8="|","|",BD$7+'INF S3 3'!$AQ8-'INF S3 3'!$AQ$5)</f>
        <v>0.6236681828703704</v>
      </c>
      <c r="BE10" s="207">
        <f ca="1">IF('INF S3 3'!$AQ8="|","|",BE$7+'INF S3 3'!$AQ8-'INF S3 3'!$AQ$5)</f>
        <v>0.63547373842592592</v>
      </c>
      <c r="BF10" s="83">
        <f ca="1">IF('INF S4 3-351'!$AQ7="|","|",BF$7+'INF S4 3-351'!$AQ7)</f>
        <v>0.64450151620370366</v>
      </c>
      <c r="BG10" s="196" t="str">
        <f ca="1">IF('INF S3 3'!$AT8="|","|",BG$8+'INF S3 3'!$AT8)</f>
        <v>|</v>
      </c>
      <c r="BH10" s="196"/>
      <c r="BI10" s="190" t="str">
        <f ca="1">IF('INF S4 3-351'!$AS7="|","|",BI$7+'INF S4 3-351'!$AS7)</f>
        <v>|</v>
      </c>
      <c r="BJ10" s="82" t="str">
        <f ca="1">IF('INF S3 3'!$AR8="|","|",BJ$7+'INF S3 3'!$AR8-'INF S3 3'!$AN$5)</f>
        <v>|</v>
      </c>
      <c r="BK10" s="83">
        <f ca="1">IF('INF S3 3'!$AQ8="|","|",BK$7+'INF S3 3'!$AQ8-'INF S3 3'!$AQ$5)</f>
        <v>0.66533484953703703</v>
      </c>
      <c r="BL10" s="207">
        <f ca="1">IF('INF S3 3'!$AQ8="|","|",BL$7+'INF S3 3'!$AQ8-'INF S3 3'!$AQ$5)</f>
        <v>0.67714040509259255</v>
      </c>
      <c r="BM10" s="83">
        <f ca="1">IF('INF S4 3-351'!$AQ7="|","|",BM$7+'INF S4 3-351'!$AQ7)</f>
        <v>0.68616818287037029</v>
      </c>
      <c r="BN10" s="196" t="str">
        <f ca="1">IF('INF S3 3'!$AT8="|","|",BN$8+'INF S3 3'!$AT8)</f>
        <v>|</v>
      </c>
      <c r="BO10" s="196"/>
      <c r="BP10" s="190" t="str">
        <f ca="1">IF('INF S4 3-351'!$AS7="|","|",BP$7+'INF S4 3-351'!$AS7)</f>
        <v>|</v>
      </c>
      <c r="BQ10" s="82" t="str">
        <f ca="1">IF('INF S3 3'!$AR8="|","|",BQ$7+'INF S3 3'!$AR8-'INF S3 3'!$AN$5)</f>
        <v>|</v>
      </c>
      <c r="BR10" s="83">
        <f ca="1">IF('INF S3 3'!$AQ8="|","|",BR$7+'INF S3 3'!$AQ8-'INF S3 3'!$AQ$5)</f>
        <v>0.70700151620370366</v>
      </c>
      <c r="BS10" s="207">
        <f ca="1">IF('INF S3 3'!$AQ8="|","|",BS$7+'INF S3 3'!$AQ8-'INF S3 3'!$AQ$5)</f>
        <v>0.71880707175925929</v>
      </c>
      <c r="BT10" s="83">
        <f ca="1">IF('INF S4 3-351'!$AQ7="|","|",BT$7+'INF S4 3-351'!$AQ7)</f>
        <v>0.72783484953703692</v>
      </c>
      <c r="BU10" s="196" t="str">
        <f ca="1">IF('INF S3 3'!$AT8="|","|",BU$8+'INF S3 3'!$AT8)</f>
        <v>|</v>
      </c>
      <c r="BV10" s="196"/>
      <c r="BW10" s="190" t="str">
        <f ca="1">IF('INF S4 3-351'!$AS7="|","|",BW$7+'INF S4 3-351'!$AS7)</f>
        <v>|</v>
      </c>
      <c r="BX10" s="82" t="str">
        <f ca="1">IF('INF S3 3'!$AR8="|","|",BX$7+'INF S3 3'!$AR8-'INF S3 3'!$AN$5)</f>
        <v>|</v>
      </c>
      <c r="BY10" s="207">
        <f ca="1">IF('INF S3 3'!$AQ8="|","|",BY$7+'INF S3 3'!$AQ8-'INF S3 3'!$AQ$5)</f>
        <v>0.76047373842592592</v>
      </c>
      <c r="BZ10" s="196" t="str">
        <f ca="1">IF('INF S3 3'!$AT8="|","|",BZ$8+'INF S3 3'!$AT8)</f>
        <v>|</v>
      </c>
      <c r="CA10" s="196"/>
      <c r="CB10" s="190" t="str">
        <f ca="1">IF('INF S4 3-351'!$AS7="|","|",CB$7+'INF S4 3-351'!$AS7)</f>
        <v>|</v>
      </c>
      <c r="CC10" s="83">
        <f ca="1">IF('INF S3 3'!$AQ8="|","|",CC$7+'INF S3 3'!$AQ8-'INF S3 3'!$AQ$5)</f>
        <v>0.79033484953703692</v>
      </c>
      <c r="CD10" s="83">
        <f ca="1">IF('INF S4 3-351'!$AQ7="|","|",CD$7+'INF S4 3-351'!$AQ7)</f>
        <v>0.81116818287037029</v>
      </c>
      <c r="CE10" s="196" t="str">
        <f ca="1">IF('INF S3 3'!$AT8="|","|",CE$8+'INF S3 3'!$AT8)</f>
        <v>|</v>
      </c>
      <c r="CF10" s="82" t="str">
        <f ca="1">IF('INF S3 3'!$AR8="|","|",CF$7+'INF S3 3'!$AR8-'INF S3 3'!$AN$5)</f>
        <v>|</v>
      </c>
      <c r="CG10" s="207">
        <f ca="1">IF('INF S3 3'!$AQ8="|","|",CG$7+'INF S3 3'!$AQ8-'INF S3 3'!$AQ$5)</f>
        <v>0.84380707175925929</v>
      </c>
      <c r="CH10" s="196" t="str">
        <f ca="1">IF('INF S3 3'!$AT8="|","|",CH$8+'INF S3 3'!$AT8)</f>
        <v>|</v>
      </c>
      <c r="CI10" s="196"/>
      <c r="CJ10" s="190" t="str">
        <f ca="1">IF('INF S4 3-351'!$AS7="|","|",CJ$7+'INF S4 3-351'!$AS7)</f>
        <v>|</v>
      </c>
      <c r="CK10" s="83">
        <f ca="1">IF('INF S3 3'!$AQ8="|","|",CK$7+'INF S3 3'!$AQ8-'INF S3 3'!$AQ$5)</f>
        <v>0.87366818287037029</v>
      </c>
      <c r="CL10" s="83">
        <f ca="1">IF('INF S4 3-351'!$AQ7="|","|",CL$7+'INF S4 3-351'!$AQ7)</f>
        <v>0.89450151620370366</v>
      </c>
      <c r="CM10" s="196" t="str">
        <f ca="1">IF('INF S3 3'!$AT8="|","|",CM$8+'INF S3 3'!$AT8)</f>
        <v>|</v>
      </c>
      <c r="CN10" s="82" t="str">
        <f ca="1">IF('INF S3 3'!$AR8="|","|",CN$7+'INF S3 3'!$AR8-'INF S3 3'!$AN$5)</f>
        <v>|</v>
      </c>
      <c r="CO10" s="207">
        <f ca="1">IF('INF S3 3'!$AQ8="|","|",CO$7+'INF S3 3'!$AQ8-'INF S3 3'!$AQ$5)</f>
        <v>0.92714040509259255</v>
      </c>
      <c r="CP10" s="196" t="str">
        <f ca="1">IF('INF S3 3'!$AT8="|","|",CP$8+'INF S3 3'!$AT8)</f>
        <v>|</v>
      </c>
      <c r="CQ10" s="190" t="str">
        <f ca="1">IF('INF S4 3-351'!$AS7="|","|",CQ$7+'INF S4 3-351'!$AS7)</f>
        <v>|</v>
      </c>
      <c r="CR10" s="83">
        <f ca="1">IF('INF S3 3'!$AQ8="|","|",CR$7+'INF S3 3'!$AQ8-'INF S3 3'!$AQ$5)</f>
        <v>0.95700151620370366</v>
      </c>
      <c r="CS10" s="175"/>
      <c r="CT10" s="175"/>
      <c r="CU10" s="280"/>
      <c r="CV10" s="187">
        <v>30.27600000000001</v>
      </c>
      <c r="CW10" s="148">
        <v>33.801999999999985</v>
      </c>
      <c r="CX10" s="154" t="s">
        <v>127</v>
      </c>
      <c r="CY10" s="180"/>
      <c r="CZ10" s="83">
        <f ca="1">IF('INF S3 3'!$AY8="|","|",CZ$19+'INF S3 3'!$AY8)</f>
        <v>0.25043659722222222</v>
      </c>
      <c r="DA10" s="82" t="str">
        <f ca="1">IF('INF S3 3'!$AZ8="|","|",DA$19+'INF S3 3'!$AZ8)</f>
        <v>|</v>
      </c>
      <c r="DB10" s="207"/>
      <c r="DC10" s="190" t="str">
        <f ca="1">IF('INF S4 3-351'!$BA7="|","|",DC$24+'INF S4 3-351'!$BA7)</f>
        <v>|</v>
      </c>
      <c r="DD10" s="196" t="str">
        <f ca="1">IF('INF S3 3'!$BB8="|","|",DD$19+'INF S3 3'!$BB8)</f>
        <v>|</v>
      </c>
      <c r="DE10" s="83">
        <f ca="1">IF('INF S4 3-351'!$AY7="|","|",DE$24+'INF S4 3-351'!$AY7)</f>
        <v>0.27287847222222222</v>
      </c>
      <c r="DF10" s="207">
        <f ca="1">IF('INF S3 3'!$AY8="|","|",DF$19+'INF S3 3'!$AY8)</f>
        <v>0.28168659722222222</v>
      </c>
      <c r="DG10" s="83">
        <f ca="1">IF('INF S3 3'!$AY8="|","|",DG$19+'INF S3 3'!$AY8)</f>
        <v>0.29210326388888885</v>
      </c>
      <c r="DH10" s="82" t="str">
        <f ca="1">IF('INF S3 3'!$AZ8="|","|",DH$19+'INF S3 3'!$AZ8)</f>
        <v>|</v>
      </c>
      <c r="DI10" s="207"/>
      <c r="DJ10" s="190" t="str">
        <f ca="1">IF('INF S4 3-351'!$BA7="|","|",DJ$24+'INF S4 3-351'!$BA7)</f>
        <v>|</v>
      </c>
      <c r="DK10" s="196" t="str">
        <f ca="1">IF('INF S3 3'!$BB8="|","|",DK$19+'INF S3 3'!$BB8)</f>
        <v>|</v>
      </c>
      <c r="DL10" s="83">
        <f ca="1">IF('INF S4 3-351'!$AY7="|","|",DL$24+'INF S4 3-351'!$AY7)</f>
        <v>0.31454513888888891</v>
      </c>
      <c r="DM10" s="207">
        <f ca="1">IF('INF S3 3'!$AY8="|","|",DM$19+'INF S3 3'!$AY8)</f>
        <v>0.32335326388888885</v>
      </c>
      <c r="DN10" s="83">
        <f ca="1">IF('INF S3 3'!$AY8="|","|",DN$19+'INF S3 3'!$AY8)</f>
        <v>0.33376993055555554</v>
      </c>
      <c r="DO10" s="82" t="str">
        <f ca="1">IF('INF S3 3'!$AZ8="|","|",DO$19+'INF S3 3'!$AZ8)</f>
        <v>|</v>
      </c>
      <c r="DP10" s="207"/>
      <c r="DQ10" s="190" t="str">
        <f ca="1">IF('INF S4 3-351'!$BA7="|","|",DQ$24+'INF S4 3-351'!$BA7)</f>
        <v>|</v>
      </c>
      <c r="DR10" s="196" t="str">
        <f ca="1">IF('INF S3 3'!$BB8="|","|",DR$19+'INF S3 3'!$BB8)</f>
        <v>|</v>
      </c>
      <c r="DS10" s="83">
        <f ca="1">IF('INF S4 3-351'!$AY7="|","|",DS$24+'INF S4 3-351'!$AY7)</f>
        <v>0.35621180555555554</v>
      </c>
      <c r="DT10" s="207">
        <f ca="1">IF('INF S3 3'!$AY8="|","|",DT$19+'INF S3 3'!$AY8)</f>
        <v>0.36501993055555554</v>
      </c>
      <c r="DU10" s="83">
        <f ca="1">IF('INF S3 3'!$AY8="|","|",DU$19+'INF S3 3'!$AY8)</f>
        <v>0.37543659722222222</v>
      </c>
      <c r="DV10" s="82" t="str">
        <f ca="1">IF('INF S3 3'!$AZ8="|","|",DV$19+'INF S3 3'!$AZ8)</f>
        <v>|</v>
      </c>
      <c r="DW10" s="207"/>
      <c r="DX10" s="190" t="str">
        <f ca="1">IF('INF S4 3-351'!$BA7="|","|",DX$24+'INF S4 3-351'!$BA7)</f>
        <v>|</v>
      </c>
      <c r="DY10" s="196" t="str">
        <f ca="1">IF('INF S3 3'!$BB8="|","|",DY$19+'INF S3 3'!$BB8)</f>
        <v>|</v>
      </c>
      <c r="DZ10" s="83">
        <f ca="1">IF('INF S4 3-351'!$AY7="|","|",DZ$24+'INF S4 3-351'!$AY7)</f>
        <v>0.39787847222222222</v>
      </c>
      <c r="EA10" s="207">
        <f ca="1">IF('INF S3 3'!$AY8="|","|",EA$19+'INF S3 3'!$AY8)</f>
        <v>0.40668659722222222</v>
      </c>
      <c r="EB10" s="82" t="str">
        <f ca="1">IF('INF S3 3'!$AZ8="|","|",EB$19+'INF S3 3'!$AZ8)</f>
        <v>|</v>
      </c>
      <c r="EC10" s="196" t="str">
        <f ca="1">IF('INF S3 3'!$BB8="|","|",EC$19+'INF S3 3'!$BB8)</f>
        <v>|</v>
      </c>
      <c r="ED10" s="83">
        <f ca="1">IF('INF S4 3-351'!$AY7="|","|",ED$24+'INF S4 3-351'!$AY7)</f>
        <v>0.43954513888888891</v>
      </c>
      <c r="EE10" s="83">
        <f ca="1">IF('INF S3 3'!$AY8="|","|",EE$19+'INF S3 3'!$AY8)</f>
        <v>0.45876993055555554</v>
      </c>
      <c r="EF10" s="207"/>
      <c r="EG10" s="190" t="str">
        <f ca="1">IF('INF S4 3-351'!$BA7="|","|",EG$24+'INF S4 3-351'!$BA7)</f>
        <v>|</v>
      </c>
      <c r="EH10" s="196" t="str">
        <f ca="1">IF('INF S3 3'!$BB8="|","|",EH$19+'INF S3 3'!$BB8)</f>
        <v>|</v>
      </c>
      <c r="EI10" s="207">
        <f ca="1">IF('INF S3 3'!$AY8="|","|",EI$19+'INF S3 3'!$AY8)</f>
        <v>0.49001993055555554</v>
      </c>
      <c r="EJ10" s="82" t="str">
        <f ca="1">IF('INF S3 3'!$AZ8="|","|",EJ$19+'INF S3 3'!$AZ8)</f>
        <v>|</v>
      </c>
      <c r="EK10" s="196" t="str">
        <f ca="1">IF('INF S3 3'!$BB8="|","|",EK$19+'INF S3 3'!$BB8)</f>
        <v>|</v>
      </c>
      <c r="EL10" s="83">
        <f ca="1">IF('INF S4 3-351'!$AY7="|","|",EL$24+'INF S4 3-351'!$AY7)</f>
        <v>0.52287847222222217</v>
      </c>
      <c r="EM10" s="83">
        <f ca="1">IF('INF S3 3'!$AY8="|","|",EM$19+'INF S3 3'!$AY8)</f>
        <v>0.54210326388888896</v>
      </c>
      <c r="EN10" s="207"/>
      <c r="EO10" s="190" t="str">
        <f ca="1">IF('INF S4 3-351'!$BA7="|","|",EO$24+'INF S4 3-351'!$BA7)</f>
        <v>|</v>
      </c>
      <c r="EP10" s="196" t="str">
        <f ca="1">IF('INF S3 3'!$BB8="|","|",EP$19+'INF S3 3'!$BB8)</f>
        <v>|</v>
      </c>
      <c r="EQ10" s="207">
        <f ca="1">IF('INF S3 3'!$AY8="|","|",EQ$19+'INF S3 3'!$AY8)</f>
        <v>0.57335326388888896</v>
      </c>
      <c r="ER10" s="82" t="str">
        <f ca="1">IF('INF S3 3'!$AZ8="|","|",ER$19+'INF S3 3'!$AZ8)</f>
        <v>|</v>
      </c>
      <c r="ES10" s="196" t="str">
        <f ca="1">IF('INF S3 3'!$BB8="|","|",ES$19+'INF S3 3'!$BB8)</f>
        <v>|</v>
      </c>
      <c r="ET10" s="83">
        <f ca="1">IF('INF S4 3-351'!$AY7="|","|",ET$24+'INF S4 3-351'!$AY7)</f>
        <v>0.60621180555555565</v>
      </c>
      <c r="EU10" s="83">
        <f ca="1">IF('INF S3 3'!$AY8="|","|",EU$19+'INF S3 3'!$AY8)</f>
        <v>0.62543659722222222</v>
      </c>
      <c r="EV10" s="207"/>
      <c r="EW10" s="190" t="str">
        <f ca="1">IF('INF S4 3-351'!$BA7="|","|",EW$24+'INF S4 3-351'!$BA7)</f>
        <v>|</v>
      </c>
      <c r="EX10" s="196" t="str">
        <f ca="1">IF('INF S3 3'!$BB8="|","|",EX$19+'INF S3 3'!$BB8)</f>
        <v>|</v>
      </c>
      <c r="EY10" s="207">
        <f ca="1">IF('INF S3 3'!$AY8="|","|",EY$19+'INF S3 3'!$AY8)</f>
        <v>0.65668659722222222</v>
      </c>
      <c r="EZ10" s="83">
        <f ca="1">IF('INF S3 3'!$AY8="|","|",EZ$19+'INF S3 3'!$AY8)</f>
        <v>0.66710326388888896</v>
      </c>
      <c r="FA10" s="82" t="str">
        <f ca="1">IF('INF S3 3'!$AZ8="|","|",FA$19+'INF S3 3'!$AZ8)</f>
        <v>|</v>
      </c>
      <c r="FB10" s="207"/>
      <c r="FC10" s="190" t="str">
        <f ca="1">IF('INF S4 3-351'!$BA7="|","|",FC$24+'INF S4 3-351'!$BA7)</f>
        <v>|</v>
      </c>
      <c r="FD10" s="196" t="str">
        <f ca="1">IF('INF S3 3'!$BB8="|","|",FD$19+'INF S3 3'!$BB8)</f>
        <v>|</v>
      </c>
      <c r="FE10" s="83">
        <f ca="1">IF('INF S4 3-351'!$AY7="|","|",FE$24+'INF S4 3-351'!$AY7)</f>
        <v>0.68954513888888891</v>
      </c>
      <c r="FF10" s="207">
        <f ca="1">IF('INF S3 3'!$AY8="|","|",FF$19+'INF S3 3'!$AY8)</f>
        <v>0.69835326388888896</v>
      </c>
      <c r="FG10" s="83">
        <f ca="1">IF('INF S3 3'!$AY8="|","|",FG$19+'INF S3 3'!$AY8)</f>
        <v>0.70876993055555559</v>
      </c>
      <c r="FH10" s="82" t="str">
        <f ca="1">IF('INF S3 3'!$AZ8="|","|",FH$19+'INF S3 3'!$AZ8)</f>
        <v>|</v>
      </c>
      <c r="FI10" s="207"/>
      <c r="FJ10" s="190" t="str">
        <f ca="1">IF('INF S4 3-351'!$BA7="|","|",FJ$24+'INF S4 3-351'!$BA7)</f>
        <v>|</v>
      </c>
      <c r="FK10" s="196" t="str">
        <f ca="1">IF('INF S3 3'!$BB8="|","|",FK$19+'INF S3 3'!$BB8)</f>
        <v>|</v>
      </c>
      <c r="FL10" s="207">
        <f ca="1">IF('INF S3 3'!$AY8="|","|",FL$19+'INF S3 3'!$AY8)</f>
        <v>0.74001993055555559</v>
      </c>
      <c r="FM10" s="83">
        <f ca="1">IF('INF S3 3'!$AY8="|","|",FM$19+'INF S3 3'!$AY8)</f>
        <v>0.75043659722222222</v>
      </c>
      <c r="FN10" s="82" t="str">
        <f ca="1">IF('INF S3 3'!$AZ8="|","|",FN$19+'INF S3 3'!$AZ8)</f>
        <v>|</v>
      </c>
      <c r="FO10" s="207"/>
      <c r="FP10" s="190" t="str">
        <f ca="1">IF('INF S4 3-351'!$BA7="|","|",FP$24+'INF S4 3-351'!$BA7)</f>
        <v>|</v>
      </c>
      <c r="FQ10" s="196" t="str">
        <f ca="1">IF('INF S3 3'!$BB8="|","|",FQ$19+'INF S3 3'!$BB8)</f>
        <v>|</v>
      </c>
      <c r="FR10" s="83">
        <f ca="1">IF('INF S4 3-351'!$AY7="|","|",FR$24+'INF S4 3-351'!$AY7)</f>
        <v>0.77287847222222217</v>
      </c>
      <c r="FS10" s="207">
        <f ca="1">IF('INF S3 3'!$AY8="|","|",FS$19+'INF S3 3'!$AY8)</f>
        <v>0.78168659722222222</v>
      </c>
      <c r="FT10" s="82" t="str">
        <f ca="1">IF('INF S3 3'!$AZ8="|","|",FT$19+'INF S3 3'!$AZ8)</f>
        <v>|</v>
      </c>
      <c r="FU10" s="196" t="str">
        <f ca="1">IF('INF S3 3'!$BB8="|","|",FU$19+'INF S3 3'!$BB8)</f>
        <v>|</v>
      </c>
      <c r="FV10" s="83">
        <f ca="1">IF('INF S4 3-351'!$AY7="|","|",FV$24+'INF S4 3-351'!$AY7)</f>
        <v>0.81454513888888891</v>
      </c>
      <c r="FW10" s="83">
        <f ca="1">IF('INF S3 3'!$AY8="|","|",FW$19+'INF S3 3'!$AY8)</f>
        <v>0.83376993055555559</v>
      </c>
      <c r="FX10" s="207"/>
      <c r="FY10" s="190" t="str">
        <f ca="1">IF('INF S4 3-351'!$BA7="|","|",FY$24+'INF S4 3-351'!$BA7)</f>
        <v>|</v>
      </c>
      <c r="FZ10" s="196" t="str">
        <f ca="1">IF('INF S3 3'!$BB8="|","|",FZ$19+'INF S3 3'!$BB8)</f>
        <v>|</v>
      </c>
      <c r="GA10" s="207">
        <f ca="1">IF('INF S3 3'!$AY8="|","|",GA$19+'INF S3 3'!$AY8)</f>
        <v>0.86501993055555559</v>
      </c>
      <c r="GB10" s="82" t="str">
        <f ca="1">IF('INF S3 3'!$AZ8="|","|",GB$19+'INF S3 3'!$AZ8)</f>
        <v>|</v>
      </c>
      <c r="GC10" s="196" t="str">
        <f ca="1">IF('INF S3 3'!$BB8="|","|",GC$19+'INF S3 3'!$BB8)</f>
        <v>|</v>
      </c>
      <c r="GD10" s="83">
        <f ca="1">IF('INF S4 3-351'!$AY7="|","|",GD$24+'INF S4 3-351'!$AY7)</f>
        <v>0.89787847222222217</v>
      </c>
      <c r="GE10" s="83">
        <f ca="1">IF('INF S3 3'!$AY8="|","|",GE$19+'INF S3 3'!$AY8)</f>
        <v>0.91710326388888896</v>
      </c>
      <c r="GF10" s="207"/>
      <c r="GG10" s="190" t="str">
        <f ca="1">IF('INF S4 3-351'!$BA7="|","|",GG$24+'INF S4 3-351'!$BA7)</f>
        <v>|</v>
      </c>
      <c r="GH10" s="196" t="str">
        <f ca="1">IF('INF S3 3'!$BB8="|","|",GH$19+'INF S3 3'!$BB8)</f>
        <v>|</v>
      </c>
      <c r="GI10" s="207">
        <f ca="1">IF('INF S3 3'!$AY8="|","|",GI$19+'INF S3 3'!$AY8)</f>
        <v>0.94835326388888896</v>
      </c>
      <c r="GJ10" s="82" t="str">
        <f ca="1">IF('INF S3 3'!$AZ8="|","|",GJ$19+'INF S3 3'!$AZ8)</f>
        <v>|</v>
      </c>
      <c r="GK10" s="83">
        <f ca="1">IF('INF S4 3-351'!$AY7="|","|",GK$24+'INF S4 3-351'!$AY7)</f>
        <v>0.98121180555555565</v>
      </c>
      <c r="GL10" s="83">
        <f ca="1">IF('INF S3 3'!$AY8="|","|",GL$19+'INF S3 3'!$AY8)</f>
        <v>1.0004365972222222</v>
      </c>
    </row>
    <row r="11" spans="1:194">
      <c r="A11" s="225">
        <f ca="1">'INF S3 3'!K9</f>
        <v>23.379000000000019</v>
      </c>
      <c r="B11" s="226">
        <f ca="1">'INF S4 3-351'!K8</f>
        <v>26.904999999999994</v>
      </c>
      <c r="C11" s="155" t="str">
        <f ca="1">'INF S3 3'!L9</f>
        <v>Kostrzyn Wlkp.</v>
      </c>
      <c r="D11" s="180"/>
      <c r="E11" s="83">
        <f ca="1">IF('INF S3 3'!$AQ9="|","|",E$7+'INF S3 3'!$AQ9-'INF S3 3'!$AQ$5)</f>
        <v>0.21078266203703702</v>
      </c>
      <c r="F11" s="207">
        <f ca="1">IF('INF S3 3'!$AQ9="|","|",F$7+'INF S3 3'!$AQ9-'INF S3 3'!$AQ$5)</f>
        <v>0.22258821759259259</v>
      </c>
      <c r="G11" s="83">
        <f ca="1">IF('INF S4 3-351'!$AQ8="|","|",G$7+'INF S4 3-351'!$AQ8)</f>
        <v>0.23161599537037036</v>
      </c>
      <c r="H11" s="196"/>
      <c r="I11" s="190" t="str">
        <f ca="1">IF('INF S4 3-351'!$AS8="|","|",I$7+'INF S4 3-351'!$AS8)</f>
        <v>|</v>
      </c>
      <c r="J11" s="82">
        <f ca="1">IF('INF S3 3'!$AR9="|","|",J$7+'INF S3 3'!$AR9-'INF S3 3'!$AN$5)</f>
        <v>0.24752314814814819</v>
      </c>
      <c r="K11" s="83">
        <f ca="1">IF('INF S3 3'!$AQ9="|","|",K$7+'INF S3 3'!$AQ9-'INF S3 3'!$AQ$5)</f>
        <v>0.25244932870370368</v>
      </c>
      <c r="L11" s="207">
        <f ca="1">IF('INF S3 3'!$AQ9="|","|",L$7+'INF S3 3'!$AQ9-'INF S3 3'!$AQ$5)</f>
        <v>0.26425488425925925</v>
      </c>
      <c r="M11" s="83">
        <f ca="1">IF('INF S4 3-351'!$AQ8="|","|",M$7+'INF S4 3-351'!$AQ8)</f>
        <v>0.27328266203703705</v>
      </c>
      <c r="N11" s="196" t="str">
        <f ca="1">IF('INF S3 3'!$AT9="|","|",N$8+'INF S3 3'!$AT9)</f>
        <v>|</v>
      </c>
      <c r="O11" s="196"/>
      <c r="P11" s="190" t="str">
        <f ca="1">IF('INF S4 3-351'!$AS8="|","|",P$7+'INF S4 3-351'!$AS8)</f>
        <v>|</v>
      </c>
      <c r="Q11" s="82">
        <f ca="1">IF('INF S3 3'!$AR9="|","|",Q$7+'INF S3 3'!$AR9-'INF S3 3'!$AN$5)</f>
        <v>0.28918981481481487</v>
      </c>
      <c r="R11" s="83">
        <f ca="1">IF('INF S3 3'!$AQ9="|","|",R$7+'INF S3 3'!$AQ9-'INF S3 3'!$AQ$5)</f>
        <v>0.29411599537037036</v>
      </c>
      <c r="S11" s="207">
        <f ca="1">IF('INF S3 3'!$AQ9="|","|",S$7+'INF S3 3'!$AQ9-'INF S3 3'!$AQ$5)</f>
        <v>0.30592155092592593</v>
      </c>
      <c r="T11" s="83">
        <f ca="1">IF('INF S4 3-351'!$AQ8="|","|",T$7+'INF S4 3-351'!$AQ8)</f>
        <v>0.31494932870370368</v>
      </c>
      <c r="U11" s="196" t="str">
        <f ca="1">IF('INF S3 3'!$AT9="|","|",U$8+'INF S3 3'!$AT9)</f>
        <v>|</v>
      </c>
      <c r="V11" s="196"/>
      <c r="W11" s="190" t="str">
        <f ca="1">IF('INF S4 3-351'!$AS8="|","|",W$7+'INF S4 3-351'!$AS8)</f>
        <v>|</v>
      </c>
      <c r="X11" s="82">
        <f ca="1">IF('INF S3 3'!$AR9="|","|",X$7+'INF S3 3'!$AR9-'INF S3 3'!$AN$5)</f>
        <v>0.3308564814814815</v>
      </c>
      <c r="Y11" s="83">
        <f ca="1">IF('INF S3 3'!$AQ9="|","|",Y$7+'INF S3 3'!$AQ9-'INF S3 3'!$AQ$5)</f>
        <v>0.33578266203703705</v>
      </c>
      <c r="Z11" s="207">
        <f ca="1">IF('INF S3 3'!$AQ9="|","|",Z$7+'INF S3 3'!$AQ9-'INF S3 3'!$AQ$5)</f>
        <v>0.34758821759259256</v>
      </c>
      <c r="AA11" s="83">
        <f ca="1">IF('INF S4 3-351'!$AQ8="|","|",AA$7+'INF S4 3-351'!$AQ8)</f>
        <v>0.35661599537037036</v>
      </c>
      <c r="AB11" s="196" t="str">
        <f ca="1">IF('INF S3 3'!$AT9="|","|",AB$8+'INF S3 3'!$AT9)</f>
        <v>|</v>
      </c>
      <c r="AC11" s="196"/>
      <c r="AD11" s="190" t="str">
        <f ca="1">IF('INF S4 3-351'!$AS8="|","|",AD$7+'INF S4 3-351'!$AS8)</f>
        <v>|</v>
      </c>
      <c r="AE11" s="82">
        <f ca="1">IF('INF S3 3'!$AR9="|","|",AE$7+'INF S3 3'!$AR9-'INF S3 3'!$AN$5)</f>
        <v>0.37252314814814813</v>
      </c>
      <c r="AF11" s="207">
        <f ca="1">IF('INF S3 3'!$AQ9="|","|",AF$7+'INF S3 3'!$AQ9-'INF S3 3'!$AQ$5)</f>
        <v>0.38925488425925925</v>
      </c>
      <c r="AG11" s="196" t="str">
        <f ca="1">IF('INF S3 3'!$AT9="|","|",AG$8+'INF S3 3'!$AT9)</f>
        <v>|</v>
      </c>
      <c r="AH11" s="196"/>
      <c r="AI11" s="190" t="str">
        <f ca="1">IF('INF S4 3-351'!$AS8="|","|",AI$7+'INF S4 3-351'!$AS8)</f>
        <v>|</v>
      </c>
      <c r="AJ11" s="83">
        <f ca="1">IF('INF S3 3'!$AQ9="|","|",AJ$7+'INF S3 3'!$AQ9-'INF S3 3'!$AQ$5)</f>
        <v>0.41911599537037036</v>
      </c>
      <c r="AK11" s="83">
        <f ca="1">IF('INF S4 3-351'!$AQ8="|","|",AK$7+'INF S4 3-351'!$AQ8)</f>
        <v>0.43994932870370368</v>
      </c>
      <c r="AL11" s="196" t="str">
        <f ca="1">IF('INF S3 3'!$AT9="|","|",AL$8+'INF S3 3'!$AT9)</f>
        <v>|</v>
      </c>
      <c r="AM11" s="82">
        <f ca="1">IF('INF S3 3'!$AR9="|","|",AM$7+'INF S3 3'!$AR9-'INF S3 3'!$AN$5)</f>
        <v>0.4558564814814815</v>
      </c>
      <c r="AN11" s="207">
        <f ca="1">IF('INF S3 3'!$AQ9="|","|",AN$7+'INF S3 3'!$AQ9-'INF S3 3'!$AQ$5)</f>
        <v>0.47258821759259256</v>
      </c>
      <c r="AO11" s="196" t="str">
        <f ca="1">IF('INF S3 3'!$AT9="|","|",AO$8+'INF S3 3'!$AT9)</f>
        <v>|</v>
      </c>
      <c r="AP11" s="196"/>
      <c r="AQ11" s="190" t="str">
        <f ca="1">IF('INF S4 3-351'!$AS8="|","|",AQ$7+'INF S4 3-351'!$AS8)</f>
        <v>|</v>
      </c>
      <c r="AR11" s="83">
        <f ca="1">IF('INF S3 3'!$AQ9="|","|",AR$7+'INF S3 3'!$AQ9-'INF S3 3'!$AQ$5)</f>
        <v>0.50244932870370362</v>
      </c>
      <c r="AS11" s="83">
        <f ca="1">IF('INF S4 3-351'!$AQ8="|","|",AS$7+'INF S4 3-351'!$AQ8)</f>
        <v>0.52328266203703699</v>
      </c>
      <c r="AT11" s="196" t="str">
        <f ca="1">IF('INF S3 3'!$AT9="|","|",AT$8+'INF S3 3'!$AT9)</f>
        <v>|</v>
      </c>
      <c r="AU11" s="82">
        <f ca="1">IF('INF S3 3'!$AR9="|","|",AU$7+'INF S3 3'!$AR9-'INF S3 3'!$AN$5)</f>
        <v>0.53918981481481487</v>
      </c>
      <c r="AV11" s="207">
        <f ca="1">IF('INF S3 3'!$AQ9="|","|",AV$7+'INF S3 3'!$AQ9-'INF S3 3'!$AQ$5)</f>
        <v>0.55592155092592588</v>
      </c>
      <c r="AW11" s="196" t="str">
        <f ca="1">IF('INF S3 3'!$AT9="|","|",AW$8+'INF S3 3'!$AT9)</f>
        <v>|</v>
      </c>
      <c r="AX11" s="196"/>
      <c r="AY11" s="190" t="str">
        <f ca="1">IF('INF S4 3-351'!$AS8="|","|",AY$7+'INF S4 3-351'!$AS8)</f>
        <v>|</v>
      </c>
      <c r="AZ11" s="83">
        <f ca="1">IF('INF S3 3'!$AQ9="|","|",AZ$7+'INF S3 3'!$AQ9-'INF S3 3'!$AQ$5)</f>
        <v>0.58578266203703699</v>
      </c>
      <c r="BA11" s="83">
        <f ca="1">IF('INF S4 3-351'!$AQ8="|","|",BA$7+'INF S4 3-351'!$AQ8)</f>
        <v>0.60661599537037036</v>
      </c>
      <c r="BB11" s="196" t="str">
        <f ca="1">IF('INF S3 3'!$AT9="|","|",BB$8+'INF S3 3'!$AT9)</f>
        <v>|</v>
      </c>
      <c r="BC11" s="82">
        <f ca="1">IF('INF S3 3'!$AR9="|","|",BC$7+'INF S3 3'!$AR9-'INF S3 3'!$AN$5)</f>
        <v>0.62252314814814824</v>
      </c>
      <c r="BD11" s="83">
        <f ca="1">IF('INF S3 3'!$AQ9="|","|",BD$7+'INF S3 3'!$AQ9-'INF S3 3'!$AQ$5)</f>
        <v>0.62744932870370373</v>
      </c>
      <c r="BE11" s="207">
        <f ca="1">IF('INF S3 3'!$AQ9="|","|",BE$7+'INF S3 3'!$AQ9-'INF S3 3'!$AQ$5)</f>
        <v>0.63925488425925925</v>
      </c>
      <c r="BF11" s="83">
        <f ca="1">IF('INF S4 3-351'!$AQ8="|","|",BF$7+'INF S4 3-351'!$AQ8)</f>
        <v>0.64828266203703699</v>
      </c>
      <c r="BG11" s="196" t="str">
        <f ca="1">IF('INF S3 3'!$AT9="|","|",BG$8+'INF S3 3'!$AT9)</f>
        <v>|</v>
      </c>
      <c r="BH11" s="196"/>
      <c r="BI11" s="190" t="str">
        <f ca="1">IF('INF S4 3-351'!$AS8="|","|",BI$7+'INF S4 3-351'!$AS8)</f>
        <v>|</v>
      </c>
      <c r="BJ11" s="82">
        <f ca="1">IF('INF S3 3'!$AR9="|","|",BJ$7+'INF S3 3'!$AR9-'INF S3 3'!$AN$5)</f>
        <v>0.66418981481481487</v>
      </c>
      <c r="BK11" s="83">
        <f ca="1">IF('INF S3 3'!$AQ9="|","|",BK$7+'INF S3 3'!$AQ9-'INF S3 3'!$AQ$5)</f>
        <v>0.66911599537037036</v>
      </c>
      <c r="BL11" s="207">
        <f ca="1">IF('INF S3 3'!$AQ9="|","|",BL$7+'INF S3 3'!$AQ9-'INF S3 3'!$AQ$5)</f>
        <v>0.68092155092592588</v>
      </c>
      <c r="BM11" s="83">
        <f ca="1">IF('INF S4 3-351'!$AQ8="|","|",BM$7+'INF S4 3-351'!$AQ8)</f>
        <v>0.68994932870370362</v>
      </c>
      <c r="BN11" s="196" t="str">
        <f ca="1">IF('INF S3 3'!$AT9="|","|",BN$8+'INF S3 3'!$AT9)</f>
        <v>|</v>
      </c>
      <c r="BO11" s="196"/>
      <c r="BP11" s="190" t="str">
        <f ca="1">IF('INF S4 3-351'!$AS8="|","|",BP$7+'INF S4 3-351'!$AS8)</f>
        <v>|</v>
      </c>
      <c r="BQ11" s="82">
        <f ca="1">IF('INF S3 3'!$AR9="|","|",BQ$7+'INF S3 3'!$AR9-'INF S3 3'!$AN$5)</f>
        <v>0.7058564814814815</v>
      </c>
      <c r="BR11" s="83">
        <f ca="1">IF('INF S3 3'!$AQ9="|","|",BR$7+'INF S3 3'!$AQ9-'INF S3 3'!$AQ$5)</f>
        <v>0.71078266203703699</v>
      </c>
      <c r="BS11" s="207">
        <f ca="1">IF('INF S3 3'!$AQ9="|","|",BS$7+'INF S3 3'!$AQ9-'INF S3 3'!$AQ$5)</f>
        <v>0.72258821759259262</v>
      </c>
      <c r="BT11" s="83">
        <f ca="1">IF('INF S4 3-351'!$AQ8="|","|",BT$7+'INF S4 3-351'!$AQ8)</f>
        <v>0.73161599537037025</v>
      </c>
      <c r="BU11" s="196" t="str">
        <f ca="1">IF('INF S3 3'!$AT9="|","|",BU$8+'INF S3 3'!$AT9)</f>
        <v>|</v>
      </c>
      <c r="BV11" s="196"/>
      <c r="BW11" s="190" t="str">
        <f ca="1">IF('INF S4 3-351'!$AS8="|","|",BW$7+'INF S4 3-351'!$AS8)</f>
        <v>|</v>
      </c>
      <c r="BX11" s="82">
        <f ca="1">IF('INF S3 3'!$AR9="|","|",BX$7+'INF S3 3'!$AR9-'INF S3 3'!$AN$5)</f>
        <v>0.74752314814814824</v>
      </c>
      <c r="BY11" s="207">
        <f ca="1">IF('INF S3 3'!$AQ9="|","|",BY$7+'INF S3 3'!$AQ9-'INF S3 3'!$AQ$5)</f>
        <v>0.76425488425925925</v>
      </c>
      <c r="BZ11" s="196" t="str">
        <f ca="1">IF('INF S3 3'!$AT9="|","|",BZ$8+'INF S3 3'!$AT9)</f>
        <v>|</v>
      </c>
      <c r="CA11" s="196"/>
      <c r="CB11" s="190" t="str">
        <f ca="1">IF('INF S4 3-351'!$AS8="|","|",CB$7+'INF S4 3-351'!$AS8)</f>
        <v>|</v>
      </c>
      <c r="CC11" s="83">
        <f ca="1">IF('INF S3 3'!$AQ9="|","|",CC$7+'INF S3 3'!$AQ9-'INF S3 3'!$AQ$5)</f>
        <v>0.79411599537037025</v>
      </c>
      <c r="CD11" s="83">
        <f ca="1">IF('INF S4 3-351'!$AQ8="|","|",CD$7+'INF S4 3-351'!$AQ8)</f>
        <v>0.81494932870370362</v>
      </c>
      <c r="CE11" s="196" t="str">
        <f ca="1">IF('INF S3 3'!$AT9="|","|",CE$8+'INF S3 3'!$AT9)</f>
        <v>|</v>
      </c>
      <c r="CF11" s="82">
        <f ca="1">IF('INF S3 3'!$AR9="|","|",CF$7+'INF S3 3'!$AR9-'INF S3 3'!$AN$5)</f>
        <v>0.8308564814814815</v>
      </c>
      <c r="CG11" s="207">
        <f ca="1">IF('INF S3 3'!$AQ9="|","|",CG$7+'INF S3 3'!$AQ9-'INF S3 3'!$AQ$5)</f>
        <v>0.84758821759259262</v>
      </c>
      <c r="CH11" s="196" t="str">
        <f ca="1">IF('INF S3 3'!$AT9="|","|",CH$8+'INF S3 3'!$AT9)</f>
        <v>|</v>
      </c>
      <c r="CI11" s="196"/>
      <c r="CJ11" s="190" t="str">
        <f ca="1">IF('INF S4 3-351'!$AS8="|","|",CJ$7+'INF S4 3-351'!$AS8)</f>
        <v>|</v>
      </c>
      <c r="CK11" s="83">
        <f ca="1">IF('INF S3 3'!$AQ9="|","|",CK$7+'INF S3 3'!$AQ9-'INF S3 3'!$AQ$5)</f>
        <v>0.87744932870370362</v>
      </c>
      <c r="CL11" s="83">
        <f ca="1">IF('INF S4 3-351'!$AQ8="|","|",CL$7+'INF S4 3-351'!$AQ8)</f>
        <v>0.89828266203703699</v>
      </c>
      <c r="CM11" s="196" t="str">
        <f ca="1">IF('INF S3 3'!$AT9="|","|",CM$8+'INF S3 3'!$AT9)</f>
        <v>|</v>
      </c>
      <c r="CN11" s="82">
        <f ca="1">IF('INF S3 3'!$AR9="|","|",CN$7+'INF S3 3'!$AR9-'INF S3 3'!$AN$5)</f>
        <v>0.91418981481481487</v>
      </c>
      <c r="CO11" s="207">
        <f ca="1">IF('INF S3 3'!$AQ9="|","|",CO$7+'INF S3 3'!$AQ9-'INF S3 3'!$AQ$5)</f>
        <v>0.93092155092592588</v>
      </c>
      <c r="CP11" s="196" t="str">
        <f ca="1">IF('INF S3 3'!$AT9="|","|",CP$8+'INF S3 3'!$AT9)</f>
        <v>|</v>
      </c>
      <c r="CQ11" s="190" t="str">
        <f ca="1">IF('INF S4 3-351'!$AS8="|","|",CQ$7+'INF S4 3-351'!$AS8)</f>
        <v>|</v>
      </c>
      <c r="CR11" s="83">
        <f ca="1">IF('INF S3 3'!$AQ9="|","|",CR$7+'INF S3 3'!$AQ9-'INF S3 3'!$AQ$5)</f>
        <v>0.96078266203703699</v>
      </c>
      <c r="CS11" s="175"/>
      <c r="CT11" s="175"/>
      <c r="CU11" s="280"/>
      <c r="CV11" s="225">
        <v>23.379000000000019</v>
      </c>
      <c r="CW11" s="226">
        <v>26.904999999999994</v>
      </c>
      <c r="CX11" s="155" t="s">
        <v>128</v>
      </c>
      <c r="CY11" s="180"/>
      <c r="CZ11" s="83">
        <f ca="1">IF('INF S3 3'!$AY9="|","|",CZ$19+'INF S3 3'!$AY9)</f>
        <v>0.24700267361111111</v>
      </c>
      <c r="DA11" s="82">
        <f ca="1">IF('INF S3 3'!$AZ9="|","|",DA$19+'INF S3 3'!$AZ9)</f>
        <v>0.25359070601851852</v>
      </c>
      <c r="DB11" s="207"/>
      <c r="DC11" s="190" t="str">
        <f ca="1">IF('INF S4 3-351'!$BA8="|","|",DC$24+'INF S4 3-351'!$BA8)</f>
        <v>|</v>
      </c>
      <c r="DD11" s="196" t="str">
        <f ca="1">IF('INF S3 3'!$BB9="|","|",DD$19+'INF S3 3'!$BB9)</f>
        <v>|</v>
      </c>
      <c r="DE11" s="83">
        <f ca="1">IF('INF S4 3-351'!$AY8="|","|",DE$24+'INF S4 3-351'!$AY8)</f>
        <v>0.26944454861111111</v>
      </c>
      <c r="DF11" s="207">
        <f ca="1">IF('INF S3 3'!$AY9="|","|",DF$19+'INF S3 3'!$AY9)</f>
        <v>0.27825267361111111</v>
      </c>
      <c r="DG11" s="83">
        <f ca="1">IF('INF S3 3'!$AY9="|","|",DG$19+'INF S3 3'!$AY9)</f>
        <v>0.28866934027777774</v>
      </c>
      <c r="DH11" s="82">
        <f ca="1">IF('INF S3 3'!$AZ9="|","|",DH$19+'INF S3 3'!$AZ9)</f>
        <v>0.2952573726851852</v>
      </c>
      <c r="DI11" s="207"/>
      <c r="DJ11" s="190" t="str">
        <f ca="1">IF('INF S4 3-351'!$BA8="|","|",DJ$24+'INF S4 3-351'!$BA8)</f>
        <v>|</v>
      </c>
      <c r="DK11" s="196" t="str">
        <f ca="1">IF('INF S3 3'!$BB9="|","|",DK$19+'INF S3 3'!$BB9)</f>
        <v>|</v>
      </c>
      <c r="DL11" s="83">
        <f ca="1">IF('INF S4 3-351'!$AY8="|","|",DL$24+'INF S4 3-351'!$AY8)</f>
        <v>0.3111112152777778</v>
      </c>
      <c r="DM11" s="207">
        <f ca="1">IF('INF S3 3'!$AY9="|","|",DM$19+'INF S3 3'!$AY9)</f>
        <v>0.31991934027777774</v>
      </c>
      <c r="DN11" s="83">
        <f ca="1">IF('INF S3 3'!$AY9="|","|",DN$19+'INF S3 3'!$AY9)</f>
        <v>0.33033600694444443</v>
      </c>
      <c r="DO11" s="82">
        <f ca="1">IF('INF S3 3'!$AZ9="|","|",DO$19+'INF S3 3'!$AZ9)</f>
        <v>0.33692403935185189</v>
      </c>
      <c r="DP11" s="207"/>
      <c r="DQ11" s="190" t="str">
        <f ca="1">IF('INF S4 3-351'!$BA8="|","|",DQ$24+'INF S4 3-351'!$BA8)</f>
        <v>|</v>
      </c>
      <c r="DR11" s="196" t="str">
        <f ca="1">IF('INF S3 3'!$BB9="|","|",DR$19+'INF S3 3'!$BB9)</f>
        <v>|</v>
      </c>
      <c r="DS11" s="83">
        <f ca="1">IF('INF S4 3-351'!$AY8="|","|",DS$24+'INF S4 3-351'!$AY8)</f>
        <v>0.35277788194444443</v>
      </c>
      <c r="DT11" s="207">
        <f ca="1">IF('INF S3 3'!$AY9="|","|",DT$19+'INF S3 3'!$AY9)</f>
        <v>0.36158600694444443</v>
      </c>
      <c r="DU11" s="83">
        <f ca="1">IF('INF S3 3'!$AY9="|","|",DU$19+'INF S3 3'!$AY9)</f>
        <v>0.37200267361111111</v>
      </c>
      <c r="DV11" s="82">
        <f ca="1">IF('INF S3 3'!$AZ9="|","|",DV$19+'INF S3 3'!$AZ9)</f>
        <v>0.37859070601851857</v>
      </c>
      <c r="DW11" s="207"/>
      <c r="DX11" s="190" t="str">
        <f ca="1">IF('INF S4 3-351'!$BA8="|","|",DX$24+'INF S4 3-351'!$BA8)</f>
        <v>|</v>
      </c>
      <c r="DY11" s="196" t="str">
        <f ca="1">IF('INF S3 3'!$BB9="|","|",DY$19+'INF S3 3'!$BB9)</f>
        <v>|</v>
      </c>
      <c r="DZ11" s="83">
        <f ca="1">IF('INF S4 3-351'!$AY8="|","|",DZ$24+'INF S4 3-351'!$AY8)</f>
        <v>0.39444454861111111</v>
      </c>
      <c r="EA11" s="207">
        <f ca="1">IF('INF S3 3'!$AY9="|","|",EA$19+'INF S3 3'!$AY9)</f>
        <v>0.40325267361111111</v>
      </c>
      <c r="EB11" s="82">
        <f ca="1">IF('INF S3 3'!$AZ9="|","|",EB$19+'INF S3 3'!$AZ9)</f>
        <v>0.42025737268518526</v>
      </c>
      <c r="EC11" s="196" t="str">
        <f ca="1">IF('INF S3 3'!$BB9="|","|",EC$19+'INF S3 3'!$BB9)</f>
        <v>|</v>
      </c>
      <c r="ED11" s="83">
        <f ca="1">IF('INF S4 3-351'!$AY8="|","|",ED$24+'INF S4 3-351'!$AY8)</f>
        <v>0.4361112152777778</v>
      </c>
      <c r="EE11" s="83">
        <f ca="1">IF('INF S3 3'!$AY9="|","|",EE$19+'INF S3 3'!$AY9)</f>
        <v>0.45533600694444443</v>
      </c>
      <c r="EF11" s="207"/>
      <c r="EG11" s="190" t="str">
        <f ca="1">IF('INF S4 3-351'!$BA8="|","|",EG$24+'INF S4 3-351'!$BA8)</f>
        <v>|</v>
      </c>
      <c r="EH11" s="196" t="str">
        <f ca="1">IF('INF S3 3'!$BB9="|","|",EH$19+'INF S3 3'!$BB9)</f>
        <v>|</v>
      </c>
      <c r="EI11" s="207">
        <f ca="1">IF('INF S3 3'!$AY9="|","|",EI$19+'INF S3 3'!$AY9)</f>
        <v>0.48658600694444443</v>
      </c>
      <c r="EJ11" s="82">
        <f ca="1">IF('INF S3 3'!$AZ9="|","|",EJ$19+'INF S3 3'!$AZ9)</f>
        <v>0.50359070601851852</v>
      </c>
      <c r="EK11" s="196" t="str">
        <f ca="1">IF('INF S3 3'!$BB9="|","|",EK$19+'INF S3 3'!$BB9)</f>
        <v>|</v>
      </c>
      <c r="EL11" s="83">
        <f ca="1">IF('INF S4 3-351'!$AY8="|","|",EL$24+'INF S4 3-351'!$AY8)</f>
        <v>0.51944454861111111</v>
      </c>
      <c r="EM11" s="83">
        <f ca="1">IF('INF S3 3'!$AY9="|","|",EM$19+'INF S3 3'!$AY9)</f>
        <v>0.5386693402777778</v>
      </c>
      <c r="EN11" s="207"/>
      <c r="EO11" s="190" t="str">
        <f ca="1">IF('INF S4 3-351'!$BA8="|","|",EO$24+'INF S4 3-351'!$BA8)</f>
        <v>|</v>
      </c>
      <c r="EP11" s="196" t="str">
        <f ca="1">IF('INF S3 3'!$BB9="|","|",EP$19+'INF S3 3'!$BB9)</f>
        <v>|</v>
      </c>
      <c r="EQ11" s="207">
        <f ca="1">IF('INF S3 3'!$AY9="|","|",EQ$19+'INF S3 3'!$AY9)</f>
        <v>0.5699193402777778</v>
      </c>
      <c r="ER11" s="82">
        <f ca="1">IF('INF S3 3'!$AZ9="|","|",ER$19+'INF S3 3'!$AZ9)</f>
        <v>0.58692403935185189</v>
      </c>
      <c r="ES11" s="196" t="str">
        <f ca="1">IF('INF S3 3'!$BB9="|","|",ES$19+'INF S3 3'!$BB9)</f>
        <v>|</v>
      </c>
      <c r="ET11" s="83">
        <f ca="1">IF('INF S4 3-351'!$AY8="|","|",ET$24+'INF S4 3-351'!$AY8)</f>
        <v>0.60277788194444448</v>
      </c>
      <c r="EU11" s="83">
        <f ca="1">IF('INF S3 3'!$AY9="|","|",EU$19+'INF S3 3'!$AY9)</f>
        <v>0.62200267361111106</v>
      </c>
      <c r="EV11" s="207"/>
      <c r="EW11" s="190" t="str">
        <f ca="1">IF('INF S4 3-351'!$BA8="|","|",EW$24+'INF S4 3-351'!$BA8)</f>
        <v>|</v>
      </c>
      <c r="EX11" s="196" t="str">
        <f ca="1">IF('INF S3 3'!$BB9="|","|",EX$19+'INF S3 3'!$BB9)</f>
        <v>|</v>
      </c>
      <c r="EY11" s="207">
        <f ca="1">IF('INF S3 3'!$AY9="|","|",EY$19+'INF S3 3'!$AY9)</f>
        <v>0.65325267361111106</v>
      </c>
      <c r="EZ11" s="83">
        <f ca="1">IF('INF S3 3'!$AY9="|","|",EZ$19+'INF S3 3'!$AY9)</f>
        <v>0.6636693402777778</v>
      </c>
      <c r="FA11" s="82">
        <f ca="1">IF('INF S3 3'!$AZ9="|","|",FA$19+'INF S3 3'!$AZ9)</f>
        <v>0.67025737268518515</v>
      </c>
      <c r="FB11" s="207"/>
      <c r="FC11" s="190" t="str">
        <f ca="1">IF('INF S4 3-351'!$BA8="|","|",FC$24+'INF S4 3-351'!$BA8)</f>
        <v>|</v>
      </c>
      <c r="FD11" s="196" t="str">
        <f ca="1">IF('INF S3 3'!$BB9="|","|",FD$19+'INF S3 3'!$BB9)</f>
        <v>|</v>
      </c>
      <c r="FE11" s="83">
        <f ca="1">IF('INF S4 3-351'!$AY8="|","|",FE$24+'INF S4 3-351'!$AY8)</f>
        <v>0.68611121527777774</v>
      </c>
      <c r="FF11" s="207">
        <f ca="1">IF('INF S3 3'!$AY9="|","|",FF$19+'INF S3 3'!$AY9)</f>
        <v>0.6949193402777778</v>
      </c>
      <c r="FG11" s="83">
        <f ca="1">IF('INF S3 3'!$AY9="|","|",FG$19+'INF S3 3'!$AY9)</f>
        <v>0.70533600694444443</v>
      </c>
      <c r="FH11" s="82">
        <f ca="1">IF('INF S3 3'!$AZ9="|","|",FH$19+'INF S3 3'!$AZ9)</f>
        <v>0.71192403935185178</v>
      </c>
      <c r="FI11" s="207"/>
      <c r="FJ11" s="190" t="str">
        <f ca="1">IF('INF S4 3-351'!$BA8="|","|",FJ$24+'INF S4 3-351'!$BA8)</f>
        <v>|</v>
      </c>
      <c r="FK11" s="196" t="str">
        <f ca="1">IF('INF S3 3'!$BB9="|","|",FK$19+'INF S3 3'!$BB9)</f>
        <v>|</v>
      </c>
      <c r="FL11" s="207">
        <f ca="1">IF('INF S3 3'!$AY9="|","|",FL$19+'INF S3 3'!$AY9)</f>
        <v>0.73658600694444443</v>
      </c>
      <c r="FM11" s="83">
        <f ca="1">IF('INF S3 3'!$AY9="|","|",FM$19+'INF S3 3'!$AY9)</f>
        <v>0.74700267361111106</v>
      </c>
      <c r="FN11" s="82">
        <f ca="1">IF('INF S3 3'!$AZ9="|","|",FN$19+'INF S3 3'!$AZ9)</f>
        <v>0.75359070601851841</v>
      </c>
      <c r="FO11" s="207"/>
      <c r="FP11" s="190" t="str">
        <f ca="1">IF('INF S4 3-351'!$BA8="|","|",FP$24+'INF S4 3-351'!$BA8)</f>
        <v>|</v>
      </c>
      <c r="FQ11" s="196" t="str">
        <f ca="1">IF('INF S3 3'!$BB9="|","|",FQ$19+'INF S3 3'!$BB9)</f>
        <v>|</v>
      </c>
      <c r="FR11" s="83">
        <f ca="1">IF('INF S4 3-351'!$AY8="|","|",FR$24+'INF S4 3-351'!$AY8)</f>
        <v>0.76944454861111111</v>
      </c>
      <c r="FS11" s="207">
        <f ca="1">IF('INF S3 3'!$AY9="|","|",FS$19+'INF S3 3'!$AY9)</f>
        <v>0.77825267361111106</v>
      </c>
      <c r="FT11" s="82">
        <f ca="1">IF('INF S3 3'!$AZ9="|","|",FT$19+'INF S3 3'!$AZ9)</f>
        <v>0.79525737268518515</v>
      </c>
      <c r="FU11" s="196" t="str">
        <f ca="1">IF('INF S3 3'!$BB9="|","|",FU$19+'INF S3 3'!$BB9)</f>
        <v>|</v>
      </c>
      <c r="FV11" s="83">
        <f ca="1">IF('INF S4 3-351'!$AY8="|","|",FV$24+'INF S4 3-351'!$AY8)</f>
        <v>0.81111121527777774</v>
      </c>
      <c r="FW11" s="83">
        <f ca="1">IF('INF S3 3'!$AY9="|","|",FW$19+'INF S3 3'!$AY9)</f>
        <v>0.83033600694444443</v>
      </c>
      <c r="FX11" s="207"/>
      <c r="FY11" s="190" t="str">
        <f ca="1">IF('INF S4 3-351'!$BA8="|","|",FY$24+'INF S4 3-351'!$BA8)</f>
        <v>|</v>
      </c>
      <c r="FZ11" s="196" t="str">
        <f ca="1">IF('INF S3 3'!$BB9="|","|",FZ$19+'INF S3 3'!$BB9)</f>
        <v>|</v>
      </c>
      <c r="GA11" s="207">
        <f ca="1">IF('INF S3 3'!$AY9="|","|",GA$19+'INF S3 3'!$AY9)</f>
        <v>0.86158600694444443</v>
      </c>
      <c r="GB11" s="82">
        <f ca="1">IF('INF S3 3'!$AZ9="|","|",GB$19+'INF S3 3'!$AZ9)</f>
        <v>0.87859070601851841</v>
      </c>
      <c r="GC11" s="196" t="str">
        <f ca="1">IF('INF S3 3'!$BB9="|","|",GC$19+'INF S3 3'!$BB9)</f>
        <v>|</v>
      </c>
      <c r="GD11" s="83">
        <f ca="1">IF('INF S4 3-351'!$AY8="|","|",GD$24+'INF S4 3-351'!$AY8)</f>
        <v>0.89444454861111111</v>
      </c>
      <c r="GE11" s="83">
        <f ca="1">IF('INF S3 3'!$AY9="|","|",GE$19+'INF S3 3'!$AY9)</f>
        <v>0.9136693402777778</v>
      </c>
      <c r="GF11" s="207"/>
      <c r="GG11" s="190" t="str">
        <f ca="1">IF('INF S4 3-351'!$BA8="|","|",GG$24+'INF S4 3-351'!$BA8)</f>
        <v>|</v>
      </c>
      <c r="GH11" s="196" t="str">
        <f ca="1">IF('INF S3 3'!$BB9="|","|",GH$19+'INF S3 3'!$BB9)</f>
        <v>|</v>
      </c>
      <c r="GI11" s="207">
        <f ca="1">IF('INF S3 3'!$AY9="|","|",GI$19+'INF S3 3'!$AY9)</f>
        <v>0.9449193402777778</v>
      </c>
      <c r="GJ11" s="82">
        <f ca="1">IF('INF S3 3'!$AZ9="|","|",GJ$19+'INF S3 3'!$AZ9)</f>
        <v>0.96192403935185178</v>
      </c>
      <c r="GK11" s="83">
        <f ca="1">IF('INF S4 3-351'!$AY8="|","|",GK$24+'INF S4 3-351'!$AY8)</f>
        <v>0.97777788194444448</v>
      </c>
      <c r="GL11" s="83">
        <f ca="1">IF('INF S3 3'!$AY9="|","|",GL$19+'INF S3 3'!$AY9)</f>
        <v>0.99700267361111106</v>
      </c>
    </row>
    <row r="12" spans="1:194">
      <c r="A12" s="225">
        <f ca="1">'INF S3 3'!K10</f>
        <v>18.865999999999985</v>
      </c>
      <c r="B12" s="226">
        <f ca="1">'INF S4 3-351'!K9</f>
        <v>22.39199999999996</v>
      </c>
      <c r="C12" s="154" t="str">
        <f ca="1">'INF S3 3'!L10</f>
        <v>Paczkowo</v>
      </c>
      <c r="D12" s="180"/>
      <c r="E12" s="83">
        <f ca="1">IF('INF S3 3'!$AQ10="|","|",E$7+'INF S3 3'!$AQ10-'INF S3 3'!$AQ$5)</f>
        <v>0.21330047453703704</v>
      </c>
      <c r="F12" s="207">
        <f ca="1">IF('INF S3 3'!$AQ10="|","|",F$7+'INF S3 3'!$AQ10-'INF S3 3'!$AQ$5)</f>
        <v>0.22510603009259261</v>
      </c>
      <c r="G12" s="83">
        <f ca="1">IF('INF S4 3-351'!$AQ9="|","|",G$7+'INF S4 3-351'!$AQ9)</f>
        <v>0.23413380787037039</v>
      </c>
      <c r="H12" s="196"/>
      <c r="I12" s="190" t="str">
        <f ca="1">IF('INF S4 3-351'!$AS9="|","|",I$7+'INF S4 3-351'!$AS9)</f>
        <v>|</v>
      </c>
      <c r="J12" s="82" t="str">
        <f ca="1">IF('INF S3 3'!$AR10="|","|",J$7+'INF S3 3'!$AR10-'INF S3 3'!$AN$5)</f>
        <v>|</v>
      </c>
      <c r="K12" s="83">
        <f ca="1">IF('INF S3 3'!$AQ10="|","|",K$7+'INF S3 3'!$AQ10-'INF S3 3'!$AQ$5)</f>
        <v>0.25496714120370367</v>
      </c>
      <c r="L12" s="207">
        <f ca="1">IF('INF S3 3'!$AQ10="|","|",L$7+'INF S3 3'!$AQ10-'INF S3 3'!$AQ$5)</f>
        <v>0.26677269675925924</v>
      </c>
      <c r="M12" s="83">
        <f ca="1">IF('INF S4 3-351'!$AQ9="|","|",M$7+'INF S4 3-351'!$AQ9)</f>
        <v>0.27580047453703704</v>
      </c>
      <c r="N12" s="196" t="str">
        <f ca="1">IF('INF S3 3'!$AT10="|","|",N$8+'INF S3 3'!$AT10)</f>
        <v>|</v>
      </c>
      <c r="O12" s="196"/>
      <c r="P12" s="190" t="str">
        <f ca="1">IF('INF S4 3-351'!$AS9="|","|",P$7+'INF S4 3-351'!$AS9)</f>
        <v>|</v>
      </c>
      <c r="Q12" s="82" t="str">
        <f ca="1">IF('INF S3 3'!$AR10="|","|",Q$7+'INF S3 3'!$AR10-'INF S3 3'!$AN$5)</f>
        <v>|</v>
      </c>
      <c r="R12" s="83">
        <f ca="1">IF('INF S3 3'!$AQ10="|","|",R$7+'INF S3 3'!$AQ10-'INF S3 3'!$AQ$5)</f>
        <v>0.29663380787037036</v>
      </c>
      <c r="S12" s="207">
        <f ca="1">IF('INF S3 3'!$AQ10="|","|",S$7+'INF S3 3'!$AQ10-'INF S3 3'!$AQ$5)</f>
        <v>0.30843936342592593</v>
      </c>
      <c r="T12" s="83">
        <f ca="1">IF('INF S4 3-351'!$AQ9="|","|",T$7+'INF S4 3-351'!$AQ9)</f>
        <v>0.31746714120370367</v>
      </c>
      <c r="U12" s="196" t="str">
        <f ca="1">IF('INF S3 3'!$AT10="|","|",U$8+'INF S3 3'!$AT10)</f>
        <v>|</v>
      </c>
      <c r="V12" s="196"/>
      <c r="W12" s="190" t="str">
        <f ca="1">IF('INF S4 3-351'!$AS9="|","|",W$7+'INF S4 3-351'!$AS9)</f>
        <v>|</v>
      </c>
      <c r="X12" s="82" t="str">
        <f ca="1">IF('INF S3 3'!$AR10="|","|",X$7+'INF S3 3'!$AR10-'INF S3 3'!$AN$5)</f>
        <v>|</v>
      </c>
      <c r="Y12" s="83">
        <f ca="1">IF('INF S3 3'!$AQ10="|","|",Y$7+'INF S3 3'!$AQ10-'INF S3 3'!$AQ$5)</f>
        <v>0.33830047453703704</v>
      </c>
      <c r="Z12" s="207">
        <f ca="1">IF('INF S3 3'!$AQ10="|","|",Z$7+'INF S3 3'!$AQ10-'INF S3 3'!$AQ$5)</f>
        <v>0.35010603009259256</v>
      </c>
      <c r="AA12" s="83">
        <f ca="1">IF('INF S4 3-351'!$AQ9="|","|",AA$7+'INF S4 3-351'!$AQ9)</f>
        <v>0.35913380787037036</v>
      </c>
      <c r="AB12" s="196" t="str">
        <f ca="1">IF('INF S3 3'!$AT10="|","|",AB$8+'INF S3 3'!$AT10)</f>
        <v>|</v>
      </c>
      <c r="AC12" s="196"/>
      <c r="AD12" s="190" t="str">
        <f ca="1">IF('INF S4 3-351'!$AS9="|","|",AD$7+'INF S4 3-351'!$AS9)</f>
        <v>|</v>
      </c>
      <c r="AE12" s="82" t="str">
        <f ca="1">IF('INF S3 3'!$AR10="|","|",AE$7+'INF S3 3'!$AR10-'INF S3 3'!$AN$5)</f>
        <v>|</v>
      </c>
      <c r="AF12" s="207">
        <f ca="1">IF('INF S3 3'!$AQ10="|","|",AF$7+'INF S3 3'!$AQ10-'INF S3 3'!$AQ$5)</f>
        <v>0.39177269675925924</v>
      </c>
      <c r="AG12" s="196" t="str">
        <f ca="1">IF('INF S3 3'!$AT10="|","|",AG$8+'INF S3 3'!$AT10)</f>
        <v>|</v>
      </c>
      <c r="AH12" s="196"/>
      <c r="AI12" s="190" t="str">
        <f ca="1">IF('INF S4 3-351'!$AS9="|","|",AI$7+'INF S4 3-351'!$AS9)</f>
        <v>|</v>
      </c>
      <c r="AJ12" s="83">
        <f ca="1">IF('INF S3 3'!$AQ10="|","|",AJ$7+'INF S3 3'!$AQ10-'INF S3 3'!$AQ$5)</f>
        <v>0.42163380787037036</v>
      </c>
      <c r="AK12" s="83">
        <f ca="1">IF('INF S4 3-351'!$AQ9="|","|",AK$7+'INF S4 3-351'!$AQ9)</f>
        <v>0.44246714120370367</v>
      </c>
      <c r="AL12" s="196" t="str">
        <f ca="1">IF('INF S3 3'!$AT10="|","|",AL$8+'INF S3 3'!$AT10)</f>
        <v>|</v>
      </c>
      <c r="AM12" s="82" t="str">
        <f ca="1">IF('INF S3 3'!$AR10="|","|",AM$7+'INF S3 3'!$AR10-'INF S3 3'!$AN$5)</f>
        <v>|</v>
      </c>
      <c r="AN12" s="207">
        <f ca="1">IF('INF S3 3'!$AQ10="|","|",AN$7+'INF S3 3'!$AQ10-'INF S3 3'!$AQ$5)</f>
        <v>0.47510603009259256</v>
      </c>
      <c r="AO12" s="196" t="str">
        <f ca="1">IF('INF S3 3'!$AT10="|","|",AO$8+'INF S3 3'!$AT10)</f>
        <v>|</v>
      </c>
      <c r="AP12" s="196"/>
      <c r="AQ12" s="190" t="str">
        <f ca="1">IF('INF S4 3-351'!$AS9="|","|",AQ$7+'INF S4 3-351'!$AS9)</f>
        <v>|</v>
      </c>
      <c r="AR12" s="83">
        <f ca="1">IF('INF S3 3'!$AQ10="|","|",AR$7+'INF S3 3'!$AQ10-'INF S3 3'!$AQ$5)</f>
        <v>0.50496714120370367</v>
      </c>
      <c r="AS12" s="83">
        <f ca="1">IF('INF S4 3-351'!$AQ9="|","|",AS$7+'INF S4 3-351'!$AQ9)</f>
        <v>0.52580047453703704</v>
      </c>
      <c r="AT12" s="196" t="str">
        <f ca="1">IF('INF S3 3'!$AT10="|","|",AT$8+'INF S3 3'!$AT10)</f>
        <v>|</v>
      </c>
      <c r="AU12" s="82" t="str">
        <f ca="1">IF('INF S3 3'!$AR10="|","|",AU$7+'INF S3 3'!$AR10-'INF S3 3'!$AN$5)</f>
        <v>|</v>
      </c>
      <c r="AV12" s="207">
        <f ca="1">IF('INF S3 3'!$AQ10="|","|",AV$7+'INF S3 3'!$AQ10-'INF S3 3'!$AQ$5)</f>
        <v>0.55843936342592582</v>
      </c>
      <c r="AW12" s="196" t="str">
        <f ca="1">IF('INF S3 3'!$AT10="|","|",AW$8+'INF S3 3'!$AT10)</f>
        <v>|</v>
      </c>
      <c r="AX12" s="196"/>
      <c r="AY12" s="190" t="str">
        <f ca="1">IF('INF S4 3-351'!$AS9="|","|",AY$7+'INF S4 3-351'!$AS9)</f>
        <v>|</v>
      </c>
      <c r="AZ12" s="83">
        <f ca="1">IF('INF S3 3'!$AQ10="|","|",AZ$7+'INF S3 3'!$AQ10-'INF S3 3'!$AQ$5)</f>
        <v>0.58830047453703693</v>
      </c>
      <c r="BA12" s="83">
        <f ca="1">IF('INF S4 3-351'!$AQ9="|","|",BA$7+'INF S4 3-351'!$AQ9)</f>
        <v>0.60913380787037041</v>
      </c>
      <c r="BB12" s="196" t="str">
        <f ca="1">IF('INF S3 3'!$AT10="|","|",BB$8+'INF S3 3'!$AT10)</f>
        <v>|</v>
      </c>
      <c r="BC12" s="82" t="str">
        <f ca="1">IF('INF S3 3'!$AR10="|","|",BC$7+'INF S3 3'!$AR10-'INF S3 3'!$AN$5)</f>
        <v>|</v>
      </c>
      <c r="BD12" s="83">
        <f ca="1">IF('INF S3 3'!$AQ10="|","|",BD$7+'INF S3 3'!$AQ10-'INF S3 3'!$AQ$5)</f>
        <v>0.62996714120370367</v>
      </c>
      <c r="BE12" s="207">
        <f ca="1">IF('INF S3 3'!$AQ10="|","|",BE$7+'INF S3 3'!$AQ10-'INF S3 3'!$AQ$5)</f>
        <v>0.64177269675925919</v>
      </c>
      <c r="BF12" s="83">
        <f ca="1">IF('INF S4 3-351'!$AQ9="|","|",BF$7+'INF S4 3-351'!$AQ9)</f>
        <v>0.65080047453703704</v>
      </c>
      <c r="BG12" s="196" t="str">
        <f ca="1">IF('INF S3 3'!$AT10="|","|",BG$8+'INF S3 3'!$AT10)</f>
        <v>|</v>
      </c>
      <c r="BH12" s="196"/>
      <c r="BI12" s="190" t="str">
        <f ca="1">IF('INF S4 3-351'!$AS9="|","|",BI$7+'INF S4 3-351'!$AS9)</f>
        <v>|</v>
      </c>
      <c r="BJ12" s="82" t="str">
        <f ca="1">IF('INF S3 3'!$AR10="|","|",BJ$7+'INF S3 3'!$AR10-'INF S3 3'!$AN$5)</f>
        <v>|</v>
      </c>
      <c r="BK12" s="83">
        <f ca="1">IF('INF S3 3'!$AQ10="|","|",BK$7+'INF S3 3'!$AQ10-'INF S3 3'!$AQ$5)</f>
        <v>0.6716338078703703</v>
      </c>
      <c r="BL12" s="207">
        <f ca="1">IF('INF S3 3'!$AQ10="|","|",BL$7+'INF S3 3'!$AQ10-'INF S3 3'!$AQ$5)</f>
        <v>0.68343936342592582</v>
      </c>
      <c r="BM12" s="83">
        <f ca="1">IF('INF S4 3-351'!$AQ9="|","|",BM$7+'INF S4 3-351'!$AQ9)</f>
        <v>0.69246714120370367</v>
      </c>
      <c r="BN12" s="196" t="str">
        <f ca="1">IF('INF S3 3'!$AT10="|","|",BN$8+'INF S3 3'!$AT10)</f>
        <v>|</v>
      </c>
      <c r="BO12" s="196"/>
      <c r="BP12" s="190" t="str">
        <f ca="1">IF('INF S4 3-351'!$AS9="|","|",BP$7+'INF S4 3-351'!$AS9)</f>
        <v>|</v>
      </c>
      <c r="BQ12" s="82" t="str">
        <f ca="1">IF('INF S3 3'!$AR10="|","|",BQ$7+'INF S3 3'!$AR10-'INF S3 3'!$AN$5)</f>
        <v>|</v>
      </c>
      <c r="BR12" s="83">
        <f ca="1">IF('INF S3 3'!$AQ10="|","|",BR$7+'INF S3 3'!$AQ10-'INF S3 3'!$AQ$5)</f>
        <v>0.71330047453703693</v>
      </c>
      <c r="BS12" s="207">
        <f ca="1">IF('INF S3 3'!$AQ10="|","|",BS$7+'INF S3 3'!$AQ10-'INF S3 3'!$AQ$5)</f>
        <v>0.72510603009259256</v>
      </c>
      <c r="BT12" s="83">
        <f ca="1">IF('INF S4 3-351'!$AQ9="|","|",BT$7+'INF S4 3-351'!$AQ9)</f>
        <v>0.7341338078703703</v>
      </c>
      <c r="BU12" s="196" t="str">
        <f ca="1">IF('INF S3 3'!$AT10="|","|",BU$8+'INF S3 3'!$AT10)</f>
        <v>|</v>
      </c>
      <c r="BV12" s="196"/>
      <c r="BW12" s="190" t="str">
        <f ca="1">IF('INF S4 3-351'!$AS9="|","|",BW$7+'INF S4 3-351'!$AS9)</f>
        <v>|</v>
      </c>
      <c r="BX12" s="82" t="str">
        <f ca="1">IF('INF S3 3'!$AR10="|","|",BX$7+'INF S3 3'!$AR10-'INF S3 3'!$AN$5)</f>
        <v>|</v>
      </c>
      <c r="BY12" s="207">
        <f ca="1">IF('INF S3 3'!$AQ10="|","|",BY$7+'INF S3 3'!$AQ10-'INF S3 3'!$AQ$5)</f>
        <v>0.76677269675925919</v>
      </c>
      <c r="BZ12" s="196" t="str">
        <f ca="1">IF('INF S3 3'!$AT10="|","|",BZ$8+'INF S3 3'!$AT10)</f>
        <v>|</v>
      </c>
      <c r="CA12" s="196"/>
      <c r="CB12" s="190" t="str">
        <f ca="1">IF('INF S4 3-351'!$AS9="|","|",CB$7+'INF S4 3-351'!$AS9)</f>
        <v>|</v>
      </c>
      <c r="CC12" s="83">
        <f ca="1">IF('INF S3 3'!$AQ10="|","|",CC$7+'INF S3 3'!$AQ10-'INF S3 3'!$AQ$5)</f>
        <v>0.79663380787037019</v>
      </c>
      <c r="CD12" s="83">
        <f ca="1">IF('INF S4 3-351'!$AQ9="|","|",CD$7+'INF S4 3-351'!$AQ9)</f>
        <v>0.81746714120370367</v>
      </c>
      <c r="CE12" s="196" t="str">
        <f ca="1">IF('INF S3 3'!$AT10="|","|",CE$8+'INF S3 3'!$AT10)</f>
        <v>|</v>
      </c>
      <c r="CF12" s="82" t="str">
        <f ca="1">IF('INF S3 3'!$AR10="|","|",CF$7+'INF S3 3'!$AR10-'INF S3 3'!$AN$5)</f>
        <v>|</v>
      </c>
      <c r="CG12" s="207">
        <f ca="1">IF('INF S3 3'!$AQ10="|","|",CG$7+'INF S3 3'!$AQ10-'INF S3 3'!$AQ$5)</f>
        <v>0.85010603009259256</v>
      </c>
      <c r="CH12" s="196" t="str">
        <f ca="1">IF('INF S3 3'!$AT10="|","|",CH$8+'INF S3 3'!$AT10)</f>
        <v>|</v>
      </c>
      <c r="CI12" s="196"/>
      <c r="CJ12" s="190" t="str">
        <f ca="1">IF('INF S4 3-351'!$AS9="|","|",CJ$7+'INF S4 3-351'!$AS9)</f>
        <v>|</v>
      </c>
      <c r="CK12" s="83">
        <f ca="1">IF('INF S3 3'!$AQ10="|","|",CK$7+'INF S3 3'!$AQ10-'INF S3 3'!$AQ$5)</f>
        <v>0.87996714120370356</v>
      </c>
      <c r="CL12" s="83">
        <f ca="1">IF('INF S4 3-351'!$AQ9="|","|",CL$7+'INF S4 3-351'!$AQ9)</f>
        <v>0.90080047453703704</v>
      </c>
      <c r="CM12" s="196" t="str">
        <f ca="1">IF('INF S3 3'!$AT10="|","|",CM$8+'INF S3 3'!$AT10)</f>
        <v>|</v>
      </c>
      <c r="CN12" s="82" t="str">
        <f ca="1">IF('INF S3 3'!$AR10="|","|",CN$7+'INF S3 3'!$AR10-'INF S3 3'!$AN$5)</f>
        <v>|</v>
      </c>
      <c r="CO12" s="207">
        <f ca="1">IF('INF S3 3'!$AQ10="|","|",CO$7+'INF S3 3'!$AQ10-'INF S3 3'!$AQ$5)</f>
        <v>0.93343936342592582</v>
      </c>
      <c r="CP12" s="196" t="str">
        <f ca="1">IF('INF S3 3'!$AT10="|","|",CP$8+'INF S3 3'!$AT10)</f>
        <v>|</v>
      </c>
      <c r="CQ12" s="190" t="str">
        <f ca="1">IF('INF S4 3-351'!$AS9="|","|",CQ$7+'INF S4 3-351'!$AS9)</f>
        <v>|</v>
      </c>
      <c r="CR12" s="83">
        <f ca="1">IF('INF S3 3'!$AQ10="|","|",CR$7+'INF S3 3'!$AQ10-'INF S3 3'!$AQ$5)</f>
        <v>0.96330047453703693</v>
      </c>
      <c r="CS12" s="175"/>
      <c r="CT12" s="175"/>
      <c r="CU12" s="280"/>
      <c r="CV12" s="225">
        <v>18.865999999999985</v>
      </c>
      <c r="CW12" s="226">
        <v>22.39199999999996</v>
      </c>
      <c r="CX12" s="154" t="s">
        <v>129</v>
      </c>
      <c r="CY12" s="180"/>
      <c r="CZ12" s="83">
        <f ca="1">IF('INF S3 3'!$AY10="|","|",CZ$19+'INF S3 3'!$AY10)</f>
        <v>0.24413763888888887</v>
      </c>
      <c r="DA12" s="82" t="str">
        <f ca="1">IF('INF S3 3'!$AZ10="|","|",DA$19+'INF S3 3'!$AZ10)</f>
        <v>|</v>
      </c>
      <c r="DB12" s="207"/>
      <c r="DC12" s="190" t="str">
        <f ca="1">IF('INF S4 3-351'!$BA9="|","|",DC$24+'INF S4 3-351'!$BA9)</f>
        <v>|</v>
      </c>
      <c r="DD12" s="196" t="str">
        <f ca="1">IF('INF S3 3'!$BB10="|","|",DD$19+'INF S3 3'!$BB10)</f>
        <v>|</v>
      </c>
      <c r="DE12" s="83">
        <f ca="1">IF('INF S4 3-351'!$AY9="|","|",DE$24+'INF S4 3-351'!$AY9)</f>
        <v>0.2665795138888889</v>
      </c>
      <c r="DF12" s="207">
        <f ca="1">IF('INF S3 3'!$AY10="|","|",DF$19+'INF S3 3'!$AY10)</f>
        <v>0.2753876388888889</v>
      </c>
      <c r="DG12" s="83">
        <f ca="1">IF('INF S3 3'!$AY10="|","|",DG$19+'INF S3 3'!$AY10)</f>
        <v>0.28580430555555553</v>
      </c>
      <c r="DH12" s="82" t="str">
        <f ca="1">IF('INF S3 3'!$AZ10="|","|",DH$19+'INF S3 3'!$AZ10)</f>
        <v>|</v>
      </c>
      <c r="DI12" s="207"/>
      <c r="DJ12" s="190" t="str">
        <f ca="1">IF('INF S4 3-351'!$BA9="|","|",DJ$24+'INF S4 3-351'!$BA9)</f>
        <v>|</v>
      </c>
      <c r="DK12" s="196" t="str">
        <f ca="1">IF('INF S3 3'!$BB10="|","|",DK$19+'INF S3 3'!$BB10)</f>
        <v>|</v>
      </c>
      <c r="DL12" s="83">
        <f ca="1">IF('INF S4 3-351'!$AY9="|","|",DL$24+'INF S4 3-351'!$AY9)</f>
        <v>0.30824618055555558</v>
      </c>
      <c r="DM12" s="207">
        <f ca="1">IF('INF S3 3'!$AY10="|","|",DM$19+'INF S3 3'!$AY10)</f>
        <v>0.31705430555555553</v>
      </c>
      <c r="DN12" s="83">
        <f ca="1">IF('INF S3 3'!$AY10="|","|",DN$19+'INF S3 3'!$AY10)</f>
        <v>0.32747097222222221</v>
      </c>
      <c r="DO12" s="82" t="str">
        <f ca="1">IF('INF S3 3'!$AZ10="|","|",DO$19+'INF S3 3'!$AZ10)</f>
        <v>|</v>
      </c>
      <c r="DP12" s="207"/>
      <c r="DQ12" s="190" t="str">
        <f ca="1">IF('INF S4 3-351'!$BA9="|","|",DQ$24+'INF S4 3-351'!$BA9)</f>
        <v>|</v>
      </c>
      <c r="DR12" s="196" t="str">
        <f ca="1">IF('INF S3 3'!$BB10="|","|",DR$19+'INF S3 3'!$BB10)</f>
        <v>|</v>
      </c>
      <c r="DS12" s="83">
        <f ca="1">IF('INF S4 3-351'!$AY9="|","|",DS$24+'INF S4 3-351'!$AY9)</f>
        <v>0.34991284722222221</v>
      </c>
      <c r="DT12" s="207">
        <f ca="1">IF('INF S3 3'!$AY10="|","|",DT$19+'INF S3 3'!$AY10)</f>
        <v>0.35872097222222221</v>
      </c>
      <c r="DU12" s="83">
        <f ca="1">IF('INF S3 3'!$AY10="|","|",DU$19+'INF S3 3'!$AY10)</f>
        <v>0.3691376388888889</v>
      </c>
      <c r="DV12" s="82" t="str">
        <f ca="1">IF('INF S3 3'!$AZ10="|","|",DV$19+'INF S3 3'!$AZ10)</f>
        <v>|</v>
      </c>
      <c r="DW12" s="207"/>
      <c r="DX12" s="190" t="str">
        <f ca="1">IF('INF S4 3-351'!$BA9="|","|",DX$24+'INF S4 3-351'!$BA9)</f>
        <v>|</v>
      </c>
      <c r="DY12" s="196" t="str">
        <f ca="1">IF('INF S3 3'!$BB10="|","|",DY$19+'INF S3 3'!$BB10)</f>
        <v>|</v>
      </c>
      <c r="DZ12" s="83">
        <f ca="1">IF('INF S4 3-351'!$AY9="|","|",DZ$24+'INF S4 3-351'!$AY9)</f>
        <v>0.3915795138888889</v>
      </c>
      <c r="EA12" s="207">
        <f ca="1">IF('INF S3 3'!$AY10="|","|",EA$19+'INF S3 3'!$AY10)</f>
        <v>0.4003876388888889</v>
      </c>
      <c r="EB12" s="82" t="str">
        <f ca="1">IF('INF S3 3'!$AZ10="|","|",EB$19+'INF S3 3'!$AZ10)</f>
        <v>|</v>
      </c>
      <c r="EC12" s="196" t="str">
        <f ca="1">IF('INF S3 3'!$BB10="|","|",EC$19+'INF S3 3'!$BB10)</f>
        <v>|</v>
      </c>
      <c r="ED12" s="83">
        <f ca="1">IF('INF S4 3-351'!$AY9="|","|",ED$24+'INF S4 3-351'!$AY9)</f>
        <v>0.43324618055555558</v>
      </c>
      <c r="EE12" s="83">
        <f ca="1">IF('INF S3 3'!$AY10="|","|",EE$19+'INF S3 3'!$AY10)</f>
        <v>0.45247097222222221</v>
      </c>
      <c r="EF12" s="207"/>
      <c r="EG12" s="190" t="str">
        <f ca="1">IF('INF S4 3-351'!$BA9="|","|",EG$24+'INF S4 3-351'!$BA9)</f>
        <v>|</v>
      </c>
      <c r="EH12" s="196" t="str">
        <f ca="1">IF('INF S3 3'!$BB10="|","|",EH$19+'INF S3 3'!$BB10)</f>
        <v>|</v>
      </c>
      <c r="EI12" s="207">
        <f ca="1">IF('INF S3 3'!$AY10="|","|",EI$19+'INF S3 3'!$AY10)</f>
        <v>0.48372097222222221</v>
      </c>
      <c r="EJ12" s="82" t="str">
        <f ca="1">IF('INF S3 3'!$AZ10="|","|",EJ$19+'INF S3 3'!$AZ10)</f>
        <v>|</v>
      </c>
      <c r="EK12" s="196" t="str">
        <f ca="1">IF('INF S3 3'!$BB10="|","|",EK$19+'INF S3 3'!$BB10)</f>
        <v>|</v>
      </c>
      <c r="EL12" s="83">
        <f ca="1">IF('INF S4 3-351'!$AY9="|","|",EL$24+'INF S4 3-351'!$AY9)</f>
        <v>0.5165795138888889</v>
      </c>
      <c r="EM12" s="83">
        <f ca="1">IF('INF S3 3'!$AY10="|","|",EM$19+'INF S3 3'!$AY10)</f>
        <v>0.53580430555555558</v>
      </c>
      <c r="EN12" s="207"/>
      <c r="EO12" s="190" t="str">
        <f ca="1">IF('INF S4 3-351'!$BA9="|","|",EO$24+'INF S4 3-351'!$BA9)</f>
        <v>|</v>
      </c>
      <c r="EP12" s="196" t="str">
        <f ca="1">IF('INF S3 3'!$BB10="|","|",EP$19+'INF S3 3'!$BB10)</f>
        <v>|</v>
      </c>
      <c r="EQ12" s="207">
        <f ca="1">IF('INF S3 3'!$AY10="|","|",EQ$19+'INF S3 3'!$AY10)</f>
        <v>0.56705430555555558</v>
      </c>
      <c r="ER12" s="82" t="str">
        <f ca="1">IF('INF S3 3'!$AZ10="|","|",ER$19+'INF S3 3'!$AZ10)</f>
        <v>|</v>
      </c>
      <c r="ES12" s="196" t="str">
        <f ca="1">IF('INF S3 3'!$BB10="|","|",ES$19+'INF S3 3'!$BB10)</f>
        <v>|</v>
      </c>
      <c r="ET12" s="83">
        <f ca="1">IF('INF S4 3-351'!$AY9="|","|",ET$24+'INF S4 3-351'!$AY9)</f>
        <v>0.59991284722222227</v>
      </c>
      <c r="EU12" s="83">
        <f ca="1">IF('INF S3 3'!$AY10="|","|",EU$19+'INF S3 3'!$AY10)</f>
        <v>0.61913763888888884</v>
      </c>
      <c r="EV12" s="207"/>
      <c r="EW12" s="190" t="str">
        <f ca="1">IF('INF S4 3-351'!$BA9="|","|",EW$24+'INF S4 3-351'!$BA9)</f>
        <v>|</v>
      </c>
      <c r="EX12" s="196" t="str">
        <f ca="1">IF('INF S3 3'!$BB10="|","|",EX$19+'INF S3 3'!$BB10)</f>
        <v>|</v>
      </c>
      <c r="EY12" s="207">
        <f ca="1">IF('INF S3 3'!$AY10="|","|",EY$19+'INF S3 3'!$AY10)</f>
        <v>0.65038763888888884</v>
      </c>
      <c r="EZ12" s="83">
        <f ca="1">IF('INF S3 3'!$AY10="|","|",EZ$19+'INF S3 3'!$AY10)</f>
        <v>0.66080430555555558</v>
      </c>
      <c r="FA12" s="82" t="str">
        <f ca="1">IF('INF S3 3'!$AZ10="|","|",FA$19+'INF S3 3'!$AZ10)</f>
        <v>|</v>
      </c>
      <c r="FB12" s="207"/>
      <c r="FC12" s="190" t="str">
        <f ca="1">IF('INF S4 3-351'!$BA9="|","|",FC$24+'INF S4 3-351'!$BA9)</f>
        <v>|</v>
      </c>
      <c r="FD12" s="196" t="str">
        <f ca="1">IF('INF S3 3'!$BB10="|","|",FD$19+'INF S3 3'!$BB10)</f>
        <v>|</v>
      </c>
      <c r="FE12" s="83">
        <f ca="1">IF('INF S4 3-351'!$AY9="|","|",FE$24+'INF S4 3-351'!$AY9)</f>
        <v>0.68324618055555553</v>
      </c>
      <c r="FF12" s="207">
        <f ca="1">IF('INF S3 3'!$AY10="|","|",FF$19+'INF S3 3'!$AY10)</f>
        <v>0.69205430555555558</v>
      </c>
      <c r="FG12" s="83">
        <f ca="1">IF('INF S3 3'!$AY10="|","|",FG$19+'INF S3 3'!$AY10)</f>
        <v>0.70247097222222221</v>
      </c>
      <c r="FH12" s="82" t="str">
        <f ca="1">IF('INF S3 3'!$AZ10="|","|",FH$19+'INF S3 3'!$AZ10)</f>
        <v>|</v>
      </c>
      <c r="FI12" s="207"/>
      <c r="FJ12" s="190" t="str">
        <f ca="1">IF('INF S4 3-351'!$BA9="|","|",FJ$24+'INF S4 3-351'!$BA9)</f>
        <v>|</v>
      </c>
      <c r="FK12" s="196" t="str">
        <f ca="1">IF('INF S3 3'!$BB10="|","|",FK$19+'INF S3 3'!$BB10)</f>
        <v>|</v>
      </c>
      <c r="FL12" s="207">
        <f ca="1">IF('INF S3 3'!$AY10="|","|",FL$19+'INF S3 3'!$AY10)</f>
        <v>0.73372097222222221</v>
      </c>
      <c r="FM12" s="83">
        <f ca="1">IF('INF S3 3'!$AY10="|","|",FM$19+'INF S3 3'!$AY10)</f>
        <v>0.74413763888888884</v>
      </c>
      <c r="FN12" s="82" t="str">
        <f ca="1">IF('INF S3 3'!$AZ10="|","|",FN$19+'INF S3 3'!$AZ10)</f>
        <v>|</v>
      </c>
      <c r="FO12" s="207"/>
      <c r="FP12" s="190" t="str">
        <f ca="1">IF('INF S4 3-351'!$BA9="|","|",FP$24+'INF S4 3-351'!$BA9)</f>
        <v>|</v>
      </c>
      <c r="FQ12" s="196" t="str">
        <f ca="1">IF('INF S3 3'!$BB10="|","|",FQ$19+'INF S3 3'!$BB10)</f>
        <v>|</v>
      </c>
      <c r="FR12" s="83">
        <f ca="1">IF('INF S4 3-351'!$AY9="|","|",FR$24+'INF S4 3-351'!$AY9)</f>
        <v>0.7665795138888889</v>
      </c>
      <c r="FS12" s="207">
        <f ca="1">IF('INF S3 3'!$AY10="|","|",FS$19+'INF S3 3'!$AY10)</f>
        <v>0.77538763888888884</v>
      </c>
      <c r="FT12" s="82" t="str">
        <f ca="1">IF('INF S3 3'!$AZ10="|","|",FT$19+'INF S3 3'!$AZ10)</f>
        <v>|</v>
      </c>
      <c r="FU12" s="196" t="str">
        <f ca="1">IF('INF S3 3'!$BB10="|","|",FU$19+'INF S3 3'!$BB10)</f>
        <v>|</v>
      </c>
      <c r="FV12" s="83">
        <f ca="1">IF('INF S4 3-351'!$AY9="|","|",FV$24+'INF S4 3-351'!$AY9)</f>
        <v>0.80824618055555553</v>
      </c>
      <c r="FW12" s="83">
        <f ca="1">IF('INF S3 3'!$AY10="|","|",FW$19+'INF S3 3'!$AY10)</f>
        <v>0.82747097222222221</v>
      </c>
      <c r="FX12" s="207"/>
      <c r="FY12" s="190" t="str">
        <f ca="1">IF('INF S4 3-351'!$BA9="|","|",FY$24+'INF S4 3-351'!$BA9)</f>
        <v>|</v>
      </c>
      <c r="FZ12" s="196" t="str">
        <f ca="1">IF('INF S3 3'!$BB10="|","|",FZ$19+'INF S3 3'!$BB10)</f>
        <v>|</v>
      </c>
      <c r="GA12" s="207">
        <f ca="1">IF('INF S3 3'!$AY10="|","|",GA$19+'INF S3 3'!$AY10)</f>
        <v>0.85872097222222221</v>
      </c>
      <c r="GB12" s="82" t="str">
        <f ca="1">IF('INF S3 3'!$AZ10="|","|",GB$19+'INF S3 3'!$AZ10)</f>
        <v>|</v>
      </c>
      <c r="GC12" s="196" t="str">
        <f ca="1">IF('INF S3 3'!$BB10="|","|",GC$19+'INF S3 3'!$BB10)</f>
        <v>|</v>
      </c>
      <c r="GD12" s="83">
        <f ca="1">IF('INF S4 3-351'!$AY9="|","|",GD$24+'INF S4 3-351'!$AY9)</f>
        <v>0.8915795138888889</v>
      </c>
      <c r="GE12" s="83">
        <f ca="1">IF('INF S3 3'!$AY10="|","|",GE$19+'INF S3 3'!$AY10)</f>
        <v>0.91080430555555558</v>
      </c>
      <c r="GF12" s="207"/>
      <c r="GG12" s="190" t="str">
        <f ca="1">IF('INF S4 3-351'!$BA9="|","|",GG$24+'INF S4 3-351'!$BA9)</f>
        <v>|</v>
      </c>
      <c r="GH12" s="196" t="str">
        <f ca="1">IF('INF S3 3'!$BB10="|","|",GH$19+'INF S3 3'!$BB10)</f>
        <v>|</v>
      </c>
      <c r="GI12" s="207">
        <f ca="1">IF('INF S3 3'!$AY10="|","|",GI$19+'INF S3 3'!$AY10)</f>
        <v>0.94205430555555558</v>
      </c>
      <c r="GJ12" s="82" t="str">
        <f ca="1">IF('INF S3 3'!$AZ10="|","|",GJ$19+'INF S3 3'!$AZ10)</f>
        <v>|</v>
      </c>
      <c r="GK12" s="83">
        <f ca="1">IF('INF S4 3-351'!$AY9="|","|",GK$24+'INF S4 3-351'!$AY9)</f>
        <v>0.97491284722222227</v>
      </c>
      <c r="GL12" s="83">
        <f ca="1">IF('INF S3 3'!$AY10="|","|",GL$19+'INF S3 3'!$AY10)</f>
        <v>0.99413763888888884</v>
      </c>
    </row>
    <row r="13" spans="1:194">
      <c r="A13" s="225">
        <f ca="1">'INF S3 3'!K11</f>
        <v>13.038000000000011</v>
      </c>
      <c r="B13" s="226">
        <f ca="1">'INF S4 3-351'!K10</f>
        <v>16.563999999999986</v>
      </c>
      <c r="C13" s="155" t="str">
        <f ca="1">'INF S3 3'!L11</f>
        <v>Swarzędz</v>
      </c>
      <c r="D13" s="180"/>
      <c r="E13" s="83">
        <f ca="1">IF('INF S3 3'!$AQ11="|","|",E$7+'INF S3 3'!$AQ11-'INF S3 3'!$AQ$5)</f>
        <v>0.21704450231481481</v>
      </c>
      <c r="F13" s="207">
        <f ca="1">IF('INF S3 3'!$AQ11="|","|",F$7+'INF S3 3'!$AQ11-'INF S3 3'!$AQ$5)</f>
        <v>0.22885005787037041</v>
      </c>
      <c r="G13" s="83">
        <f ca="1">IF('INF S4 3-351'!$AQ10="|","|",G$7+'INF S4 3-351'!$AQ10)</f>
        <v>0.23787783564814816</v>
      </c>
      <c r="H13" s="196"/>
      <c r="I13" s="190" t="str">
        <f ca="1">IF('INF S4 3-351'!$AS10="|","|",I$7+'INF S4 3-351'!$AS10)</f>
        <v>|</v>
      </c>
      <c r="J13" s="82">
        <f ca="1">IF('INF S3 3'!$AR11="|","|",J$7+'INF S3 3'!$AR11-'INF S3 3'!$AN$5)</f>
        <v>0.25253472222222229</v>
      </c>
      <c r="K13" s="83">
        <f ca="1">IF('INF S3 3'!$AQ11="|","|",K$7+'INF S3 3'!$AQ11-'INF S3 3'!$AQ$5)</f>
        <v>0.2587111689814815</v>
      </c>
      <c r="L13" s="207">
        <f ca="1">IF('INF S3 3'!$AQ11="|","|",L$7+'INF S3 3'!$AQ11-'INF S3 3'!$AQ$5)</f>
        <v>0.27051672453703701</v>
      </c>
      <c r="M13" s="83">
        <f ca="1">IF('INF S4 3-351'!$AQ10="|","|",M$7+'INF S4 3-351'!$AQ10)</f>
        <v>0.27954450231481481</v>
      </c>
      <c r="N13" s="196" t="str">
        <f ca="1">IF('INF S3 3'!$AT11="|","|",N$8+'INF S3 3'!$AT11)</f>
        <v>|</v>
      </c>
      <c r="O13" s="196"/>
      <c r="P13" s="190" t="str">
        <f ca="1">IF('INF S4 3-351'!$AS10="|","|",P$7+'INF S4 3-351'!$AS10)</f>
        <v>|</v>
      </c>
      <c r="Q13" s="82">
        <f ca="1">IF('INF S3 3'!$AR11="|","|",Q$7+'INF S3 3'!$AR11-'INF S3 3'!$AN$5)</f>
        <v>0.29420138888888892</v>
      </c>
      <c r="R13" s="83">
        <f ca="1">IF('INF S3 3'!$AQ11="|","|",R$7+'INF S3 3'!$AQ11-'INF S3 3'!$AQ$5)</f>
        <v>0.30037783564814813</v>
      </c>
      <c r="S13" s="207">
        <f ca="1">IF('INF S3 3'!$AQ11="|","|",S$7+'INF S3 3'!$AQ11-'INF S3 3'!$AQ$5)</f>
        <v>0.3121833912037037</v>
      </c>
      <c r="T13" s="83">
        <f ca="1">IF('INF S4 3-351'!$AQ10="|","|",T$7+'INF S4 3-351'!$AQ10)</f>
        <v>0.32121116898148144</v>
      </c>
      <c r="U13" s="196" t="str">
        <f ca="1">IF('INF S3 3'!$AT11="|","|",U$8+'INF S3 3'!$AT11)</f>
        <v>|</v>
      </c>
      <c r="V13" s="196"/>
      <c r="W13" s="190" t="str">
        <f ca="1">IF('INF S4 3-351'!$AS10="|","|",W$7+'INF S4 3-351'!$AS10)</f>
        <v>|</v>
      </c>
      <c r="X13" s="82">
        <f ca="1">IF('INF S3 3'!$AR11="|","|",X$7+'INF S3 3'!$AR11-'INF S3 3'!$AN$5)</f>
        <v>0.3358680555555556</v>
      </c>
      <c r="Y13" s="83">
        <f ca="1">IF('INF S3 3'!$AQ11="|","|",Y$7+'INF S3 3'!$AQ11-'INF S3 3'!$AQ$5)</f>
        <v>0.34204450231481481</v>
      </c>
      <c r="Z13" s="207">
        <f ca="1">IF('INF S3 3'!$AQ11="|","|",Z$7+'INF S3 3'!$AQ11-'INF S3 3'!$AQ$5)</f>
        <v>0.35385005787037033</v>
      </c>
      <c r="AA13" s="83">
        <f ca="1">IF('INF S4 3-351'!$AQ10="|","|",AA$7+'INF S4 3-351'!$AQ10)</f>
        <v>0.36287783564814813</v>
      </c>
      <c r="AB13" s="196" t="str">
        <f ca="1">IF('INF S3 3'!$AT11="|","|",AB$8+'INF S3 3'!$AT11)</f>
        <v>|</v>
      </c>
      <c r="AC13" s="196"/>
      <c r="AD13" s="190" t="str">
        <f ca="1">IF('INF S4 3-351'!$AS10="|","|",AD$7+'INF S4 3-351'!$AS10)</f>
        <v>|</v>
      </c>
      <c r="AE13" s="82">
        <f ca="1">IF('INF S3 3'!$AR11="|","|",AE$7+'INF S3 3'!$AR11-'INF S3 3'!$AN$5)</f>
        <v>0.37753472222222223</v>
      </c>
      <c r="AF13" s="207">
        <f ca="1">IF('INF S3 3'!$AQ11="|","|",AF$7+'INF S3 3'!$AQ11-'INF S3 3'!$AQ$5)</f>
        <v>0.39551672453703701</v>
      </c>
      <c r="AG13" s="196" t="str">
        <f ca="1">IF('INF S3 3'!$AT11="|","|",AG$8+'INF S3 3'!$AT11)</f>
        <v>|</v>
      </c>
      <c r="AH13" s="196"/>
      <c r="AI13" s="190" t="str">
        <f ca="1">IF('INF S4 3-351'!$AS10="|","|",AI$7+'INF S4 3-351'!$AS10)</f>
        <v>|</v>
      </c>
      <c r="AJ13" s="83">
        <f ca="1">IF('INF S3 3'!$AQ11="|","|",AJ$7+'INF S3 3'!$AQ11-'INF S3 3'!$AQ$5)</f>
        <v>0.42537783564814813</v>
      </c>
      <c r="AK13" s="83">
        <f ca="1">IF('INF S4 3-351'!$AQ10="|","|",AK$7+'INF S4 3-351'!$AQ10)</f>
        <v>0.44621116898148144</v>
      </c>
      <c r="AL13" s="196" t="str">
        <f ca="1">IF('INF S3 3'!$AT11="|","|",AL$8+'INF S3 3'!$AT11)</f>
        <v>|</v>
      </c>
      <c r="AM13" s="82">
        <f ca="1">IF('INF S3 3'!$AR11="|","|",AM$7+'INF S3 3'!$AR11-'INF S3 3'!$AN$5)</f>
        <v>0.4608680555555556</v>
      </c>
      <c r="AN13" s="207">
        <f ca="1">IF('INF S3 3'!$AQ11="|","|",AN$7+'INF S3 3'!$AQ11-'INF S3 3'!$AQ$5)</f>
        <v>0.47885005787037038</v>
      </c>
      <c r="AO13" s="196" t="str">
        <f ca="1">IF('INF S3 3'!$AT11="|","|",AO$8+'INF S3 3'!$AT11)</f>
        <v>|</v>
      </c>
      <c r="AP13" s="196"/>
      <c r="AQ13" s="190" t="str">
        <f ca="1">IF('INF S4 3-351'!$AS10="|","|",AQ$7+'INF S4 3-351'!$AS10)</f>
        <v>|</v>
      </c>
      <c r="AR13" s="83">
        <f ca="1">IF('INF S3 3'!$AQ11="|","|",AR$7+'INF S3 3'!$AQ11-'INF S3 3'!$AQ$5)</f>
        <v>0.5087111689814815</v>
      </c>
      <c r="AS13" s="83">
        <f ca="1">IF('INF S4 3-351'!$AQ10="|","|",AS$7+'INF S4 3-351'!$AQ10)</f>
        <v>0.52954450231481476</v>
      </c>
      <c r="AT13" s="196" t="str">
        <f ca="1">IF('INF S3 3'!$AT11="|","|",AT$8+'INF S3 3'!$AT11)</f>
        <v>|</v>
      </c>
      <c r="AU13" s="82">
        <f ca="1">IF('INF S3 3'!$AR11="|","|",AU$7+'INF S3 3'!$AR11-'INF S3 3'!$AN$5)</f>
        <v>0.54420138888888892</v>
      </c>
      <c r="AV13" s="207">
        <f ca="1">IF('INF S3 3'!$AQ11="|","|",AV$7+'INF S3 3'!$AQ11-'INF S3 3'!$AQ$5)</f>
        <v>0.56218339120370364</v>
      </c>
      <c r="AW13" s="196" t="str">
        <f ca="1">IF('INF S3 3'!$AT11="|","|",AW$8+'INF S3 3'!$AT11)</f>
        <v>|</v>
      </c>
      <c r="AX13" s="196"/>
      <c r="AY13" s="190" t="str">
        <f ca="1">IF('INF S4 3-351'!$AS10="|","|",AY$7+'INF S4 3-351'!$AS10)</f>
        <v>|</v>
      </c>
      <c r="AZ13" s="83">
        <f ca="1">IF('INF S3 3'!$AQ11="|","|",AZ$7+'INF S3 3'!$AQ11-'INF S3 3'!$AQ$5)</f>
        <v>0.59204450231481476</v>
      </c>
      <c r="BA13" s="83">
        <f ca="1">IF('INF S4 3-351'!$AQ10="|","|",BA$7+'INF S4 3-351'!$AQ10)</f>
        <v>0.61287783564814813</v>
      </c>
      <c r="BB13" s="196" t="str">
        <f ca="1">IF('INF S3 3'!$AT11="|","|",BB$8+'INF S3 3'!$AT11)</f>
        <v>|</v>
      </c>
      <c r="BC13" s="82">
        <f ca="1">IF('INF S3 3'!$AR11="|","|",BC$7+'INF S3 3'!$AR11-'INF S3 3'!$AN$5)</f>
        <v>0.62753472222222229</v>
      </c>
      <c r="BD13" s="83">
        <f ca="1">IF('INF S3 3'!$AQ11="|","|",BD$7+'INF S3 3'!$AQ11-'INF S3 3'!$AQ$5)</f>
        <v>0.6337111689814815</v>
      </c>
      <c r="BE13" s="207">
        <f ca="1">IF('INF S3 3'!$AQ11="|","|",BE$7+'INF S3 3'!$AQ11-'INF S3 3'!$AQ$5)</f>
        <v>0.64551672453703701</v>
      </c>
      <c r="BF13" s="83">
        <f ca="1">IF('INF S4 3-351'!$AQ10="|","|",BF$7+'INF S4 3-351'!$AQ10)</f>
        <v>0.65454450231481476</v>
      </c>
      <c r="BG13" s="196" t="str">
        <f ca="1">IF('INF S3 3'!$AT11="|","|",BG$8+'INF S3 3'!$AT11)</f>
        <v>|</v>
      </c>
      <c r="BH13" s="196"/>
      <c r="BI13" s="190" t="str">
        <f ca="1">IF('INF S4 3-351'!$AS10="|","|",BI$7+'INF S4 3-351'!$AS10)</f>
        <v>|</v>
      </c>
      <c r="BJ13" s="82">
        <f ca="1">IF('INF S3 3'!$AR11="|","|",BJ$7+'INF S3 3'!$AR11-'INF S3 3'!$AN$5)</f>
        <v>0.66920138888888892</v>
      </c>
      <c r="BK13" s="83">
        <f ca="1">IF('INF S3 3'!$AQ11="|","|",BK$7+'INF S3 3'!$AQ11-'INF S3 3'!$AQ$5)</f>
        <v>0.67537783564814813</v>
      </c>
      <c r="BL13" s="207">
        <f ca="1">IF('INF S3 3'!$AQ11="|","|",BL$7+'INF S3 3'!$AQ11-'INF S3 3'!$AQ$5)</f>
        <v>0.68718339120370364</v>
      </c>
      <c r="BM13" s="83">
        <f ca="1">IF('INF S4 3-351'!$AQ10="|","|",BM$7+'INF S4 3-351'!$AQ10)</f>
        <v>0.69621116898148139</v>
      </c>
      <c r="BN13" s="196" t="str">
        <f ca="1">IF('INF S3 3'!$AT11="|","|",BN$8+'INF S3 3'!$AT11)</f>
        <v>|</v>
      </c>
      <c r="BO13" s="196"/>
      <c r="BP13" s="190" t="str">
        <f ca="1">IF('INF S4 3-351'!$AS10="|","|",BP$7+'INF S4 3-351'!$AS10)</f>
        <v>|</v>
      </c>
      <c r="BQ13" s="82">
        <f ca="1">IF('INF S3 3'!$AR11="|","|",BQ$7+'INF S3 3'!$AR11-'INF S3 3'!$AN$5)</f>
        <v>0.71086805555555554</v>
      </c>
      <c r="BR13" s="83">
        <f ca="1">IF('INF S3 3'!$AQ11="|","|",BR$7+'INF S3 3'!$AQ11-'INF S3 3'!$AQ$5)</f>
        <v>0.71704450231481476</v>
      </c>
      <c r="BS13" s="207">
        <f ca="1">IF('INF S3 3'!$AQ11="|","|",BS$7+'INF S3 3'!$AQ11-'INF S3 3'!$AQ$5)</f>
        <v>0.72885005787037038</v>
      </c>
      <c r="BT13" s="83">
        <f ca="1">IF('INF S4 3-351'!$AQ10="|","|",BT$7+'INF S4 3-351'!$AQ10)</f>
        <v>0.73787783564814802</v>
      </c>
      <c r="BU13" s="196" t="str">
        <f ca="1">IF('INF S3 3'!$AT11="|","|",BU$8+'INF S3 3'!$AT11)</f>
        <v>|</v>
      </c>
      <c r="BV13" s="196"/>
      <c r="BW13" s="190" t="str">
        <f ca="1">IF('INF S4 3-351'!$AS10="|","|",BW$7+'INF S4 3-351'!$AS10)</f>
        <v>|</v>
      </c>
      <c r="BX13" s="82">
        <f ca="1">IF('INF S3 3'!$AR11="|","|",BX$7+'INF S3 3'!$AR11-'INF S3 3'!$AN$5)</f>
        <v>0.75253472222222229</v>
      </c>
      <c r="BY13" s="207">
        <f ca="1">IF('INF S3 3'!$AQ11="|","|",BY$7+'INF S3 3'!$AQ11-'INF S3 3'!$AQ$5)</f>
        <v>0.77051672453703701</v>
      </c>
      <c r="BZ13" s="196" t="str">
        <f ca="1">IF('INF S3 3'!$AT11="|","|",BZ$8+'INF S3 3'!$AT11)</f>
        <v>|</v>
      </c>
      <c r="CA13" s="196"/>
      <c r="CB13" s="190" t="str">
        <f ca="1">IF('INF S4 3-351'!$AS10="|","|",CB$7+'INF S4 3-351'!$AS10)</f>
        <v>|</v>
      </c>
      <c r="CC13" s="83">
        <f ca="1">IF('INF S3 3'!$AQ11="|","|",CC$7+'INF S3 3'!$AQ11-'INF S3 3'!$AQ$5)</f>
        <v>0.80037783564814802</v>
      </c>
      <c r="CD13" s="83">
        <f ca="1">IF('INF S4 3-351'!$AQ10="|","|",CD$7+'INF S4 3-351'!$AQ10)</f>
        <v>0.82121116898148139</v>
      </c>
      <c r="CE13" s="196" t="str">
        <f ca="1">IF('INF S3 3'!$AT11="|","|",CE$8+'INF S3 3'!$AT11)</f>
        <v>|</v>
      </c>
      <c r="CF13" s="82">
        <f ca="1">IF('INF S3 3'!$AR11="|","|",CF$7+'INF S3 3'!$AR11-'INF S3 3'!$AN$5)</f>
        <v>0.83586805555555554</v>
      </c>
      <c r="CG13" s="207">
        <f ca="1">IF('INF S3 3'!$AQ11="|","|",CG$7+'INF S3 3'!$AQ11-'INF S3 3'!$AQ$5)</f>
        <v>0.85385005787037038</v>
      </c>
      <c r="CH13" s="196" t="str">
        <f ca="1">IF('INF S3 3'!$AT11="|","|",CH$8+'INF S3 3'!$AT11)</f>
        <v>|</v>
      </c>
      <c r="CI13" s="196"/>
      <c r="CJ13" s="190" t="str">
        <f ca="1">IF('INF S4 3-351'!$AS10="|","|",CJ$7+'INF S4 3-351'!$AS10)</f>
        <v>|</v>
      </c>
      <c r="CK13" s="83">
        <f ca="1">IF('INF S3 3'!$AQ11="|","|",CK$7+'INF S3 3'!$AQ11-'INF S3 3'!$AQ$5)</f>
        <v>0.88371116898148139</v>
      </c>
      <c r="CL13" s="83">
        <f ca="1">IF('INF S4 3-351'!$AQ10="|","|",CL$7+'INF S4 3-351'!$AQ10)</f>
        <v>0.90454450231481476</v>
      </c>
      <c r="CM13" s="196" t="str">
        <f ca="1">IF('INF S3 3'!$AT11="|","|",CM$8+'INF S3 3'!$AT11)</f>
        <v>|</v>
      </c>
      <c r="CN13" s="82">
        <f ca="1">IF('INF S3 3'!$AR11="|","|",CN$7+'INF S3 3'!$AR11-'INF S3 3'!$AN$5)</f>
        <v>0.91920138888888892</v>
      </c>
      <c r="CO13" s="207">
        <f ca="1">IF('INF S3 3'!$AQ11="|","|",CO$7+'INF S3 3'!$AQ11-'INF S3 3'!$AQ$5)</f>
        <v>0.93718339120370364</v>
      </c>
      <c r="CP13" s="196" t="str">
        <f ca="1">IF('INF S3 3'!$AT11="|","|",CP$8+'INF S3 3'!$AT11)</f>
        <v>|</v>
      </c>
      <c r="CQ13" s="190" t="str">
        <f ca="1">IF('INF S4 3-351'!$AS10="|","|",CQ$7+'INF S4 3-351'!$AS10)</f>
        <v>|</v>
      </c>
      <c r="CR13" s="83">
        <f ca="1">IF('INF S3 3'!$AQ11="|","|",CR$7+'INF S3 3'!$AQ11-'INF S3 3'!$AQ$5)</f>
        <v>0.96704450231481476</v>
      </c>
      <c r="CS13" s="175"/>
      <c r="CT13" s="175"/>
      <c r="CU13" s="280"/>
      <c r="CV13" s="225">
        <v>13.038000000000011</v>
      </c>
      <c r="CW13" s="226">
        <v>16.563999999999986</v>
      </c>
      <c r="CX13" s="155" t="s">
        <v>130</v>
      </c>
      <c r="CY13" s="180"/>
      <c r="CZ13" s="83">
        <f ca="1">IF('INF S3 3'!$AY11="|","|",CZ$19+'INF S3 3'!$AY11)</f>
        <v>0.24074083333333332</v>
      </c>
      <c r="DA13" s="82">
        <f ca="1">IF('INF S3 3'!$AZ11="|","|",DA$19+'INF S3 3'!$AZ11)</f>
        <v>0.24857913194444445</v>
      </c>
      <c r="DB13" s="207"/>
      <c r="DC13" s="190" t="str">
        <f ca="1">IF('INF S4 3-351'!$BA10="|","|",DC$24+'INF S4 3-351'!$BA10)</f>
        <v>|</v>
      </c>
      <c r="DD13" s="196" t="str">
        <f ca="1">IF('INF S3 3'!$BB11="|","|",DD$19+'INF S3 3'!$BB11)</f>
        <v>|</v>
      </c>
      <c r="DE13" s="83">
        <f ca="1">IF('INF S4 3-351'!$AY10="|","|",DE$24+'INF S4 3-351'!$AY10)</f>
        <v>0.26318270833333335</v>
      </c>
      <c r="DF13" s="207">
        <f ca="1">IF('INF S3 3'!$AY11="|","|",DF$19+'INF S3 3'!$AY11)</f>
        <v>0.27199083333333335</v>
      </c>
      <c r="DG13" s="83">
        <f ca="1">IF('INF S3 3'!$AY11="|","|",DG$19+'INF S3 3'!$AY11)</f>
        <v>0.28240749999999998</v>
      </c>
      <c r="DH13" s="82">
        <f ca="1">IF('INF S3 3'!$AZ11="|","|",DH$19+'INF S3 3'!$AZ11)</f>
        <v>0.29024579861111111</v>
      </c>
      <c r="DI13" s="207"/>
      <c r="DJ13" s="190" t="str">
        <f ca="1">IF('INF S4 3-351'!$BA10="|","|",DJ$24+'INF S4 3-351'!$BA10)</f>
        <v>|</v>
      </c>
      <c r="DK13" s="196" t="str">
        <f ca="1">IF('INF S3 3'!$BB11="|","|",DK$19+'INF S3 3'!$BB11)</f>
        <v>|</v>
      </c>
      <c r="DL13" s="83">
        <f ca="1">IF('INF S4 3-351'!$AY10="|","|",DL$24+'INF S4 3-351'!$AY10)</f>
        <v>0.30484937500000003</v>
      </c>
      <c r="DM13" s="207">
        <f ca="1">IF('INF S3 3'!$AY11="|","|",DM$19+'INF S3 3'!$AY11)</f>
        <v>0.31365749999999998</v>
      </c>
      <c r="DN13" s="83">
        <f ca="1">IF('INF S3 3'!$AY11="|","|",DN$19+'INF S3 3'!$AY11)</f>
        <v>0.32407416666666666</v>
      </c>
      <c r="DO13" s="82">
        <f ca="1">IF('INF S3 3'!$AZ11="|","|",DO$19+'INF S3 3'!$AZ11)</f>
        <v>0.33191246527777779</v>
      </c>
      <c r="DP13" s="207"/>
      <c r="DQ13" s="190" t="str">
        <f ca="1">IF('INF S4 3-351'!$BA10="|","|",DQ$24+'INF S4 3-351'!$BA10)</f>
        <v>|</v>
      </c>
      <c r="DR13" s="196" t="str">
        <f ca="1">IF('INF S3 3'!$BB11="|","|",DR$19+'INF S3 3'!$BB11)</f>
        <v>|</v>
      </c>
      <c r="DS13" s="83">
        <f ca="1">IF('INF S4 3-351'!$AY10="|","|",DS$24+'INF S4 3-351'!$AY10)</f>
        <v>0.34651604166666666</v>
      </c>
      <c r="DT13" s="207">
        <f ca="1">IF('INF S3 3'!$AY11="|","|",DT$19+'INF S3 3'!$AY11)</f>
        <v>0.35532416666666666</v>
      </c>
      <c r="DU13" s="83">
        <f ca="1">IF('INF S3 3'!$AY11="|","|",DU$19+'INF S3 3'!$AY11)</f>
        <v>0.36574083333333335</v>
      </c>
      <c r="DV13" s="82">
        <f ca="1">IF('INF S3 3'!$AZ11="|","|",DV$19+'INF S3 3'!$AZ11)</f>
        <v>0.37357913194444448</v>
      </c>
      <c r="DW13" s="207"/>
      <c r="DX13" s="190" t="str">
        <f ca="1">IF('INF S4 3-351'!$BA10="|","|",DX$24+'INF S4 3-351'!$BA10)</f>
        <v>|</v>
      </c>
      <c r="DY13" s="196" t="str">
        <f ca="1">IF('INF S3 3'!$BB11="|","|",DY$19+'INF S3 3'!$BB11)</f>
        <v>|</v>
      </c>
      <c r="DZ13" s="83">
        <f ca="1">IF('INF S4 3-351'!$AY10="|","|",DZ$24+'INF S4 3-351'!$AY10)</f>
        <v>0.38818270833333335</v>
      </c>
      <c r="EA13" s="207">
        <f ca="1">IF('INF S3 3'!$AY11="|","|",EA$19+'INF S3 3'!$AY11)</f>
        <v>0.39699083333333335</v>
      </c>
      <c r="EB13" s="82">
        <f ca="1">IF('INF S3 3'!$AZ11="|","|",EB$19+'INF S3 3'!$AZ11)</f>
        <v>0.41524579861111116</v>
      </c>
      <c r="EC13" s="196" t="str">
        <f ca="1">IF('INF S3 3'!$BB11="|","|",EC$19+'INF S3 3'!$BB11)</f>
        <v>|</v>
      </c>
      <c r="ED13" s="83">
        <f ca="1">IF('INF S4 3-351'!$AY10="|","|",ED$24+'INF S4 3-351'!$AY10)</f>
        <v>0.42984937500000003</v>
      </c>
      <c r="EE13" s="83">
        <f ca="1">IF('INF S3 3'!$AY11="|","|",EE$19+'INF S3 3'!$AY11)</f>
        <v>0.44907416666666666</v>
      </c>
      <c r="EF13" s="207"/>
      <c r="EG13" s="190" t="str">
        <f ca="1">IF('INF S4 3-351'!$BA10="|","|",EG$24+'INF S4 3-351'!$BA10)</f>
        <v>|</v>
      </c>
      <c r="EH13" s="196" t="str">
        <f ca="1">IF('INF S3 3'!$BB11="|","|",EH$19+'INF S3 3'!$BB11)</f>
        <v>|</v>
      </c>
      <c r="EI13" s="207">
        <f ca="1">IF('INF S3 3'!$AY11="|","|",EI$19+'INF S3 3'!$AY11)</f>
        <v>0.48032416666666666</v>
      </c>
      <c r="EJ13" s="82">
        <f ca="1">IF('INF S3 3'!$AZ11="|","|",EJ$19+'INF S3 3'!$AZ11)</f>
        <v>0.49857913194444448</v>
      </c>
      <c r="EK13" s="196" t="str">
        <f ca="1">IF('INF S3 3'!$BB11="|","|",EK$19+'INF S3 3'!$BB11)</f>
        <v>|</v>
      </c>
      <c r="EL13" s="83">
        <f ca="1">IF('INF S4 3-351'!$AY10="|","|",EL$24+'INF S4 3-351'!$AY10)</f>
        <v>0.51318270833333335</v>
      </c>
      <c r="EM13" s="83">
        <f ca="1">IF('INF S3 3'!$AY11="|","|",EM$19+'INF S3 3'!$AY11)</f>
        <v>0.53240750000000003</v>
      </c>
      <c r="EN13" s="207"/>
      <c r="EO13" s="190" t="str">
        <f ca="1">IF('INF S4 3-351'!$BA10="|","|",EO$24+'INF S4 3-351'!$BA10)</f>
        <v>|</v>
      </c>
      <c r="EP13" s="196" t="str">
        <f ca="1">IF('INF S3 3'!$BB11="|","|",EP$19+'INF S3 3'!$BB11)</f>
        <v>|</v>
      </c>
      <c r="EQ13" s="207">
        <f ca="1">IF('INF S3 3'!$AY11="|","|",EQ$19+'INF S3 3'!$AY11)</f>
        <v>0.56365750000000003</v>
      </c>
      <c r="ER13" s="82">
        <f ca="1">IF('INF S3 3'!$AZ11="|","|",ER$19+'INF S3 3'!$AZ11)</f>
        <v>0.58191246527777785</v>
      </c>
      <c r="ES13" s="196" t="str">
        <f ca="1">IF('INF S3 3'!$BB11="|","|",ES$19+'INF S3 3'!$BB11)</f>
        <v>|</v>
      </c>
      <c r="ET13" s="83">
        <f ca="1">IF('INF S4 3-351'!$AY10="|","|",ET$24+'INF S4 3-351'!$AY10)</f>
        <v>0.59651604166666672</v>
      </c>
      <c r="EU13" s="83">
        <f ca="1">IF('INF S3 3'!$AY11="|","|",EU$19+'INF S3 3'!$AY11)</f>
        <v>0.61574083333333329</v>
      </c>
      <c r="EV13" s="207"/>
      <c r="EW13" s="190" t="str">
        <f ca="1">IF('INF S4 3-351'!$BA10="|","|",EW$24+'INF S4 3-351'!$BA10)</f>
        <v>|</v>
      </c>
      <c r="EX13" s="196" t="str">
        <f ca="1">IF('INF S3 3'!$BB11="|","|",EX$19+'INF S3 3'!$BB11)</f>
        <v>|</v>
      </c>
      <c r="EY13" s="207">
        <f ca="1">IF('INF S3 3'!$AY11="|","|",EY$19+'INF S3 3'!$AY11)</f>
        <v>0.64699083333333329</v>
      </c>
      <c r="EZ13" s="83">
        <f ca="1">IF('INF S3 3'!$AY11="|","|",EZ$19+'INF S3 3'!$AY11)</f>
        <v>0.65740750000000003</v>
      </c>
      <c r="FA13" s="82">
        <f ca="1">IF('INF S3 3'!$AZ11="|","|",FA$19+'INF S3 3'!$AZ11)</f>
        <v>0.66524579861111111</v>
      </c>
      <c r="FB13" s="207"/>
      <c r="FC13" s="190" t="str">
        <f ca="1">IF('INF S4 3-351'!$BA10="|","|",FC$24+'INF S4 3-351'!$BA10)</f>
        <v>|</v>
      </c>
      <c r="FD13" s="196" t="str">
        <f ca="1">IF('INF S3 3'!$BB11="|","|",FD$19+'INF S3 3'!$BB11)</f>
        <v>|</v>
      </c>
      <c r="FE13" s="83">
        <f ca="1">IF('INF S4 3-351'!$AY10="|","|",FE$24+'INF S4 3-351'!$AY10)</f>
        <v>0.67984937499999998</v>
      </c>
      <c r="FF13" s="207">
        <f ca="1">IF('INF S3 3'!$AY11="|","|",FF$19+'INF S3 3'!$AY11)</f>
        <v>0.68865750000000003</v>
      </c>
      <c r="FG13" s="83">
        <f ca="1">IF('INF S3 3'!$AY11="|","|",FG$19+'INF S3 3'!$AY11)</f>
        <v>0.69907416666666666</v>
      </c>
      <c r="FH13" s="82">
        <f ca="1">IF('INF S3 3'!$AZ11="|","|",FH$19+'INF S3 3'!$AZ11)</f>
        <v>0.70691246527777774</v>
      </c>
      <c r="FI13" s="207"/>
      <c r="FJ13" s="190" t="str">
        <f ca="1">IF('INF S4 3-351'!$BA10="|","|",FJ$24+'INF S4 3-351'!$BA10)</f>
        <v>|</v>
      </c>
      <c r="FK13" s="196" t="str">
        <f ca="1">IF('INF S3 3'!$BB11="|","|",FK$19+'INF S3 3'!$BB11)</f>
        <v>|</v>
      </c>
      <c r="FL13" s="207">
        <f ca="1">IF('INF S3 3'!$AY11="|","|",FL$19+'INF S3 3'!$AY11)</f>
        <v>0.73032416666666666</v>
      </c>
      <c r="FM13" s="83">
        <f ca="1">IF('INF S3 3'!$AY11="|","|",FM$19+'INF S3 3'!$AY11)</f>
        <v>0.74074083333333329</v>
      </c>
      <c r="FN13" s="82">
        <f ca="1">IF('INF S3 3'!$AZ11="|","|",FN$19+'INF S3 3'!$AZ11)</f>
        <v>0.74857913194444436</v>
      </c>
      <c r="FO13" s="207"/>
      <c r="FP13" s="190" t="str">
        <f ca="1">IF('INF S4 3-351'!$BA10="|","|",FP$24+'INF S4 3-351'!$BA10)</f>
        <v>|</v>
      </c>
      <c r="FQ13" s="196" t="str">
        <f ca="1">IF('INF S3 3'!$BB11="|","|",FQ$19+'INF S3 3'!$BB11)</f>
        <v>|</v>
      </c>
      <c r="FR13" s="83">
        <f ca="1">IF('INF S4 3-351'!$AY10="|","|",FR$24+'INF S4 3-351'!$AY10)</f>
        <v>0.76318270833333335</v>
      </c>
      <c r="FS13" s="207">
        <f ca="1">IF('INF S3 3'!$AY11="|","|",FS$19+'INF S3 3'!$AY11)</f>
        <v>0.77199083333333329</v>
      </c>
      <c r="FT13" s="82">
        <f ca="1">IF('INF S3 3'!$AZ11="|","|",FT$19+'INF S3 3'!$AZ11)</f>
        <v>0.79024579861111111</v>
      </c>
      <c r="FU13" s="196" t="str">
        <f ca="1">IF('INF S3 3'!$BB11="|","|",FU$19+'INF S3 3'!$BB11)</f>
        <v>|</v>
      </c>
      <c r="FV13" s="83">
        <f ca="1">IF('INF S4 3-351'!$AY10="|","|",FV$24+'INF S4 3-351'!$AY10)</f>
        <v>0.80484937499999998</v>
      </c>
      <c r="FW13" s="83">
        <f ca="1">IF('INF S3 3'!$AY11="|","|",FW$19+'INF S3 3'!$AY11)</f>
        <v>0.82407416666666666</v>
      </c>
      <c r="FX13" s="207"/>
      <c r="FY13" s="190" t="str">
        <f ca="1">IF('INF S4 3-351'!$BA10="|","|",FY$24+'INF S4 3-351'!$BA10)</f>
        <v>|</v>
      </c>
      <c r="FZ13" s="196" t="str">
        <f ca="1">IF('INF S3 3'!$BB11="|","|",FZ$19+'INF S3 3'!$BB11)</f>
        <v>|</v>
      </c>
      <c r="GA13" s="207">
        <f ca="1">IF('INF S3 3'!$AY11="|","|",GA$19+'INF S3 3'!$AY11)</f>
        <v>0.85532416666666666</v>
      </c>
      <c r="GB13" s="82">
        <f ca="1">IF('INF S3 3'!$AZ11="|","|",GB$19+'INF S3 3'!$AZ11)</f>
        <v>0.87357913194444436</v>
      </c>
      <c r="GC13" s="196" t="str">
        <f ca="1">IF('INF S3 3'!$BB11="|","|",GC$19+'INF S3 3'!$BB11)</f>
        <v>|</v>
      </c>
      <c r="GD13" s="83">
        <f ca="1">IF('INF S4 3-351'!$AY10="|","|",GD$24+'INF S4 3-351'!$AY10)</f>
        <v>0.88818270833333335</v>
      </c>
      <c r="GE13" s="83">
        <f ca="1">IF('INF S3 3'!$AY11="|","|",GE$19+'INF S3 3'!$AY11)</f>
        <v>0.90740750000000003</v>
      </c>
      <c r="GF13" s="207"/>
      <c r="GG13" s="190" t="str">
        <f ca="1">IF('INF S4 3-351'!$BA10="|","|",GG$24+'INF S4 3-351'!$BA10)</f>
        <v>|</v>
      </c>
      <c r="GH13" s="196" t="str">
        <f ca="1">IF('INF S3 3'!$BB11="|","|",GH$19+'INF S3 3'!$BB11)</f>
        <v>|</v>
      </c>
      <c r="GI13" s="207">
        <f ca="1">IF('INF S3 3'!$AY11="|","|",GI$19+'INF S3 3'!$AY11)</f>
        <v>0.93865750000000003</v>
      </c>
      <c r="GJ13" s="82">
        <f ca="1">IF('INF S3 3'!$AZ11="|","|",GJ$19+'INF S3 3'!$AZ11)</f>
        <v>0.95691246527777774</v>
      </c>
      <c r="GK13" s="83">
        <f ca="1">IF('INF S4 3-351'!$AY10="|","|",GK$24+'INF S4 3-351'!$AY10)</f>
        <v>0.97151604166666672</v>
      </c>
      <c r="GL13" s="83">
        <f ca="1">IF('INF S3 3'!$AY11="|","|",GL$19+'INF S3 3'!$AY11)</f>
        <v>0.99074083333333329</v>
      </c>
    </row>
    <row r="14" spans="1:194">
      <c r="A14" s="225">
        <f ca="1">'INF S3 3'!K12</f>
        <v>9.7019999999999982</v>
      </c>
      <c r="B14" s="227" t="str">
        <f ca="1">IF('INF S2 353-271'!$V11="|","|",B$7+'INF S2 353-271'!$V11)</f>
        <v>|</v>
      </c>
      <c r="C14" s="154" t="str">
        <f ca="1">'INF S3 3'!L12</f>
        <v>Poznań Antoninek</v>
      </c>
      <c r="D14" s="180"/>
      <c r="E14" s="83">
        <f ca="1">IF('INF S3 3'!$AQ12="|","|",E$7+'INF S3 3'!$AQ12-'INF S3 3'!$AQ$5)</f>
        <v>0.21972978009259261</v>
      </c>
      <c r="F14" s="207">
        <f ca="1">IF('INF S3 3'!$AQ12="|","|",F$7+'INF S3 3'!$AQ12-'INF S3 3'!$AQ$5)</f>
        <v>0.23153533564814818</v>
      </c>
      <c r="G14" s="199" t="s">
        <v>216</v>
      </c>
      <c r="H14" s="196"/>
      <c r="I14" s="191" t="s">
        <v>216</v>
      </c>
      <c r="J14" s="82" t="str">
        <f ca="1">IF('INF S3 3'!$AR12="|","|",J$7+'INF S3 3'!$AR12-'INF S3 3'!$AN$5)</f>
        <v>|</v>
      </c>
      <c r="K14" s="83">
        <f ca="1">IF('INF S3 3'!$AQ12="|","|",K$7+'INF S3 3'!$AQ12-'INF S3 3'!$AQ$5)</f>
        <v>0.26139644675925927</v>
      </c>
      <c r="L14" s="207">
        <f ca="1">IF('INF S3 3'!$AQ12="|","|",L$7+'INF S3 3'!$AQ12-'INF S3 3'!$AQ$5)</f>
        <v>0.27320200231481478</v>
      </c>
      <c r="M14" s="199" t="s">
        <v>216</v>
      </c>
      <c r="N14" s="196" t="str">
        <f ca="1">IF('INF S3 3'!$AT12="|","|",N$8+'INF S3 3'!$AT12)</f>
        <v>|</v>
      </c>
      <c r="O14" s="196"/>
      <c r="P14" s="191" t="s">
        <v>216</v>
      </c>
      <c r="Q14" s="82" t="str">
        <f ca="1">IF('INF S3 3'!$AR12="|","|",Q$7+'INF S3 3'!$AR12-'INF S3 3'!$AN$5)</f>
        <v>|</v>
      </c>
      <c r="R14" s="83">
        <f ca="1">IF('INF S3 3'!$AQ12="|","|",R$7+'INF S3 3'!$AQ12-'INF S3 3'!$AQ$5)</f>
        <v>0.3030631134259259</v>
      </c>
      <c r="S14" s="207">
        <f ca="1">IF('INF S3 3'!$AQ12="|","|",S$7+'INF S3 3'!$AQ12-'INF S3 3'!$AQ$5)</f>
        <v>0.31486866898148147</v>
      </c>
      <c r="T14" s="199" t="s">
        <v>216</v>
      </c>
      <c r="U14" s="196" t="str">
        <f ca="1">IF('INF S3 3'!$AT12="|","|",U$8+'INF S3 3'!$AT12)</f>
        <v>|</v>
      </c>
      <c r="V14" s="196"/>
      <c r="W14" s="191" t="s">
        <v>216</v>
      </c>
      <c r="X14" s="82" t="str">
        <f ca="1">IF('INF S3 3'!$AR12="|","|",X$7+'INF S3 3'!$AR12-'INF S3 3'!$AN$5)</f>
        <v>|</v>
      </c>
      <c r="Y14" s="83">
        <f ca="1">IF('INF S3 3'!$AQ12="|","|",Y$7+'INF S3 3'!$AQ12-'INF S3 3'!$AQ$5)</f>
        <v>0.34472978009259259</v>
      </c>
      <c r="Z14" s="207">
        <f ca="1">IF('INF S3 3'!$AQ12="|","|",Z$7+'INF S3 3'!$AQ12-'INF S3 3'!$AQ$5)</f>
        <v>0.3565353356481481</v>
      </c>
      <c r="AA14" s="199" t="s">
        <v>216</v>
      </c>
      <c r="AB14" s="196" t="str">
        <f ca="1">IF('INF S3 3'!$AT12="|","|",AB$8+'INF S3 3'!$AT12)</f>
        <v>|</v>
      </c>
      <c r="AC14" s="196"/>
      <c r="AD14" s="191" t="s">
        <v>216</v>
      </c>
      <c r="AE14" s="82" t="str">
        <f ca="1">IF('INF S3 3'!$AR12="|","|",AE$7+'INF S3 3'!$AR12-'INF S3 3'!$AN$5)</f>
        <v>|</v>
      </c>
      <c r="AF14" s="207">
        <f ca="1">IF('INF S3 3'!$AQ12="|","|",AF$7+'INF S3 3'!$AQ12-'INF S3 3'!$AQ$5)</f>
        <v>0.39820200231481478</v>
      </c>
      <c r="AG14" s="196" t="str">
        <f ca="1">IF('INF S3 3'!$AT12="|","|",AG$8+'INF S3 3'!$AT12)</f>
        <v>|</v>
      </c>
      <c r="AH14" s="196"/>
      <c r="AI14" s="191" t="s">
        <v>216</v>
      </c>
      <c r="AJ14" s="83">
        <f ca="1">IF('INF S3 3'!$AQ12="|","|",AJ$7+'INF S3 3'!$AQ12-'INF S3 3'!$AQ$5)</f>
        <v>0.4280631134259259</v>
      </c>
      <c r="AK14" s="199" t="s">
        <v>216</v>
      </c>
      <c r="AL14" s="196" t="str">
        <f ca="1">IF('INF S3 3'!$AT12="|","|",AL$8+'INF S3 3'!$AT12)</f>
        <v>|</v>
      </c>
      <c r="AM14" s="82" t="str">
        <f ca="1">IF('INF S3 3'!$AR12="|","|",AM$7+'INF S3 3'!$AR12-'INF S3 3'!$AN$5)</f>
        <v>|</v>
      </c>
      <c r="AN14" s="207">
        <f ca="1">IF('INF S3 3'!$AQ12="|","|",AN$7+'INF S3 3'!$AQ12-'INF S3 3'!$AQ$5)</f>
        <v>0.4815353356481481</v>
      </c>
      <c r="AO14" s="196" t="str">
        <f ca="1">IF('INF S3 3'!$AT12="|","|",AO$8+'INF S3 3'!$AT12)</f>
        <v>|</v>
      </c>
      <c r="AP14" s="196"/>
      <c r="AQ14" s="191" t="s">
        <v>216</v>
      </c>
      <c r="AR14" s="83">
        <f ca="1">IF('INF S3 3'!$AQ12="|","|",AR$7+'INF S3 3'!$AQ12-'INF S3 3'!$AQ$5)</f>
        <v>0.51139644675925922</v>
      </c>
      <c r="AS14" s="199" t="s">
        <v>216</v>
      </c>
      <c r="AT14" s="196" t="str">
        <f ca="1">IF('INF S3 3'!$AT12="|","|",AT$8+'INF S3 3'!$AT12)</f>
        <v>|</v>
      </c>
      <c r="AU14" s="82" t="str">
        <f ca="1">IF('INF S3 3'!$AR12="|","|",AU$7+'INF S3 3'!$AR12-'INF S3 3'!$AN$5)</f>
        <v>|</v>
      </c>
      <c r="AV14" s="207">
        <f ca="1">IF('INF S3 3'!$AQ12="|","|",AV$7+'INF S3 3'!$AQ12-'INF S3 3'!$AQ$5)</f>
        <v>0.56486866898148147</v>
      </c>
      <c r="AW14" s="196" t="str">
        <f ca="1">IF('INF S3 3'!$AT12="|","|",AW$8+'INF S3 3'!$AT12)</f>
        <v>|</v>
      </c>
      <c r="AX14" s="196"/>
      <c r="AY14" s="191" t="s">
        <v>216</v>
      </c>
      <c r="AZ14" s="83">
        <f ca="1">IF('INF S3 3'!$AQ12="|","|",AZ$7+'INF S3 3'!$AQ12-'INF S3 3'!$AQ$5)</f>
        <v>0.59472978009259259</v>
      </c>
      <c r="BA14" s="199" t="s">
        <v>216</v>
      </c>
      <c r="BB14" s="196" t="str">
        <f ca="1">IF('INF S3 3'!$AT12="|","|",BB$8+'INF S3 3'!$AT12)</f>
        <v>|</v>
      </c>
      <c r="BC14" s="82" t="str">
        <f ca="1">IF('INF S3 3'!$AR12="|","|",BC$7+'INF S3 3'!$AR12-'INF S3 3'!$AN$5)</f>
        <v>|</v>
      </c>
      <c r="BD14" s="83">
        <f ca="1">IF('INF S3 3'!$AQ12="|","|",BD$7+'INF S3 3'!$AQ12-'INF S3 3'!$AQ$5)</f>
        <v>0.63639644675925933</v>
      </c>
      <c r="BE14" s="207">
        <f ca="1">IF('INF S3 3'!$AQ12="|","|",BE$7+'INF S3 3'!$AQ12-'INF S3 3'!$AQ$5)</f>
        <v>0.64820200231481484</v>
      </c>
      <c r="BF14" s="199" t="s">
        <v>216</v>
      </c>
      <c r="BG14" s="196" t="str">
        <f ca="1">IF('INF S3 3'!$AT12="|","|",BG$8+'INF S3 3'!$AT12)</f>
        <v>|</v>
      </c>
      <c r="BH14" s="196"/>
      <c r="BI14" s="191" t="s">
        <v>216</v>
      </c>
      <c r="BJ14" s="82" t="str">
        <f ca="1">IF('INF S3 3'!$AR12="|","|",BJ$7+'INF S3 3'!$AR12-'INF S3 3'!$AN$5)</f>
        <v>|</v>
      </c>
      <c r="BK14" s="83">
        <f ca="1">IF('INF S3 3'!$AQ12="|","|",BK$7+'INF S3 3'!$AQ12-'INF S3 3'!$AQ$5)</f>
        <v>0.67806311342592596</v>
      </c>
      <c r="BL14" s="207">
        <f ca="1">IF('INF S3 3'!$AQ12="|","|",BL$7+'INF S3 3'!$AQ12-'INF S3 3'!$AQ$5)</f>
        <v>0.68986866898148147</v>
      </c>
      <c r="BM14" s="199" t="s">
        <v>216</v>
      </c>
      <c r="BN14" s="196" t="str">
        <f ca="1">IF('INF S3 3'!$AT12="|","|",BN$8+'INF S3 3'!$AT12)</f>
        <v>|</v>
      </c>
      <c r="BO14" s="196"/>
      <c r="BP14" s="191" t="s">
        <v>216</v>
      </c>
      <c r="BQ14" s="82" t="str">
        <f ca="1">IF('INF S3 3'!$AR12="|","|",BQ$7+'INF S3 3'!$AR12-'INF S3 3'!$AN$5)</f>
        <v>|</v>
      </c>
      <c r="BR14" s="83">
        <f ca="1">IF('INF S3 3'!$AQ12="|","|",BR$7+'INF S3 3'!$AQ12-'INF S3 3'!$AQ$5)</f>
        <v>0.71972978009259259</v>
      </c>
      <c r="BS14" s="207">
        <f ca="1">IF('INF S3 3'!$AQ12="|","|",BS$7+'INF S3 3'!$AQ12-'INF S3 3'!$AQ$5)</f>
        <v>0.73153533564814821</v>
      </c>
      <c r="BT14" s="199" t="s">
        <v>216</v>
      </c>
      <c r="BU14" s="196" t="str">
        <f ca="1">IF('INF S3 3'!$AT12="|","|",BU$8+'INF S3 3'!$AT12)</f>
        <v>|</v>
      </c>
      <c r="BV14" s="196"/>
      <c r="BW14" s="191" t="s">
        <v>216</v>
      </c>
      <c r="BX14" s="82" t="str">
        <f ca="1">IF('INF S3 3'!$AR12="|","|",BX$7+'INF S3 3'!$AR12-'INF S3 3'!$AN$5)</f>
        <v>|</v>
      </c>
      <c r="BY14" s="207">
        <f ca="1">IF('INF S3 3'!$AQ12="|","|",BY$7+'INF S3 3'!$AQ12-'INF S3 3'!$AQ$5)</f>
        <v>0.77320200231481484</v>
      </c>
      <c r="BZ14" s="196" t="str">
        <f ca="1">IF('INF S3 3'!$AT12="|","|",BZ$8+'INF S3 3'!$AT12)</f>
        <v>|</v>
      </c>
      <c r="CA14" s="196"/>
      <c r="CB14" s="191" t="s">
        <v>216</v>
      </c>
      <c r="CC14" s="83">
        <f ca="1">IF('INF S3 3'!$AQ12="|","|",CC$7+'INF S3 3'!$AQ12-'INF S3 3'!$AQ$5)</f>
        <v>0.80306311342592585</v>
      </c>
      <c r="CD14" s="199" t="s">
        <v>216</v>
      </c>
      <c r="CE14" s="196" t="str">
        <f ca="1">IF('INF S3 3'!$AT12="|","|",CE$8+'INF S3 3'!$AT12)</f>
        <v>|</v>
      </c>
      <c r="CF14" s="82" t="str">
        <f ca="1">IF('INF S3 3'!$AR12="|","|",CF$7+'INF S3 3'!$AR12-'INF S3 3'!$AN$5)</f>
        <v>|</v>
      </c>
      <c r="CG14" s="207">
        <f ca="1">IF('INF S3 3'!$AQ12="|","|",CG$7+'INF S3 3'!$AQ12-'INF S3 3'!$AQ$5)</f>
        <v>0.85653533564814821</v>
      </c>
      <c r="CH14" s="196" t="str">
        <f ca="1">IF('INF S3 3'!$AT12="|","|",CH$8+'INF S3 3'!$AT12)</f>
        <v>|</v>
      </c>
      <c r="CI14" s="196"/>
      <c r="CJ14" s="191" t="s">
        <v>216</v>
      </c>
      <c r="CK14" s="83">
        <f ca="1">IF('INF S3 3'!$AQ12="|","|",CK$7+'INF S3 3'!$AQ12-'INF S3 3'!$AQ$5)</f>
        <v>0.88639644675925922</v>
      </c>
      <c r="CL14" s="199" t="s">
        <v>216</v>
      </c>
      <c r="CM14" s="196" t="str">
        <f ca="1">IF('INF S3 3'!$AT12="|","|",CM$8+'INF S3 3'!$AT12)</f>
        <v>|</v>
      </c>
      <c r="CN14" s="82" t="str">
        <f ca="1">IF('INF S3 3'!$AR12="|","|",CN$7+'INF S3 3'!$AR12-'INF S3 3'!$AN$5)</f>
        <v>|</v>
      </c>
      <c r="CO14" s="207">
        <f ca="1">IF('INF S3 3'!$AQ12="|","|",CO$7+'INF S3 3'!$AQ12-'INF S3 3'!$AQ$5)</f>
        <v>0.93986866898148147</v>
      </c>
      <c r="CP14" s="196" t="str">
        <f ca="1">IF('INF S3 3'!$AT12="|","|",CP$8+'INF S3 3'!$AT12)</f>
        <v>|</v>
      </c>
      <c r="CQ14" s="191" t="s">
        <v>216</v>
      </c>
      <c r="CR14" s="83">
        <f ca="1">IF('INF S3 3'!$AQ12="|","|",CR$7+'INF S3 3'!$AQ12-'INF S3 3'!$AQ$5)</f>
        <v>0.96972978009259259</v>
      </c>
      <c r="CS14" s="175"/>
      <c r="CT14" s="175"/>
      <c r="CU14" s="280"/>
      <c r="CV14" s="225">
        <v>9.7019999999999982</v>
      </c>
      <c r="CW14" s="227" t="s">
        <v>188</v>
      </c>
      <c r="CX14" s="154" t="s">
        <v>131</v>
      </c>
      <c r="CY14" s="180"/>
      <c r="CZ14" s="83">
        <f ca="1">IF('INF S3 3'!$AY12="|","|",CZ$19+'INF S3 3'!$AY12)</f>
        <v>0.23770833333333333</v>
      </c>
      <c r="DA14" s="82" t="str">
        <f ca="1">IF('INF S3 3'!$AZ12="|","|",DA$19+'INF S3 3'!$AZ12)</f>
        <v>|</v>
      </c>
      <c r="DB14" s="207"/>
      <c r="DC14" s="191" t="s">
        <v>216</v>
      </c>
      <c r="DD14" s="196" t="str">
        <f ca="1">IF('INF S3 3'!$BB12="|","|",DD$19+'INF S3 3'!$BB12)</f>
        <v>|</v>
      </c>
      <c r="DE14" s="199" t="s">
        <v>216</v>
      </c>
      <c r="DF14" s="207">
        <f ca="1">IF('INF S3 3'!$AY12="|","|",DF$19+'INF S3 3'!$AY12)</f>
        <v>0.26895833333333335</v>
      </c>
      <c r="DG14" s="83">
        <f ca="1">IF('INF S3 3'!$AY12="|","|",DG$19+'INF S3 3'!$AY12)</f>
        <v>0.27937499999999998</v>
      </c>
      <c r="DH14" s="82" t="str">
        <f ca="1">IF('INF S3 3'!$AZ12="|","|",DH$19+'INF S3 3'!$AZ12)</f>
        <v>|</v>
      </c>
      <c r="DI14" s="207"/>
      <c r="DJ14" s="191" t="s">
        <v>216</v>
      </c>
      <c r="DK14" s="196" t="str">
        <f ca="1">IF('INF S3 3'!$BB12="|","|",DK$19+'INF S3 3'!$BB12)</f>
        <v>|</v>
      </c>
      <c r="DL14" s="199" t="s">
        <v>216</v>
      </c>
      <c r="DM14" s="207">
        <f ca="1">IF('INF S3 3'!$AY12="|","|",DM$19+'INF S3 3'!$AY12)</f>
        <v>0.31062499999999998</v>
      </c>
      <c r="DN14" s="83">
        <f ca="1">IF('INF S3 3'!$AY12="|","|",DN$19+'INF S3 3'!$AY12)</f>
        <v>0.32104166666666667</v>
      </c>
      <c r="DO14" s="82" t="str">
        <f ca="1">IF('INF S3 3'!$AZ12="|","|",DO$19+'INF S3 3'!$AZ12)</f>
        <v>|</v>
      </c>
      <c r="DP14" s="207"/>
      <c r="DQ14" s="191" t="s">
        <v>216</v>
      </c>
      <c r="DR14" s="196" t="str">
        <f ca="1">IF('INF S3 3'!$BB12="|","|",DR$19+'INF S3 3'!$BB12)</f>
        <v>|</v>
      </c>
      <c r="DS14" s="199" t="s">
        <v>216</v>
      </c>
      <c r="DT14" s="207">
        <f ca="1">IF('INF S3 3'!$AY12="|","|",DT$19+'INF S3 3'!$AY12)</f>
        <v>0.35229166666666667</v>
      </c>
      <c r="DU14" s="83">
        <f ca="1">IF('INF S3 3'!$AY12="|","|",DU$19+'INF S3 3'!$AY12)</f>
        <v>0.36270833333333335</v>
      </c>
      <c r="DV14" s="82" t="str">
        <f ca="1">IF('INF S3 3'!$AZ12="|","|",DV$19+'INF S3 3'!$AZ12)</f>
        <v>|</v>
      </c>
      <c r="DW14" s="207"/>
      <c r="DX14" s="191" t="s">
        <v>216</v>
      </c>
      <c r="DY14" s="196" t="str">
        <f ca="1">IF('INF S3 3'!$BB12="|","|",DY$19+'INF S3 3'!$BB12)</f>
        <v>|</v>
      </c>
      <c r="DZ14" s="199" t="s">
        <v>216</v>
      </c>
      <c r="EA14" s="207">
        <f ca="1">IF('INF S3 3'!$AY12="|","|",EA$19+'INF S3 3'!$AY12)</f>
        <v>0.39395833333333335</v>
      </c>
      <c r="EB14" s="82" t="str">
        <f ca="1">IF('INF S3 3'!$AZ12="|","|",EB$19+'INF S3 3'!$AZ12)</f>
        <v>|</v>
      </c>
      <c r="EC14" s="196" t="str">
        <f ca="1">IF('INF S3 3'!$BB12="|","|",EC$19+'INF S3 3'!$BB12)</f>
        <v>|</v>
      </c>
      <c r="ED14" s="199" t="s">
        <v>216</v>
      </c>
      <c r="EE14" s="83">
        <f ca="1">IF('INF S3 3'!$AY12="|","|",EE$19+'INF S3 3'!$AY12)</f>
        <v>0.44604166666666667</v>
      </c>
      <c r="EF14" s="207"/>
      <c r="EG14" s="191" t="s">
        <v>216</v>
      </c>
      <c r="EH14" s="196" t="str">
        <f ca="1">IF('INF S3 3'!$BB12="|","|",EH$19+'INF S3 3'!$BB12)</f>
        <v>|</v>
      </c>
      <c r="EI14" s="207">
        <f ca="1">IF('INF S3 3'!$AY12="|","|",EI$19+'INF S3 3'!$AY12)</f>
        <v>0.47729166666666667</v>
      </c>
      <c r="EJ14" s="82" t="str">
        <f ca="1">IF('INF S3 3'!$AZ12="|","|",EJ$19+'INF S3 3'!$AZ12)</f>
        <v>|</v>
      </c>
      <c r="EK14" s="196" t="str">
        <f ca="1">IF('INF S3 3'!$BB12="|","|",EK$19+'INF S3 3'!$BB12)</f>
        <v>|</v>
      </c>
      <c r="EL14" s="199" t="s">
        <v>216</v>
      </c>
      <c r="EM14" s="83">
        <f ca="1">IF('INF S3 3'!$AY12="|","|",EM$19+'INF S3 3'!$AY12)</f>
        <v>0.52937500000000004</v>
      </c>
      <c r="EN14" s="207"/>
      <c r="EO14" s="191" t="s">
        <v>216</v>
      </c>
      <c r="EP14" s="196" t="str">
        <f ca="1">IF('INF S3 3'!$BB12="|","|",EP$19+'INF S3 3'!$BB12)</f>
        <v>|</v>
      </c>
      <c r="EQ14" s="207">
        <f ca="1">IF('INF S3 3'!$AY12="|","|",EQ$19+'INF S3 3'!$AY12)</f>
        <v>0.56062500000000004</v>
      </c>
      <c r="ER14" s="82" t="str">
        <f ca="1">IF('INF S3 3'!$AZ12="|","|",ER$19+'INF S3 3'!$AZ12)</f>
        <v>|</v>
      </c>
      <c r="ES14" s="196" t="str">
        <f ca="1">IF('INF S3 3'!$BB12="|","|",ES$19+'INF S3 3'!$BB12)</f>
        <v>|</v>
      </c>
      <c r="ET14" s="199" t="s">
        <v>216</v>
      </c>
      <c r="EU14" s="83">
        <f ca="1">IF('INF S3 3'!$AY12="|","|",EU$19+'INF S3 3'!$AY12)</f>
        <v>0.6127083333333333</v>
      </c>
      <c r="EV14" s="207"/>
      <c r="EW14" s="191" t="s">
        <v>216</v>
      </c>
      <c r="EX14" s="196" t="str">
        <f ca="1">IF('INF S3 3'!$BB12="|","|",EX$19+'INF S3 3'!$BB12)</f>
        <v>|</v>
      </c>
      <c r="EY14" s="207">
        <f ca="1">IF('INF S3 3'!$AY12="|","|",EY$19+'INF S3 3'!$AY12)</f>
        <v>0.6439583333333333</v>
      </c>
      <c r="EZ14" s="83">
        <f ca="1">IF('INF S3 3'!$AY12="|","|",EZ$19+'INF S3 3'!$AY12)</f>
        <v>0.65437500000000004</v>
      </c>
      <c r="FA14" s="82" t="str">
        <f ca="1">IF('INF S3 3'!$AZ12="|","|",FA$19+'INF S3 3'!$AZ12)</f>
        <v>|</v>
      </c>
      <c r="FB14" s="207"/>
      <c r="FC14" s="191" t="s">
        <v>216</v>
      </c>
      <c r="FD14" s="196" t="str">
        <f ca="1">IF('INF S3 3'!$BB12="|","|",FD$19+'INF S3 3'!$BB12)</f>
        <v>|</v>
      </c>
      <c r="FE14" s="199" t="s">
        <v>216</v>
      </c>
      <c r="FF14" s="207">
        <f ca="1">IF('INF S3 3'!$AY12="|","|",FF$19+'INF S3 3'!$AY12)</f>
        <v>0.68562500000000004</v>
      </c>
      <c r="FG14" s="83">
        <f ca="1">IF('INF S3 3'!$AY12="|","|",FG$19+'INF S3 3'!$AY12)</f>
        <v>0.69604166666666667</v>
      </c>
      <c r="FH14" s="82" t="str">
        <f ca="1">IF('INF S3 3'!$AZ12="|","|",FH$19+'INF S3 3'!$AZ12)</f>
        <v>|</v>
      </c>
      <c r="FI14" s="207"/>
      <c r="FJ14" s="191" t="s">
        <v>216</v>
      </c>
      <c r="FK14" s="196" t="str">
        <f ca="1">IF('INF S3 3'!$BB12="|","|",FK$19+'INF S3 3'!$BB12)</f>
        <v>|</v>
      </c>
      <c r="FL14" s="207">
        <f ca="1">IF('INF S3 3'!$AY12="|","|",FL$19+'INF S3 3'!$AY12)</f>
        <v>0.72729166666666667</v>
      </c>
      <c r="FM14" s="83">
        <f ca="1">IF('INF S3 3'!$AY12="|","|",FM$19+'INF S3 3'!$AY12)</f>
        <v>0.7377083333333333</v>
      </c>
      <c r="FN14" s="82" t="str">
        <f ca="1">IF('INF S3 3'!$AZ12="|","|",FN$19+'INF S3 3'!$AZ12)</f>
        <v>|</v>
      </c>
      <c r="FO14" s="207"/>
      <c r="FP14" s="191" t="s">
        <v>216</v>
      </c>
      <c r="FQ14" s="196" t="str">
        <f ca="1">IF('INF S3 3'!$BB12="|","|",FQ$19+'INF S3 3'!$BB12)</f>
        <v>|</v>
      </c>
      <c r="FR14" s="199" t="s">
        <v>216</v>
      </c>
      <c r="FS14" s="207">
        <f ca="1">IF('INF S3 3'!$AY12="|","|",FS$19+'INF S3 3'!$AY12)</f>
        <v>0.7689583333333333</v>
      </c>
      <c r="FT14" s="82" t="str">
        <f ca="1">IF('INF S3 3'!$AZ12="|","|",FT$19+'INF S3 3'!$AZ12)</f>
        <v>|</v>
      </c>
      <c r="FU14" s="196" t="str">
        <f ca="1">IF('INF S3 3'!$BB12="|","|",FU$19+'INF S3 3'!$BB12)</f>
        <v>|</v>
      </c>
      <c r="FV14" s="199" t="s">
        <v>216</v>
      </c>
      <c r="FW14" s="83">
        <f ca="1">IF('INF S3 3'!$AY12="|","|",FW$19+'INF S3 3'!$AY12)</f>
        <v>0.82104166666666667</v>
      </c>
      <c r="FX14" s="207"/>
      <c r="FY14" s="191" t="s">
        <v>216</v>
      </c>
      <c r="FZ14" s="196" t="str">
        <f ca="1">IF('INF S3 3'!$BB12="|","|",FZ$19+'INF S3 3'!$BB12)</f>
        <v>|</v>
      </c>
      <c r="GA14" s="207">
        <f ca="1">IF('INF S3 3'!$AY12="|","|",GA$19+'INF S3 3'!$AY12)</f>
        <v>0.85229166666666667</v>
      </c>
      <c r="GB14" s="82" t="str">
        <f ca="1">IF('INF S3 3'!$AZ12="|","|",GB$19+'INF S3 3'!$AZ12)</f>
        <v>|</v>
      </c>
      <c r="GC14" s="196" t="str">
        <f ca="1">IF('INF S3 3'!$BB12="|","|",GC$19+'INF S3 3'!$BB12)</f>
        <v>|</v>
      </c>
      <c r="GD14" s="199" t="s">
        <v>216</v>
      </c>
      <c r="GE14" s="83">
        <f ca="1">IF('INF S3 3'!$AY12="|","|",GE$19+'INF S3 3'!$AY12)</f>
        <v>0.90437500000000004</v>
      </c>
      <c r="GF14" s="207"/>
      <c r="GG14" s="191" t="s">
        <v>216</v>
      </c>
      <c r="GH14" s="196" t="str">
        <f ca="1">IF('INF S3 3'!$BB12="|","|",GH$19+'INF S3 3'!$BB12)</f>
        <v>|</v>
      </c>
      <c r="GI14" s="207">
        <f ca="1">IF('INF S3 3'!$AY12="|","|",GI$19+'INF S3 3'!$AY12)</f>
        <v>0.93562500000000004</v>
      </c>
      <c r="GJ14" s="82" t="str">
        <f ca="1">IF('INF S3 3'!$AZ12="|","|",GJ$19+'INF S3 3'!$AZ12)</f>
        <v>|</v>
      </c>
      <c r="GK14" s="199" t="s">
        <v>216</v>
      </c>
      <c r="GL14" s="83">
        <f ca="1">IF('INF S3 3'!$AY12="|","|",GL$19+'INF S3 3'!$AY12)</f>
        <v>0.9877083333333333</v>
      </c>
    </row>
    <row r="15" spans="1:194">
      <c r="A15" s="225">
        <f ca="1">'INF S3 3'!K13</f>
        <v>5.6589999999999918</v>
      </c>
      <c r="B15" s="227" t="str">
        <f ca="1">IF('INF S2 353-271'!$V12="|","|",B$7+'INF S2 353-271'!$V12)</f>
        <v>|</v>
      </c>
      <c r="C15" s="155" t="str">
        <f ca="1">'INF S3 3'!L13</f>
        <v>Poznań Wschód</v>
      </c>
      <c r="D15" s="180"/>
      <c r="E15" s="83">
        <f ca="1">IF('INF S3 3'!$AQ13="|","|",E$7+'INF S3 3'!$AQ13-'INF S3 3'!$AQ$5)</f>
        <v>0.22222978009259262</v>
      </c>
      <c r="F15" s="207">
        <f ca="1">IF('INF S3 3'!$AQ13="|","|",F$7+'INF S3 3'!$AQ13-'INF S3 3'!$AQ$5)</f>
        <v>0.23403533564814819</v>
      </c>
      <c r="G15" s="199" t="s">
        <v>216</v>
      </c>
      <c r="H15" s="196"/>
      <c r="I15" s="191" t="s">
        <v>216</v>
      </c>
      <c r="J15" s="82">
        <f ca="1">IF('INF S3 3'!$AR13="|","|",J$7+'INF S3 3'!$AR13-'INF S3 3'!$AN$5)</f>
        <v>0.25626157407407413</v>
      </c>
      <c r="K15" s="83">
        <f ca="1">IF('INF S3 3'!$AQ13="|","|",K$7+'INF S3 3'!$AQ13-'INF S3 3'!$AQ$5)</f>
        <v>0.26389644675925927</v>
      </c>
      <c r="L15" s="207">
        <f ca="1">IF('INF S3 3'!$AQ13="|","|",L$7+'INF S3 3'!$AQ13-'INF S3 3'!$AQ$5)</f>
        <v>0.27570200231481479</v>
      </c>
      <c r="M15" s="199" t="s">
        <v>216</v>
      </c>
      <c r="N15" s="196" t="str">
        <f ca="1">IF('INF S3 3'!$AT13="|","|",N$8+'INF S3 3'!$AT13)</f>
        <v>|</v>
      </c>
      <c r="O15" s="196"/>
      <c r="P15" s="191" t="s">
        <v>216</v>
      </c>
      <c r="Q15" s="82">
        <f ca="1">IF('INF S3 3'!$AR13="|","|",Q$7+'INF S3 3'!$AR13-'INF S3 3'!$AN$5)</f>
        <v>0.29792824074074076</v>
      </c>
      <c r="R15" s="83">
        <f ca="1">IF('INF S3 3'!$AQ13="|","|",R$7+'INF S3 3'!$AQ13-'INF S3 3'!$AQ$5)</f>
        <v>0.3055631134259259</v>
      </c>
      <c r="S15" s="207">
        <f ca="1">IF('INF S3 3'!$AQ13="|","|",S$7+'INF S3 3'!$AQ13-'INF S3 3'!$AQ$5)</f>
        <v>0.31736866898148147</v>
      </c>
      <c r="T15" s="199" t="s">
        <v>216</v>
      </c>
      <c r="U15" s="196" t="str">
        <f ca="1">IF('INF S3 3'!$AT13="|","|",U$8+'INF S3 3'!$AT13)</f>
        <v>|</v>
      </c>
      <c r="V15" s="196"/>
      <c r="W15" s="191" t="s">
        <v>216</v>
      </c>
      <c r="X15" s="82">
        <f ca="1">IF('INF S3 3'!$AR13="|","|",X$7+'INF S3 3'!$AR13-'INF S3 3'!$AN$5)</f>
        <v>0.33959490740740744</v>
      </c>
      <c r="Y15" s="83">
        <f ca="1">IF('INF S3 3'!$AQ13="|","|",Y$7+'INF S3 3'!$AQ13-'INF S3 3'!$AQ$5)</f>
        <v>0.34722978009259259</v>
      </c>
      <c r="Z15" s="207">
        <f ca="1">IF('INF S3 3'!$AQ13="|","|",Z$7+'INF S3 3'!$AQ13-'INF S3 3'!$AQ$5)</f>
        <v>0.3590353356481481</v>
      </c>
      <c r="AA15" s="199" t="s">
        <v>216</v>
      </c>
      <c r="AB15" s="196" t="str">
        <f ca="1">IF('INF S3 3'!$AT13="|","|",AB$8+'INF S3 3'!$AT13)</f>
        <v>|</v>
      </c>
      <c r="AC15" s="196"/>
      <c r="AD15" s="191" t="s">
        <v>216</v>
      </c>
      <c r="AE15" s="82">
        <f ca="1">IF('INF S3 3'!$AR13="|","|",AE$7+'INF S3 3'!$AR13-'INF S3 3'!$AN$5)</f>
        <v>0.38126157407407407</v>
      </c>
      <c r="AF15" s="207">
        <f ca="1">IF('INF S3 3'!$AQ13="|","|",AF$7+'INF S3 3'!$AQ13-'INF S3 3'!$AQ$5)</f>
        <v>0.40070200231481479</v>
      </c>
      <c r="AG15" s="196" t="str">
        <f ca="1">IF('INF S3 3'!$AT13="|","|",AG$8+'INF S3 3'!$AT13)</f>
        <v>|</v>
      </c>
      <c r="AH15" s="196"/>
      <c r="AI15" s="191" t="s">
        <v>216</v>
      </c>
      <c r="AJ15" s="83">
        <f ca="1">IF('INF S3 3'!$AQ13="|","|",AJ$7+'INF S3 3'!$AQ13-'INF S3 3'!$AQ$5)</f>
        <v>0.4305631134259259</v>
      </c>
      <c r="AK15" s="199" t="s">
        <v>216</v>
      </c>
      <c r="AL15" s="196" t="str">
        <f ca="1">IF('INF S3 3'!$AT13="|","|",AL$8+'INF S3 3'!$AT13)</f>
        <v>|</v>
      </c>
      <c r="AM15" s="82">
        <f ca="1">IF('INF S3 3'!$AR13="|","|",AM$7+'INF S3 3'!$AR13-'INF S3 3'!$AN$5)</f>
        <v>0.46459490740740744</v>
      </c>
      <c r="AN15" s="207">
        <f ca="1">IF('INF S3 3'!$AQ13="|","|",AN$7+'INF S3 3'!$AQ13-'INF S3 3'!$AQ$5)</f>
        <v>0.48403533564814816</v>
      </c>
      <c r="AO15" s="196" t="str">
        <f ca="1">IF('INF S3 3'!$AT13="|","|",AO$8+'INF S3 3'!$AT13)</f>
        <v>|</v>
      </c>
      <c r="AP15" s="196"/>
      <c r="AQ15" s="191" t="s">
        <v>216</v>
      </c>
      <c r="AR15" s="83">
        <f ca="1">IF('INF S3 3'!$AQ13="|","|",AR$7+'INF S3 3'!$AQ13-'INF S3 3'!$AQ$5)</f>
        <v>0.51389644675925927</v>
      </c>
      <c r="AS15" s="199" t="s">
        <v>216</v>
      </c>
      <c r="AT15" s="196" t="str">
        <f ca="1">IF('INF S3 3'!$AT13="|","|",AT$8+'INF S3 3'!$AT13)</f>
        <v>|</v>
      </c>
      <c r="AU15" s="82">
        <f ca="1">IF('INF S3 3'!$AR13="|","|",AU$7+'INF S3 3'!$AR13-'INF S3 3'!$AN$5)</f>
        <v>0.54792824074074076</v>
      </c>
      <c r="AV15" s="207">
        <f ca="1">IF('INF S3 3'!$AQ13="|","|",AV$7+'INF S3 3'!$AQ13-'INF S3 3'!$AQ$5)</f>
        <v>0.56736866898148142</v>
      </c>
      <c r="AW15" s="196" t="str">
        <f ca="1">IF('INF S3 3'!$AT13="|","|",AW$8+'INF S3 3'!$AT13)</f>
        <v>|</v>
      </c>
      <c r="AX15" s="196"/>
      <c r="AY15" s="191" t="s">
        <v>216</v>
      </c>
      <c r="AZ15" s="83">
        <f ca="1">IF('INF S3 3'!$AQ13="|","|",AZ$7+'INF S3 3'!$AQ13-'INF S3 3'!$AQ$5)</f>
        <v>0.59722978009259253</v>
      </c>
      <c r="BA15" s="199" t="s">
        <v>216</v>
      </c>
      <c r="BB15" s="196" t="str">
        <f ca="1">IF('INF S3 3'!$AT13="|","|",BB$8+'INF S3 3'!$AT13)</f>
        <v>|</v>
      </c>
      <c r="BC15" s="82">
        <f ca="1">IF('INF S3 3'!$AR13="|","|",BC$7+'INF S3 3'!$AR13-'INF S3 3'!$AN$5)</f>
        <v>0.63126157407407413</v>
      </c>
      <c r="BD15" s="83">
        <f ca="1">IF('INF S3 3'!$AQ13="|","|",BD$7+'INF S3 3'!$AQ13-'INF S3 3'!$AQ$5)</f>
        <v>0.63889644675925927</v>
      </c>
      <c r="BE15" s="207">
        <f ca="1">IF('INF S3 3'!$AQ13="|","|",BE$7+'INF S3 3'!$AQ13-'INF S3 3'!$AQ$5)</f>
        <v>0.65070200231481479</v>
      </c>
      <c r="BF15" s="199" t="s">
        <v>216</v>
      </c>
      <c r="BG15" s="196" t="str">
        <f ca="1">IF('INF S3 3'!$AT13="|","|",BG$8+'INF S3 3'!$AT13)</f>
        <v>|</v>
      </c>
      <c r="BH15" s="196"/>
      <c r="BI15" s="191" t="s">
        <v>216</v>
      </c>
      <c r="BJ15" s="82">
        <f ca="1">IF('INF S3 3'!$AR13="|","|",BJ$7+'INF S3 3'!$AR13-'INF S3 3'!$AN$5)</f>
        <v>0.67292824074074076</v>
      </c>
      <c r="BK15" s="83">
        <f ca="1">IF('INF S3 3'!$AQ13="|","|",BK$7+'INF S3 3'!$AQ13-'INF S3 3'!$AQ$5)</f>
        <v>0.6805631134259259</v>
      </c>
      <c r="BL15" s="207">
        <f ca="1">IF('INF S3 3'!$AQ13="|","|",BL$7+'INF S3 3'!$AQ13-'INF S3 3'!$AQ$5)</f>
        <v>0.69236866898148142</v>
      </c>
      <c r="BM15" s="199" t="s">
        <v>216</v>
      </c>
      <c r="BN15" s="196" t="str">
        <f ca="1">IF('INF S3 3'!$AT13="|","|",BN$8+'INF S3 3'!$AT13)</f>
        <v>|</v>
      </c>
      <c r="BO15" s="196"/>
      <c r="BP15" s="191" t="s">
        <v>216</v>
      </c>
      <c r="BQ15" s="82">
        <f ca="1">IF('INF S3 3'!$AR13="|","|",BQ$7+'INF S3 3'!$AR13-'INF S3 3'!$AN$5)</f>
        <v>0.71459490740740739</v>
      </c>
      <c r="BR15" s="83">
        <f ca="1">IF('INF S3 3'!$AQ13="|","|",BR$7+'INF S3 3'!$AQ13-'INF S3 3'!$AQ$5)</f>
        <v>0.72222978009259253</v>
      </c>
      <c r="BS15" s="207">
        <f ca="1">IF('INF S3 3'!$AQ13="|","|",BS$7+'INF S3 3'!$AQ13-'INF S3 3'!$AQ$5)</f>
        <v>0.73403533564814816</v>
      </c>
      <c r="BT15" s="199" t="s">
        <v>216</v>
      </c>
      <c r="BU15" s="196" t="str">
        <f ca="1">IF('INF S3 3'!$AT13="|","|",BU$8+'INF S3 3'!$AT13)</f>
        <v>|</v>
      </c>
      <c r="BV15" s="196"/>
      <c r="BW15" s="191" t="s">
        <v>216</v>
      </c>
      <c r="BX15" s="82">
        <f ca="1">IF('INF S3 3'!$AR13="|","|",BX$7+'INF S3 3'!$AR13-'INF S3 3'!$AN$5)</f>
        <v>0.75626157407407413</v>
      </c>
      <c r="BY15" s="207">
        <f ca="1">IF('INF S3 3'!$AQ13="|","|",BY$7+'INF S3 3'!$AQ13-'INF S3 3'!$AQ$5)</f>
        <v>0.77570200231481479</v>
      </c>
      <c r="BZ15" s="196" t="str">
        <f ca="1">IF('INF S3 3'!$AT13="|","|",BZ$8+'INF S3 3'!$AT13)</f>
        <v>|</v>
      </c>
      <c r="CA15" s="196"/>
      <c r="CB15" s="191" t="s">
        <v>216</v>
      </c>
      <c r="CC15" s="83">
        <f ca="1">IF('INF S3 3'!$AQ13="|","|",CC$7+'INF S3 3'!$AQ13-'INF S3 3'!$AQ$5)</f>
        <v>0.80556311342592579</v>
      </c>
      <c r="CD15" s="199" t="s">
        <v>216</v>
      </c>
      <c r="CE15" s="196" t="str">
        <f ca="1">IF('INF S3 3'!$AT13="|","|",CE$8+'INF S3 3'!$AT13)</f>
        <v>|</v>
      </c>
      <c r="CF15" s="82">
        <f ca="1">IF('INF S3 3'!$AR13="|","|",CF$7+'INF S3 3'!$AR13-'INF S3 3'!$AN$5)</f>
        <v>0.83959490740740739</v>
      </c>
      <c r="CG15" s="207">
        <f ca="1">IF('INF S3 3'!$AQ13="|","|",CG$7+'INF S3 3'!$AQ13-'INF S3 3'!$AQ$5)</f>
        <v>0.85903533564814816</v>
      </c>
      <c r="CH15" s="196" t="str">
        <f ca="1">IF('INF S3 3'!$AT13="|","|",CH$8+'INF S3 3'!$AT13)</f>
        <v>|</v>
      </c>
      <c r="CI15" s="196"/>
      <c r="CJ15" s="191" t="s">
        <v>216</v>
      </c>
      <c r="CK15" s="83">
        <f ca="1">IF('INF S3 3'!$AQ13="|","|",CK$7+'INF S3 3'!$AQ13-'INF S3 3'!$AQ$5)</f>
        <v>0.88889644675925916</v>
      </c>
      <c r="CL15" s="199" t="s">
        <v>216</v>
      </c>
      <c r="CM15" s="196" t="str">
        <f ca="1">IF('INF S3 3'!$AT13="|","|",CM$8+'INF S3 3'!$AT13)</f>
        <v>|</v>
      </c>
      <c r="CN15" s="82">
        <f ca="1">IF('INF S3 3'!$AR13="|","|",CN$7+'INF S3 3'!$AR13-'INF S3 3'!$AN$5)</f>
        <v>0.92292824074074076</v>
      </c>
      <c r="CO15" s="207">
        <f ca="1">IF('INF S3 3'!$AQ13="|","|",CO$7+'INF S3 3'!$AQ13-'INF S3 3'!$AQ$5)</f>
        <v>0.94236866898148142</v>
      </c>
      <c r="CP15" s="196" t="str">
        <f ca="1">IF('INF S3 3'!$AT13="|","|",CP$8+'INF S3 3'!$AT13)</f>
        <v>|</v>
      </c>
      <c r="CQ15" s="191" t="s">
        <v>216</v>
      </c>
      <c r="CR15" s="83">
        <f ca="1">IF('INF S3 3'!$AQ13="|","|",CR$7+'INF S3 3'!$AQ13-'INF S3 3'!$AQ$5)</f>
        <v>0.97222978009259253</v>
      </c>
      <c r="CS15" s="175"/>
      <c r="CT15" s="175"/>
      <c r="CU15" s="280"/>
      <c r="CV15" s="225">
        <v>5.6589999999999918</v>
      </c>
      <c r="CW15" s="227" t="s">
        <v>188</v>
      </c>
      <c r="CX15" s="155" t="s">
        <v>82</v>
      </c>
      <c r="CY15" s="180"/>
      <c r="CZ15" s="83">
        <f ca="1">IF('INF S3 3'!$AY13="|","|",CZ$19+'INF S3 3'!$AY13)</f>
        <v>0.23520833333333332</v>
      </c>
      <c r="DA15" s="82">
        <f ca="1">IF('INF S3 3'!$AZ13="|","|",DA$19+'INF S3 3'!$AZ13)</f>
        <v>0.24485228009259261</v>
      </c>
      <c r="DB15" s="207"/>
      <c r="DC15" s="191" t="s">
        <v>216</v>
      </c>
      <c r="DD15" s="196" t="str">
        <f ca="1">IF('INF S3 3'!$BB13="|","|",DD$19+'INF S3 3'!$BB13)</f>
        <v>|</v>
      </c>
      <c r="DE15" s="199" t="s">
        <v>216</v>
      </c>
      <c r="DF15" s="207">
        <f ca="1">IF('INF S3 3'!$AY13="|","|",DF$19+'INF S3 3'!$AY13)</f>
        <v>0.26645833333333335</v>
      </c>
      <c r="DG15" s="83">
        <f ca="1">IF('INF S3 3'!$AY13="|","|",DG$19+'INF S3 3'!$AY13)</f>
        <v>0.27687499999999998</v>
      </c>
      <c r="DH15" s="82">
        <f ca="1">IF('INF S3 3'!$AZ13="|","|",DH$19+'INF S3 3'!$AZ13)</f>
        <v>0.28651894675925926</v>
      </c>
      <c r="DI15" s="207"/>
      <c r="DJ15" s="191" t="s">
        <v>216</v>
      </c>
      <c r="DK15" s="196" t="str">
        <f ca="1">IF('INF S3 3'!$BB13="|","|",DK$19+'INF S3 3'!$BB13)</f>
        <v>|</v>
      </c>
      <c r="DL15" s="199" t="s">
        <v>216</v>
      </c>
      <c r="DM15" s="207">
        <f ca="1">IF('INF S3 3'!$AY13="|","|",DM$19+'INF S3 3'!$AY13)</f>
        <v>0.30812499999999998</v>
      </c>
      <c r="DN15" s="83">
        <f ca="1">IF('INF S3 3'!$AY13="|","|",DN$19+'INF S3 3'!$AY13)</f>
        <v>0.31854166666666667</v>
      </c>
      <c r="DO15" s="82">
        <f ca="1">IF('INF S3 3'!$AZ13="|","|",DO$19+'INF S3 3'!$AZ13)</f>
        <v>0.32818561342592595</v>
      </c>
      <c r="DP15" s="207"/>
      <c r="DQ15" s="191" t="s">
        <v>216</v>
      </c>
      <c r="DR15" s="196" t="str">
        <f ca="1">IF('INF S3 3'!$BB13="|","|",DR$19+'INF S3 3'!$BB13)</f>
        <v>|</v>
      </c>
      <c r="DS15" s="199" t="s">
        <v>216</v>
      </c>
      <c r="DT15" s="207">
        <f ca="1">IF('INF S3 3'!$AY13="|","|",DT$19+'INF S3 3'!$AY13)</f>
        <v>0.34979166666666667</v>
      </c>
      <c r="DU15" s="83">
        <f ca="1">IF('INF S3 3'!$AY13="|","|",DU$19+'INF S3 3'!$AY13)</f>
        <v>0.36020833333333335</v>
      </c>
      <c r="DV15" s="82">
        <f ca="1">IF('INF S3 3'!$AZ13="|","|",DV$19+'INF S3 3'!$AZ13)</f>
        <v>0.36985228009259263</v>
      </c>
      <c r="DW15" s="207"/>
      <c r="DX15" s="191" t="s">
        <v>216</v>
      </c>
      <c r="DY15" s="196" t="str">
        <f ca="1">IF('INF S3 3'!$BB13="|","|",DY$19+'INF S3 3'!$BB13)</f>
        <v>|</v>
      </c>
      <c r="DZ15" s="199" t="s">
        <v>216</v>
      </c>
      <c r="EA15" s="207">
        <f ca="1">IF('INF S3 3'!$AY13="|","|",EA$19+'INF S3 3'!$AY13)</f>
        <v>0.39145833333333335</v>
      </c>
      <c r="EB15" s="82">
        <f ca="1">IF('INF S3 3'!$AZ13="|","|",EB$19+'INF S3 3'!$AZ13)</f>
        <v>0.41151894675925932</v>
      </c>
      <c r="EC15" s="196" t="str">
        <f ca="1">IF('INF S3 3'!$BB13="|","|",EC$19+'INF S3 3'!$BB13)</f>
        <v>|</v>
      </c>
      <c r="ED15" s="199" t="s">
        <v>216</v>
      </c>
      <c r="EE15" s="83">
        <f ca="1">IF('INF S3 3'!$AY13="|","|",EE$19+'INF S3 3'!$AY13)</f>
        <v>0.44354166666666667</v>
      </c>
      <c r="EF15" s="207"/>
      <c r="EG15" s="191" t="s">
        <v>216</v>
      </c>
      <c r="EH15" s="196" t="str">
        <f ca="1">IF('INF S3 3'!$BB13="|","|",EH$19+'INF S3 3'!$BB13)</f>
        <v>|</v>
      </c>
      <c r="EI15" s="207">
        <f ca="1">IF('INF S3 3'!$AY13="|","|",EI$19+'INF S3 3'!$AY13)</f>
        <v>0.47479166666666667</v>
      </c>
      <c r="EJ15" s="82">
        <f ca="1">IF('INF S3 3'!$AZ13="|","|",EJ$19+'INF S3 3'!$AZ13)</f>
        <v>0.49485228009259263</v>
      </c>
      <c r="EK15" s="196" t="str">
        <f ca="1">IF('INF S3 3'!$BB13="|","|",EK$19+'INF S3 3'!$BB13)</f>
        <v>|</v>
      </c>
      <c r="EL15" s="199" t="s">
        <v>216</v>
      </c>
      <c r="EM15" s="83">
        <f ca="1">IF('INF S3 3'!$AY13="|","|",EM$19+'INF S3 3'!$AY13)</f>
        <v>0.52687499999999998</v>
      </c>
      <c r="EN15" s="207"/>
      <c r="EO15" s="191" t="s">
        <v>216</v>
      </c>
      <c r="EP15" s="196" t="str">
        <f ca="1">IF('INF S3 3'!$BB13="|","|",EP$19+'INF S3 3'!$BB13)</f>
        <v>|</v>
      </c>
      <c r="EQ15" s="207">
        <f ca="1">IF('INF S3 3'!$AY13="|","|",EQ$19+'INF S3 3'!$AY13)</f>
        <v>0.55812499999999998</v>
      </c>
      <c r="ER15" s="82">
        <f ca="1">IF('INF S3 3'!$AZ13="|","|",ER$19+'INF S3 3'!$AZ13)</f>
        <v>0.578185613425926</v>
      </c>
      <c r="ES15" s="196" t="str">
        <f ca="1">IF('INF S3 3'!$BB13="|","|",ES$19+'INF S3 3'!$BB13)</f>
        <v>|</v>
      </c>
      <c r="ET15" s="199" t="s">
        <v>216</v>
      </c>
      <c r="EU15" s="83">
        <f ca="1">IF('INF S3 3'!$AY13="|","|",EU$19+'INF S3 3'!$AY13)</f>
        <v>0.61020833333333324</v>
      </c>
      <c r="EV15" s="207"/>
      <c r="EW15" s="191" t="s">
        <v>216</v>
      </c>
      <c r="EX15" s="196" t="str">
        <f ca="1">IF('INF S3 3'!$BB13="|","|",EX$19+'INF S3 3'!$BB13)</f>
        <v>|</v>
      </c>
      <c r="EY15" s="207">
        <f ca="1">IF('INF S3 3'!$AY13="|","|",EY$19+'INF S3 3'!$AY13)</f>
        <v>0.64145833333333324</v>
      </c>
      <c r="EZ15" s="83">
        <f ca="1">IF('INF S3 3'!$AY13="|","|",EZ$19+'INF S3 3'!$AY13)</f>
        <v>0.65187499999999998</v>
      </c>
      <c r="FA15" s="82">
        <f ca="1">IF('INF S3 3'!$AZ13="|","|",FA$19+'INF S3 3'!$AZ13)</f>
        <v>0.66151894675925926</v>
      </c>
      <c r="FB15" s="207"/>
      <c r="FC15" s="191" t="s">
        <v>216</v>
      </c>
      <c r="FD15" s="196" t="str">
        <f ca="1">IF('INF S3 3'!$BB13="|","|",FD$19+'INF S3 3'!$BB13)</f>
        <v>|</v>
      </c>
      <c r="FE15" s="199" t="s">
        <v>216</v>
      </c>
      <c r="FF15" s="207">
        <f ca="1">IF('INF S3 3'!$AY13="|","|",FF$19+'INF S3 3'!$AY13)</f>
        <v>0.68312499999999998</v>
      </c>
      <c r="FG15" s="83">
        <f ca="1">IF('INF S3 3'!$AY13="|","|",FG$19+'INF S3 3'!$AY13)</f>
        <v>0.69354166666666661</v>
      </c>
      <c r="FH15" s="82">
        <f ca="1">IF('INF S3 3'!$AZ13="|","|",FH$19+'INF S3 3'!$AZ13)</f>
        <v>0.70318561342592589</v>
      </c>
      <c r="FI15" s="207"/>
      <c r="FJ15" s="191" t="s">
        <v>216</v>
      </c>
      <c r="FK15" s="196" t="str">
        <f ca="1">IF('INF S3 3'!$BB13="|","|",FK$19+'INF S3 3'!$BB13)</f>
        <v>|</v>
      </c>
      <c r="FL15" s="207">
        <f ca="1">IF('INF S3 3'!$AY13="|","|",FL$19+'INF S3 3'!$AY13)</f>
        <v>0.72479166666666661</v>
      </c>
      <c r="FM15" s="83">
        <f ca="1">IF('INF S3 3'!$AY13="|","|",FM$19+'INF S3 3'!$AY13)</f>
        <v>0.73520833333333324</v>
      </c>
      <c r="FN15" s="82">
        <f ca="1">IF('INF S3 3'!$AZ13="|","|",FN$19+'INF S3 3'!$AZ13)</f>
        <v>0.74485228009259252</v>
      </c>
      <c r="FO15" s="207"/>
      <c r="FP15" s="191" t="s">
        <v>216</v>
      </c>
      <c r="FQ15" s="196" t="str">
        <f ca="1">IF('INF S3 3'!$BB13="|","|",FQ$19+'INF S3 3'!$BB13)</f>
        <v>|</v>
      </c>
      <c r="FR15" s="199" t="s">
        <v>216</v>
      </c>
      <c r="FS15" s="207">
        <f ca="1">IF('INF S3 3'!$AY13="|","|",FS$19+'INF S3 3'!$AY13)</f>
        <v>0.76645833333333324</v>
      </c>
      <c r="FT15" s="82">
        <f ca="1">IF('INF S3 3'!$AZ13="|","|",FT$19+'INF S3 3'!$AZ13)</f>
        <v>0.78651894675925926</v>
      </c>
      <c r="FU15" s="196" t="str">
        <f ca="1">IF('INF S3 3'!$BB13="|","|",FU$19+'INF S3 3'!$BB13)</f>
        <v>|</v>
      </c>
      <c r="FV15" s="199" t="s">
        <v>216</v>
      </c>
      <c r="FW15" s="83">
        <f ca="1">IF('INF S3 3'!$AY13="|","|",FW$19+'INF S3 3'!$AY13)</f>
        <v>0.81854166666666661</v>
      </c>
      <c r="FX15" s="207"/>
      <c r="FY15" s="191" t="s">
        <v>216</v>
      </c>
      <c r="FZ15" s="196" t="str">
        <f ca="1">IF('INF S3 3'!$BB13="|","|",FZ$19+'INF S3 3'!$BB13)</f>
        <v>|</v>
      </c>
      <c r="GA15" s="207">
        <f ca="1">IF('INF S3 3'!$AY13="|","|",GA$19+'INF S3 3'!$AY13)</f>
        <v>0.84979166666666661</v>
      </c>
      <c r="GB15" s="82">
        <f ca="1">IF('INF S3 3'!$AZ13="|","|",GB$19+'INF S3 3'!$AZ13)</f>
        <v>0.86985228009259252</v>
      </c>
      <c r="GC15" s="196" t="str">
        <f ca="1">IF('INF S3 3'!$BB13="|","|",GC$19+'INF S3 3'!$BB13)</f>
        <v>|</v>
      </c>
      <c r="GD15" s="199" t="s">
        <v>216</v>
      </c>
      <c r="GE15" s="83">
        <f ca="1">IF('INF S3 3'!$AY13="|","|",GE$19+'INF S3 3'!$AY13)</f>
        <v>0.90187499999999998</v>
      </c>
      <c r="GF15" s="207"/>
      <c r="GG15" s="191" t="s">
        <v>216</v>
      </c>
      <c r="GH15" s="196" t="str">
        <f ca="1">IF('INF S3 3'!$BB13="|","|",GH$19+'INF S3 3'!$BB13)</f>
        <v>|</v>
      </c>
      <c r="GI15" s="207">
        <f ca="1">IF('INF S3 3'!$AY13="|","|",GI$19+'INF S3 3'!$AY13)</f>
        <v>0.93312499999999998</v>
      </c>
      <c r="GJ15" s="82">
        <f ca="1">IF('INF S3 3'!$AZ13="|","|",GJ$19+'INF S3 3'!$AZ13)</f>
        <v>0.95318561342592589</v>
      </c>
      <c r="GK15" s="199" t="s">
        <v>216</v>
      </c>
      <c r="GL15" s="83">
        <f ca="1">IF('INF S3 3'!$AY13="|","|",GL$19+'INF S3 3'!$AY13)</f>
        <v>0.98520833333333324</v>
      </c>
    </row>
    <row r="16" spans="1:194">
      <c r="A16" s="225">
        <v>4.5999999999999996</v>
      </c>
      <c r="B16" s="227" t="str">
        <f ca="1">IF('INF S2 353-271'!$V13="|","|",B$7+'INF S2 353-271'!$V13)</f>
        <v>|</v>
      </c>
      <c r="C16" s="286" t="s">
        <v>84</v>
      </c>
      <c r="D16" s="180"/>
      <c r="E16" s="83">
        <f ca="1">IF('INF S3 3'!$AQ14="|","|",E$7+'INF S3 3'!$AQ14-'INF S3 3'!$AQ$5)</f>
        <v>0.22364181712962963</v>
      </c>
      <c r="F16" s="207">
        <f ca="1">IF('INF S3 3'!$AQ14="|","|",F$7+'INF S3 3'!$AQ14-'INF S3 3'!$AQ$5)</f>
        <v>0.2354473726851852</v>
      </c>
      <c r="G16" s="199" t="s">
        <v>216</v>
      </c>
      <c r="H16" s="196"/>
      <c r="I16" s="191" t="s">
        <v>216</v>
      </c>
      <c r="J16" s="82" t="str">
        <f ca="1">IF('INF S3 3'!$AR14="|","|",J$7+'INF S3 3'!$AR14-'INF S3 3'!$AN$5)</f>
        <v>|</v>
      </c>
      <c r="K16" s="83">
        <f ca="1">IF('INF S3 3'!$AQ14="|","|",K$7+'INF S3 3'!$AQ14-'INF S3 3'!$AQ$5)</f>
        <v>0.26530848379629629</v>
      </c>
      <c r="L16" s="207">
        <f ca="1">IF('INF S3 3'!$AQ14="|","|",L$7+'INF S3 3'!$AQ14-'INF S3 3'!$AQ$5)</f>
        <v>0.27711403935185186</v>
      </c>
      <c r="M16" s="199" t="s">
        <v>216</v>
      </c>
      <c r="N16" s="196" t="str">
        <f ca="1">IF('INF S3 3'!$AT14="|","|",N$8+'INF S3 3'!$AT14)</f>
        <v>|</v>
      </c>
      <c r="O16" s="196"/>
      <c r="P16" s="191" t="s">
        <v>216</v>
      </c>
      <c r="Q16" s="82" t="str">
        <f ca="1">IF('INF S3 3'!$AR14="|","|",Q$7+'INF S3 3'!$AR14-'INF S3 3'!$AN$5)</f>
        <v>|</v>
      </c>
      <c r="R16" s="83">
        <f ca="1">IF('INF S3 3'!$AQ14="|","|",R$7+'INF S3 3'!$AQ14-'INF S3 3'!$AQ$5)</f>
        <v>0.30697515046296298</v>
      </c>
      <c r="S16" s="207">
        <f ca="1">IF('INF S3 3'!$AQ14="|","|",S$7+'INF S3 3'!$AQ14-'INF S3 3'!$AQ$5)</f>
        <v>0.31878070601851854</v>
      </c>
      <c r="T16" s="199" t="s">
        <v>216</v>
      </c>
      <c r="U16" s="196" t="str">
        <f ca="1">IF('INF S3 3'!$AT14="|","|",U$8+'INF S3 3'!$AT14)</f>
        <v>|</v>
      </c>
      <c r="V16" s="196"/>
      <c r="W16" s="191" t="s">
        <v>216</v>
      </c>
      <c r="X16" s="82" t="str">
        <f ca="1">IF('INF S3 3'!$AR14="|","|",X$7+'INF S3 3'!$AR14-'INF S3 3'!$AN$5)</f>
        <v>|</v>
      </c>
      <c r="Y16" s="83">
        <f ca="1">IF('INF S3 3'!$AQ14="|","|",Y$7+'INF S3 3'!$AQ14-'INF S3 3'!$AQ$5)</f>
        <v>0.34864181712962966</v>
      </c>
      <c r="Z16" s="207">
        <f ca="1">IF('INF S3 3'!$AQ14="|","|",Z$7+'INF S3 3'!$AQ14-'INF S3 3'!$AQ$5)</f>
        <v>0.36044737268518517</v>
      </c>
      <c r="AA16" s="199" t="s">
        <v>216</v>
      </c>
      <c r="AB16" s="196" t="str">
        <f ca="1">IF('INF S3 3'!$AT14="|","|",AB$8+'INF S3 3'!$AT14)</f>
        <v>|</v>
      </c>
      <c r="AC16" s="196"/>
      <c r="AD16" s="191" t="s">
        <v>216</v>
      </c>
      <c r="AE16" s="82" t="str">
        <f ca="1">IF('INF S3 3'!$AR14="|","|",AE$7+'INF S3 3'!$AR14-'INF S3 3'!$AN$5)</f>
        <v>|</v>
      </c>
      <c r="AF16" s="207">
        <f ca="1">IF('INF S3 3'!$AQ14="|","|",AF$7+'INF S3 3'!$AQ14-'INF S3 3'!$AQ$5)</f>
        <v>0.40211403935185186</v>
      </c>
      <c r="AG16" s="196" t="str">
        <f ca="1">IF('INF S3 3'!$AT14="|","|",AG$8+'INF S3 3'!$AT14)</f>
        <v>|</v>
      </c>
      <c r="AH16" s="196"/>
      <c r="AI16" s="191" t="s">
        <v>216</v>
      </c>
      <c r="AJ16" s="83">
        <f ca="1">IF('INF S3 3'!$AQ14="|","|",AJ$7+'INF S3 3'!$AQ14-'INF S3 3'!$AQ$5)</f>
        <v>0.43197515046296298</v>
      </c>
      <c r="AK16" s="199" t="s">
        <v>216</v>
      </c>
      <c r="AL16" s="196" t="str">
        <f ca="1">IF('INF S3 3'!$AT14="|","|",AL$8+'INF S3 3'!$AT14)</f>
        <v>|</v>
      </c>
      <c r="AM16" s="82" t="str">
        <f ca="1">IF('INF S3 3'!$AR14="|","|",AM$7+'INF S3 3'!$AR14-'INF S3 3'!$AN$5)</f>
        <v>|</v>
      </c>
      <c r="AN16" s="207">
        <f ca="1">IF('INF S3 3'!$AQ14="|","|",AN$7+'INF S3 3'!$AQ14-'INF S3 3'!$AQ$5)</f>
        <v>0.48544737268518512</v>
      </c>
      <c r="AO16" s="196" t="str">
        <f ca="1">IF('INF S3 3'!$AT14="|","|",AO$8+'INF S3 3'!$AT14)</f>
        <v>|</v>
      </c>
      <c r="AP16" s="196"/>
      <c r="AQ16" s="191" t="s">
        <v>216</v>
      </c>
      <c r="AR16" s="83">
        <f ca="1">IF('INF S3 3'!$AQ14="|","|",AR$7+'INF S3 3'!$AQ14-'INF S3 3'!$AQ$5)</f>
        <v>0.51530848379629624</v>
      </c>
      <c r="AS16" s="199" t="s">
        <v>216</v>
      </c>
      <c r="AT16" s="196" t="str">
        <f ca="1">IF('INF S3 3'!$AT14="|","|",AT$8+'INF S3 3'!$AT14)</f>
        <v>|</v>
      </c>
      <c r="AU16" s="82" t="str">
        <f ca="1">IF('INF S3 3'!$AR14="|","|",AU$7+'INF S3 3'!$AR14-'INF S3 3'!$AN$5)</f>
        <v>|</v>
      </c>
      <c r="AV16" s="207">
        <f ca="1">IF('INF S3 3'!$AQ14="|","|",AV$7+'INF S3 3'!$AQ14-'INF S3 3'!$AQ$5)</f>
        <v>0.56878070601851849</v>
      </c>
      <c r="AW16" s="196" t="str">
        <f ca="1">IF('INF S3 3'!$AT14="|","|",AW$8+'INF S3 3'!$AT14)</f>
        <v>|</v>
      </c>
      <c r="AX16" s="196"/>
      <c r="AY16" s="191" t="s">
        <v>216</v>
      </c>
      <c r="AZ16" s="83">
        <f ca="1">IF('INF S3 3'!$AQ14="|","|",AZ$7+'INF S3 3'!$AQ14-'INF S3 3'!$AQ$5)</f>
        <v>0.59864181712962961</v>
      </c>
      <c r="BA16" s="199" t="s">
        <v>216</v>
      </c>
      <c r="BB16" s="196" t="str">
        <f ca="1">IF('INF S3 3'!$AT14="|","|",BB$8+'INF S3 3'!$AT14)</f>
        <v>|</v>
      </c>
      <c r="BC16" s="82" t="str">
        <f ca="1">IF('INF S3 3'!$AR14="|","|",BC$7+'INF S3 3'!$AR14-'INF S3 3'!$AN$5)</f>
        <v>|</v>
      </c>
      <c r="BD16" s="83">
        <f ca="1">IF('INF S3 3'!$AQ14="|","|",BD$7+'INF S3 3'!$AQ14-'INF S3 3'!$AQ$5)</f>
        <v>0.64030848379629635</v>
      </c>
      <c r="BE16" s="207">
        <f ca="1">IF('INF S3 3'!$AQ14="|","|",BE$7+'INF S3 3'!$AQ14-'INF S3 3'!$AQ$5)</f>
        <v>0.65211403935185186</v>
      </c>
      <c r="BF16" s="199" t="s">
        <v>216</v>
      </c>
      <c r="BG16" s="196" t="str">
        <f ca="1">IF('INF S3 3'!$AT14="|","|",BG$8+'INF S3 3'!$AT14)</f>
        <v>|</v>
      </c>
      <c r="BH16" s="196"/>
      <c r="BI16" s="191" t="s">
        <v>216</v>
      </c>
      <c r="BJ16" s="82" t="str">
        <f ca="1">IF('INF S3 3'!$AR14="|","|",BJ$7+'INF S3 3'!$AR14-'INF S3 3'!$AN$5)</f>
        <v>|</v>
      </c>
      <c r="BK16" s="83">
        <f ca="1">IF('INF S3 3'!$AQ14="|","|",BK$7+'INF S3 3'!$AQ14-'INF S3 3'!$AQ$5)</f>
        <v>0.68197515046296298</v>
      </c>
      <c r="BL16" s="207">
        <f ca="1">IF('INF S3 3'!$AQ14="|","|",BL$7+'INF S3 3'!$AQ14-'INF S3 3'!$AQ$5)</f>
        <v>0.69378070601851849</v>
      </c>
      <c r="BM16" s="199" t="s">
        <v>216</v>
      </c>
      <c r="BN16" s="196" t="str">
        <f ca="1">IF('INF S3 3'!$AT14="|","|",BN$8+'INF S3 3'!$AT14)</f>
        <v>|</v>
      </c>
      <c r="BO16" s="196"/>
      <c r="BP16" s="191" t="s">
        <v>216</v>
      </c>
      <c r="BQ16" s="82" t="str">
        <f ca="1">IF('INF S3 3'!$AR14="|","|",BQ$7+'INF S3 3'!$AR14-'INF S3 3'!$AN$5)</f>
        <v>|</v>
      </c>
      <c r="BR16" s="83">
        <f ca="1">IF('INF S3 3'!$AQ14="|","|",BR$7+'INF S3 3'!$AQ14-'INF S3 3'!$AQ$5)</f>
        <v>0.72364181712962961</v>
      </c>
      <c r="BS16" s="207">
        <f ca="1">IF('INF S3 3'!$AQ14="|","|",BS$7+'INF S3 3'!$AQ14-'INF S3 3'!$AQ$5)</f>
        <v>0.73544737268518523</v>
      </c>
      <c r="BT16" s="199" t="s">
        <v>216</v>
      </c>
      <c r="BU16" s="196" t="str">
        <f ca="1">IF('INF S3 3'!$AT14="|","|",BU$8+'INF S3 3'!$AT14)</f>
        <v>|</v>
      </c>
      <c r="BV16" s="196"/>
      <c r="BW16" s="191" t="s">
        <v>216</v>
      </c>
      <c r="BX16" s="82" t="str">
        <f ca="1">IF('INF S3 3'!$AR14="|","|",BX$7+'INF S3 3'!$AR14-'INF S3 3'!$AN$5)</f>
        <v>|</v>
      </c>
      <c r="BY16" s="207">
        <f ca="1">IF('INF S3 3'!$AQ14="|","|",BY$7+'INF S3 3'!$AQ14-'INF S3 3'!$AQ$5)</f>
        <v>0.77711403935185186</v>
      </c>
      <c r="BZ16" s="196" t="str">
        <f ca="1">IF('INF S3 3'!$AT14="|","|",BZ$8+'INF S3 3'!$AT14)</f>
        <v>|</v>
      </c>
      <c r="CA16" s="196"/>
      <c r="CB16" s="191" t="s">
        <v>216</v>
      </c>
      <c r="CC16" s="83">
        <f ca="1">IF('INF S3 3'!$AQ14="|","|",CC$7+'INF S3 3'!$AQ14-'INF S3 3'!$AQ$5)</f>
        <v>0.80697515046296286</v>
      </c>
      <c r="CD16" s="199" t="s">
        <v>216</v>
      </c>
      <c r="CE16" s="196" t="str">
        <f ca="1">IF('INF S3 3'!$AT14="|","|",CE$8+'INF S3 3'!$AT14)</f>
        <v>|</v>
      </c>
      <c r="CF16" s="82" t="str">
        <f ca="1">IF('INF S3 3'!$AR14="|","|",CF$7+'INF S3 3'!$AR14-'INF S3 3'!$AN$5)</f>
        <v>|</v>
      </c>
      <c r="CG16" s="207">
        <f ca="1">IF('INF S3 3'!$AQ14="|","|",CG$7+'INF S3 3'!$AQ14-'INF S3 3'!$AQ$5)</f>
        <v>0.86044737268518523</v>
      </c>
      <c r="CH16" s="196" t="str">
        <f ca="1">IF('INF S3 3'!$AT14="|","|",CH$8+'INF S3 3'!$AT14)</f>
        <v>|</v>
      </c>
      <c r="CI16" s="196"/>
      <c r="CJ16" s="191" t="s">
        <v>216</v>
      </c>
      <c r="CK16" s="83">
        <f ca="1">IF('INF S3 3'!$AQ14="|","|",CK$7+'INF S3 3'!$AQ14-'INF S3 3'!$AQ$5)</f>
        <v>0.89030848379629624</v>
      </c>
      <c r="CL16" s="199" t="s">
        <v>216</v>
      </c>
      <c r="CM16" s="196" t="str">
        <f ca="1">IF('INF S3 3'!$AT14="|","|",CM$8+'INF S3 3'!$AT14)</f>
        <v>|</v>
      </c>
      <c r="CN16" s="82" t="str">
        <f ca="1">IF('INF S3 3'!$AR14="|","|",CN$7+'INF S3 3'!$AR14-'INF S3 3'!$AN$5)</f>
        <v>|</v>
      </c>
      <c r="CO16" s="207">
        <f ca="1">IF('INF S3 3'!$AQ14="|","|",CO$7+'INF S3 3'!$AQ14-'INF S3 3'!$AQ$5)</f>
        <v>0.94378070601851849</v>
      </c>
      <c r="CP16" s="196" t="str">
        <f ca="1">IF('INF S3 3'!$AT14="|","|",CP$8+'INF S3 3'!$AT14)</f>
        <v>|</v>
      </c>
      <c r="CQ16" s="191" t="s">
        <v>216</v>
      </c>
      <c r="CR16" s="83">
        <f ca="1">IF('INF S3 3'!$AQ14="|","|",CR$7+'INF S3 3'!$AQ14-'INF S3 3'!$AQ$5)</f>
        <v>0.97364181712962961</v>
      </c>
      <c r="CS16" s="175"/>
      <c r="CT16" s="175"/>
      <c r="CU16" s="280"/>
      <c r="CV16" s="225">
        <v>4.5999999999999996</v>
      </c>
      <c r="CW16" s="227" t="str">
        <f ca="1">IF('INF S2 353-271'!$V13="|","|",CW$7+'INF S2 353-271'!$V13)</f>
        <v>|</v>
      </c>
      <c r="CX16" s="286" t="s">
        <v>84</v>
      </c>
      <c r="CY16" s="180"/>
      <c r="CZ16" s="83">
        <f ca="1">IF('INF S3 3'!$AY14="|","|",CZ$19+'INF S3 3'!$AY14)</f>
        <v>0.23379629629629628</v>
      </c>
      <c r="DA16" s="82" t="str">
        <f ca="1">IF('INF S3 3'!$AZ14="|","|",DA$19+'INF S3 3'!$AZ14)</f>
        <v>|</v>
      </c>
      <c r="DB16" s="207"/>
      <c r="DC16" s="191" t="s">
        <v>216</v>
      </c>
      <c r="DD16" s="196" t="str">
        <f ca="1">IF('INF S3 3'!$BB14="|","|",DD$19+'INF S3 3'!$BB14)</f>
        <v>|</v>
      </c>
      <c r="DE16" s="199" t="s">
        <v>216</v>
      </c>
      <c r="DF16" s="207">
        <f ca="1">IF('INF S3 3'!$AY14="|","|",DF$19+'INF S3 3'!$AY14)</f>
        <v>0.26504629629629634</v>
      </c>
      <c r="DG16" s="83">
        <f ca="1">IF('INF S3 3'!$AY14="|","|",DG$19+'INF S3 3'!$AY14)</f>
        <v>0.27546296296296297</v>
      </c>
      <c r="DH16" s="82" t="str">
        <f ca="1">IF('INF S3 3'!$AZ14="|","|",DH$19+'INF S3 3'!$AZ14)</f>
        <v>|</v>
      </c>
      <c r="DI16" s="207"/>
      <c r="DJ16" s="191" t="s">
        <v>216</v>
      </c>
      <c r="DK16" s="196" t="str">
        <f ca="1">IF('INF S3 3'!$BB14="|","|",DK$19+'INF S3 3'!$BB14)</f>
        <v>|</v>
      </c>
      <c r="DL16" s="199" t="s">
        <v>216</v>
      </c>
      <c r="DM16" s="207">
        <f ca="1">IF('INF S3 3'!$AY14="|","|",DM$19+'INF S3 3'!$AY14)</f>
        <v>0.30671296296296297</v>
      </c>
      <c r="DN16" s="83">
        <f ca="1">IF('INF S3 3'!$AY14="|","|",DN$19+'INF S3 3'!$AY14)</f>
        <v>0.31712962962962965</v>
      </c>
      <c r="DO16" s="82" t="str">
        <f ca="1">IF('INF S3 3'!$AZ14="|","|",DO$19+'INF S3 3'!$AZ14)</f>
        <v>|</v>
      </c>
      <c r="DP16" s="207"/>
      <c r="DQ16" s="191" t="s">
        <v>216</v>
      </c>
      <c r="DR16" s="196" t="str">
        <f ca="1">IF('INF S3 3'!$BB14="|","|",DR$19+'INF S3 3'!$BB14)</f>
        <v>|</v>
      </c>
      <c r="DS16" s="199" t="s">
        <v>216</v>
      </c>
      <c r="DT16" s="207">
        <f ca="1">IF('INF S3 3'!$AY14="|","|",DT$19+'INF S3 3'!$AY14)</f>
        <v>0.34837962962962965</v>
      </c>
      <c r="DU16" s="83">
        <f ca="1">IF('INF S3 3'!$AY14="|","|",DU$19+'INF S3 3'!$AY14)</f>
        <v>0.35879629629629634</v>
      </c>
      <c r="DV16" s="82" t="str">
        <f ca="1">IF('INF S3 3'!$AZ14="|","|",DV$19+'INF S3 3'!$AZ14)</f>
        <v>|</v>
      </c>
      <c r="DW16" s="207"/>
      <c r="DX16" s="191" t="s">
        <v>216</v>
      </c>
      <c r="DY16" s="196" t="str">
        <f ca="1">IF('INF S3 3'!$BB14="|","|",DY$19+'INF S3 3'!$BB14)</f>
        <v>|</v>
      </c>
      <c r="DZ16" s="199" t="s">
        <v>216</v>
      </c>
      <c r="EA16" s="207">
        <f ca="1">IF('INF S3 3'!$AY14="|","|",EA$19+'INF S3 3'!$AY14)</f>
        <v>0.39004629629629634</v>
      </c>
      <c r="EB16" s="82" t="str">
        <f ca="1">IF('INF S3 3'!$AZ14="|","|",EB$19+'INF S3 3'!$AZ14)</f>
        <v>|</v>
      </c>
      <c r="EC16" s="196" t="str">
        <f ca="1">IF('INF S3 3'!$BB14="|","|",EC$19+'INF S3 3'!$BB14)</f>
        <v>|</v>
      </c>
      <c r="ED16" s="199" t="s">
        <v>216</v>
      </c>
      <c r="EE16" s="83">
        <f ca="1">IF('INF S3 3'!$AY14="|","|",EE$19+'INF S3 3'!$AY14)</f>
        <v>0.44212962962962965</v>
      </c>
      <c r="EF16" s="207"/>
      <c r="EG16" s="191" t="s">
        <v>216</v>
      </c>
      <c r="EH16" s="196" t="str">
        <f ca="1">IF('INF S3 3'!$BB14="|","|",EH$19+'INF S3 3'!$BB14)</f>
        <v>|</v>
      </c>
      <c r="EI16" s="207">
        <f ca="1">IF('INF S3 3'!$AY14="|","|",EI$19+'INF S3 3'!$AY14)</f>
        <v>0.47337962962962965</v>
      </c>
      <c r="EJ16" s="82" t="str">
        <f ca="1">IF('INF S3 3'!$AZ14="|","|",EJ$19+'INF S3 3'!$AZ14)</f>
        <v>|</v>
      </c>
      <c r="EK16" s="196" t="str">
        <f ca="1">IF('INF S3 3'!$BB14="|","|",EK$19+'INF S3 3'!$BB14)</f>
        <v>|</v>
      </c>
      <c r="EL16" s="199" t="s">
        <v>216</v>
      </c>
      <c r="EM16" s="83">
        <f ca="1">IF('INF S3 3'!$AY14="|","|",EM$19+'INF S3 3'!$AY14)</f>
        <v>0.52546296296296302</v>
      </c>
      <c r="EN16" s="207"/>
      <c r="EO16" s="191" t="s">
        <v>216</v>
      </c>
      <c r="EP16" s="196" t="str">
        <f ca="1">IF('INF S3 3'!$BB14="|","|",EP$19+'INF S3 3'!$BB14)</f>
        <v>|</v>
      </c>
      <c r="EQ16" s="207">
        <f ca="1">IF('INF S3 3'!$AY14="|","|",EQ$19+'INF S3 3'!$AY14)</f>
        <v>0.55671296296296302</v>
      </c>
      <c r="ER16" s="82" t="str">
        <f ca="1">IF('INF S3 3'!$AZ14="|","|",ER$19+'INF S3 3'!$AZ14)</f>
        <v>|</v>
      </c>
      <c r="ES16" s="196" t="str">
        <f ca="1">IF('INF S3 3'!$BB14="|","|",ES$19+'INF S3 3'!$BB14)</f>
        <v>|</v>
      </c>
      <c r="ET16" s="199" t="s">
        <v>216</v>
      </c>
      <c r="EU16" s="83">
        <f ca="1">IF('INF S3 3'!$AY14="|","|",EU$19+'INF S3 3'!$AY14)</f>
        <v>0.60879629629629628</v>
      </c>
      <c r="EV16" s="207"/>
      <c r="EW16" s="191" t="s">
        <v>216</v>
      </c>
      <c r="EX16" s="196" t="str">
        <f ca="1">IF('INF S3 3'!$BB14="|","|",EX$19+'INF S3 3'!$BB14)</f>
        <v>|</v>
      </c>
      <c r="EY16" s="207">
        <f ca="1">IF('INF S3 3'!$AY14="|","|",EY$19+'INF S3 3'!$AY14)</f>
        <v>0.64004629629629628</v>
      </c>
      <c r="EZ16" s="83">
        <f ca="1">IF('INF S3 3'!$AY14="|","|",EZ$19+'INF S3 3'!$AY14)</f>
        <v>0.65046296296296302</v>
      </c>
      <c r="FA16" s="82" t="str">
        <f ca="1">IF('INF S3 3'!$AZ14="|","|",FA$19+'INF S3 3'!$AZ14)</f>
        <v>|</v>
      </c>
      <c r="FB16" s="207"/>
      <c r="FC16" s="191" t="s">
        <v>216</v>
      </c>
      <c r="FD16" s="196" t="str">
        <f ca="1">IF('INF S3 3'!$BB14="|","|",FD$19+'INF S3 3'!$BB14)</f>
        <v>|</v>
      </c>
      <c r="FE16" s="199" t="s">
        <v>216</v>
      </c>
      <c r="FF16" s="207">
        <f ca="1">IF('INF S3 3'!$AY14="|","|",FF$19+'INF S3 3'!$AY14)</f>
        <v>0.68171296296296302</v>
      </c>
      <c r="FG16" s="83">
        <f ca="1">IF('INF S3 3'!$AY14="|","|",FG$19+'INF S3 3'!$AY14)</f>
        <v>0.69212962962962965</v>
      </c>
      <c r="FH16" s="82" t="str">
        <f ca="1">IF('INF S3 3'!$AZ14="|","|",FH$19+'INF S3 3'!$AZ14)</f>
        <v>|</v>
      </c>
      <c r="FI16" s="207"/>
      <c r="FJ16" s="191" t="s">
        <v>216</v>
      </c>
      <c r="FK16" s="196" t="str">
        <f ca="1">IF('INF S3 3'!$BB14="|","|",FK$19+'INF S3 3'!$BB14)</f>
        <v>|</v>
      </c>
      <c r="FL16" s="207">
        <f ca="1">IF('INF S3 3'!$AY14="|","|",FL$19+'INF S3 3'!$AY14)</f>
        <v>0.72337962962962965</v>
      </c>
      <c r="FM16" s="83">
        <f ca="1">IF('INF S3 3'!$AY14="|","|",FM$19+'INF S3 3'!$AY14)</f>
        <v>0.73379629629629628</v>
      </c>
      <c r="FN16" s="82" t="str">
        <f ca="1">IF('INF S3 3'!$AZ14="|","|",FN$19+'INF S3 3'!$AZ14)</f>
        <v>|</v>
      </c>
      <c r="FO16" s="207"/>
      <c r="FP16" s="191" t="s">
        <v>216</v>
      </c>
      <c r="FQ16" s="196" t="str">
        <f ca="1">IF('INF S3 3'!$BB14="|","|",FQ$19+'INF S3 3'!$BB14)</f>
        <v>|</v>
      </c>
      <c r="FR16" s="199" t="s">
        <v>216</v>
      </c>
      <c r="FS16" s="207">
        <f ca="1">IF('INF S3 3'!$AY14="|","|",FS$19+'INF S3 3'!$AY14)</f>
        <v>0.76504629629629628</v>
      </c>
      <c r="FT16" s="82" t="str">
        <f ca="1">IF('INF S3 3'!$AZ14="|","|",FT$19+'INF S3 3'!$AZ14)</f>
        <v>|</v>
      </c>
      <c r="FU16" s="196" t="str">
        <f ca="1">IF('INF S3 3'!$BB14="|","|",FU$19+'INF S3 3'!$BB14)</f>
        <v>|</v>
      </c>
      <c r="FV16" s="199" t="s">
        <v>216</v>
      </c>
      <c r="FW16" s="83">
        <f ca="1">IF('INF S3 3'!$AY14="|","|",FW$19+'INF S3 3'!$AY14)</f>
        <v>0.81712962962962965</v>
      </c>
      <c r="FX16" s="207"/>
      <c r="FY16" s="191" t="s">
        <v>216</v>
      </c>
      <c r="FZ16" s="196" t="str">
        <f ca="1">IF('INF S3 3'!$BB14="|","|",FZ$19+'INF S3 3'!$BB14)</f>
        <v>|</v>
      </c>
      <c r="GA16" s="207">
        <f ca="1">IF('INF S3 3'!$AY14="|","|",GA$19+'INF S3 3'!$AY14)</f>
        <v>0.84837962962962965</v>
      </c>
      <c r="GB16" s="82" t="str">
        <f ca="1">IF('INF S3 3'!$AZ14="|","|",GB$19+'INF S3 3'!$AZ14)</f>
        <v>|</v>
      </c>
      <c r="GC16" s="196" t="str">
        <f ca="1">IF('INF S3 3'!$BB14="|","|",GC$19+'INF S3 3'!$BB14)</f>
        <v>|</v>
      </c>
      <c r="GD16" s="199" t="s">
        <v>216</v>
      </c>
      <c r="GE16" s="83">
        <f ca="1">IF('INF S3 3'!$AY14="|","|",GE$19+'INF S3 3'!$AY14)</f>
        <v>0.90046296296296302</v>
      </c>
      <c r="GF16" s="207"/>
      <c r="GG16" s="191" t="s">
        <v>216</v>
      </c>
      <c r="GH16" s="196" t="str">
        <f ca="1">IF('INF S3 3'!$BB14="|","|",GH$19+'INF S3 3'!$BB14)</f>
        <v>|</v>
      </c>
      <c r="GI16" s="207">
        <f ca="1">IF('INF S3 3'!$AY14="|","|",GI$19+'INF S3 3'!$AY14)</f>
        <v>0.93171296296296302</v>
      </c>
      <c r="GJ16" s="82" t="str">
        <f ca="1">IF('INF S3 3'!$AZ14="|","|",GJ$19+'INF S3 3'!$AZ14)</f>
        <v>|</v>
      </c>
      <c r="GK16" s="199" t="s">
        <v>216</v>
      </c>
      <c r="GL16" s="83">
        <f ca="1">IF('INF S3 3'!$AY14="|","|",GL$19+'INF S3 3'!$AY14)</f>
        <v>0.98379629629629628</v>
      </c>
    </row>
    <row r="17" spans="1:194">
      <c r="A17" s="225">
        <f ca="1">'INF S3 3'!K14</f>
        <v>3.0790000000000077</v>
      </c>
      <c r="B17" s="227" t="str">
        <f ca="1">IF('INF S2 353-271'!$V13="|","|",B$7+'INF S2 353-271'!$V13)</f>
        <v>|</v>
      </c>
      <c r="C17" s="156" t="str">
        <f ca="1">'INF S3 3'!L14</f>
        <v>Poznań Garbary</v>
      </c>
      <c r="D17" s="180"/>
      <c r="E17" s="83">
        <f ca="1">IF('INF S3 3'!$AQ15="|","|",E$7+'INF S3 3'!$AQ15-'INF S3 3'!$AQ$5)</f>
        <v>0.22497283564814816</v>
      </c>
      <c r="F17" s="207">
        <f ca="1">IF('INF S3 3'!$AQ15="|","|",F$7+'INF S3 3'!$AQ15-'INF S3 3'!$AQ$5)</f>
        <v>0.23677839120370373</v>
      </c>
      <c r="G17" s="199" t="s">
        <v>216</v>
      </c>
      <c r="H17" s="196"/>
      <c r="I17" s="191" t="s">
        <v>216</v>
      </c>
      <c r="J17" s="82">
        <f ca="1">IF('INF S3 3'!$AR15="|","|",J$7+'INF S3 3'!$AR15-'INF S3 3'!$AN$5)</f>
        <v>0.25822916666666673</v>
      </c>
      <c r="K17" s="83">
        <f ca="1">IF('INF S3 3'!$AQ15="|","|",K$7+'INF S3 3'!$AQ15-'INF S3 3'!$AQ$5)</f>
        <v>0.26663950231481481</v>
      </c>
      <c r="L17" s="207">
        <f ca="1">IF('INF S3 3'!$AQ15="|","|",L$7+'INF S3 3'!$AQ15-'INF S3 3'!$AQ$5)</f>
        <v>0.27844505787037033</v>
      </c>
      <c r="M17" s="199" t="s">
        <v>216</v>
      </c>
      <c r="N17" s="196" t="str">
        <f ca="1">IF('INF S3 3'!$AT15="|","|",N$8+'INF S3 3'!$AT15)</f>
        <v>|</v>
      </c>
      <c r="O17" s="196"/>
      <c r="P17" s="191" t="s">
        <v>216</v>
      </c>
      <c r="Q17" s="82">
        <f ca="1">IF('INF S3 3'!$AR15="|","|",Q$7+'INF S3 3'!$AR15-'INF S3 3'!$AN$5)</f>
        <v>0.29989583333333336</v>
      </c>
      <c r="R17" s="83">
        <f ca="1">IF('INF S3 3'!$AQ15="|","|",R$7+'INF S3 3'!$AQ15-'INF S3 3'!$AQ$5)</f>
        <v>0.30830616898148144</v>
      </c>
      <c r="S17" s="207">
        <f ca="1">IF('INF S3 3'!$AQ15="|","|",S$7+'INF S3 3'!$AQ15-'INF S3 3'!$AQ$5)</f>
        <v>0.32011172453703707</v>
      </c>
      <c r="T17" s="199" t="s">
        <v>216</v>
      </c>
      <c r="U17" s="196" t="str">
        <f ca="1">IF('INF S3 3'!$AT15="|","|",U$8+'INF S3 3'!$AT15)</f>
        <v>|</v>
      </c>
      <c r="V17" s="196"/>
      <c r="W17" s="191" t="s">
        <v>216</v>
      </c>
      <c r="X17" s="82">
        <f ca="1">IF('INF S3 3'!$AR15="|","|",X$7+'INF S3 3'!$AR15-'INF S3 3'!$AN$5)</f>
        <v>0.34156250000000005</v>
      </c>
      <c r="Y17" s="83">
        <f ca="1">IF('INF S3 3'!$AQ15="|","|",Y$7+'INF S3 3'!$AQ15-'INF S3 3'!$AQ$5)</f>
        <v>0.34997283564814818</v>
      </c>
      <c r="Z17" s="207">
        <f ca="1">IF('INF S3 3'!$AQ15="|","|",Z$7+'INF S3 3'!$AQ15-'INF S3 3'!$AQ$5)</f>
        <v>0.3617783912037037</v>
      </c>
      <c r="AA17" s="199" t="s">
        <v>216</v>
      </c>
      <c r="AB17" s="196" t="str">
        <f ca="1">IF('INF S3 3'!$AT15="|","|",AB$8+'INF S3 3'!$AT15)</f>
        <v>|</v>
      </c>
      <c r="AC17" s="196"/>
      <c r="AD17" s="191" t="s">
        <v>216</v>
      </c>
      <c r="AE17" s="82">
        <f ca="1">IF('INF S3 3'!$AR15="|","|",AE$7+'INF S3 3'!$AR15-'INF S3 3'!$AN$5)</f>
        <v>0.38322916666666668</v>
      </c>
      <c r="AF17" s="207">
        <f ca="1">IF('INF S3 3'!$AQ15="|","|",AF$7+'INF S3 3'!$AQ15-'INF S3 3'!$AQ$5)</f>
        <v>0.40344505787037033</v>
      </c>
      <c r="AG17" s="196" t="str">
        <f ca="1">IF('INF S3 3'!$AT15="|","|",AG$8+'INF S3 3'!$AT15)</f>
        <v>|</v>
      </c>
      <c r="AH17" s="196"/>
      <c r="AI17" s="191" t="s">
        <v>216</v>
      </c>
      <c r="AJ17" s="83">
        <f ca="1">IF('INF S3 3'!$AQ15="|","|",AJ$7+'INF S3 3'!$AQ15-'INF S3 3'!$AQ$5)</f>
        <v>0.43330616898148144</v>
      </c>
      <c r="AK17" s="199" t="s">
        <v>216</v>
      </c>
      <c r="AL17" s="196" t="str">
        <f ca="1">IF('INF S3 3'!$AT15="|","|",AL$8+'INF S3 3'!$AT15)</f>
        <v>|</v>
      </c>
      <c r="AM17" s="82">
        <f ca="1">IF('INF S3 3'!$AR15="|","|",AM$7+'INF S3 3'!$AR15-'INF S3 3'!$AN$5)</f>
        <v>0.46656250000000005</v>
      </c>
      <c r="AN17" s="207">
        <f ca="1">IF('INF S3 3'!$AQ15="|","|",AN$7+'INF S3 3'!$AQ15-'INF S3 3'!$AQ$5)</f>
        <v>0.4867783912037037</v>
      </c>
      <c r="AO17" s="196" t="str">
        <f ca="1">IF('INF S3 3'!$AT15="|","|",AO$8+'INF S3 3'!$AT15)</f>
        <v>|</v>
      </c>
      <c r="AP17" s="196"/>
      <c r="AQ17" s="191" t="s">
        <v>216</v>
      </c>
      <c r="AR17" s="83">
        <f ca="1">IF('INF S3 3'!$AQ15="|","|",AR$7+'INF S3 3'!$AQ15-'INF S3 3'!$AQ$5)</f>
        <v>0.51663950231481481</v>
      </c>
      <c r="AS17" s="199" t="s">
        <v>216</v>
      </c>
      <c r="AT17" s="196" t="str">
        <f ca="1">IF('INF S3 3'!$AT15="|","|",AT$8+'INF S3 3'!$AT15)</f>
        <v>|</v>
      </c>
      <c r="AU17" s="82">
        <f ca="1">IF('INF S3 3'!$AR15="|","|",AU$7+'INF S3 3'!$AR15-'INF S3 3'!$AN$5)</f>
        <v>0.54989583333333336</v>
      </c>
      <c r="AV17" s="207">
        <f ca="1">IF('INF S3 3'!$AQ15="|","|",AV$7+'INF S3 3'!$AQ15-'INF S3 3'!$AQ$5)</f>
        <v>0.57011172453703696</v>
      </c>
      <c r="AW17" s="196" t="str">
        <f ca="1">IF('INF S3 3'!$AT15="|","|",AW$8+'INF S3 3'!$AT15)</f>
        <v>|</v>
      </c>
      <c r="AX17" s="196"/>
      <c r="AY17" s="191" t="s">
        <v>216</v>
      </c>
      <c r="AZ17" s="83">
        <f ca="1">IF('INF S3 3'!$AQ15="|","|",AZ$7+'INF S3 3'!$AQ15-'INF S3 3'!$AQ$5)</f>
        <v>0.59997283564814807</v>
      </c>
      <c r="BA17" s="199" t="s">
        <v>216</v>
      </c>
      <c r="BB17" s="196" t="str">
        <f ca="1">IF('INF S3 3'!$AT15="|","|",BB$8+'INF S3 3'!$AT15)</f>
        <v>|</v>
      </c>
      <c r="BC17" s="82">
        <f ca="1">IF('INF S3 3'!$AR15="|","|",BC$7+'INF S3 3'!$AR15-'INF S3 3'!$AN$5)</f>
        <v>0.63322916666666673</v>
      </c>
      <c r="BD17" s="83">
        <f ca="1">IF('INF S3 3'!$AQ15="|","|",BD$7+'INF S3 3'!$AQ15-'INF S3 3'!$AQ$5)</f>
        <v>0.64163950231481481</v>
      </c>
      <c r="BE17" s="207">
        <f ca="1">IF('INF S3 3'!$AQ15="|","|",BE$7+'INF S3 3'!$AQ15-'INF S3 3'!$AQ$5)</f>
        <v>0.65344505787037033</v>
      </c>
      <c r="BF17" s="199" t="s">
        <v>216</v>
      </c>
      <c r="BG17" s="196" t="str">
        <f ca="1">IF('INF S3 3'!$AT15="|","|",BG$8+'INF S3 3'!$AT15)</f>
        <v>|</v>
      </c>
      <c r="BH17" s="196"/>
      <c r="BI17" s="191" t="s">
        <v>216</v>
      </c>
      <c r="BJ17" s="82">
        <f ca="1">IF('INF S3 3'!$AR15="|","|",BJ$7+'INF S3 3'!$AR15-'INF S3 3'!$AN$5)</f>
        <v>0.67489583333333336</v>
      </c>
      <c r="BK17" s="83">
        <f ca="1">IF('INF S3 3'!$AQ15="|","|",BK$7+'INF S3 3'!$AQ15-'INF S3 3'!$AQ$5)</f>
        <v>0.68330616898148144</v>
      </c>
      <c r="BL17" s="207">
        <f ca="1">IF('INF S3 3'!$AQ15="|","|",BL$7+'INF S3 3'!$AQ15-'INF S3 3'!$AQ$5)</f>
        <v>0.69511172453703696</v>
      </c>
      <c r="BM17" s="199" t="s">
        <v>216</v>
      </c>
      <c r="BN17" s="196" t="str">
        <f ca="1">IF('INF S3 3'!$AT15="|","|",BN$8+'INF S3 3'!$AT15)</f>
        <v>|</v>
      </c>
      <c r="BO17" s="196"/>
      <c r="BP17" s="191" t="s">
        <v>216</v>
      </c>
      <c r="BQ17" s="82">
        <f ca="1">IF('INF S3 3'!$AR15="|","|",BQ$7+'INF S3 3'!$AR15-'INF S3 3'!$AN$5)</f>
        <v>0.71656249999999999</v>
      </c>
      <c r="BR17" s="83">
        <f ca="1">IF('INF S3 3'!$AQ15="|","|",BR$7+'INF S3 3'!$AQ15-'INF S3 3'!$AQ$5)</f>
        <v>0.72497283564814807</v>
      </c>
      <c r="BS17" s="207">
        <f ca="1">IF('INF S3 3'!$AQ15="|","|",BS$7+'INF S3 3'!$AQ15-'INF S3 3'!$AQ$5)</f>
        <v>0.7367783912037037</v>
      </c>
      <c r="BT17" s="199" t="s">
        <v>216</v>
      </c>
      <c r="BU17" s="196" t="str">
        <f ca="1">IF('INF S3 3'!$AT15="|","|",BU$8+'INF S3 3'!$AT15)</f>
        <v>|</v>
      </c>
      <c r="BV17" s="196"/>
      <c r="BW17" s="191" t="s">
        <v>216</v>
      </c>
      <c r="BX17" s="82">
        <f ca="1">IF('INF S3 3'!$AR15="|","|",BX$7+'INF S3 3'!$AR15-'INF S3 3'!$AN$5)</f>
        <v>0.75822916666666673</v>
      </c>
      <c r="BY17" s="207">
        <f ca="1">IF('INF S3 3'!$AQ15="|","|",BY$7+'INF S3 3'!$AQ15-'INF S3 3'!$AQ$5)</f>
        <v>0.77844505787037033</v>
      </c>
      <c r="BZ17" s="196" t="str">
        <f ca="1">IF('INF S3 3'!$AT15="|","|",BZ$8+'INF S3 3'!$AT15)</f>
        <v>|</v>
      </c>
      <c r="CA17" s="196"/>
      <c r="CB17" s="191" t="s">
        <v>216</v>
      </c>
      <c r="CC17" s="83">
        <f ca="1">IF('INF S3 3'!$AQ15="|","|",CC$7+'INF S3 3'!$AQ15-'INF S3 3'!$AQ$5)</f>
        <v>0.80830616898148133</v>
      </c>
      <c r="CD17" s="199" t="s">
        <v>216</v>
      </c>
      <c r="CE17" s="196" t="str">
        <f ca="1">IF('INF S3 3'!$AT15="|","|",CE$8+'INF S3 3'!$AT15)</f>
        <v>|</v>
      </c>
      <c r="CF17" s="82">
        <f ca="1">IF('INF S3 3'!$AR15="|","|",CF$7+'INF S3 3'!$AR15-'INF S3 3'!$AN$5)</f>
        <v>0.84156249999999999</v>
      </c>
      <c r="CG17" s="207">
        <f ca="1">IF('INF S3 3'!$AQ15="|","|",CG$7+'INF S3 3'!$AQ15-'INF S3 3'!$AQ$5)</f>
        <v>0.8617783912037037</v>
      </c>
      <c r="CH17" s="196" t="str">
        <f ca="1">IF('INF S3 3'!$AT15="|","|",CH$8+'INF S3 3'!$AT15)</f>
        <v>|</v>
      </c>
      <c r="CI17" s="196"/>
      <c r="CJ17" s="191" t="s">
        <v>216</v>
      </c>
      <c r="CK17" s="83">
        <f ca="1">IF('INF S3 3'!$AQ15="|","|",CK$7+'INF S3 3'!$AQ15-'INF S3 3'!$AQ$5)</f>
        <v>0.8916395023148147</v>
      </c>
      <c r="CL17" s="199" t="s">
        <v>216</v>
      </c>
      <c r="CM17" s="196" t="str">
        <f ca="1">IF('INF S3 3'!$AT15="|","|",CM$8+'INF S3 3'!$AT15)</f>
        <v>|</v>
      </c>
      <c r="CN17" s="82">
        <f ca="1">IF('INF S3 3'!$AR15="|","|",CN$7+'INF S3 3'!$AR15-'INF S3 3'!$AN$5)</f>
        <v>0.92489583333333336</v>
      </c>
      <c r="CO17" s="207">
        <f ca="1">IF('INF S3 3'!$AQ15="|","|",CO$7+'INF S3 3'!$AQ15-'INF S3 3'!$AQ$5)</f>
        <v>0.94511172453703696</v>
      </c>
      <c r="CP17" s="196" t="str">
        <f ca="1">IF('INF S3 3'!$AT15="|","|",CP$8+'INF S3 3'!$AT15)</f>
        <v>|</v>
      </c>
      <c r="CQ17" s="191" t="s">
        <v>216</v>
      </c>
      <c r="CR17" s="83">
        <f ca="1">IF('INF S3 3'!$AQ15="|","|",CR$7+'INF S3 3'!$AQ15-'INF S3 3'!$AQ$5)</f>
        <v>0.97497283564814807</v>
      </c>
      <c r="CS17" s="175"/>
      <c r="CT17" s="175"/>
      <c r="CU17" s="280"/>
      <c r="CV17" s="225">
        <v>3.0790000000000077</v>
      </c>
      <c r="CW17" s="227" t="s">
        <v>188</v>
      </c>
      <c r="CX17" s="156" t="s">
        <v>83</v>
      </c>
      <c r="CY17" s="180"/>
      <c r="CZ17" s="83">
        <f ca="1">IF('INF S3 3'!$AY15="|","|",CZ$19+'INF S3 3'!$AY15)</f>
        <v>0.23246527777777776</v>
      </c>
      <c r="DA17" s="82">
        <f ca="1">IF('INF S3 3'!$AZ15="|","|",DA$19+'INF S3 3'!$AZ15)</f>
        <v>0.2428846875</v>
      </c>
      <c r="DB17" s="207"/>
      <c r="DC17" s="191" t="s">
        <v>216</v>
      </c>
      <c r="DD17" s="196" t="str">
        <f ca="1">IF('INF S3 3'!$BB15="|","|",DD$19+'INF S3 3'!$BB15)</f>
        <v>|</v>
      </c>
      <c r="DE17" s="199" t="s">
        <v>216</v>
      </c>
      <c r="DF17" s="207">
        <f ca="1">IF('INF S3 3'!$AY15="|","|",DF$19+'INF S3 3'!$AY15)</f>
        <v>0.26371527777777781</v>
      </c>
      <c r="DG17" s="83">
        <f ca="1">IF('INF S3 3'!$AY15="|","|",DG$19+'INF S3 3'!$AY15)</f>
        <v>0.27413194444444444</v>
      </c>
      <c r="DH17" s="82">
        <f ca="1">IF('INF S3 3'!$AZ15="|","|",DH$19+'INF S3 3'!$AZ15)</f>
        <v>0.28455135416666666</v>
      </c>
      <c r="DI17" s="207"/>
      <c r="DJ17" s="191" t="s">
        <v>216</v>
      </c>
      <c r="DK17" s="196" t="str">
        <f ca="1">IF('INF S3 3'!$BB15="|","|",DK$19+'INF S3 3'!$BB15)</f>
        <v>|</v>
      </c>
      <c r="DL17" s="199" t="s">
        <v>216</v>
      </c>
      <c r="DM17" s="207">
        <f ca="1">IF('INF S3 3'!$AY15="|","|",DM$19+'INF S3 3'!$AY15)</f>
        <v>0.30538194444444444</v>
      </c>
      <c r="DN17" s="83">
        <f ca="1">IF('INF S3 3'!$AY15="|","|",DN$19+'INF S3 3'!$AY15)</f>
        <v>0.31579861111111113</v>
      </c>
      <c r="DO17" s="82">
        <f ca="1">IF('INF S3 3'!$AZ15="|","|",DO$19+'INF S3 3'!$AZ15)</f>
        <v>0.32621802083333334</v>
      </c>
      <c r="DP17" s="207"/>
      <c r="DQ17" s="191" t="s">
        <v>216</v>
      </c>
      <c r="DR17" s="196" t="str">
        <f ca="1">IF('INF S3 3'!$BB15="|","|",DR$19+'INF S3 3'!$BB15)</f>
        <v>|</v>
      </c>
      <c r="DS17" s="199" t="s">
        <v>216</v>
      </c>
      <c r="DT17" s="207">
        <f ca="1">IF('INF S3 3'!$AY15="|","|",DT$19+'INF S3 3'!$AY15)</f>
        <v>0.34704861111111113</v>
      </c>
      <c r="DU17" s="83">
        <f ca="1">IF('INF S3 3'!$AY15="|","|",DU$19+'INF S3 3'!$AY15)</f>
        <v>0.35746527777777781</v>
      </c>
      <c r="DV17" s="82">
        <f ca="1">IF('INF S3 3'!$AZ15="|","|",DV$19+'INF S3 3'!$AZ15)</f>
        <v>0.36788468750000003</v>
      </c>
      <c r="DW17" s="207"/>
      <c r="DX17" s="191" t="s">
        <v>216</v>
      </c>
      <c r="DY17" s="196" t="str">
        <f ca="1">IF('INF S3 3'!$BB15="|","|",DY$19+'INF S3 3'!$BB15)</f>
        <v>|</v>
      </c>
      <c r="DZ17" s="199" t="s">
        <v>216</v>
      </c>
      <c r="EA17" s="207">
        <f ca="1">IF('INF S3 3'!$AY15="|","|",EA$19+'INF S3 3'!$AY15)</f>
        <v>0.38871527777777781</v>
      </c>
      <c r="EB17" s="82">
        <f ca="1">IF('INF S3 3'!$AZ15="|","|",EB$19+'INF S3 3'!$AZ15)</f>
        <v>0.40955135416666671</v>
      </c>
      <c r="EC17" s="196" t="str">
        <f ca="1">IF('INF S3 3'!$BB15="|","|",EC$19+'INF S3 3'!$BB15)</f>
        <v>|</v>
      </c>
      <c r="ED17" s="199" t="s">
        <v>216</v>
      </c>
      <c r="EE17" s="83">
        <f ca="1">IF('INF S3 3'!$AY15="|","|",EE$19+'INF S3 3'!$AY15)</f>
        <v>0.44079861111111113</v>
      </c>
      <c r="EF17" s="207"/>
      <c r="EG17" s="191" t="s">
        <v>216</v>
      </c>
      <c r="EH17" s="196" t="str">
        <f ca="1">IF('INF S3 3'!$BB15="|","|",EH$19+'INF S3 3'!$BB15)</f>
        <v>|</v>
      </c>
      <c r="EI17" s="207">
        <f ca="1">IF('INF S3 3'!$AY15="|","|",EI$19+'INF S3 3'!$AY15)</f>
        <v>0.47204861111111113</v>
      </c>
      <c r="EJ17" s="82">
        <f ca="1">IF('INF S3 3'!$AZ15="|","|",EJ$19+'INF S3 3'!$AZ15)</f>
        <v>0.49288468750000003</v>
      </c>
      <c r="EK17" s="196" t="str">
        <f ca="1">IF('INF S3 3'!$BB15="|","|",EK$19+'INF S3 3'!$BB15)</f>
        <v>|</v>
      </c>
      <c r="EL17" s="199" t="s">
        <v>216</v>
      </c>
      <c r="EM17" s="83">
        <f ca="1">IF('INF S3 3'!$AY15="|","|",EM$19+'INF S3 3'!$AY15)</f>
        <v>0.52413194444444444</v>
      </c>
      <c r="EN17" s="207"/>
      <c r="EO17" s="191" t="s">
        <v>216</v>
      </c>
      <c r="EP17" s="196" t="str">
        <f ca="1">IF('INF S3 3'!$BB15="|","|",EP$19+'INF S3 3'!$BB15)</f>
        <v>|</v>
      </c>
      <c r="EQ17" s="207">
        <f ca="1">IF('INF S3 3'!$AY15="|","|",EQ$19+'INF S3 3'!$AY15)</f>
        <v>0.55538194444444444</v>
      </c>
      <c r="ER17" s="82">
        <f ca="1">IF('INF S3 3'!$AZ15="|","|",ER$19+'INF S3 3'!$AZ15)</f>
        <v>0.5762180208333334</v>
      </c>
      <c r="ES17" s="196" t="str">
        <f ca="1">IF('INF S3 3'!$BB15="|","|",ES$19+'INF S3 3'!$BB15)</f>
        <v>|</v>
      </c>
      <c r="ET17" s="199" t="s">
        <v>216</v>
      </c>
      <c r="EU17" s="83">
        <f ca="1">IF('INF S3 3'!$AY15="|","|",EU$19+'INF S3 3'!$AY15)</f>
        <v>0.6074652777777777</v>
      </c>
      <c r="EV17" s="207"/>
      <c r="EW17" s="191" t="s">
        <v>216</v>
      </c>
      <c r="EX17" s="196" t="str">
        <f ca="1">IF('INF S3 3'!$BB15="|","|",EX$19+'INF S3 3'!$BB15)</f>
        <v>|</v>
      </c>
      <c r="EY17" s="207">
        <f ca="1">IF('INF S3 3'!$AY15="|","|",EY$19+'INF S3 3'!$AY15)</f>
        <v>0.6387152777777777</v>
      </c>
      <c r="EZ17" s="83">
        <f ca="1">IF('INF S3 3'!$AY15="|","|",EZ$19+'INF S3 3'!$AY15)</f>
        <v>0.64913194444444444</v>
      </c>
      <c r="FA17" s="82">
        <f ca="1">IF('INF S3 3'!$AZ15="|","|",FA$19+'INF S3 3'!$AZ15)</f>
        <v>0.65955135416666666</v>
      </c>
      <c r="FB17" s="207"/>
      <c r="FC17" s="191" t="s">
        <v>216</v>
      </c>
      <c r="FD17" s="196" t="str">
        <f ca="1">IF('INF S3 3'!$BB15="|","|",FD$19+'INF S3 3'!$BB15)</f>
        <v>|</v>
      </c>
      <c r="FE17" s="199" t="s">
        <v>216</v>
      </c>
      <c r="FF17" s="207">
        <f ca="1">IF('INF S3 3'!$AY15="|","|",FF$19+'INF S3 3'!$AY15)</f>
        <v>0.68038194444444444</v>
      </c>
      <c r="FG17" s="83">
        <f ca="1">IF('INF S3 3'!$AY15="|","|",FG$19+'INF S3 3'!$AY15)</f>
        <v>0.69079861111111107</v>
      </c>
      <c r="FH17" s="82">
        <f ca="1">IF('INF S3 3'!$AZ15="|","|",FH$19+'INF S3 3'!$AZ15)</f>
        <v>0.70121802083333329</v>
      </c>
      <c r="FI17" s="207"/>
      <c r="FJ17" s="191" t="s">
        <v>216</v>
      </c>
      <c r="FK17" s="196" t="str">
        <f ca="1">IF('INF S3 3'!$BB15="|","|",FK$19+'INF S3 3'!$BB15)</f>
        <v>|</v>
      </c>
      <c r="FL17" s="207">
        <f ca="1">IF('INF S3 3'!$AY15="|","|",FL$19+'INF S3 3'!$AY15)</f>
        <v>0.72204861111111107</v>
      </c>
      <c r="FM17" s="83">
        <f ca="1">IF('INF S3 3'!$AY15="|","|",FM$19+'INF S3 3'!$AY15)</f>
        <v>0.7324652777777777</v>
      </c>
      <c r="FN17" s="82">
        <f ca="1">IF('INF S3 3'!$AZ15="|","|",FN$19+'INF S3 3'!$AZ15)</f>
        <v>0.74288468749999992</v>
      </c>
      <c r="FO17" s="207"/>
      <c r="FP17" s="191" t="s">
        <v>216</v>
      </c>
      <c r="FQ17" s="196" t="str">
        <f ca="1">IF('INF S3 3'!$BB15="|","|",FQ$19+'INF S3 3'!$BB15)</f>
        <v>|</v>
      </c>
      <c r="FR17" s="199" t="s">
        <v>216</v>
      </c>
      <c r="FS17" s="207">
        <f ca="1">IF('INF S3 3'!$AY15="|","|",FS$19+'INF S3 3'!$AY15)</f>
        <v>0.7637152777777777</v>
      </c>
      <c r="FT17" s="82">
        <f ca="1">IF('INF S3 3'!$AZ15="|","|",FT$19+'INF S3 3'!$AZ15)</f>
        <v>0.78455135416666666</v>
      </c>
      <c r="FU17" s="196" t="str">
        <f ca="1">IF('INF S3 3'!$BB15="|","|",FU$19+'INF S3 3'!$BB15)</f>
        <v>|</v>
      </c>
      <c r="FV17" s="199" t="s">
        <v>216</v>
      </c>
      <c r="FW17" s="83">
        <f ca="1">IF('INF S3 3'!$AY15="|","|",FW$19+'INF S3 3'!$AY15)</f>
        <v>0.81579861111111107</v>
      </c>
      <c r="FX17" s="207"/>
      <c r="FY17" s="191" t="s">
        <v>216</v>
      </c>
      <c r="FZ17" s="196" t="str">
        <f ca="1">IF('INF S3 3'!$BB15="|","|",FZ$19+'INF S3 3'!$BB15)</f>
        <v>|</v>
      </c>
      <c r="GA17" s="207">
        <f ca="1">IF('INF S3 3'!$AY15="|","|",GA$19+'INF S3 3'!$AY15)</f>
        <v>0.84704861111111107</v>
      </c>
      <c r="GB17" s="82">
        <f ca="1">IF('INF S3 3'!$AZ15="|","|",GB$19+'INF S3 3'!$AZ15)</f>
        <v>0.86788468749999992</v>
      </c>
      <c r="GC17" s="196" t="str">
        <f ca="1">IF('INF S3 3'!$BB15="|","|",GC$19+'INF S3 3'!$BB15)</f>
        <v>|</v>
      </c>
      <c r="GD17" s="199" t="s">
        <v>216</v>
      </c>
      <c r="GE17" s="83">
        <f ca="1">IF('INF S3 3'!$AY15="|","|",GE$19+'INF S3 3'!$AY15)</f>
        <v>0.89913194444444444</v>
      </c>
      <c r="GF17" s="207"/>
      <c r="GG17" s="191" t="s">
        <v>216</v>
      </c>
      <c r="GH17" s="196" t="str">
        <f ca="1">IF('INF S3 3'!$BB15="|","|",GH$19+'INF S3 3'!$BB15)</f>
        <v>|</v>
      </c>
      <c r="GI17" s="207">
        <f ca="1">IF('INF S3 3'!$AY15="|","|",GI$19+'INF S3 3'!$AY15)</f>
        <v>0.93038194444444444</v>
      </c>
      <c r="GJ17" s="82">
        <f ca="1">IF('INF S3 3'!$AZ15="|","|",GJ$19+'INF S3 3'!$AZ15)</f>
        <v>0.95121802083333329</v>
      </c>
      <c r="GK17" s="199" t="s">
        <v>216</v>
      </c>
      <c r="GL17" s="83">
        <f ca="1">IF('INF S3 3'!$AY15="|","|",GL$19+'INF S3 3'!$AY15)</f>
        <v>0.9824652777777777</v>
      </c>
    </row>
    <row r="18" spans="1:194">
      <c r="A18" s="225">
        <v>1.8</v>
      </c>
      <c r="B18" s="227" t="str">
        <f ca="1">IF('INF S2 353-271'!$V15="|","|",B$7+'INF S2 353-271'!$V15)</f>
        <v>|</v>
      </c>
      <c r="C18" s="286" t="s">
        <v>85</v>
      </c>
      <c r="D18" s="180"/>
      <c r="E18" s="83">
        <f ca="1">IF('INF S3 3'!$AQ16="|","|",E$7+'INF S3 3'!$AQ16-'INF S3 3'!$AQ$5)</f>
        <v>0.22638487268518517</v>
      </c>
      <c r="F18" s="207">
        <f ca="1">IF('INF S3 3'!$AQ16="|","|",F$7+'INF S3 3'!$AQ16-'INF S3 3'!$AQ$5)</f>
        <v>0.23819042824074074</v>
      </c>
      <c r="G18" s="199" t="s">
        <v>216</v>
      </c>
      <c r="H18" s="196"/>
      <c r="I18" s="191" t="s">
        <v>216</v>
      </c>
      <c r="J18" s="82" t="str">
        <f ca="1">IF('INF S3 3'!$AR16="|","|",J$7+'INF S3 3'!$AR16-'INF S3 3'!$AN$5)</f>
        <v>|</v>
      </c>
      <c r="K18" s="83">
        <f ca="1">IF('INF S3 3'!$AQ16="|","|",K$7+'INF S3 3'!$AQ16-'INF S3 3'!$AQ$5)</f>
        <v>0.26805153935185183</v>
      </c>
      <c r="L18" s="207">
        <f ca="1">IF('INF S3 3'!$AQ16="|","|",L$7+'INF S3 3'!$AQ16-'INF S3 3'!$AQ$5)</f>
        <v>0.2798570949074074</v>
      </c>
      <c r="M18" s="199" t="s">
        <v>216</v>
      </c>
      <c r="N18" s="196" t="str">
        <f ca="1">IF('INF S3 3'!$AT16="|","|",N$8+'INF S3 3'!$AT16)</f>
        <v>|</v>
      </c>
      <c r="O18" s="196"/>
      <c r="P18" s="191" t="s">
        <v>216</v>
      </c>
      <c r="Q18" s="82" t="str">
        <f ca="1">IF('INF S3 3'!$AR16="|","|",Q$7+'INF S3 3'!$AR16-'INF S3 3'!$AN$5)</f>
        <v>|</v>
      </c>
      <c r="R18" s="83">
        <f ca="1">IF('INF S3 3'!$AQ16="|","|",R$7+'INF S3 3'!$AQ16-'INF S3 3'!$AQ$5)</f>
        <v>0.30971820601851852</v>
      </c>
      <c r="S18" s="207">
        <f ca="1">IF('INF S3 3'!$AQ16="|","|",S$7+'INF S3 3'!$AQ16-'INF S3 3'!$AQ$5)</f>
        <v>0.32152376157407409</v>
      </c>
      <c r="T18" s="199" t="s">
        <v>216</v>
      </c>
      <c r="U18" s="196" t="str">
        <f ca="1">IF('INF S3 3'!$AT16="|","|",U$8+'INF S3 3'!$AT16)</f>
        <v>|</v>
      </c>
      <c r="V18" s="196"/>
      <c r="W18" s="191" t="s">
        <v>216</v>
      </c>
      <c r="X18" s="82" t="str">
        <f ca="1">IF('INF S3 3'!$AR16="|","|",X$7+'INF S3 3'!$AR16-'INF S3 3'!$AN$5)</f>
        <v>|</v>
      </c>
      <c r="Y18" s="83">
        <f ca="1">IF('INF S3 3'!$AQ16="|","|",Y$7+'INF S3 3'!$AQ16-'INF S3 3'!$AQ$5)</f>
        <v>0.3513848726851852</v>
      </c>
      <c r="Z18" s="207">
        <f ca="1">IF('INF S3 3'!$AQ16="|","|",Z$7+'INF S3 3'!$AQ16-'INF S3 3'!$AQ$5)</f>
        <v>0.36319042824074071</v>
      </c>
      <c r="AA18" s="199" t="s">
        <v>216</v>
      </c>
      <c r="AB18" s="196" t="str">
        <f ca="1">IF('INF S3 3'!$AT16="|","|",AB$8+'INF S3 3'!$AT16)</f>
        <v>|</v>
      </c>
      <c r="AC18" s="196"/>
      <c r="AD18" s="191" t="s">
        <v>216</v>
      </c>
      <c r="AE18" s="82" t="str">
        <f ca="1">IF('INF S3 3'!$AR16="|","|",AE$7+'INF S3 3'!$AR16-'INF S3 3'!$AN$5)</f>
        <v>|</v>
      </c>
      <c r="AF18" s="207">
        <f ca="1">IF('INF S3 3'!$AQ16="|","|",AF$7+'INF S3 3'!$AQ16-'INF S3 3'!$AQ$5)</f>
        <v>0.4048570949074074</v>
      </c>
      <c r="AG18" s="196" t="str">
        <f ca="1">IF('INF S3 3'!$AT16="|","|",AG$8+'INF S3 3'!$AT16)</f>
        <v>|</v>
      </c>
      <c r="AH18" s="196"/>
      <c r="AI18" s="191" t="s">
        <v>216</v>
      </c>
      <c r="AJ18" s="83">
        <f ca="1">IF('INF S3 3'!$AQ16="|","|",AJ$7+'INF S3 3'!$AQ16-'INF S3 3'!$AQ$5)</f>
        <v>0.43471820601851852</v>
      </c>
      <c r="AK18" s="199" t="s">
        <v>216</v>
      </c>
      <c r="AL18" s="196" t="str">
        <f ca="1">IF('INF S3 3'!$AT16="|","|",AL$8+'INF S3 3'!$AT16)</f>
        <v>|</v>
      </c>
      <c r="AM18" s="82" t="str">
        <f ca="1">IF('INF S3 3'!$AR16="|","|",AM$7+'INF S3 3'!$AR16-'INF S3 3'!$AN$5)</f>
        <v>|</v>
      </c>
      <c r="AN18" s="207">
        <f ca="1">IF('INF S3 3'!$AQ16="|","|",AN$7+'INF S3 3'!$AQ16-'INF S3 3'!$AQ$5)</f>
        <v>0.48819042824074066</v>
      </c>
      <c r="AO18" s="196" t="str">
        <f ca="1">IF('INF S3 3'!$AT16="|","|",AO$8+'INF S3 3'!$AT16)</f>
        <v>|</v>
      </c>
      <c r="AP18" s="196"/>
      <c r="AQ18" s="191" t="s">
        <v>216</v>
      </c>
      <c r="AR18" s="83">
        <f ca="1">IF('INF S3 3'!$AQ16="|","|",AR$7+'INF S3 3'!$AQ16-'INF S3 3'!$AQ$5)</f>
        <v>0.51805153935185178</v>
      </c>
      <c r="AS18" s="199" t="s">
        <v>216</v>
      </c>
      <c r="AT18" s="196" t="str">
        <f ca="1">IF('INF S3 3'!$AT16="|","|",AT$8+'INF S3 3'!$AT16)</f>
        <v>|</v>
      </c>
      <c r="AU18" s="82" t="str">
        <f ca="1">IF('INF S3 3'!$AR16="|","|",AU$7+'INF S3 3'!$AR16-'INF S3 3'!$AN$5)</f>
        <v>|</v>
      </c>
      <c r="AV18" s="207">
        <f ca="1">IF('INF S3 3'!$AQ16="|","|",AV$7+'INF S3 3'!$AQ16-'INF S3 3'!$AQ$5)</f>
        <v>0.57152376157407403</v>
      </c>
      <c r="AW18" s="196" t="str">
        <f ca="1">IF('INF S3 3'!$AT16="|","|",AW$8+'INF S3 3'!$AT16)</f>
        <v>|</v>
      </c>
      <c r="AX18" s="196"/>
      <c r="AY18" s="191" t="s">
        <v>216</v>
      </c>
      <c r="AZ18" s="83">
        <f ca="1">IF('INF S3 3'!$AQ16="|","|",AZ$7+'INF S3 3'!$AQ16-'INF S3 3'!$AQ$5)</f>
        <v>0.60138487268518515</v>
      </c>
      <c r="BA18" s="199" t="s">
        <v>216</v>
      </c>
      <c r="BB18" s="196" t="str">
        <f ca="1">IF('INF S3 3'!$AT16="|","|",BB$8+'INF S3 3'!$AT16)</f>
        <v>|</v>
      </c>
      <c r="BC18" s="82" t="str">
        <f ca="1">IF('INF S3 3'!$AR16="|","|",BC$7+'INF S3 3'!$AR16-'INF S3 3'!$AN$5)</f>
        <v>|</v>
      </c>
      <c r="BD18" s="83">
        <f ca="1">IF('INF S3 3'!$AQ16="|","|",BD$7+'INF S3 3'!$AQ16-'INF S3 3'!$AQ$5)</f>
        <v>0.64305153935185189</v>
      </c>
      <c r="BE18" s="207">
        <f ca="1">IF('INF S3 3'!$AQ16="|","|",BE$7+'INF S3 3'!$AQ16-'INF S3 3'!$AQ$5)</f>
        <v>0.6548570949074074</v>
      </c>
      <c r="BF18" s="199" t="s">
        <v>216</v>
      </c>
      <c r="BG18" s="196" t="str">
        <f ca="1">IF('INF S3 3'!$AT16="|","|",BG$8+'INF S3 3'!$AT16)</f>
        <v>|</v>
      </c>
      <c r="BH18" s="196"/>
      <c r="BI18" s="191" t="s">
        <v>216</v>
      </c>
      <c r="BJ18" s="82" t="str">
        <f ca="1">IF('INF S3 3'!$AR16="|","|",BJ$7+'INF S3 3'!$AR16-'INF S3 3'!$AN$5)</f>
        <v>|</v>
      </c>
      <c r="BK18" s="83">
        <f ca="1">IF('INF S3 3'!$AQ16="|","|",BK$7+'INF S3 3'!$AQ16-'INF S3 3'!$AQ$5)</f>
        <v>0.68471820601851852</v>
      </c>
      <c r="BL18" s="207">
        <f ca="1">IF('INF S3 3'!$AQ16="|","|",BL$7+'INF S3 3'!$AQ16-'INF S3 3'!$AQ$5)</f>
        <v>0.69652376157407403</v>
      </c>
      <c r="BM18" s="199" t="s">
        <v>216</v>
      </c>
      <c r="BN18" s="196" t="str">
        <f ca="1">IF('INF S3 3'!$AT16="|","|",BN$8+'INF S3 3'!$AT16)</f>
        <v>|</v>
      </c>
      <c r="BO18" s="196"/>
      <c r="BP18" s="191" t="s">
        <v>216</v>
      </c>
      <c r="BQ18" s="82" t="str">
        <f ca="1">IF('INF S3 3'!$AR16="|","|",BQ$7+'INF S3 3'!$AR16-'INF S3 3'!$AN$5)</f>
        <v>|</v>
      </c>
      <c r="BR18" s="83">
        <f ca="1">IF('INF S3 3'!$AQ16="|","|",BR$7+'INF S3 3'!$AQ16-'INF S3 3'!$AQ$5)</f>
        <v>0.72638487268518515</v>
      </c>
      <c r="BS18" s="207">
        <f ca="1">IF('INF S3 3'!$AQ16="|","|",BS$7+'INF S3 3'!$AQ16-'INF S3 3'!$AQ$5)</f>
        <v>0.73819042824074077</v>
      </c>
      <c r="BT18" s="199" t="s">
        <v>216</v>
      </c>
      <c r="BU18" s="196" t="str">
        <f ca="1">IF('INF S3 3'!$AT16="|","|",BU$8+'INF S3 3'!$AT16)</f>
        <v>|</v>
      </c>
      <c r="BV18" s="196"/>
      <c r="BW18" s="191" t="s">
        <v>216</v>
      </c>
      <c r="BX18" s="82" t="str">
        <f ca="1">IF('INF S3 3'!$AR16="|","|",BX$7+'INF S3 3'!$AR16-'INF S3 3'!$AN$5)</f>
        <v>|</v>
      </c>
      <c r="BY18" s="207">
        <f ca="1">IF('INF S3 3'!$AQ16="|","|",BY$7+'INF S3 3'!$AQ16-'INF S3 3'!$AQ$5)</f>
        <v>0.7798570949074074</v>
      </c>
      <c r="BZ18" s="196" t="str">
        <f ca="1">IF('INF S3 3'!$AT16="|","|",BZ$8+'INF S3 3'!$AT16)</f>
        <v>|</v>
      </c>
      <c r="CA18" s="196"/>
      <c r="CB18" s="191" t="s">
        <v>216</v>
      </c>
      <c r="CC18" s="83">
        <f ca="1">IF('INF S3 3'!$AQ16="|","|",CC$7+'INF S3 3'!$AQ16-'INF S3 3'!$AQ$5)</f>
        <v>0.8097182060185184</v>
      </c>
      <c r="CD18" s="199" t="s">
        <v>216</v>
      </c>
      <c r="CE18" s="196" t="str">
        <f ca="1">IF('INF S3 3'!$AT16="|","|",CE$8+'INF S3 3'!$AT16)</f>
        <v>|</v>
      </c>
      <c r="CF18" s="82" t="str">
        <f ca="1">IF('INF S3 3'!$AR16="|","|",CF$7+'INF S3 3'!$AR16-'INF S3 3'!$AN$5)</f>
        <v>|</v>
      </c>
      <c r="CG18" s="207">
        <f ca="1">IF('INF S3 3'!$AQ16="|","|",CG$7+'INF S3 3'!$AQ16-'INF S3 3'!$AQ$5)</f>
        <v>0.86319042824074077</v>
      </c>
      <c r="CH18" s="196" t="str">
        <f ca="1">IF('INF S3 3'!$AT16="|","|",CH$8+'INF S3 3'!$AT16)</f>
        <v>|</v>
      </c>
      <c r="CI18" s="196"/>
      <c r="CJ18" s="191" t="s">
        <v>216</v>
      </c>
      <c r="CK18" s="83">
        <f ca="1">IF('INF S3 3'!$AQ16="|","|",CK$7+'INF S3 3'!$AQ16-'INF S3 3'!$AQ$5)</f>
        <v>0.89305153935185178</v>
      </c>
      <c r="CL18" s="199" t="s">
        <v>216</v>
      </c>
      <c r="CM18" s="196" t="str">
        <f ca="1">IF('INF S3 3'!$AT16="|","|",CM$8+'INF S3 3'!$AT16)</f>
        <v>|</v>
      </c>
      <c r="CN18" s="82" t="str">
        <f ca="1">IF('INF S3 3'!$AR16="|","|",CN$7+'INF S3 3'!$AR16-'INF S3 3'!$AN$5)</f>
        <v>|</v>
      </c>
      <c r="CO18" s="207">
        <f ca="1">IF('INF S3 3'!$AQ16="|","|",CO$7+'INF S3 3'!$AQ16-'INF S3 3'!$AQ$5)</f>
        <v>0.94652376157407403</v>
      </c>
      <c r="CP18" s="196" t="str">
        <f ca="1">IF('INF S3 3'!$AT16="|","|",CP$8+'INF S3 3'!$AT16)</f>
        <v>|</v>
      </c>
      <c r="CQ18" s="191" t="s">
        <v>216</v>
      </c>
      <c r="CR18" s="83">
        <f ca="1">IF('INF S3 3'!$AQ16="|","|",CR$7+'INF S3 3'!$AQ16-'INF S3 3'!$AQ$5)</f>
        <v>0.97638487268518515</v>
      </c>
      <c r="CS18" s="175"/>
      <c r="CT18" s="175"/>
      <c r="CU18" s="280"/>
      <c r="CV18" s="225">
        <v>1.8</v>
      </c>
      <c r="CW18" s="227" t="str">
        <f ca="1">IF('INF S2 353-271'!$V15="|","|",CW$7+'INF S2 353-271'!$V15)</f>
        <v>|</v>
      </c>
      <c r="CX18" s="286" t="s">
        <v>85</v>
      </c>
      <c r="CY18" s="180"/>
      <c r="CZ18" s="83">
        <f ca="1">IF('INF S3 3'!$AY16="|","|",CZ$19+'INF S3 3'!$AY16)</f>
        <v>0.23105324074074074</v>
      </c>
      <c r="DA18" s="82" t="str">
        <f ca="1">IF('INF S3 3'!$AZ16="|","|",DA$19+'INF S3 3'!$AZ16)</f>
        <v>|</v>
      </c>
      <c r="DB18" s="207"/>
      <c r="DC18" s="191" t="s">
        <v>216</v>
      </c>
      <c r="DD18" s="196" t="str">
        <f ca="1">IF('INF S3 3'!$BB16="|","|",DD$19+'INF S3 3'!$BB16)</f>
        <v>|</v>
      </c>
      <c r="DE18" s="199" t="s">
        <v>216</v>
      </c>
      <c r="DF18" s="207">
        <f ca="1">IF('INF S3 3'!$AY16="|","|",DF$19+'INF S3 3'!$AY16)</f>
        <v>0.26230324074074074</v>
      </c>
      <c r="DG18" s="83">
        <f ca="1">IF('INF S3 3'!$AY16="|","|",DG$19+'INF S3 3'!$AY16)</f>
        <v>0.27271990740740737</v>
      </c>
      <c r="DH18" s="82" t="str">
        <f ca="1">IF('INF S3 3'!$AZ16="|","|",DH$19+'INF S3 3'!$AZ16)</f>
        <v>|</v>
      </c>
      <c r="DI18" s="207"/>
      <c r="DJ18" s="191" t="s">
        <v>216</v>
      </c>
      <c r="DK18" s="196" t="str">
        <f ca="1">IF('INF S3 3'!$BB16="|","|",DK$19+'INF S3 3'!$BB16)</f>
        <v>|</v>
      </c>
      <c r="DL18" s="199" t="s">
        <v>216</v>
      </c>
      <c r="DM18" s="207">
        <f ca="1">IF('INF S3 3'!$AY16="|","|",DM$19+'INF S3 3'!$AY16)</f>
        <v>0.30396990740740737</v>
      </c>
      <c r="DN18" s="83">
        <f ca="1">IF('INF S3 3'!$AY16="|","|",DN$19+'INF S3 3'!$AY16)</f>
        <v>0.31438657407407405</v>
      </c>
      <c r="DO18" s="82" t="str">
        <f ca="1">IF('INF S3 3'!$AZ16="|","|",DO$19+'INF S3 3'!$AZ16)</f>
        <v>|</v>
      </c>
      <c r="DP18" s="207"/>
      <c r="DQ18" s="191" t="s">
        <v>216</v>
      </c>
      <c r="DR18" s="196" t="str">
        <f ca="1">IF('INF S3 3'!$BB16="|","|",DR$19+'INF S3 3'!$BB16)</f>
        <v>|</v>
      </c>
      <c r="DS18" s="199" t="s">
        <v>216</v>
      </c>
      <c r="DT18" s="207">
        <f ca="1">IF('INF S3 3'!$AY16="|","|",DT$19+'INF S3 3'!$AY16)</f>
        <v>0.34563657407407405</v>
      </c>
      <c r="DU18" s="83">
        <f ca="1">IF('INF S3 3'!$AY16="|","|",DU$19+'INF S3 3'!$AY16)</f>
        <v>0.35605324074074074</v>
      </c>
      <c r="DV18" s="82" t="str">
        <f ca="1">IF('INF S3 3'!$AZ16="|","|",DV$19+'INF S3 3'!$AZ16)</f>
        <v>|</v>
      </c>
      <c r="DW18" s="207"/>
      <c r="DX18" s="191" t="s">
        <v>216</v>
      </c>
      <c r="DY18" s="196" t="str">
        <f ca="1">IF('INF S3 3'!$BB16="|","|",DY$19+'INF S3 3'!$BB16)</f>
        <v>|</v>
      </c>
      <c r="DZ18" s="199" t="s">
        <v>216</v>
      </c>
      <c r="EA18" s="207">
        <f ca="1">IF('INF S3 3'!$AY16="|","|",EA$19+'INF S3 3'!$AY16)</f>
        <v>0.38730324074074074</v>
      </c>
      <c r="EB18" s="82" t="str">
        <f ca="1">IF('INF S3 3'!$AZ16="|","|",EB$19+'INF S3 3'!$AZ16)</f>
        <v>|</v>
      </c>
      <c r="EC18" s="196" t="str">
        <f ca="1">IF('INF S3 3'!$BB16="|","|",EC$19+'INF S3 3'!$BB16)</f>
        <v>|</v>
      </c>
      <c r="ED18" s="199" t="s">
        <v>216</v>
      </c>
      <c r="EE18" s="83">
        <f ca="1">IF('INF S3 3'!$AY16="|","|",EE$19+'INF S3 3'!$AY16)</f>
        <v>0.43938657407407405</v>
      </c>
      <c r="EF18" s="207"/>
      <c r="EG18" s="191" t="s">
        <v>216</v>
      </c>
      <c r="EH18" s="196" t="str">
        <f ca="1">IF('INF S3 3'!$BB16="|","|",EH$19+'INF S3 3'!$BB16)</f>
        <v>|</v>
      </c>
      <c r="EI18" s="207">
        <f ca="1">IF('INF S3 3'!$AY16="|","|",EI$19+'INF S3 3'!$AY16)</f>
        <v>0.47063657407407405</v>
      </c>
      <c r="EJ18" s="82" t="str">
        <f ca="1">IF('INF S3 3'!$AZ16="|","|",EJ$19+'INF S3 3'!$AZ16)</f>
        <v>|</v>
      </c>
      <c r="EK18" s="196" t="str">
        <f ca="1">IF('INF S3 3'!$BB16="|","|",EK$19+'INF S3 3'!$BB16)</f>
        <v>|</v>
      </c>
      <c r="EL18" s="199" t="s">
        <v>216</v>
      </c>
      <c r="EM18" s="83">
        <f ca="1">IF('INF S3 3'!$AY16="|","|",EM$19+'INF S3 3'!$AY16)</f>
        <v>0.52271990740740748</v>
      </c>
      <c r="EN18" s="207"/>
      <c r="EO18" s="191" t="s">
        <v>216</v>
      </c>
      <c r="EP18" s="196" t="str">
        <f ca="1">IF('INF S3 3'!$BB16="|","|",EP$19+'INF S3 3'!$BB16)</f>
        <v>|</v>
      </c>
      <c r="EQ18" s="207">
        <f ca="1">IF('INF S3 3'!$AY16="|","|",EQ$19+'INF S3 3'!$AY16)</f>
        <v>0.55396990740740748</v>
      </c>
      <c r="ER18" s="82" t="str">
        <f ca="1">IF('INF S3 3'!$AZ16="|","|",ER$19+'INF S3 3'!$AZ16)</f>
        <v>|</v>
      </c>
      <c r="ES18" s="196" t="str">
        <f ca="1">IF('INF S3 3'!$BB16="|","|",ES$19+'INF S3 3'!$BB16)</f>
        <v>|</v>
      </c>
      <c r="ET18" s="199" t="s">
        <v>216</v>
      </c>
      <c r="EU18" s="83">
        <f ca="1">IF('INF S3 3'!$AY16="|","|",EU$19+'INF S3 3'!$AY16)</f>
        <v>0.60605324074074074</v>
      </c>
      <c r="EV18" s="207"/>
      <c r="EW18" s="191" t="s">
        <v>216</v>
      </c>
      <c r="EX18" s="196" t="str">
        <f ca="1">IF('INF S3 3'!$BB16="|","|",EX$19+'INF S3 3'!$BB16)</f>
        <v>|</v>
      </c>
      <c r="EY18" s="207">
        <f ca="1">IF('INF S3 3'!$AY16="|","|",EY$19+'INF S3 3'!$AY16)</f>
        <v>0.63730324074074074</v>
      </c>
      <c r="EZ18" s="83">
        <f ca="1">IF('INF S3 3'!$AY16="|","|",EZ$19+'INF S3 3'!$AY16)</f>
        <v>0.64771990740740748</v>
      </c>
      <c r="FA18" s="82" t="str">
        <f ca="1">IF('INF S3 3'!$AZ16="|","|",FA$19+'INF S3 3'!$AZ16)</f>
        <v>|</v>
      </c>
      <c r="FB18" s="207"/>
      <c r="FC18" s="191" t="s">
        <v>216</v>
      </c>
      <c r="FD18" s="196" t="str">
        <f ca="1">IF('INF S3 3'!$BB16="|","|",FD$19+'INF S3 3'!$BB16)</f>
        <v>|</v>
      </c>
      <c r="FE18" s="199" t="s">
        <v>216</v>
      </c>
      <c r="FF18" s="207">
        <f ca="1">IF('INF S3 3'!$AY16="|","|",FF$19+'INF S3 3'!$AY16)</f>
        <v>0.67896990740740748</v>
      </c>
      <c r="FG18" s="83">
        <f ca="1">IF('INF S3 3'!$AY16="|","|",FG$19+'INF S3 3'!$AY16)</f>
        <v>0.68938657407407411</v>
      </c>
      <c r="FH18" s="82" t="str">
        <f ca="1">IF('INF S3 3'!$AZ16="|","|",FH$19+'INF S3 3'!$AZ16)</f>
        <v>|</v>
      </c>
      <c r="FI18" s="207"/>
      <c r="FJ18" s="191" t="s">
        <v>216</v>
      </c>
      <c r="FK18" s="196" t="str">
        <f ca="1">IF('INF S3 3'!$BB16="|","|",FK$19+'INF S3 3'!$BB16)</f>
        <v>|</v>
      </c>
      <c r="FL18" s="207">
        <f ca="1">IF('INF S3 3'!$AY16="|","|",FL$19+'INF S3 3'!$AY16)</f>
        <v>0.72063657407407411</v>
      </c>
      <c r="FM18" s="83">
        <f ca="1">IF('INF S3 3'!$AY16="|","|",FM$19+'INF S3 3'!$AY16)</f>
        <v>0.73105324074074074</v>
      </c>
      <c r="FN18" s="82" t="str">
        <f ca="1">IF('INF S3 3'!$AZ16="|","|",FN$19+'INF S3 3'!$AZ16)</f>
        <v>|</v>
      </c>
      <c r="FO18" s="207"/>
      <c r="FP18" s="191" t="s">
        <v>216</v>
      </c>
      <c r="FQ18" s="196" t="str">
        <f ca="1">IF('INF S3 3'!$BB16="|","|",FQ$19+'INF S3 3'!$BB16)</f>
        <v>|</v>
      </c>
      <c r="FR18" s="199" t="s">
        <v>216</v>
      </c>
      <c r="FS18" s="207">
        <f ca="1">IF('INF S3 3'!$AY16="|","|",FS$19+'INF S3 3'!$AY16)</f>
        <v>0.76230324074074074</v>
      </c>
      <c r="FT18" s="82" t="str">
        <f ca="1">IF('INF S3 3'!$AZ16="|","|",FT$19+'INF S3 3'!$AZ16)</f>
        <v>|</v>
      </c>
      <c r="FU18" s="196" t="str">
        <f ca="1">IF('INF S3 3'!$BB16="|","|",FU$19+'INF S3 3'!$BB16)</f>
        <v>|</v>
      </c>
      <c r="FV18" s="199" t="s">
        <v>216</v>
      </c>
      <c r="FW18" s="83">
        <f ca="1">IF('INF S3 3'!$AY16="|","|",FW$19+'INF S3 3'!$AY16)</f>
        <v>0.81438657407407411</v>
      </c>
      <c r="FX18" s="207"/>
      <c r="FY18" s="191" t="s">
        <v>216</v>
      </c>
      <c r="FZ18" s="196" t="str">
        <f ca="1">IF('INF S3 3'!$BB16="|","|",FZ$19+'INF S3 3'!$BB16)</f>
        <v>|</v>
      </c>
      <c r="GA18" s="207">
        <f ca="1">IF('INF S3 3'!$AY16="|","|",GA$19+'INF S3 3'!$AY16)</f>
        <v>0.84563657407407411</v>
      </c>
      <c r="GB18" s="82" t="str">
        <f ca="1">IF('INF S3 3'!$AZ16="|","|",GB$19+'INF S3 3'!$AZ16)</f>
        <v>|</v>
      </c>
      <c r="GC18" s="196" t="str">
        <f ca="1">IF('INF S3 3'!$BB16="|","|",GC$19+'INF S3 3'!$BB16)</f>
        <v>|</v>
      </c>
      <c r="GD18" s="199" t="s">
        <v>216</v>
      </c>
      <c r="GE18" s="83">
        <f ca="1">IF('INF S3 3'!$AY16="|","|",GE$19+'INF S3 3'!$AY16)</f>
        <v>0.89771990740740748</v>
      </c>
      <c r="GF18" s="207"/>
      <c r="GG18" s="191" t="s">
        <v>216</v>
      </c>
      <c r="GH18" s="196" t="str">
        <f ca="1">IF('INF S3 3'!$BB16="|","|",GH$19+'INF S3 3'!$BB16)</f>
        <v>|</v>
      </c>
      <c r="GI18" s="207">
        <f ca="1">IF('INF S3 3'!$AY16="|","|",GI$19+'INF S3 3'!$AY16)</f>
        <v>0.92896990740740748</v>
      </c>
      <c r="GJ18" s="82" t="str">
        <f ca="1">IF('INF S3 3'!$AZ16="|","|",GJ$19+'INF S3 3'!$AZ16)</f>
        <v>|</v>
      </c>
      <c r="GK18" s="199" t="s">
        <v>216</v>
      </c>
      <c r="GL18" s="83">
        <f ca="1">IF('INF S3 3'!$AY16="|","|",GL$19+'INF S3 3'!$AY16)</f>
        <v>0.98105324074074074</v>
      </c>
    </row>
    <row r="19" spans="1:194" s="18" customFormat="1">
      <c r="A19" s="228">
        <f ca="1">'INF S3 3'!K15</f>
        <v>0</v>
      </c>
      <c r="B19" s="229">
        <v>0</v>
      </c>
      <c r="C19" s="287" t="str">
        <f ca="1">'INF S3 3'!$AI17</f>
        <v>Poznań Główny</v>
      </c>
      <c r="D19" s="189"/>
      <c r="E19" s="84">
        <f ca="1">IF('INF S3 3'!$AQ17="|","|",E$7+'INF S3 3'!$AQ17-'INF S3 3'!$AQ$5)</f>
        <v>0.22806311342592592</v>
      </c>
      <c r="F19" s="206">
        <f ca="1">IF('INF S3 3'!$AQ17="|","|",F$7+'INF S3 3'!$AQ17-'INF S3 3'!$AQ$5)</f>
        <v>0.23986866898148149</v>
      </c>
      <c r="G19" s="339" t="s">
        <v>216</v>
      </c>
      <c r="H19" s="341"/>
      <c r="I19" s="349" t="s">
        <v>216</v>
      </c>
      <c r="J19" s="86">
        <f ca="1">IF('INF S3 3'!$AR17="|","|",J$7+'INF S3 3'!$AR17-'INF S3 3'!$AN$5)</f>
        <v>0.26034722222222229</v>
      </c>
      <c r="K19" s="84">
        <f ca="1">IF('INF S3 3'!$AQ17="|","|",K$7+'INF S3 3'!$AQ17-'INF S3 3'!$AQ$5)</f>
        <v>0.26972978009259257</v>
      </c>
      <c r="L19" s="206">
        <f ca="1">IF('INF S3 3'!$AQ17="|","|",L$7+'INF S3 3'!$AQ17-'INF S3 3'!$AQ$5)</f>
        <v>0.28153533564814814</v>
      </c>
      <c r="M19" s="339" t="s">
        <v>216</v>
      </c>
      <c r="N19" s="341">
        <f ca="1">IF('INF S3 3'!$AT17="|","|",N$8+'INF S3 3'!$AT17-'INF S3 3'!$AO$5)</f>
        <v>0.29093750000000002</v>
      </c>
      <c r="O19" s="341"/>
      <c r="P19" s="349" t="s">
        <v>216</v>
      </c>
      <c r="Q19" s="86">
        <f ca="1">IF('INF S3 3'!$AR17="|","|",Q$7+'INF S3 3'!$AR17-'INF S3 3'!$AN$5)</f>
        <v>0.30201388888888892</v>
      </c>
      <c r="R19" s="84">
        <f ca="1">IF('INF S3 3'!$AQ17="|","|",R$7+'INF S3 3'!$AQ17-'INF S3 3'!$AQ$5)</f>
        <v>0.31139644675925926</v>
      </c>
      <c r="S19" s="206">
        <f ca="1">IF('INF S3 3'!$AQ17="|","|",S$7+'INF S3 3'!$AQ17-'INF S3 3'!$AQ$5)</f>
        <v>0.32320200231481483</v>
      </c>
      <c r="T19" s="339" t="s">
        <v>216</v>
      </c>
      <c r="U19" s="341">
        <f ca="1">IF('INF S3 3'!$AT17="|","|",U$8+'INF S3 3'!$AT17-'INF S3 3'!$AO$5)</f>
        <v>0.3326041666666667</v>
      </c>
      <c r="V19" s="341"/>
      <c r="W19" s="349" t="s">
        <v>216</v>
      </c>
      <c r="X19" s="86">
        <f ca="1">IF('INF S3 3'!$AR17="|","|",X$7+'INF S3 3'!$AR17-'INF S3 3'!$AN$5)</f>
        <v>0.3436805555555556</v>
      </c>
      <c r="Y19" s="84">
        <f ca="1">IF('INF S3 3'!$AQ17="|","|",Y$7+'INF S3 3'!$AQ17-'INF S3 3'!$AQ$5)</f>
        <v>0.35306311342592595</v>
      </c>
      <c r="Z19" s="206">
        <f ca="1">IF('INF S3 3'!$AQ17="|","|",Z$7+'INF S3 3'!$AQ17-'INF S3 3'!$AQ$5)</f>
        <v>0.36486866898148146</v>
      </c>
      <c r="AA19" s="339" t="s">
        <v>216</v>
      </c>
      <c r="AB19" s="341">
        <f ca="1">IF('INF S3 3'!$AT17="|","|",AB$8+'INF S3 3'!$AT17-'INF S3 3'!$AO$5)</f>
        <v>0.37427083333333333</v>
      </c>
      <c r="AC19" s="341"/>
      <c r="AD19" s="349" t="s">
        <v>216</v>
      </c>
      <c r="AE19" s="86">
        <f ca="1">IF('INF S3 3'!$AR17="|","|",AE$7+'INF S3 3'!$AR17-'INF S3 3'!$AN$5)</f>
        <v>0.38534722222222223</v>
      </c>
      <c r="AF19" s="206">
        <f ca="1">IF('INF S3 3'!$AQ17="|","|",AF$7+'INF S3 3'!$AQ17-'INF S3 3'!$AQ$5)</f>
        <v>0.40653533564814814</v>
      </c>
      <c r="AG19" s="341">
        <f ca="1">IF('INF S3 3'!$AT17="|","|",AG$8+'INF S3 3'!$AT17-'INF S3 3'!$AO$5)</f>
        <v>0.41593750000000002</v>
      </c>
      <c r="AH19" s="341"/>
      <c r="AI19" s="349" t="s">
        <v>216</v>
      </c>
      <c r="AJ19" s="84">
        <f ca="1">IF('INF S3 3'!$AQ17="|","|",AJ$7+'INF S3 3'!$AQ17-'INF S3 3'!$AQ$5)</f>
        <v>0.43639644675925926</v>
      </c>
      <c r="AK19" s="339" t="s">
        <v>216</v>
      </c>
      <c r="AL19" s="341">
        <f ca="1">IF('INF S3 3'!$AT17="|","|",AL$8+'INF S3 3'!$AT17-'INF S3 3'!$AO$5)</f>
        <v>0.4576041666666667</v>
      </c>
      <c r="AM19" s="86">
        <f ca="1">IF('INF S3 3'!$AR17="|","|",AM$7+'INF S3 3'!$AR17-'INF S3 3'!$AN$5)</f>
        <v>0.4686805555555556</v>
      </c>
      <c r="AN19" s="206">
        <f ca="1">IF('INF S3 3'!$AQ17="|","|",AN$7+'INF S3 3'!$AQ17-'INF S3 3'!$AQ$5)</f>
        <v>0.4898686689814814</v>
      </c>
      <c r="AO19" s="341">
        <f ca="1">IF('INF S3 3'!$AT17="|","|",AO$8+'INF S3 3'!$AT17-'INF S3 3'!$AO$5)</f>
        <v>0.49927083333333333</v>
      </c>
      <c r="AP19" s="341"/>
      <c r="AQ19" s="349" t="s">
        <v>216</v>
      </c>
      <c r="AR19" s="84">
        <f ca="1">IF('INF S3 3'!$AQ17="|","|",AR$7+'INF S3 3'!$AQ17-'INF S3 3'!$AQ$5)</f>
        <v>0.51972978009259252</v>
      </c>
      <c r="AS19" s="339" t="s">
        <v>216</v>
      </c>
      <c r="AT19" s="341">
        <f ca="1">IF('INF S3 3'!$AT17="|","|",AT$8+'INF S3 3'!$AT17-'INF S3 3'!$AO$5)</f>
        <v>0.54093750000000007</v>
      </c>
      <c r="AU19" s="86">
        <f ca="1">IF('INF S3 3'!$AR17="|","|",AU$7+'INF S3 3'!$AR17-'INF S3 3'!$AN$5)</f>
        <v>0.55201388888888892</v>
      </c>
      <c r="AV19" s="206">
        <f ca="1">IF('INF S3 3'!$AQ17="|","|",AV$7+'INF S3 3'!$AQ17-'INF S3 3'!$AQ$5)</f>
        <v>0.57320200231481477</v>
      </c>
      <c r="AW19" s="341">
        <f ca="1">IF('INF S3 3'!$AT17="|","|",AW$8+'INF S3 3'!$AT17-'INF S3 3'!$AO$5)</f>
        <v>0.5826041666666667</v>
      </c>
      <c r="AX19" s="341"/>
      <c r="AY19" s="349" t="s">
        <v>216</v>
      </c>
      <c r="AZ19" s="84">
        <f ca="1">IF('INF S3 3'!$AQ17="|","|",AZ$7+'INF S3 3'!$AQ17-'INF S3 3'!$AQ$5)</f>
        <v>0.60306311342592589</v>
      </c>
      <c r="BA19" s="339" t="s">
        <v>216</v>
      </c>
      <c r="BB19" s="341">
        <f ca="1">IF('INF S3 3'!$AT17="|","|",BB$8+'INF S3 3'!$AT17-'INF S3 3'!$AO$5)</f>
        <v>0.62427083333333344</v>
      </c>
      <c r="BC19" s="86">
        <f ca="1">IF('INF S3 3'!$AR17="|","|",BC$7+'INF S3 3'!$AR17-'INF S3 3'!$AN$5)</f>
        <v>0.63534722222222229</v>
      </c>
      <c r="BD19" s="84">
        <f ca="1">IF('INF S3 3'!$AQ17="|","|",BD$7+'INF S3 3'!$AQ17-'INF S3 3'!$AQ$5)</f>
        <v>0.64472978009259263</v>
      </c>
      <c r="BE19" s="206">
        <f ca="1">IF('INF S3 3'!$AQ17="|","|",BE$7+'INF S3 3'!$AQ17-'INF S3 3'!$AQ$5)</f>
        <v>0.65653533564814814</v>
      </c>
      <c r="BF19" s="339" t="s">
        <v>216</v>
      </c>
      <c r="BG19" s="341">
        <f ca="1">IF('INF S3 3'!$AT17="|","|",BG$8+'INF S3 3'!$AT17-'INF S3 3'!$AO$5)</f>
        <v>0.66593750000000007</v>
      </c>
      <c r="BH19" s="341"/>
      <c r="BI19" s="349" t="s">
        <v>216</v>
      </c>
      <c r="BJ19" s="86">
        <f ca="1">IF('INF S3 3'!$AR17="|","|",BJ$7+'INF S3 3'!$AR17-'INF S3 3'!$AN$5)</f>
        <v>0.67701388888888892</v>
      </c>
      <c r="BK19" s="84">
        <f ca="1">IF('INF S3 3'!$AQ17="|","|",BK$7+'INF S3 3'!$AQ17-'INF S3 3'!$AQ$5)</f>
        <v>0.68639644675925926</v>
      </c>
      <c r="BL19" s="206">
        <f ca="1">IF('INF S3 3'!$AQ17="|","|",BL$7+'INF S3 3'!$AQ17-'INF S3 3'!$AQ$5)</f>
        <v>0.69820200231481477</v>
      </c>
      <c r="BM19" s="339" t="s">
        <v>216</v>
      </c>
      <c r="BN19" s="341">
        <f ca="1">IF('INF S3 3'!$AT17="|","|",BN$8+'INF S3 3'!$AT17-'INF S3 3'!$AO$5)</f>
        <v>0.7076041666666667</v>
      </c>
      <c r="BO19" s="341"/>
      <c r="BP19" s="349" t="s">
        <v>216</v>
      </c>
      <c r="BQ19" s="86">
        <f ca="1">IF('INF S3 3'!$AR17="|","|",BQ$7+'INF S3 3'!$AR17-'INF S3 3'!$AN$5)</f>
        <v>0.71868055555555554</v>
      </c>
      <c r="BR19" s="84">
        <f ca="1">IF('INF S3 3'!$AQ17="|","|",BR$7+'INF S3 3'!$AQ17-'INF S3 3'!$AQ$5)</f>
        <v>0.72806311342592589</v>
      </c>
      <c r="BS19" s="206">
        <f ca="1">IF('INF S3 3'!$AQ17="|","|",BS$7+'INF S3 3'!$AQ17-'INF S3 3'!$AQ$5)</f>
        <v>0.73986866898148151</v>
      </c>
      <c r="BT19" s="339" t="s">
        <v>216</v>
      </c>
      <c r="BU19" s="341">
        <f ca="1">IF('INF S3 3'!$AT17="|","|",BU$8+'INF S3 3'!$AT17-'INF S3 3'!$AO$5)</f>
        <v>0.74927083333333344</v>
      </c>
      <c r="BV19" s="341"/>
      <c r="BW19" s="349" t="s">
        <v>216</v>
      </c>
      <c r="BX19" s="86">
        <f ca="1">IF('INF S3 3'!$AR17="|","|",BX$7+'INF S3 3'!$AR17-'INF S3 3'!$AN$5)</f>
        <v>0.76034722222222229</v>
      </c>
      <c r="BY19" s="206">
        <f ca="1">IF('INF S3 3'!$AQ17="|","|",BY$7+'INF S3 3'!$AQ17-'INF S3 3'!$AQ$5)</f>
        <v>0.78153533564814814</v>
      </c>
      <c r="BZ19" s="341">
        <f ca="1">IF('INF S3 3'!$AT17="|","|",BZ$8+'INF S3 3'!$AT17-'INF S3 3'!$AO$5)</f>
        <v>0.79093750000000007</v>
      </c>
      <c r="CA19" s="341"/>
      <c r="CB19" s="349" t="s">
        <v>216</v>
      </c>
      <c r="CC19" s="84">
        <f ca="1">IF('INF S3 3'!$AQ17="|","|",CC$7+'INF S3 3'!$AQ17-'INF S3 3'!$AQ$5)</f>
        <v>0.81139644675925915</v>
      </c>
      <c r="CD19" s="339" t="s">
        <v>216</v>
      </c>
      <c r="CE19" s="341">
        <f ca="1">IF('INF S3 3'!$AT17="|","|",CE$8+'INF S3 3'!$AT17-'INF S3 3'!$AO$5)</f>
        <v>0.8326041666666667</v>
      </c>
      <c r="CF19" s="86">
        <f ca="1">IF('INF S3 3'!$AR17="|","|",CF$7+'INF S3 3'!$AR17-'INF S3 3'!$AN$5)</f>
        <v>0.84368055555555554</v>
      </c>
      <c r="CG19" s="206">
        <f ca="1">IF('INF S3 3'!$AQ17="|","|",CG$7+'INF S3 3'!$AQ17-'INF S3 3'!$AQ$5)</f>
        <v>0.86486866898148151</v>
      </c>
      <c r="CH19" s="341">
        <f ca="1">IF('INF S3 3'!$AT17="|","|",CH$8+'INF S3 3'!$AT17-'INF S3 3'!$AO$5)</f>
        <v>0.87427083333333344</v>
      </c>
      <c r="CI19" s="341"/>
      <c r="CJ19" s="349" t="s">
        <v>216</v>
      </c>
      <c r="CK19" s="84">
        <f ca="1">IF('INF S3 3'!$AQ17="|","|",CK$7+'INF S3 3'!$AQ17-'INF S3 3'!$AQ$5)</f>
        <v>0.89472978009259252</v>
      </c>
      <c r="CL19" s="339" t="s">
        <v>216</v>
      </c>
      <c r="CM19" s="341">
        <f ca="1">IF('INF S3 3'!$AT17="|","|",CM$8+'INF S3 3'!$AT17-'INF S3 3'!$AO$5)</f>
        <v>0.91593750000000007</v>
      </c>
      <c r="CN19" s="86">
        <f ca="1">IF('INF S3 3'!$AR17="|","|",CN$7+'INF S3 3'!$AR17-'INF S3 3'!$AN$5)</f>
        <v>0.92701388888888892</v>
      </c>
      <c r="CO19" s="206">
        <f ca="1">IF('INF S3 3'!$AQ17="|","|",CO$7+'INF S3 3'!$AQ17-'INF S3 3'!$AQ$5)</f>
        <v>0.94820200231481477</v>
      </c>
      <c r="CP19" s="341">
        <f ca="1">IF('INF S3 3'!$AT17="|","|",CP$8+'INF S3 3'!$AT17-'INF S3 3'!$AO$5)</f>
        <v>0.9576041666666667</v>
      </c>
      <c r="CQ19" s="349" t="s">
        <v>216</v>
      </c>
      <c r="CR19" s="84">
        <f ca="1">IF('INF S3 3'!$AQ17="|","|",CR$7+'INF S3 3'!$AQ17-'INF S3 3'!$AQ$5)</f>
        <v>0.97806311342592589</v>
      </c>
      <c r="CS19" s="336"/>
      <c r="CT19" s="336"/>
      <c r="CU19" s="279"/>
      <c r="CV19" s="228">
        <v>0</v>
      </c>
      <c r="CW19" s="229">
        <v>0</v>
      </c>
      <c r="CX19" s="387" t="str">
        <f ca="1">'INF S3 3'!$AI17</f>
        <v>Poznań Główny</v>
      </c>
      <c r="CY19" s="189"/>
      <c r="CZ19" s="84">
        <v>0.22916666666666666</v>
      </c>
      <c r="DA19" s="86">
        <v>0.24027777777777778</v>
      </c>
      <c r="DB19" s="206"/>
      <c r="DC19" s="340" t="s">
        <v>216</v>
      </c>
      <c r="DD19" s="341">
        <v>0.25138888888888888</v>
      </c>
      <c r="DE19" s="339" t="s">
        <v>216</v>
      </c>
      <c r="DF19" s="206">
        <v>0.26041666666666669</v>
      </c>
      <c r="DG19" s="84">
        <v>0.27083333333333331</v>
      </c>
      <c r="DH19" s="86">
        <v>0.28194444444444444</v>
      </c>
      <c r="DI19" s="206"/>
      <c r="DJ19" s="340" t="s">
        <v>216</v>
      </c>
      <c r="DK19" s="341">
        <v>0.29305555555555557</v>
      </c>
      <c r="DL19" s="339" t="s">
        <v>216</v>
      </c>
      <c r="DM19" s="206">
        <v>0.30208333333333331</v>
      </c>
      <c r="DN19" s="84">
        <v>0.3125</v>
      </c>
      <c r="DO19" s="86">
        <v>0.32361111111111113</v>
      </c>
      <c r="DP19" s="206"/>
      <c r="DQ19" s="340" t="s">
        <v>216</v>
      </c>
      <c r="DR19" s="341">
        <v>0.3347222222222222</v>
      </c>
      <c r="DS19" s="339" t="s">
        <v>216</v>
      </c>
      <c r="DT19" s="206">
        <v>0.34375</v>
      </c>
      <c r="DU19" s="84">
        <v>0.35416666666666669</v>
      </c>
      <c r="DV19" s="86">
        <v>0.36527777777777781</v>
      </c>
      <c r="DW19" s="206"/>
      <c r="DX19" s="340" t="s">
        <v>216</v>
      </c>
      <c r="DY19" s="341">
        <v>0.37638888888888888</v>
      </c>
      <c r="DZ19" s="339" t="s">
        <v>216</v>
      </c>
      <c r="EA19" s="206">
        <v>0.38541666666666669</v>
      </c>
      <c r="EB19" s="86">
        <v>0.4069444444444445</v>
      </c>
      <c r="EC19" s="341">
        <v>0.41805555555555557</v>
      </c>
      <c r="ED19" s="339" t="s">
        <v>216</v>
      </c>
      <c r="EE19" s="84">
        <v>0.4375</v>
      </c>
      <c r="EF19" s="206"/>
      <c r="EG19" s="340" t="s">
        <v>216</v>
      </c>
      <c r="EH19" s="341">
        <v>0.4597222222222222</v>
      </c>
      <c r="EI19" s="206">
        <v>0.46875</v>
      </c>
      <c r="EJ19" s="86">
        <v>0.49027777777777781</v>
      </c>
      <c r="EK19" s="341">
        <v>0.50138888888888888</v>
      </c>
      <c r="EL19" s="339" t="s">
        <v>216</v>
      </c>
      <c r="EM19" s="84">
        <v>0.52083333333333337</v>
      </c>
      <c r="EN19" s="206"/>
      <c r="EO19" s="340" t="s">
        <v>216</v>
      </c>
      <c r="EP19" s="341">
        <v>0.54305555555555551</v>
      </c>
      <c r="EQ19" s="206">
        <v>0.55208333333333337</v>
      </c>
      <c r="ER19" s="86">
        <v>0.57361111111111118</v>
      </c>
      <c r="ES19" s="341">
        <v>0.58472222222222225</v>
      </c>
      <c r="ET19" s="339" t="s">
        <v>216</v>
      </c>
      <c r="EU19" s="84">
        <v>0.60416666666666663</v>
      </c>
      <c r="EV19" s="206"/>
      <c r="EW19" s="340" t="s">
        <v>216</v>
      </c>
      <c r="EX19" s="341">
        <v>0.62638888888888888</v>
      </c>
      <c r="EY19" s="206">
        <v>0.63541666666666663</v>
      </c>
      <c r="EZ19" s="84">
        <v>0.64583333333333337</v>
      </c>
      <c r="FA19" s="86">
        <v>0.65694444444444444</v>
      </c>
      <c r="FB19" s="206"/>
      <c r="FC19" s="340" t="s">
        <v>216</v>
      </c>
      <c r="FD19" s="341">
        <v>0.66805555555555562</v>
      </c>
      <c r="FE19" s="339" t="s">
        <v>216</v>
      </c>
      <c r="FF19" s="206">
        <v>0.67708333333333337</v>
      </c>
      <c r="FG19" s="84">
        <v>0.6875</v>
      </c>
      <c r="FH19" s="86">
        <v>0.69861111111111107</v>
      </c>
      <c r="FI19" s="206"/>
      <c r="FJ19" s="340" t="s">
        <v>216</v>
      </c>
      <c r="FK19" s="341">
        <v>0.70972222222222225</v>
      </c>
      <c r="FL19" s="206">
        <v>0.71875</v>
      </c>
      <c r="FM19" s="84">
        <v>0.72916666666666663</v>
      </c>
      <c r="FN19" s="86">
        <v>0.7402777777777777</v>
      </c>
      <c r="FO19" s="206"/>
      <c r="FP19" s="340" t="s">
        <v>216</v>
      </c>
      <c r="FQ19" s="341">
        <v>0.75138888888888899</v>
      </c>
      <c r="FR19" s="339" t="s">
        <v>216</v>
      </c>
      <c r="FS19" s="206">
        <v>0.76041666666666663</v>
      </c>
      <c r="FT19" s="86">
        <v>0.78194444444444444</v>
      </c>
      <c r="FU19" s="341">
        <v>0.79305555555555562</v>
      </c>
      <c r="FV19" s="339" t="s">
        <v>216</v>
      </c>
      <c r="FW19" s="84">
        <v>0.8125</v>
      </c>
      <c r="FX19" s="206"/>
      <c r="FY19" s="340" t="s">
        <v>216</v>
      </c>
      <c r="FZ19" s="341">
        <v>0.83472222222222225</v>
      </c>
      <c r="GA19" s="206">
        <v>0.84375</v>
      </c>
      <c r="GB19" s="86">
        <v>0.8652777777777777</v>
      </c>
      <c r="GC19" s="341">
        <v>0.87638888888888899</v>
      </c>
      <c r="GD19" s="339" t="s">
        <v>216</v>
      </c>
      <c r="GE19" s="84">
        <v>0.89583333333333337</v>
      </c>
      <c r="GF19" s="206"/>
      <c r="GG19" s="340" t="s">
        <v>216</v>
      </c>
      <c r="GH19" s="341">
        <v>0.91805555555555562</v>
      </c>
      <c r="GI19" s="206">
        <v>0.92708333333333337</v>
      </c>
      <c r="GJ19" s="86">
        <v>0.94861111111111107</v>
      </c>
      <c r="GK19" s="339" t="s">
        <v>216</v>
      </c>
      <c r="GL19" s="84">
        <v>0.97916666666666663</v>
      </c>
    </row>
    <row r="20" spans="1:194">
      <c r="A20" s="227" t="str">
        <f ca="1">IF('INF S2 353-271'!$V15="|","|",A$7+'INF S2 353-271'!$V15)</f>
        <v>|</v>
      </c>
      <c r="B20" s="230">
        <f ca="1">'INF S4 3-351'!K11</f>
        <v>13.759999999999986</v>
      </c>
      <c r="C20" s="295" t="str">
        <f ca="1">'INF S4 3-351'!L11</f>
        <v>Nowa Wieś Poznańska</v>
      </c>
      <c r="D20" s="182"/>
      <c r="E20" s="176" t="s">
        <v>216</v>
      </c>
      <c r="F20" s="208"/>
      <c r="G20" s="213">
        <f ca="1">IF('INF S4 3-351'!$AQ11="|","|",G$7+'INF S4 3-351'!$AQ11)</f>
        <v>0.2400122337962963</v>
      </c>
      <c r="H20" s="208" t="s">
        <v>216</v>
      </c>
      <c r="I20" s="215" t="str">
        <f ca="1">IF('INF S4 3-351'!$AS11="|","|",I$7+'INF S4 3-351'!$AS11)</f>
        <v>|</v>
      </c>
      <c r="J20" s="176" t="s">
        <v>216</v>
      </c>
      <c r="K20" s="176" t="s">
        <v>216</v>
      </c>
      <c r="L20" s="208"/>
      <c r="M20" s="213">
        <f ca="1">IF('INF S4 3-351'!$AQ11="|","|",M$7+'INF S4 3-351'!$AQ11)</f>
        <v>0.28167890046296296</v>
      </c>
      <c r="N20" s="234" t="s">
        <v>216</v>
      </c>
      <c r="O20" s="208" t="s">
        <v>216</v>
      </c>
      <c r="P20" s="215" t="str">
        <f ca="1">IF('INF S4 3-351'!$AS11="|","|",P$7+'INF S4 3-351'!$AS11)</f>
        <v>|</v>
      </c>
      <c r="Q20" s="176" t="s">
        <v>216</v>
      </c>
      <c r="R20" s="176" t="s">
        <v>216</v>
      </c>
      <c r="S20" s="208"/>
      <c r="T20" s="213">
        <f ca="1">IF('INF S4 3-351'!$AQ11="|","|",T$7+'INF S4 3-351'!$AQ11)</f>
        <v>0.32334556712962959</v>
      </c>
      <c r="U20" s="234" t="s">
        <v>216</v>
      </c>
      <c r="V20" s="208" t="s">
        <v>216</v>
      </c>
      <c r="W20" s="215" t="str">
        <f ca="1">IF('INF S4 3-351'!$AS11="|","|",W$7+'INF S4 3-351'!$AS11)</f>
        <v>|</v>
      </c>
      <c r="X20" s="176" t="s">
        <v>216</v>
      </c>
      <c r="Y20" s="176" t="s">
        <v>216</v>
      </c>
      <c r="Z20" s="208"/>
      <c r="AA20" s="213">
        <f ca="1">IF('INF S4 3-351'!$AQ11="|","|",AA$7+'INF S4 3-351'!$AQ11)</f>
        <v>0.36501223379629633</v>
      </c>
      <c r="AB20" s="234" t="s">
        <v>216</v>
      </c>
      <c r="AC20" s="208" t="s">
        <v>216</v>
      </c>
      <c r="AD20" s="215" t="str">
        <f ca="1">IF('INF S4 3-351'!$AS11="|","|",AD$7+'INF S4 3-351'!$AS11)</f>
        <v>|</v>
      </c>
      <c r="AE20" s="176" t="s">
        <v>216</v>
      </c>
      <c r="AF20" s="208"/>
      <c r="AG20" s="234" t="s">
        <v>216</v>
      </c>
      <c r="AH20" s="208" t="s">
        <v>216</v>
      </c>
      <c r="AI20" s="215" t="str">
        <f ca="1">IF('INF S4 3-351'!$AS11="|","|",AI$7+'INF S4 3-351'!$AS11)</f>
        <v>|</v>
      </c>
      <c r="AJ20" s="176" t="s">
        <v>216</v>
      </c>
      <c r="AK20" s="213">
        <f ca="1">IF('INF S4 3-351'!$AQ11="|","|",AK$7+'INF S4 3-351'!$AQ11)</f>
        <v>0.44834556712962959</v>
      </c>
      <c r="AL20" s="234" t="s">
        <v>216</v>
      </c>
      <c r="AM20" s="176" t="s">
        <v>216</v>
      </c>
      <c r="AN20" s="208"/>
      <c r="AO20" s="234" t="s">
        <v>216</v>
      </c>
      <c r="AP20" s="208" t="s">
        <v>216</v>
      </c>
      <c r="AQ20" s="215" t="str">
        <f ca="1">IF('INF S4 3-351'!$AS11="|","|",AQ$7+'INF S4 3-351'!$AS11)</f>
        <v>|</v>
      </c>
      <c r="AR20" s="176" t="s">
        <v>216</v>
      </c>
      <c r="AS20" s="213">
        <f ca="1">IF('INF S4 3-351'!$AQ11="|","|",AS$7+'INF S4 3-351'!$AQ11)</f>
        <v>0.53167890046296296</v>
      </c>
      <c r="AT20" s="234" t="s">
        <v>216</v>
      </c>
      <c r="AU20" s="176" t="s">
        <v>216</v>
      </c>
      <c r="AV20" s="208"/>
      <c r="AW20" s="234" t="s">
        <v>216</v>
      </c>
      <c r="AX20" s="208" t="s">
        <v>216</v>
      </c>
      <c r="AY20" s="215" t="str">
        <f ca="1">IF('INF S4 3-351'!$AS11="|","|",AY$7+'INF S4 3-351'!$AS11)</f>
        <v>|</v>
      </c>
      <c r="AZ20" s="176" t="s">
        <v>216</v>
      </c>
      <c r="BA20" s="213">
        <f ca="1">IF('INF S4 3-351'!$AQ11="|","|",BA$7+'INF S4 3-351'!$AQ11)</f>
        <v>0.61501223379629633</v>
      </c>
      <c r="BB20" s="234" t="s">
        <v>216</v>
      </c>
      <c r="BC20" s="176" t="s">
        <v>216</v>
      </c>
      <c r="BD20" s="176" t="s">
        <v>216</v>
      </c>
      <c r="BE20" s="208"/>
      <c r="BF20" s="213">
        <f ca="1">IF('INF S4 3-351'!$AQ11="|","|",BF$7+'INF S4 3-351'!$AQ11)</f>
        <v>0.65667890046296296</v>
      </c>
      <c r="BG20" s="234" t="s">
        <v>216</v>
      </c>
      <c r="BH20" s="208" t="s">
        <v>216</v>
      </c>
      <c r="BI20" s="215" t="str">
        <f ca="1">IF('INF S4 3-351'!$AS11="|","|",BI$7+'INF S4 3-351'!$AS11)</f>
        <v>|</v>
      </c>
      <c r="BJ20" s="176" t="s">
        <v>216</v>
      </c>
      <c r="BK20" s="176" t="s">
        <v>216</v>
      </c>
      <c r="BL20" s="208"/>
      <c r="BM20" s="213">
        <f ca="1">IF('INF S4 3-351'!$AQ11="|","|",BM$7+'INF S4 3-351'!$AQ11)</f>
        <v>0.69834556712962959</v>
      </c>
      <c r="BN20" s="234" t="s">
        <v>216</v>
      </c>
      <c r="BO20" s="208" t="s">
        <v>216</v>
      </c>
      <c r="BP20" s="215" t="str">
        <f ca="1">IF('INF S4 3-351'!$AS11="|","|",BP$7+'INF S4 3-351'!$AS11)</f>
        <v>|</v>
      </c>
      <c r="BQ20" s="176" t="s">
        <v>216</v>
      </c>
      <c r="BR20" s="176" t="s">
        <v>216</v>
      </c>
      <c r="BS20" s="208"/>
      <c r="BT20" s="213">
        <f ca="1">IF('INF S4 3-351'!$AQ11="|","|",BT$7+'INF S4 3-351'!$AQ11)</f>
        <v>0.74001223379629621</v>
      </c>
      <c r="BU20" s="234" t="s">
        <v>216</v>
      </c>
      <c r="BV20" s="208" t="s">
        <v>216</v>
      </c>
      <c r="BW20" s="215" t="str">
        <f ca="1">IF('INF S4 3-351'!$AS11="|","|",BW$7+'INF S4 3-351'!$AS11)</f>
        <v>|</v>
      </c>
      <c r="BX20" s="176" t="s">
        <v>216</v>
      </c>
      <c r="BY20" s="208"/>
      <c r="BZ20" s="234" t="s">
        <v>216</v>
      </c>
      <c r="CA20" s="208" t="s">
        <v>216</v>
      </c>
      <c r="CB20" s="215" t="str">
        <f ca="1">IF('INF S4 3-351'!$AS11="|","|",CB$7+'INF S4 3-351'!$AS11)</f>
        <v>|</v>
      </c>
      <c r="CC20" s="176" t="s">
        <v>216</v>
      </c>
      <c r="CD20" s="213">
        <f ca="1">IF('INF S4 3-351'!$AQ11="|","|",CD$7+'INF S4 3-351'!$AQ11)</f>
        <v>0.82334556712962959</v>
      </c>
      <c r="CE20" s="234" t="s">
        <v>216</v>
      </c>
      <c r="CF20" s="176" t="s">
        <v>216</v>
      </c>
      <c r="CG20" s="208"/>
      <c r="CH20" s="234" t="s">
        <v>216</v>
      </c>
      <c r="CI20" s="208" t="s">
        <v>216</v>
      </c>
      <c r="CJ20" s="215" t="str">
        <f ca="1">IF('INF S4 3-351'!$AS11="|","|",CJ$7+'INF S4 3-351'!$AS11)</f>
        <v>|</v>
      </c>
      <c r="CK20" s="176" t="s">
        <v>216</v>
      </c>
      <c r="CL20" s="213">
        <f ca="1">IF('INF S4 3-351'!$AQ11="|","|",CL$7+'INF S4 3-351'!$AQ11)</f>
        <v>0.90667890046296296</v>
      </c>
      <c r="CM20" s="234" t="s">
        <v>216</v>
      </c>
      <c r="CN20" s="176" t="s">
        <v>216</v>
      </c>
      <c r="CO20" s="208"/>
      <c r="CP20" s="234" t="s">
        <v>216</v>
      </c>
      <c r="CQ20" s="215" t="str">
        <f ca="1">IF('INF S4 3-351'!$AS11="|","|",CQ$7+'INF S4 3-351'!$AS11)</f>
        <v>|</v>
      </c>
      <c r="CR20" s="176" t="s">
        <v>216</v>
      </c>
      <c r="CS20" s="175"/>
      <c r="CT20" s="175"/>
      <c r="CU20" s="175"/>
      <c r="CV20" s="227" t="s">
        <v>188</v>
      </c>
      <c r="CW20" s="230">
        <v>13.759999999999986</v>
      </c>
      <c r="CX20" s="295" t="s">
        <v>144</v>
      </c>
      <c r="CY20" s="182"/>
      <c r="CZ20" s="176" t="s">
        <v>216</v>
      </c>
      <c r="DA20" s="176" t="s">
        <v>216</v>
      </c>
      <c r="DB20" s="208" t="s">
        <v>216</v>
      </c>
      <c r="DC20" s="190" t="str">
        <f ca="1">IF('INF S4 3-351'!$BA11="|","|",DC$24+'INF S4 3-351'!$BA11)</f>
        <v>|</v>
      </c>
      <c r="DD20" s="216" t="s">
        <v>216</v>
      </c>
      <c r="DE20" s="268">
        <f ca="1">IF('INF S4 3-351'!$AY11="|","|",DE$24+'INF S4 3-351'!$AY11)</f>
        <v>0.26070108796296299</v>
      </c>
      <c r="DF20" s="208" t="s">
        <v>216</v>
      </c>
      <c r="DG20" s="176" t="s">
        <v>216</v>
      </c>
      <c r="DH20" s="176" t="s">
        <v>216</v>
      </c>
      <c r="DI20" s="208" t="s">
        <v>216</v>
      </c>
      <c r="DJ20" s="190" t="str">
        <f ca="1">IF('INF S4 3-351'!$BA11="|","|",DJ$24+'INF S4 3-351'!$BA11)</f>
        <v>|</v>
      </c>
      <c r="DK20" s="216" t="s">
        <v>216</v>
      </c>
      <c r="DL20" s="268">
        <f ca="1">IF('INF S4 3-351'!$AY11="|","|",DL$24+'INF S4 3-351'!$AY11)</f>
        <v>0.30236775462962967</v>
      </c>
      <c r="DM20" s="208" t="s">
        <v>216</v>
      </c>
      <c r="DN20" s="176" t="s">
        <v>216</v>
      </c>
      <c r="DO20" s="176" t="s">
        <v>216</v>
      </c>
      <c r="DP20" s="208" t="s">
        <v>216</v>
      </c>
      <c r="DQ20" s="190" t="str">
        <f ca="1">IF('INF S4 3-351'!$BA11="|","|",DQ$24+'INF S4 3-351'!$BA11)</f>
        <v>|</v>
      </c>
      <c r="DR20" s="216" t="s">
        <v>216</v>
      </c>
      <c r="DS20" s="268">
        <f ca="1">IF('INF S4 3-351'!$AY11="|","|",DS$24+'INF S4 3-351'!$AY11)</f>
        <v>0.3440344212962963</v>
      </c>
      <c r="DT20" s="208" t="s">
        <v>216</v>
      </c>
      <c r="DU20" s="176" t="s">
        <v>216</v>
      </c>
      <c r="DV20" s="176" t="s">
        <v>216</v>
      </c>
      <c r="DW20" s="208" t="s">
        <v>216</v>
      </c>
      <c r="DX20" s="190" t="str">
        <f ca="1">IF('INF S4 3-351'!$BA11="|","|",DX$24+'INF S4 3-351'!$BA11)</f>
        <v>|</v>
      </c>
      <c r="DY20" s="216" t="s">
        <v>216</v>
      </c>
      <c r="DZ20" s="268">
        <f ca="1">IF('INF S4 3-351'!$AY11="|","|",DZ$24+'INF S4 3-351'!$AY11)</f>
        <v>0.38570108796296299</v>
      </c>
      <c r="EA20" s="208" t="s">
        <v>216</v>
      </c>
      <c r="EB20" s="176" t="s">
        <v>216</v>
      </c>
      <c r="EC20" s="216" t="s">
        <v>216</v>
      </c>
      <c r="ED20" s="268">
        <f ca="1">IF('INF S4 3-351'!$AY11="|","|",ED$24+'INF S4 3-351'!$AY11)</f>
        <v>0.42736775462962967</v>
      </c>
      <c r="EE20" s="176" t="s">
        <v>216</v>
      </c>
      <c r="EF20" s="208" t="s">
        <v>216</v>
      </c>
      <c r="EG20" s="190" t="str">
        <f ca="1">IF('INF S4 3-351'!$BA11="|","|",EG$24+'INF S4 3-351'!$BA11)</f>
        <v>|</v>
      </c>
      <c r="EH20" s="216" t="s">
        <v>216</v>
      </c>
      <c r="EI20" s="208" t="s">
        <v>216</v>
      </c>
      <c r="EJ20" s="176" t="s">
        <v>216</v>
      </c>
      <c r="EK20" s="216" t="s">
        <v>216</v>
      </c>
      <c r="EL20" s="268">
        <f ca="1">IF('INF S4 3-351'!$AY11="|","|",EL$24+'INF S4 3-351'!$AY11)</f>
        <v>0.51070108796296299</v>
      </c>
      <c r="EM20" s="176" t="s">
        <v>216</v>
      </c>
      <c r="EN20" s="208" t="s">
        <v>216</v>
      </c>
      <c r="EO20" s="190" t="str">
        <f ca="1">IF('INF S4 3-351'!$BA11="|","|",EO$24+'INF S4 3-351'!$BA11)</f>
        <v>|</v>
      </c>
      <c r="EP20" s="216" t="s">
        <v>216</v>
      </c>
      <c r="EQ20" s="208" t="s">
        <v>216</v>
      </c>
      <c r="ER20" s="176" t="s">
        <v>216</v>
      </c>
      <c r="ES20" s="216" t="s">
        <v>216</v>
      </c>
      <c r="ET20" s="268">
        <f ca="1">IF('INF S4 3-351'!$AY11="|","|",ET$24+'INF S4 3-351'!$AY11)</f>
        <v>0.59403442129629636</v>
      </c>
      <c r="EU20" s="176" t="s">
        <v>216</v>
      </c>
      <c r="EV20" s="208" t="s">
        <v>216</v>
      </c>
      <c r="EW20" s="190" t="str">
        <f ca="1">IF('INF S4 3-351'!$BA11="|","|",EW$24+'INF S4 3-351'!$BA11)</f>
        <v>|</v>
      </c>
      <c r="EX20" s="216" t="s">
        <v>216</v>
      </c>
      <c r="EY20" s="208" t="s">
        <v>216</v>
      </c>
      <c r="EZ20" s="176" t="s">
        <v>216</v>
      </c>
      <c r="FA20" s="176" t="s">
        <v>216</v>
      </c>
      <c r="FB20" s="208" t="s">
        <v>216</v>
      </c>
      <c r="FC20" s="190" t="str">
        <f ca="1">IF('INF S4 3-351'!$BA11="|","|",FC$24+'INF S4 3-351'!$BA11)</f>
        <v>|</v>
      </c>
      <c r="FD20" s="216" t="s">
        <v>216</v>
      </c>
      <c r="FE20" s="268">
        <f ca="1">IF('INF S4 3-351'!$AY11="|","|",FE$24+'INF S4 3-351'!$AY11)</f>
        <v>0.67736775462962961</v>
      </c>
      <c r="FF20" s="208" t="s">
        <v>216</v>
      </c>
      <c r="FG20" s="176" t="s">
        <v>216</v>
      </c>
      <c r="FH20" s="176" t="s">
        <v>216</v>
      </c>
      <c r="FI20" s="208" t="s">
        <v>216</v>
      </c>
      <c r="FJ20" s="190" t="str">
        <f ca="1">IF('INF S4 3-351'!$BA11="|","|",FJ$24+'INF S4 3-351'!$BA11)</f>
        <v>|</v>
      </c>
      <c r="FK20" s="216" t="s">
        <v>216</v>
      </c>
      <c r="FL20" s="208" t="s">
        <v>216</v>
      </c>
      <c r="FM20" s="176" t="s">
        <v>216</v>
      </c>
      <c r="FN20" s="176" t="s">
        <v>216</v>
      </c>
      <c r="FO20" s="208" t="s">
        <v>216</v>
      </c>
      <c r="FP20" s="190" t="str">
        <f ca="1">IF('INF S4 3-351'!$BA11="|","|",FP$24+'INF S4 3-351'!$BA11)</f>
        <v>|</v>
      </c>
      <c r="FQ20" s="216" t="s">
        <v>216</v>
      </c>
      <c r="FR20" s="268">
        <f ca="1">IF('INF S4 3-351'!$AY11="|","|",FR$24+'INF S4 3-351'!$AY11)</f>
        <v>0.76070108796296299</v>
      </c>
      <c r="FS20" s="208" t="s">
        <v>216</v>
      </c>
      <c r="FT20" s="176" t="s">
        <v>216</v>
      </c>
      <c r="FU20" s="216" t="s">
        <v>216</v>
      </c>
      <c r="FV20" s="268">
        <f ca="1">IF('INF S4 3-351'!$AY11="|","|",FV$24+'INF S4 3-351'!$AY11)</f>
        <v>0.80236775462962961</v>
      </c>
      <c r="FW20" s="176" t="s">
        <v>216</v>
      </c>
      <c r="FX20" s="208" t="s">
        <v>216</v>
      </c>
      <c r="FY20" s="190" t="str">
        <f ca="1">IF('INF S4 3-351'!$BA11="|","|",FY$24+'INF S4 3-351'!$BA11)</f>
        <v>|</v>
      </c>
      <c r="FZ20" s="216" t="s">
        <v>216</v>
      </c>
      <c r="GA20" s="208" t="s">
        <v>216</v>
      </c>
      <c r="GB20" s="176" t="s">
        <v>216</v>
      </c>
      <c r="GC20" s="216" t="s">
        <v>216</v>
      </c>
      <c r="GD20" s="268">
        <f ca="1">IF('INF S4 3-351'!$AY11="|","|",GD$24+'INF S4 3-351'!$AY11)</f>
        <v>0.88570108796296299</v>
      </c>
      <c r="GE20" s="176" t="s">
        <v>216</v>
      </c>
      <c r="GF20" s="208" t="s">
        <v>216</v>
      </c>
      <c r="GG20" s="190" t="str">
        <f ca="1">IF('INF S4 3-351'!$BA11="|","|",GG$24+'INF S4 3-351'!$BA11)</f>
        <v>|</v>
      </c>
      <c r="GH20" s="216" t="s">
        <v>216</v>
      </c>
      <c r="GI20" s="208" t="s">
        <v>216</v>
      </c>
      <c r="GJ20" s="176" t="s">
        <v>216</v>
      </c>
      <c r="GK20" s="268">
        <f ca="1">IF('INF S4 3-351'!$AY11="|","|",GK$24+'INF S4 3-351'!$AY11)</f>
        <v>0.96903442129629636</v>
      </c>
      <c r="GL20" s="176" t="s">
        <v>216</v>
      </c>
    </row>
    <row r="21" spans="1:194">
      <c r="A21" s="227" t="s">
        <v>188</v>
      </c>
      <c r="B21" s="226">
        <v>10.9</v>
      </c>
      <c r="C21" s="286" t="s">
        <v>146</v>
      </c>
      <c r="D21" s="180"/>
      <c r="E21" s="83" t="s">
        <v>216</v>
      </c>
      <c r="F21" s="207"/>
      <c r="G21" s="213">
        <f ca="1">IF('INF S4 3-351'!$AQ12="|","|",G$7+'INF S4 3-351'!$AQ12)</f>
        <v>0.24254334490740742</v>
      </c>
      <c r="H21" s="207" t="s">
        <v>216</v>
      </c>
      <c r="I21" s="190" t="str">
        <f ca="1">IF('INF S4 3-351'!$AS12="|","|",I$7+'INF S4 3-351'!$AS12)</f>
        <v>|</v>
      </c>
      <c r="J21" s="83" t="s">
        <v>216</v>
      </c>
      <c r="K21" s="83" t="s">
        <v>216</v>
      </c>
      <c r="L21" s="207"/>
      <c r="M21" s="213">
        <f ca="1">IF('INF S4 3-351'!$AQ12="|","|",M$7+'INF S4 3-351'!$AQ12)</f>
        <v>0.28421001157407411</v>
      </c>
      <c r="N21" s="235" t="s">
        <v>216</v>
      </c>
      <c r="O21" s="207" t="s">
        <v>216</v>
      </c>
      <c r="P21" s="190" t="str">
        <f ca="1">IF('INF S4 3-351'!$AS12="|","|",P$7+'INF S4 3-351'!$AS12)</f>
        <v>|</v>
      </c>
      <c r="Q21" s="83" t="s">
        <v>216</v>
      </c>
      <c r="R21" s="83" t="s">
        <v>216</v>
      </c>
      <c r="S21" s="207"/>
      <c r="T21" s="213">
        <f ca="1">IF('INF S4 3-351'!$AQ12="|","|",T$7+'INF S4 3-351'!$AQ12)</f>
        <v>0.32587667824074074</v>
      </c>
      <c r="U21" s="235" t="s">
        <v>216</v>
      </c>
      <c r="V21" s="207" t="s">
        <v>216</v>
      </c>
      <c r="W21" s="190" t="str">
        <f ca="1">IF('INF S4 3-351'!$AS12="|","|",W$7+'INF S4 3-351'!$AS12)</f>
        <v>|</v>
      </c>
      <c r="X21" s="83" t="s">
        <v>216</v>
      </c>
      <c r="Y21" s="83" t="s">
        <v>216</v>
      </c>
      <c r="Z21" s="207"/>
      <c r="AA21" s="213">
        <f ca="1">IF('INF S4 3-351'!$AQ12="|","|",AA$7+'INF S4 3-351'!$AQ12)</f>
        <v>0.36754334490740742</v>
      </c>
      <c r="AB21" s="235" t="s">
        <v>216</v>
      </c>
      <c r="AC21" s="207" t="s">
        <v>216</v>
      </c>
      <c r="AD21" s="190" t="str">
        <f ca="1">IF('INF S4 3-351'!$AS12="|","|",AD$7+'INF S4 3-351'!$AS12)</f>
        <v>|</v>
      </c>
      <c r="AE21" s="83" t="s">
        <v>216</v>
      </c>
      <c r="AF21" s="207"/>
      <c r="AG21" s="235" t="s">
        <v>216</v>
      </c>
      <c r="AH21" s="207" t="s">
        <v>216</v>
      </c>
      <c r="AI21" s="190" t="str">
        <f ca="1">IF('INF S4 3-351'!$AS12="|","|",AI$7+'INF S4 3-351'!$AS12)</f>
        <v>|</v>
      </c>
      <c r="AJ21" s="83" t="s">
        <v>216</v>
      </c>
      <c r="AK21" s="213">
        <f ca="1">IF('INF S4 3-351'!$AQ12="|","|",AK$7+'INF S4 3-351'!$AQ12)</f>
        <v>0.45087667824074074</v>
      </c>
      <c r="AL21" s="235" t="s">
        <v>216</v>
      </c>
      <c r="AM21" s="83" t="s">
        <v>216</v>
      </c>
      <c r="AN21" s="207"/>
      <c r="AO21" s="235" t="s">
        <v>216</v>
      </c>
      <c r="AP21" s="207" t="s">
        <v>216</v>
      </c>
      <c r="AQ21" s="190" t="str">
        <f ca="1">IF('INF S4 3-351'!$AS12="|","|",AQ$7+'INF S4 3-351'!$AS12)</f>
        <v>|</v>
      </c>
      <c r="AR21" s="83" t="s">
        <v>216</v>
      </c>
      <c r="AS21" s="213">
        <f ca="1">IF('INF S4 3-351'!$AQ12="|","|",AS$7+'INF S4 3-351'!$AQ12)</f>
        <v>0.534210011574074</v>
      </c>
      <c r="AT21" s="235" t="s">
        <v>216</v>
      </c>
      <c r="AU21" s="83" t="s">
        <v>216</v>
      </c>
      <c r="AV21" s="207"/>
      <c r="AW21" s="235" t="s">
        <v>216</v>
      </c>
      <c r="AX21" s="207" t="s">
        <v>216</v>
      </c>
      <c r="AY21" s="190" t="str">
        <f ca="1">IF('INF S4 3-351'!$AS12="|","|",AY$7+'INF S4 3-351'!$AS12)</f>
        <v>|</v>
      </c>
      <c r="AZ21" s="83" t="s">
        <v>216</v>
      </c>
      <c r="BA21" s="213">
        <f ca="1">IF('INF S4 3-351'!$AQ12="|","|",BA$7+'INF S4 3-351'!$AQ12)</f>
        <v>0.61754334490740737</v>
      </c>
      <c r="BB21" s="235" t="s">
        <v>216</v>
      </c>
      <c r="BC21" s="83" t="s">
        <v>216</v>
      </c>
      <c r="BD21" s="83" t="s">
        <v>216</v>
      </c>
      <c r="BE21" s="207"/>
      <c r="BF21" s="213">
        <f ca="1">IF('INF S4 3-351'!$AQ12="|","|",BF$7+'INF S4 3-351'!$AQ12)</f>
        <v>0.659210011574074</v>
      </c>
      <c r="BG21" s="235" t="s">
        <v>216</v>
      </c>
      <c r="BH21" s="207" t="s">
        <v>216</v>
      </c>
      <c r="BI21" s="190" t="str">
        <f ca="1">IF('INF S4 3-351'!$AS12="|","|",BI$7+'INF S4 3-351'!$AS12)</f>
        <v>|</v>
      </c>
      <c r="BJ21" s="83" t="s">
        <v>216</v>
      </c>
      <c r="BK21" s="83" t="s">
        <v>216</v>
      </c>
      <c r="BL21" s="207"/>
      <c r="BM21" s="213">
        <f ca="1">IF('INF S4 3-351'!$AQ12="|","|",BM$7+'INF S4 3-351'!$AQ12)</f>
        <v>0.70087667824074062</v>
      </c>
      <c r="BN21" s="235" t="s">
        <v>216</v>
      </c>
      <c r="BO21" s="207" t="s">
        <v>216</v>
      </c>
      <c r="BP21" s="190" t="str">
        <f ca="1">IF('INF S4 3-351'!$AS12="|","|",BP$7+'INF S4 3-351'!$AS12)</f>
        <v>|</v>
      </c>
      <c r="BQ21" s="83" t="s">
        <v>216</v>
      </c>
      <c r="BR21" s="83" t="s">
        <v>216</v>
      </c>
      <c r="BS21" s="207"/>
      <c r="BT21" s="213">
        <f ca="1">IF('INF S4 3-351'!$AQ12="|","|",BT$7+'INF S4 3-351'!$AQ12)</f>
        <v>0.74254334490740725</v>
      </c>
      <c r="BU21" s="235" t="s">
        <v>216</v>
      </c>
      <c r="BV21" s="207" t="s">
        <v>216</v>
      </c>
      <c r="BW21" s="190" t="str">
        <f ca="1">IF('INF S4 3-351'!$AS12="|","|",BW$7+'INF S4 3-351'!$AS12)</f>
        <v>|</v>
      </c>
      <c r="BX21" s="83" t="s">
        <v>216</v>
      </c>
      <c r="BY21" s="207"/>
      <c r="BZ21" s="235" t="s">
        <v>216</v>
      </c>
      <c r="CA21" s="207" t="s">
        <v>216</v>
      </c>
      <c r="CB21" s="190" t="str">
        <f ca="1">IF('INF S4 3-351'!$AS12="|","|",CB$7+'INF S4 3-351'!$AS12)</f>
        <v>|</v>
      </c>
      <c r="CC21" s="83" t="s">
        <v>216</v>
      </c>
      <c r="CD21" s="213">
        <f ca="1">IF('INF S4 3-351'!$AQ12="|","|",CD$7+'INF S4 3-351'!$AQ12)</f>
        <v>0.82587667824074062</v>
      </c>
      <c r="CE21" s="235" t="s">
        <v>216</v>
      </c>
      <c r="CF21" s="83" t="s">
        <v>216</v>
      </c>
      <c r="CG21" s="207"/>
      <c r="CH21" s="235" t="s">
        <v>216</v>
      </c>
      <c r="CI21" s="207" t="s">
        <v>216</v>
      </c>
      <c r="CJ21" s="190" t="str">
        <f ca="1">IF('INF S4 3-351'!$AS12="|","|",CJ$7+'INF S4 3-351'!$AS12)</f>
        <v>|</v>
      </c>
      <c r="CK21" s="83" t="s">
        <v>216</v>
      </c>
      <c r="CL21" s="213">
        <f ca="1">IF('INF S4 3-351'!$AQ12="|","|",CL$7+'INF S4 3-351'!$AQ12)</f>
        <v>0.909210011574074</v>
      </c>
      <c r="CM21" s="235" t="s">
        <v>216</v>
      </c>
      <c r="CN21" s="83" t="s">
        <v>216</v>
      </c>
      <c r="CO21" s="207"/>
      <c r="CP21" s="235" t="s">
        <v>216</v>
      </c>
      <c r="CQ21" s="190" t="str">
        <f ca="1">IF('INF S4 3-351'!$AS12="|","|",CQ$7+'INF S4 3-351'!$AS12)</f>
        <v>|</v>
      </c>
      <c r="CR21" s="83" t="s">
        <v>216</v>
      </c>
      <c r="CS21" s="175"/>
      <c r="CT21" s="175"/>
      <c r="CU21" s="175"/>
      <c r="CV21" s="227" t="s">
        <v>188</v>
      </c>
      <c r="CW21" s="226">
        <v>10.9</v>
      </c>
      <c r="CX21" s="286" t="s">
        <v>146</v>
      </c>
      <c r="CY21" s="180"/>
      <c r="CZ21" s="83" t="s">
        <v>216</v>
      </c>
      <c r="DA21" s="83" t="s">
        <v>216</v>
      </c>
      <c r="DB21" s="207" t="s">
        <v>216</v>
      </c>
      <c r="DC21" s="190" t="str">
        <f ca="1">IF('INF S4 3-351'!$BA12="|","|",DC$24+'INF S4 3-351'!$BA12)</f>
        <v>|</v>
      </c>
      <c r="DD21" s="196" t="s">
        <v>216</v>
      </c>
      <c r="DE21" s="268">
        <f ca="1">IF('INF S4 3-351'!$AY12="|","|",DE$24+'INF S4 3-351'!$AY12)</f>
        <v>0.25816997685185183</v>
      </c>
      <c r="DF21" s="207" t="s">
        <v>216</v>
      </c>
      <c r="DG21" s="83" t="s">
        <v>216</v>
      </c>
      <c r="DH21" s="83" t="s">
        <v>216</v>
      </c>
      <c r="DI21" s="207" t="s">
        <v>216</v>
      </c>
      <c r="DJ21" s="190" t="str">
        <f ca="1">IF('INF S4 3-351'!$BA12="|","|",DJ$24+'INF S4 3-351'!$BA12)</f>
        <v>|</v>
      </c>
      <c r="DK21" s="196" t="s">
        <v>216</v>
      </c>
      <c r="DL21" s="268">
        <f ca="1">IF('INF S4 3-351'!$AY12="|","|",DL$24+'INF S4 3-351'!$AY12)</f>
        <v>0.29983664351851852</v>
      </c>
      <c r="DM21" s="207" t="s">
        <v>216</v>
      </c>
      <c r="DN21" s="83" t="s">
        <v>216</v>
      </c>
      <c r="DO21" s="83" t="s">
        <v>216</v>
      </c>
      <c r="DP21" s="207" t="s">
        <v>216</v>
      </c>
      <c r="DQ21" s="190" t="str">
        <f ca="1">IF('INF S4 3-351'!$BA12="|","|",DQ$24+'INF S4 3-351'!$BA12)</f>
        <v>|</v>
      </c>
      <c r="DR21" s="196" t="s">
        <v>216</v>
      </c>
      <c r="DS21" s="268">
        <f ca="1">IF('INF S4 3-351'!$AY12="|","|",DS$24+'INF S4 3-351'!$AY12)</f>
        <v>0.34150331018518515</v>
      </c>
      <c r="DT21" s="207" t="s">
        <v>216</v>
      </c>
      <c r="DU21" s="83" t="s">
        <v>216</v>
      </c>
      <c r="DV21" s="83" t="s">
        <v>216</v>
      </c>
      <c r="DW21" s="207" t="s">
        <v>216</v>
      </c>
      <c r="DX21" s="190" t="str">
        <f ca="1">IF('INF S4 3-351'!$BA12="|","|",DX$24+'INF S4 3-351'!$BA12)</f>
        <v>|</v>
      </c>
      <c r="DY21" s="196" t="s">
        <v>216</v>
      </c>
      <c r="DZ21" s="268">
        <f ca="1">IF('INF S4 3-351'!$AY12="|","|",DZ$24+'INF S4 3-351'!$AY12)</f>
        <v>0.38316997685185183</v>
      </c>
      <c r="EA21" s="207" t="s">
        <v>216</v>
      </c>
      <c r="EB21" s="83" t="s">
        <v>216</v>
      </c>
      <c r="EC21" s="196" t="s">
        <v>216</v>
      </c>
      <c r="ED21" s="268">
        <f ca="1">IF('INF S4 3-351'!$AY12="|","|",ED$24+'INF S4 3-351'!$AY12)</f>
        <v>0.42483664351851852</v>
      </c>
      <c r="EE21" s="83" t="s">
        <v>216</v>
      </c>
      <c r="EF21" s="207" t="s">
        <v>216</v>
      </c>
      <c r="EG21" s="190" t="str">
        <f ca="1">IF('INF S4 3-351'!$BA12="|","|",EG$24+'INF S4 3-351'!$BA12)</f>
        <v>|</v>
      </c>
      <c r="EH21" s="196" t="s">
        <v>216</v>
      </c>
      <c r="EI21" s="207" t="s">
        <v>216</v>
      </c>
      <c r="EJ21" s="83" t="s">
        <v>216</v>
      </c>
      <c r="EK21" s="196" t="s">
        <v>216</v>
      </c>
      <c r="EL21" s="268">
        <f ca="1">IF('INF S4 3-351'!$AY12="|","|",EL$24+'INF S4 3-351'!$AY12)</f>
        <v>0.50816997685185183</v>
      </c>
      <c r="EM21" s="83" t="s">
        <v>216</v>
      </c>
      <c r="EN21" s="207" t="s">
        <v>216</v>
      </c>
      <c r="EO21" s="190" t="str">
        <f ca="1">IF('INF S4 3-351'!$BA12="|","|",EO$24+'INF S4 3-351'!$BA12)</f>
        <v>|</v>
      </c>
      <c r="EP21" s="196" t="s">
        <v>216</v>
      </c>
      <c r="EQ21" s="207" t="s">
        <v>216</v>
      </c>
      <c r="ER21" s="83" t="s">
        <v>216</v>
      </c>
      <c r="ES21" s="196" t="s">
        <v>216</v>
      </c>
      <c r="ET21" s="268">
        <f ca="1">IF('INF S4 3-351'!$AY12="|","|",ET$24+'INF S4 3-351'!$AY12)</f>
        <v>0.5915033101851852</v>
      </c>
      <c r="EU21" s="83" t="s">
        <v>216</v>
      </c>
      <c r="EV21" s="207" t="s">
        <v>216</v>
      </c>
      <c r="EW21" s="190" t="str">
        <f ca="1">IF('INF S4 3-351'!$BA12="|","|",EW$24+'INF S4 3-351'!$BA12)</f>
        <v>|</v>
      </c>
      <c r="EX21" s="196" t="s">
        <v>216</v>
      </c>
      <c r="EY21" s="207" t="s">
        <v>216</v>
      </c>
      <c r="EZ21" s="83" t="s">
        <v>216</v>
      </c>
      <c r="FA21" s="83" t="s">
        <v>216</v>
      </c>
      <c r="FB21" s="207" t="s">
        <v>216</v>
      </c>
      <c r="FC21" s="190" t="str">
        <f ca="1">IF('INF S4 3-351'!$BA12="|","|",FC$24+'INF S4 3-351'!$BA12)</f>
        <v>|</v>
      </c>
      <c r="FD21" s="196" t="s">
        <v>216</v>
      </c>
      <c r="FE21" s="268">
        <f ca="1">IF('INF S4 3-351'!$AY12="|","|",FE$24+'INF S4 3-351'!$AY12)</f>
        <v>0.67483664351851846</v>
      </c>
      <c r="FF21" s="207" t="s">
        <v>216</v>
      </c>
      <c r="FG21" s="83" t="s">
        <v>216</v>
      </c>
      <c r="FH21" s="83" t="s">
        <v>216</v>
      </c>
      <c r="FI21" s="207" t="s">
        <v>216</v>
      </c>
      <c r="FJ21" s="190" t="str">
        <f ca="1">IF('INF S4 3-351'!$BA12="|","|",FJ$24+'INF S4 3-351'!$BA12)</f>
        <v>|</v>
      </c>
      <c r="FK21" s="196" t="s">
        <v>216</v>
      </c>
      <c r="FL21" s="207" t="s">
        <v>216</v>
      </c>
      <c r="FM21" s="83" t="s">
        <v>216</v>
      </c>
      <c r="FN21" s="83" t="s">
        <v>216</v>
      </c>
      <c r="FO21" s="207" t="s">
        <v>216</v>
      </c>
      <c r="FP21" s="190" t="str">
        <f ca="1">IF('INF S4 3-351'!$BA12="|","|",FP$24+'INF S4 3-351'!$BA12)</f>
        <v>|</v>
      </c>
      <c r="FQ21" s="196" t="s">
        <v>216</v>
      </c>
      <c r="FR21" s="268">
        <f ca="1">IF('INF S4 3-351'!$AY12="|","|",FR$24+'INF S4 3-351'!$AY12)</f>
        <v>0.75816997685185183</v>
      </c>
      <c r="FS21" s="207" t="s">
        <v>216</v>
      </c>
      <c r="FT21" s="83" t="s">
        <v>216</v>
      </c>
      <c r="FU21" s="196" t="s">
        <v>216</v>
      </c>
      <c r="FV21" s="268">
        <f ca="1">IF('INF S4 3-351'!$AY12="|","|",FV$24+'INF S4 3-351'!$AY12)</f>
        <v>0.79983664351851846</v>
      </c>
      <c r="FW21" s="83" t="s">
        <v>216</v>
      </c>
      <c r="FX21" s="207" t="s">
        <v>216</v>
      </c>
      <c r="FY21" s="190" t="str">
        <f ca="1">IF('INF S4 3-351'!$BA12="|","|",FY$24+'INF S4 3-351'!$BA12)</f>
        <v>|</v>
      </c>
      <c r="FZ21" s="196" t="s">
        <v>216</v>
      </c>
      <c r="GA21" s="207" t="s">
        <v>216</v>
      </c>
      <c r="GB21" s="83" t="s">
        <v>216</v>
      </c>
      <c r="GC21" s="196" t="s">
        <v>216</v>
      </c>
      <c r="GD21" s="268">
        <f ca="1">IF('INF S4 3-351'!$AY12="|","|",GD$24+'INF S4 3-351'!$AY12)</f>
        <v>0.88316997685185183</v>
      </c>
      <c r="GE21" s="83" t="s">
        <v>216</v>
      </c>
      <c r="GF21" s="207" t="s">
        <v>216</v>
      </c>
      <c r="GG21" s="190" t="str">
        <f ca="1">IF('INF S4 3-351'!$BA12="|","|",GG$24+'INF S4 3-351'!$BA12)</f>
        <v>|</v>
      </c>
      <c r="GH21" s="196" t="s">
        <v>216</v>
      </c>
      <c r="GI21" s="207" t="s">
        <v>216</v>
      </c>
      <c r="GJ21" s="83" t="s">
        <v>216</v>
      </c>
      <c r="GK21" s="268">
        <f ca="1">IF('INF S4 3-351'!$AY12="|","|",GK$24+'INF S4 3-351'!$AY12)</f>
        <v>0.9665033101851852</v>
      </c>
      <c r="GL21" s="83" t="s">
        <v>216</v>
      </c>
    </row>
    <row r="22" spans="1:194">
      <c r="A22" s="227" t="s">
        <v>188</v>
      </c>
      <c r="B22" s="226">
        <f ca="1">'INF S4 3-351'!K12</f>
        <v>4.9019999999999868</v>
      </c>
      <c r="C22" s="153" t="str">
        <f ca="1">'INF S4 3-351'!L12</f>
        <v>Poznań Starołęka</v>
      </c>
      <c r="D22" s="178"/>
      <c r="E22" s="83" t="s">
        <v>216</v>
      </c>
      <c r="F22" s="207"/>
      <c r="G22" s="213">
        <f ca="1">IF('INF S4 3-351'!$AQ13="|","|",G$7+'INF S4 3-351'!$AQ13)</f>
        <v>0.24611841435185186</v>
      </c>
      <c r="H22" s="207" t="s">
        <v>216</v>
      </c>
      <c r="I22" s="190" t="str">
        <f ca="1">IF('INF S4 3-351'!$AS13="|","|",I$7+'INF S4 3-351'!$AS13)</f>
        <v>|</v>
      </c>
      <c r="J22" s="83" t="s">
        <v>216</v>
      </c>
      <c r="K22" s="83" t="s">
        <v>216</v>
      </c>
      <c r="L22" s="207"/>
      <c r="M22" s="213">
        <f ca="1">IF('INF S4 3-351'!$AQ13="|","|",M$7+'INF S4 3-351'!$AQ13)</f>
        <v>0.28778508101851852</v>
      </c>
      <c r="N22" s="235" t="s">
        <v>216</v>
      </c>
      <c r="O22" s="207" t="s">
        <v>216</v>
      </c>
      <c r="P22" s="190" t="str">
        <f ca="1">IF('INF S4 3-351'!$AS13="|","|",P$7+'INF S4 3-351'!$AS13)</f>
        <v>|</v>
      </c>
      <c r="Q22" s="83" t="s">
        <v>216</v>
      </c>
      <c r="R22" s="83" t="s">
        <v>216</v>
      </c>
      <c r="S22" s="207"/>
      <c r="T22" s="213">
        <f ca="1">IF('INF S4 3-351'!$AQ13="|","|",T$7+'INF S4 3-351'!$AQ13)</f>
        <v>0.32945174768518515</v>
      </c>
      <c r="U22" s="235" t="s">
        <v>216</v>
      </c>
      <c r="V22" s="207" t="s">
        <v>216</v>
      </c>
      <c r="W22" s="190" t="str">
        <f ca="1">IF('INF S4 3-351'!$AS13="|","|",W$7+'INF S4 3-351'!$AS13)</f>
        <v>|</v>
      </c>
      <c r="X22" s="83" t="s">
        <v>216</v>
      </c>
      <c r="Y22" s="83" t="s">
        <v>216</v>
      </c>
      <c r="Z22" s="207"/>
      <c r="AA22" s="213">
        <f ca="1">IF('INF S4 3-351'!$AQ13="|","|",AA$7+'INF S4 3-351'!$AQ13)</f>
        <v>0.37111841435185183</v>
      </c>
      <c r="AB22" s="235" t="s">
        <v>216</v>
      </c>
      <c r="AC22" s="207" t="s">
        <v>216</v>
      </c>
      <c r="AD22" s="190" t="str">
        <f ca="1">IF('INF S4 3-351'!$AS13="|","|",AD$7+'INF S4 3-351'!$AS13)</f>
        <v>|</v>
      </c>
      <c r="AE22" s="83" t="s">
        <v>216</v>
      </c>
      <c r="AF22" s="207"/>
      <c r="AG22" s="235" t="s">
        <v>216</v>
      </c>
      <c r="AH22" s="207" t="s">
        <v>216</v>
      </c>
      <c r="AI22" s="190" t="str">
        <f ca="1">IF('INF S4 3-351'!$AS13="|","|",AI$7+'INF S4 3-351'!$AS13)</f>
        <v>|</v>
      </c>
      <c r="AJ22" s="83" t="s">
        <v>216</v>
      </c>
      <c r="AK22" s="213">
        <f ca="1">IF('INF S4 3-351'!$AQ13="|","|",AK$7+'INF S4 3-351'!$AQ13)</f>
        <v>0.45445174768518515</v>
      </c>
      <c r="AL22" s="235" t="s">
        <v>216</v>
      </c>
      <c r="AM22" s="83" t="s">
        <v>216</v>
      </c>
      <c r="AN22" s="207"/>
      <c r="AO22" s="235" t="s">
        <v>216</v>
      </c>
      <c r="AP22" s="207" t="s">
        <v>216</v>
      </c>
      <c r="AQ22" s="190" t="str">
        <f ca="1">IF('INF S4 3-351'!$AS13="|","|",AQ$7+'INF S4 3-351'!$AS13)</f>
        <v>|</v>
      </c>
      <c r="AR22" s="83" t="s">
        <v>216</v>
      </c>
      <c r="AS22" s="213">
        <f ca="1">IF('INF S4 3-351'!$AQ13="|","|",AS$7+'INF S4 3-351'!$AQ13)</f>
        <v>0.53778508101851852</v>
      </c>
      <c r="AT22" s="235" t="s">
        <v>216</v>
      </c>
      <c r="AU22" s="83" t="s">
        <v>216</v>
      </c>
      <c r="AV22" s="207"/>
      <c r="AW22" s="235" t="s">
        <v>216</v>
      </c>
      <c r="AX22" s="207" t="s">
        <v>216</v>
      </c>
      <c r="AY22" s="190" t="str">
        <f ca="1">IF('INF S4 3-351'!$AS13="|","|",AY$7+'INF S4 3-351'!$AS13)</f>
        <v>|</v>
      </c>
      <c r="AZ22" s="83" t="s">
        <v>216</v>
      </c>
      <c r="BA22" s="213">
        <f ca="1">IF('INF S4 3-351'!$AQ13="|","|",BA$7+'INF S4 3-351'!$AQ13)</f>
        <v>0.62111841435185189</v>
      </c>
      <c r="BB22" s="235" t="s">
        <v>216</v>
      </c>
      <c r="BC22" s="83" t="s">
        <v>216</v>
      </c>
      <c r="BD22" s="83" t="s">
        <v>216</v>
      </c>
      <c r="BE22" s="207"/>
      <c r="BF22" s="213">
        <f ca="1">IF('INF S4 3-351'!$AQ13="|","|",BF$7+'INF S4 3-351'!$AQ13)</f>
        <v>0.66278508101851852</v>
      </c>
      <c r="BG22" s="235" t="s">
        <v>216</v>
      </c>
      <c r="BH22" s="207" t="s">
        <v>216</v>
      </c>
      <c r="BI22" s="190" t="str">
        <f ca="1">IF('INF S4 3-351'!$AS13="|","|",BI$7+'INF S4 3-351'!$AS13)</f>
        <v>|</v>
      </c>
      <c r="BJ22" s="83" t="s">
        <v>216</v>
      </c>
      <c r="BK22" s="83" t="s">
        <v>216</v>
      </c>
      <c r="BL22" s="207"/>
      <c r="BM22" s="213">
        <f ca="1">IF('INF S4 3-351'!$AQ13="|","|",BM$7+'INF S4 3-351'!$AQ13)</f>
        <v>0.70445174768518515</v>
      </c>
      <c r="BN22" s="235" t="s">
        <v>216</v>
      </c>
      <c r="BO22" s="207" t="s">
        <v>216</v>
      </c>
      <c r="BP22" s="190" t="str">
        <f ca="1">IF('INF S4 3-351'!$AS13="|","|",BP$7+'INF S4 3-351'!$AS13)</f>
        <v>|</v>
      </c>
      <c r="BQ22" s="83" t="s">
        <v>216</v>
      </c>
      <c r="BR22" s="83" t="s">
        <v>216</v>
      </c>
      <c r="BS22" s="207"/>
      <c r="BT22" s="213">
        <f ca="1">IF('INF S4 3-351'!$AQ13="|","|",BT$7+'INF S4 3-351'!$AQ13)</f>
        <v>0.74611841435185178</v>
      </c>
      <c r="BU22" s="235" t="s">
        <v>216</v>
      </c>
      <c r="BV22" s="207" t="s">
        <v>216</v>
      </c>
      <c r="BW22" s="190" t="str">
        <f ca="1">IF('INF S4 3-351'!$AS13="|","|",BW$7+'INF S4 3-351'!$AS13)</f>
        <v>|</v>
      </c>
      <c r="BX22" s="83" t="s">
        <v>216</v>
      </c>
      <c r="BY22" s="207"/>
      <c r="BZ22" s="235" t="s">
        <v>216</v>
      </c>
      <c r="CA22" s="207" t="s">
        <v>216</v>
      </c>
      <c r="CB22" s="190" t="str">
        <f ca="1">IF('INF S4 3-351'!$AS13="|","|",CB$7+'INF S4 3-351'!$AS13)</f>
        <v>|</v>
      </c>
      <c r="CC22" s="83" t="s">
        <v>216</v>
      </c>
      <c r="CD22" s="213">
        <f ca="1">IF('INF S4 3-351'!$AQ13="|","|",CD$7+'INF S4 3-351'!$AQ13)</f>
        <v>0.82945174768518515</v>
      </c>
      <c r="CE22" s="235" t="s">
        <v>216</v>
      </c>
      <c r="CF22" s="83" t="s">
        <v>216</v>
      </c>
      <c r="CG22" s="207"/>
      <c r="CH22" s="235" t="s">
        <v>216</v>
      </c>
      <c r="CI22" s="207" t="s">
        <v>216</v>
      </c>
      <c r="CJ22" s="190" t="str">
        <f ca="1">IF('INF S4 3-351'!$AS13="|","|",CJ$7+'INF S4 3-351'!$AS13)</f>
        <v>|</v>
      </c>
      <c r="CK22" s="83" t="s">
        <v>216</v>
      </c>
      <c r="CL22" s="213">
        <f ca="1">IF('INF S4 3-351'!$AQ13="|","|",CL$7+'INF S4 3-351'!$AQ13)</f>
        <v>0.91278508101851852</v>
      </c>
      <c r="CM22" s="235" t="s">
        <v>216</v>
      </c>
      <c r="CN22" s="83" t="s">
        <v>216</v>
      </c>
      <c r="CO22" s="207"/>
      <c r="CP22" s="235" t="s">
        <v>216</v>
      </c>
      <c r="CQ22" s="190" t="str">
        <f ca="1">IF('INF S4 3-351'!$AS13="|","|",CQ$7+'INF S4 3-351'!$AS13)</f>
        <v>|</v>
      </c>
      <c r="CR22" s="83" t="s">
        <v>216</v>
      </c>
      <c r="CS22" s="175"/>
      <c r="CT22" s="175"/>
      <c r="CU22" s="175"/>
      <c r="CV22" s="227" t="s">
        <v>188</v>
      </c>
      <c r="CW22" s="226">
        <v>4.9019999999999868</v>
      </c>
      <c r="CX22" s="153" t="s">
        <v>145</v>
      </c>
      <c r="CY22" s="178"/>
      <c r="CZ22" s="83" t="s">
        <v>216</v>
      </c>
      <c r="DA22" s="83" t="s">
        <v>216</v>
      </c>
      <c r="DB22" s="207" t="s">
        <v>216</v>
      </c>
      <c r="DC22" s="190" t="str">
        <f ca="1">IF('INF S4 3-351'!$BA13="|","|",DC$24+'INF S4 3-351'!$BA13)</f>
        <v>|</v>
      </c>
      <c r="DD22" s="196" t="s">
        <v>216</v>
      </c>
      <c r="DE22" s="268">
        <f ca="1">IF('INF S4 3-351'!$AY13="|","|",DE$24+'INF S4 3-351'!$AY13)</f>
        <v>0.25459490740740742</v>
      </c>
      <c r="DF22" s="207" t="s">
        <v>216</v>
      </c>
      <c r="DG22" s="83" t="s">
        <v>216</v>
      </c>
      <c r="DH22" s="83" t="s">
        <v>216</v>
      </c>
      <c r="DI22" s="207" t="s">
        <v>216</v>
      </c>
      <c r="DJ22" s="190" t="str">
        <f ca="1">IF('INF S4 3-351'!$BA13="|","|",DJ$24+'INF S4 3-351'!$BA13)</f>
        <v>|</v>
      </c>
      <c r="DK22" s="196" t="s">
        <v>216</v>
      </c>
      <c r="DL22" s="268">
        <f ca="1">IF('INF S4 3-351'!$AY13="|","|",DL$24+'INF S4 3-351'!$AY13)</f>
        <v>0.29626157407407411</v>
      </c>
      <c r="DM22" s="207" t="s">
        <v>216</v>
      </c>
      <c r="DN22" s="83" t="s">
        <v>216</v>
      </c>
      <c r="DO22" s="83" t="s">
        <v>216</v>
      </c>
      <c r="DP22" s="207" t="s">
        <v>216</v>
      </c>
      <c r="DQ22" s="190" t="str">
        <f ca="1">IF('INF S4 3-351'!$BA13="|","|",DQ$24+'INF S4 3-351'!$BA13)</f>
        <v>|</v>
      </c>
      <c r="DR22" s="196" t="s">
        <v>216</v>
      </c>
      <c r="DS22" s="268">
        <f ca="1">IF('INF S4 3-351'!$AY13="|","|",DS$24+'INF S4 3-351'!$AY13)</f>
        <v>0.33792824074074074</v>
      </c>
      <c r="DT22" s="207" t="s">
        <v>216</v>
      </c>
      <c r="DU22" s="83" t="s">
        <v>216</v>
      </c>
      <c r="DV22" s="83" t="s">
        <v>216</v>
      </c>
      <c r="DW22" s="207" t="s">
        <v>216</v>
      </c>
      <c r="DX22" s="190" t="str">
        <f ca="1">IF('INF S4 3-351'!$BA13="|","|",DX$24+'INF S4 3-351'!$BA13)</f>
        <v>|</v>
      </c>
      <c r="DY22" s="196" t="s">
        <v>216</v>
      </c>
      <c r="DZ22" s="268">
        <f ca="1">IF('INF S4 3-351'!$AY13="|","|",DZ$24+'INF S4 3-351'!$AY13)</f>
        <v>0.37959490740740742</v>
      </c>
      <c r="EA22" s="207" t="s">
        <v>216</v>
      </c>
      <c r="EB22" s="83" t="s">
        <v>216</v>
      </c>
      <c r="EC22" s="196" t="s">
        <v>216</v>
      </c>
      <c r="ED22" s="268">
        <f ca="1">IF('INF S4 3-351'!$AY13="|","|",ED$24+'INF S4 3-351'!$AY13)</f>
        <v>0.42126157407407411</v>
      </c>
      <c r="EE22" s="83" t="s">
        <v>216</v>
      </c>
      <c r="EF22" s="207" t="s">
        <v>216</v>
      </c>
      <c r="EG22" s="190" t="str">
        <f ca="1">IF('INF S4 3-351'!$BA13="|","|",EG$24+'INF S4 3-351'!$BA13)</f>
        <v>|</v>
      </c>
      <c r="EH22" s="196" t="s">
        <v>216</v>
      </c>
      <c r="EI22" s="207" t="s">
        <v>216</v>
      </c>
      <c r="EJ22" s="83" t="s">
        <v>216</v>
      </c>
      <c r="EK22" s="196" t="s">
        <v>216</v>
      </c>
      <c r="EL22" s="268">
        <f ca="1">IF('INF S4 3-351'!$AY13="|","|",EL$24+'INF S4 3-351'!$AY13)</f>
        <v>0.50459490740740742</v>
      </c>
      <c r="EM22" s="83" t="s">
        <v>216</v>
      </c>
      <c r="EN22" s="207" t="s">
        <v>216</v>
      </c>
      <c r="EO22" s="190" t="str">
        <f ca="1">IF('INF S4 3-351'!$BA13="|","|",EO$24+'INF S4 3-351'!$BA13)</f>
        <v>|</v>
      </c>
      <c r="EP22" s="196" t="s">
        <v>216</v>
      </c>
      <c r="EQ22" s="207" t="s">
        <v>216</v>
      </c>
      <c r="ER22" s="83" t="s">
        <v>216</v>
      </c>
      <c r="ES22" s="196" t="s">
        <v>216</v>
      </c>
      <c r="ET22" s="268">
        <f ca="1">IF('INF S4 3-351'!$AY13="|","|",ET$24+'INF S4 3-351'!$AY13)</f>
        <v>0.58792824074074079</v>
      </c>
      <c r="EU22" s="83" t="s">
        <v>216</v>
      </c>
      <c r="EV22" s="207" t="s">
        <v>216</v>
      </c>
      <c r="EW22" s="190" t="str">
        <f ca="1">IF('INF S4 3-351'!$BA13="|","|",EW$24+'INF S4 3-351'!$BA13)</f>
        <v>|</v>
      </c>
      <c r="EX22" s="196" t="s">
        <v>216</v>
      </c>
      <c r="EY22" s="207" t="s">
        <v>216</v>
      </c>
      <c r="EZ22" s="83" t="s">
        <v>216</v>
      </c>
      <c r="FA22" s="83" t="s">
        <v>216</v>
      </c>
      <c r="FB22" s="207" t="s">
        <v>216</v>
      </c>
      <c r="FC22" s="190" t="str">
        <f ca="1">IF('INF S4 3-351'!$BA13="|","|",FC$24+'INF S4 3-351'!$BA13)</f>
        <v>|</v>
      </c>
      <c r="FD22" s="196" t="s">
        <v>216</v>
      </c>
      <c r="FE22" s="268">
        <f ca="1">IF('INF S4 3-351'!$AY13="|","|",FE$24+'INF S4 3-351'!$AY13)</f>
        <v>0.67126157407407405</v>
      </c>
      <c r="FF22" s="207" t="s">
        <v>216</v>
      </c>
      <c r="FG22" s="83" t="s">
        <v>216</v>
      </c>
      <c r="FH22" s="83" t="s">
        <v>216</v>
      </c>
      <c r="FI22" s="207" t="s">
        <v>216</v>
      </c>
      <c r="FJ22" s="190" t="str">
        <f ca="1">IF('INF S4 3-351'!$BA13="|","|",FJ$24+'INF S4 3-351'!$BA13)</f>
        <v>|</v>
      </c>
      <c r="FK22" s="196" t="s">
        <v>216</v>
      </c>
      <c r="FL22" s="207" t="s">
        <v>216</v>
      </c>
      <c r="FM22" s="83" t="s">
        <v>216</v>
      </c>
      <c r="FN22" s="83" t="s">
        <v>216</v>
      </c>
      <c r="FO22" s="207" t="s">
        <v>216</v>
      </c>
      <c r="FP22" s="190" t="str">
        <f ca="1">IF('INF S4 3-351'!$BA13="|","|",FP$24+'INF S4 3-351'!$BA13)</f>
        <v>|</v>
      </c>
      <c r="FQ22" s="196" t="s">
        <v>216</v>
      </c>
      <c r="FR22" s="268">
        <f ca="1">IF('INF S4 3-351'!$AY13="|","|",FR$24+'INF S4 3-351'!$AY13)</f>
        <v>0.75459490740740742</v>
      </c>
      <c r="FS22" s="207" t="s">
        <v>216</v>
      </c>
      <c r="FT22" s="83" t="s">
        <v>216</v>
      </c>
      <c r="FU22" s="196" t="s">
        <v>216</v>
      </c>
      <c r="FV22" s="268">
        <f ca="1">IF('INF S4 3-351'!$AY13="|","|",FV$24+'INF S4 3-351'!$AY13)</f>
        <v>0.79626157407407405</v>
      </c>
      <c r="FW22" s="83" t="s">
        <v>216</v>
      </c>
      <c r="FX22" s="207" t="s">
        <v>216</v>
      </c>
      <c r="FY22" s="190" t="str">
        <f ca="1">IF('INF S4 3-351'!$BA13="|","|",FY$24+'INF S4 3-351'!$BA13)</f>
        <v>|</v>
      </c>
      <c r="FZ22" s="196" t="s">
        <v>216</v>
      </c>
      <c r="GA22" s="207" t="s">
        <v>216</v>
      </c>
      <c r="GB22" s="83" t="s">
        <v>216</v>
      </c>
      <c r="GC22" s="196" t="s">
        <v>216</v>
      </c>
      <c r="GD22" s="268">
        <f ca="1">IF('INF S4 3-351'!$AY13="|","|",GD$24+'INF S4 3-351'!$AY13)</f>
        <v>0.87959490740740742</v>
      </c>
      <c r="GE22" s="83" t="s">
        <v>216</v>
      </c>
      <c r="GF22" s="207" t="s">
        <v>216</v>
      </c>
      <c r="GG22" s="190" t="str">
        <f ca="1">IF('INF S4 3-351'!$BA13="|","|",GG$24+'INF S4 3-351'!$BA13)</f>
        <v>|</v>
      </c>
      <c r="GH22" s="196" t="s">
        <v>216</v>
      </c>
      <c r="GI22" s="207" t="s">
        <v>216</v>
      </c>
      <c r="GJ22" s="83" t="s">
        <v>216</v>
      </c>
      <c r="GK22" s="268">
        <f ca="1">IF('INF S4 3-351'!$AY13="|","|",GK$24+'INF S4 3-351'!$AY13)</f>
        <v>0.96292824074074079</v>
      </c>
      <c r="GL22" s="83" t="s">
        <v>216</v>
      </c>
    </row>
    <row r="23" spans="1:194">
      <c r="A23" s="227" t="str">
        <f ca="1">IF('INF S2 353-271'!$V17="|","|",A$7+'INF S2 353-271'!$V17)</f>
        <v>|</v>
      </c>
      <c r="B23" s="226">
        <f ca="1">'INF S4 3-351'!K13</f>
        <v>3.2599999999999909</v>
      </c>
      <c r="C23" s="154" t="str">
        <f ca="1">'INF S4 3-351'!L13</f>
        <v>Poznań Dębina</v>
      </c>
      <c r="D23" s="178"/>
      <c r="E23" s="83" t="s">
        <v>216</v>
      </c>
      <c r="F23" s="207"/>
      <c r="G23" s="213">
        <f ca="1">IF('INF S4 3-351'!$AQ14="|","|",G$7+'INF S4 3-351'!$AQ14)</f>
        <v>0.24772721064814815</v>
      </c>
      <c r="H23" s="207" t="s">
        <v>216</v>
      </c>
      <c r="I23" s="190" t="str">
        <f ca="1">IF('INF S4 3-351'!$AS14="|","|",I$7+'INF S4 3-351'!$AS14)</f>
        <v>|</v>
      </c>
      <c r="J23" s="83" t="s">
        <v>216</v>
      </c>
      <c r="K23" s="83" t="s">
        <v>216</v>
      </c>
      <c r="L23" s="207"/>
      <c r="M23" s="213">
        <f ca="1">IF('INF S4 3-351'!$AQ14="|","|",M$7+'INF S4 3-351'!$AQ14)</f>
        <v>0.28939387731481481</v>
      </c>
      <c r="N23" s="235" t="s">
        <v>216</v>
      </c>
      <c r="O23" s="207" t="s">
        <v>216</v>
      </c>
      <c r="P23" s="190" t="str">
        <f ca="1">IF('INF S4 3-351'!$AS14="|","|",P$7+'INF S4 3-351'!$AS14)</f>
        <v>|</v>
      </c>
      <c r="Q23" s="83" t="s">
        <v>216</v>
      </c>
      <c r="R23" s="83" t="s">
        <v>216</v>
      </c>
      <c r="S23" s="207"/>
      <c r="T23" s="213">
        <f ca="1">IF('INF S4 3-351'!$AQ14="|","|",T$7+'INF S4 3-351'!$AQ14)</f>
        <v>0.33106054398148144</v>
      </c>
      <c r="U23" s="235" t="s">
        <v>216</v>
      </c>
      <c r="V23" s="207" t="s">
        <v>216</v>
      </c>
      <c r="W23" s="190" t="str">
        <f ca="1">IF('INF S4 3-351'!$AS14="|","|",W$7+'INF S4 3-351'!$AS14)</f>
        <v>|</v>
      </c>
      <c r="X23" s="83" t="s">
        <v>216</v>
      </c>
      <c r="Y23" s="83" t="s">
        <v>216</v>
      </c>
      <c r="Z23" s="207"/>
      <c r="AA23" s="213">
        <f ca="1">IF('INF S4 3-351'!$AQ14="|","|",AA$7+'INF S4 3-351'!$AQ14)</f>
        <v>0.37272721064814818</v>
      </c>
      <c r="AB23" s="235" t="s">
        <v>216</v>
      </c>
      <c r="AC23" s="207" t="s">
        <v>216</v>
      </c>
      <c r="AD23" s="190" t="str">
        <f ca="1">IF('INF S4 3-351'!$AS14="|","|",AD$7+'INF S4 3-351'!$AS14)</f>
        <v>|</v>
      </c>
      <c r="AE23" s="83" t="s">
        <v>216</v>
      </c>
      <c r="AF23" s="207"/>
      <c r="AG23" s="235" t="s">
        <v>216</v>
      </c>
      <c r="AH23" s="207" t="s">
        <v>216</v>
      </c>
      <c r="AI23" s="190" t="str">
        <f ca="1">IF('INF S4 3-351'!$AS14="|","|",AI$7+'INF S4 3-351'!$AS14)</f>
        <v>|</v>
      </c>
      <c r="AJ23" s="83" t="s">
        <v>216</v>
      </c>
      <c r="AK23" s="213">
        <f ca="1">IF('INF S4 3-351'!$AQ14="|","|",AK$7+'INF S4 3-351'!$AQ14)</f>
        <v>0.45606054398148144</v>
      </c>
      <c r="AL23" s="235" t="s">
        <v>216</v>
      </c>
      <c r="AM23" s="83" t="s">
        <v>216</v>
      </c>
      <c r="AN23" s="207"/>
      <c r="AO23" s="235" t="s">
        <v>216</v>
      </c>
      <c r="AP23" s="207" t="s">
        <v>216</v>
      </c>
      <c r="AQ23" s="190" t="str">
        <f ca="1">IF('INF S4 3-351'!$AS14="|","|",AQ$7+'INF S4 3-351'!$AS14)</f>
        <v>|</v>
      </c>
      <c r="AR23" s="83" t="s">
        <v>216</v>
      </c>
      <c r="AS23" s="213">
        <f ca="1">IF('INF S4 3-351'!$AQ14="|","|",AS$7+'INF S4 3-351'!$AQ14)</f>
        <v>0.53939387731481481</v>
      </c>
      <c r="AT23" s="235" t="s">
        <v>216</v>
      </c>
      <c r="AU23" s="83" t="s">
        <v>216</v>
      </c>
      <c r="AV23" s="207"/>
      <c r="AW23" s="235" t="s">
        <v>216</v>
      </c>
      <c r="AX23" s="207" t="s">
        <v>216</v>
      </c>
      <c r="AY23" s="190" t="str">
        <f ca="1">IF('INF S4 3-351'!$AS14="|","|",AY$7+'INF S4 3-351'!$AS14)</f>
        <v>|</v>
      </c>
      <c r="AZ23" s="83" t="s">
        <v>216</v>
      </c>
      <c r="BA23" s="213">
        <f ca="1">IF('INF S4 3-351'!$AQ14="|","|",BA$7+'INF S4 3-351'!$AQ14)</f>
        <v>0.62272721064814818</v>
      </c>
      <c r="BB23" s="235" t="s">
        <v>216</v>
      </c>
      <c r="BC23" s="83" t="s">
        <v>216</v>
      </c>
      <c r="BD23" s="83" t="s">
        <v>216</v>
      </c>
      <c r="BE23" s="207"/>
      <c r="BF23" s="213">
        <f ca="1">IF('INF S4 3-351'!$AQ14="|","|",BF$7+'INF S4 3-351'!$AQ14)</f>
        <v>0.66439387731481481</v>
      </c>
      <c r="BG23" s="235" t="s">
        <v>216</v>
      </c>
      <c r="BH23" s="207" t="s">
        <v>216</v>
      </c>
      <c r="BI23" s="190" t="str">
        <f ca="1">IF('INF S4 3-351'!$AS14="|","|",BI$7+'INF S4 3-351'!$AS14)</f>
        <v>|</v>
      </c>
      <c r="BJ23" s="83" t="s">
        <v>216</v>
      </c>
      <c r="BK23" s="83" t="s">
        <v>216</v>
      </c>
      <c r="BL23" s="207"/>
      <c r="BM23" s="213">
        <f ca="1">IF('INF S4 3-351'!$AQ14="|","|",BM$7+'INF S4 3-351'!$AQ14)</f>
        <v>0.70606054398148144</v>
      </c>
      <c r="BN23" s="235" t="s">
        <v>216</v>
      </c>
      <c r="BO23" s="207" t="s">
        <v>216</v>
      </c>
      <c r="BP23" s="190" t="str">
        <f ca="1">IF('INF S4 3-351'!$AS14="|","|",BP$7+'INF S4 3-351'!$AS14)</f>
        <v>|</v>
      </c>
      <c r="BQ23" s="83" t="s">
        <v>216</v>
      </c>
      <c r="BR23" s="83" t="s">
        <v>216</v>
      </c>
      <c r="BS23" s="207"/>
      <c r="BT23" s="213">
        <f ca="1">IF('INF S4 3-351'!$AQ14="|","|",BT$7+'INF S4 3-351'!$AQ14)</f>
        <v>0.74772721064814807</v>
      </c>
      <c r="BU23" s="235" t="s">
        <v>216</v>
      </c>
      <c r="BV23" s="207" t="s">
        <v>216</v>
      </c>
      <c r="BW23" s="190" t="str">
        <f ca="1">IF('INF S4 3-351'!$AS14="|","|",BW$7+'INF S4 3-351'!$AS14)</f>
        <v>|</v>
      </c>
      <c r="BX23" s="83" t="s">
        <v>216</v>
      </c>
      <c r="BY23" s="207"/>
      <c r="BZ23" s="235" t="s">
        <v>216</v>
      </c>
      <c r="CA23" s="207" t="s">
        <v>216</v>
      </c>
      <c r="CB23" s="190" t="str">
        <f ca="1">IF('INF S4 3-351'!$AS14="|","|",CB$7+'INF S4 3-351'!$AS14)</f>
        <v>|</v>
      </c>
      <c r="CC23" s="83" t="s">
        <v>216</v>
      </c>
      <c r="CD23" s="213">
        <f ca="1">IF('INF S4 3-351'!$AQ14="|","|",CD$7+'INF S4 3-351'!$AQ14)</f>
        <v>0.83106054398148144</v>
      </c>
      <c r="CE23" s="235" t="s">
        <v>216</v>
      </c>
      <c r="CF23" s="83" t="s">
        <v>216</v>
      </c>
      <c r="CG23" s="207"/>
      <c r="CH23" s="235" t="s">
        <v>216</v>
      </c>
      <c r="CI23" s="207" t="s">
        <v>216</v>
      </c>
      <c r="CJ23" s="190" t="str">
        <f ca="1">IF('INF S4 3-351'!$AS14="|","|",CJ$7+'INF S4 3-351'!$AS14)</f>
        <v>|</v>
      </c>
      <c r="CK23" s="83" t="s">
        <v>216</v>
      </c>
      <c r="CL23" s="213">
        <f ca="1">IF('INF S4 3-351'!$AQ14="|","|",CL$7+'INF S4 3-351'!$AQ14)</f>
        <v>0.91439387731481481</v>
      </c>
      <c r="CM23" s="235" t="s">
        <v>216</v>
      </c>
      <c r="CN23" s="83" t="s">
        <v>216</v>
      </c>
      <c r="CO23" s="207"/>
      <c r="CP23" s="235" t="s">
        <v>216</v>
      </c>
      <c r="CQ23" s="190" t="str">
        <f ca="1">IF('INF S4 3-351'!$AS14="|","|",CQ$7+'INF S4 3-351'!$AS14)</f>
        <v>|</v>
      </c>
      <c r="CR23" s="83" t="s">
        <v>216</v>
      </c>
      <c r="CS23" s="175"/>
      <c r="CT23" s="175"/>
      <c r="CU23" s="175"/>
      <c r="CV23" s="227" t="s">
        <v>188</v>
      </c>
      <c r="CW23" s="226">
        <v>3.2599999999999909</v>
      </c>
      <c r="CX23" s="154" t="s">
        <v>147</v>
      </c>
      <c r="CY23" s="178"/>
      <c r="CZ23" s="83" t="s">
        <v>216</v>
      </c>
      <c r="DA23" s="83" t="s">
        <v>216</v>
      </c>
      <c r="DB23" s="207" t="s">
        <v>216</v>
      </c>
      <c r="DC23" s="190" t="str">
        <f ca="1">IF('INF S4 3-351'!$BA14="|","|",DC$24+'INF S4 3-351'!$BA14)</f>
        <v>|</v>
      </c>
      <c r="DD23" s="196" t="s">
        <v>216</v>
      </c>
      <c r="DE23" s="268">
        <f ca="1">IF('INF S4 3-351'!$AY14="|","|",DE$24+'INF S4 3-351'!$AY14)</f>
        <v>0.25298611111111113</v>
      </c>
      <c r="DF23" s="207" t="s">
        <v>216</v>
      </c>
      <c r="DG23" s="83" t="s">
        <v>216</v>
      </c>
      <c r="DH23" s="83" t="s">
        <v>216</v>
      </c>
      <c r="DI23" s="207" t="s">
        <v>216</v>
      </c>
      <c r="DJ23" s="190" t="str">
        <f ca="1">IF('INF S4 3-351'!$BA14="|","|",DJ$24+'INF S4 3-351'!$BA14)</f>
        <v>|</v>
      </c>
      <c r="DK23" s="196" t="s">
        <v>216</v>
      </c>
      <c r="DL23" s="268">
        <f ca="1">IF('INF S4 3-351'!$AY14="|","|",DL$24+'INF S4 3-351'!$AY14)</f>
        <v>0.29465277777777782</v>
      </c>
      <c r="DM23" s="207" t="s">
        <v>216</v>
      </c>
      <c r="DN23" s="83" t="s">
        <v>216</v>
      </c>
      <c r="DO23" s="83" t="s">
        <v>216</v>
      </c>
      <c r="DP23" s="207" t="s">
        <v>216</v>
      </c>
      <c r="DQ23" s="190" t="str">
        <f ca="1">IF('INF S4 3-351'!$BA14="|","|",DQ$24+'INF S4 3-351'!$BA14)</f>
        <v>|</v>
      </c>
      <c r="DR23" s="196" t="s">
        <v>216</v>
      </c>
      <c r="DS23" s="268">
        <f ca="1">IF('INF S4 3-351'!$AY14="|","|",DS$24+'INF S4 3-351'!$AY14)</f>
        <v>0.33631944444444445</v>
      </c>
      <c r="DT23" s="207" t="s">
        <v>216</v>
      </c>
      <c r="DU23" s="83" t="s">
        <v>216</v>
      </c>
      <c r="DV23" s="83" t="s">
        <v>216</v>
      </c>
      <c r="DW23" s="207" t="s">
        <v>216</v>
      </c>
      <c r="DX23" s="190" t="str">
        <f ca="1">IF('INF S4 3-351'!$BA14="|","|",DX$24+'INF S4 3-351'!$BA14)</f>
        <v>|</v>
      </c>
      <c r="DY23" s="196" t="s">
        <v>216</v>
      </c>
      <c r="DZ23" s="268">
        <f ca="1">IF('INF S4 3-351'!$AY14="|","|",DZ$24+'INF S4 3-351'!$AY14)</f>
        <v>0.37798611111111113</v>
      </c>
      <c r="EA23" s="207" t="s">
        <v>216</v>
      </c>
      <c r="EB23" s="83" t="s">
        <v>216</v>
      </c>
      <c r="EC23" s="196" t="s">
        <v>216</v>
      </c>
      <c r="ED23" s="268">
        <f ca="1">IF('INF S4 3-351'!$AY14="|","|",ED$24+'INF S4 3-351'!$AY14)</f>
        <v>0.41965277777777782</v>
      </c>
      <c r="EE23" s="83" t="s">
        <v>216</v>
      </c>
      <c r="EF23" s="207" t="s">
        <v>216</v>
      </c>
      <c r="EG23" s="190" t="str">
        <f ca="1">IF('INF S4 3-351'!$BA14="|","|",EG$24+'INF S4 3-351'!$BA14)</f>
        <v>|</v>
      </c>
      <c r="EH23" s="196" t="s">
        <v>216</v>
      </c>
      <c r="EI23" s="207" t="s">
        <v>216</v>
      </c>
      <c r="EJ23" s="83" t="s">
        <v>216</v>
      </c>
      <c r="EK23" s="196" t="s">
        <v>216</v>
      </c>
      <c r="EL23" s="268">
        <f ca="1">IF('INF S4 3-351'!$AY14="|","|",EL$24+'INF S4 3-351'!$AY14)</f>
        <v>0.50298611111111113</v>
      </c>
      <c r="EM23" s="83" t="s">
        <v>216</v>
      </c>
      <c r="EN23" s="207" t="s">
        <v>216</v>
      </c>
      <c r="EO23" s="190" t="str">
        <f ca="1">IF('INF S4 3-351'!$BA14="|","|",EO$24+'INF S4 3-351'!$BA14)</f>
        <v>|</v>
      </c>
      <c r="EP23" s="196" t="s">
        <v>216</v>
      </c>
      <c r="EQ23" s="207" t="s">
        <v>216</v>
      </c>
      <c r="ER23" s="83" t="s">
        <v>216</v>
      </c>
      <c r="ES23" s="196" t="s">
        <v>216</v>
      </c>
      <c r="ET23" s="268">
        <f ca="1">IF('INF S4 3-351'!$AY14="|","|",ET$24+'INF S4 3-351'!$AY14)</f>
        <v>0.5863194444444445</v>
      </c>
      <c r="EU23" s="83" t="s">
        <v>216</v>
      </c>
      <c r="EV23" s="207" t="s">
        <v>216</v>
      </c>
      <c r="EW23" s="190" t="str">
        <f ca="1">IF('INF S4 3-351'!$BA14="|","|",EW$24+'INF S4 3-351'!$BA14)</f>
        <v>|</v>
      </c>
      <c r="EX23" s="196" t="s">
        <v>216</v>
      </c>
      <c r="EY23" s="207" t="s">
        <v>216</v>
      </c>
      <c r="EZ23" s="83" t="s">
        <v>216</v>
      </c>
      <c r="FA23" s="83" t="s">
        <v>216</v>
      </c>
      <c r="FB23" s="207" t="s">
        <v>216</v>
      </c>
      <c r="FC23" s="190" t="str">
        <f ca="1">IF('INF S4 3-351'!$BA14="|","|",FC$24+'INF S4 3-351'!$BA14)</f>
        <v>|</v>
      </c>
      <c r="FD23" s="196" t="s">
        <v>216</v>
      </c>
      <c r="FE23" s="268">
        <f ca="1">IF('INF S4 3-351'!$AY14="|","|",FE$24+'INF S4 3-351'!$AY14)</f>
        <v>0.66965277777777776</v>
      </c>
      <c r="FF23" s="207" t="s">
        <v>216</v>
      </c>
      <c r="FG23" s="83" t="s">
        <v>216</v>
      </c>
      <c r="FH23" s="83" t="s">
        <v>216</v>
      </c>
      <c r="FI23" s="207" t="s">
        <v>216</v>
      </c>
      <c r="FJ23" s="190" t="str">
        <f ca="1">IF('INF S4 3-351'!$BA14="|","|",FJ$24+'INF S4 3-351'!$BA14)</f>
        <v>|</v>
      </c>
      <c r="FK23" s="196" t="s">
        <v>216</v>
      </c>
      <c r="FL23" s="207" t="s">
        <v>216</v>
      </c>
      <c r="FM23" s="83" t="s">
        <v>216</v>
      </c>
      <c r="FN23" s="83" t="s">
        <v>216</v>
      </c>
      <c r="FO23" s="207" t="s">
        <v>216</v>
      </c>
      <c r="FP23" s="190" t="str">
        <f ca="1">IF('INF S4 3-351'!$BA14="|","|",FP$24+'INF S4 3-351'!$BA14)</f>
        <v>|</v>
      </c>
      <c r="FQ23" s="196" t="s">
        <v>216</v>
      </c>
      <c r="FR23" s="268">
        <f ca="1">IF('INF S4 3-351'!$AY14="|","|",FR$24+'INF S4 3-351'!$AY14)</f>
        <v>0.75298611111111113</v>
      </c>
      <c r="FS23" s="207" t="s">
        <v>216</v>
      </c>
      <c r="FT23" s="83" t="s">
        <v>216</v>
      </c>
      <c r="FU23" s="196" t="s">
        <v>216</v>
      </c>
      <c r="FV23" s="268">
        <f ca="1">IF('INF S4 3-351'!$AY14="|","|",FV$24+'INF S4 3-351'!$AY14)</f>
        <v>0.79465277777777776</v>
      </c>
      <c r="FW23" s="83" t="s">
        <v>216</v>
      </c>
      <c r="FX23" s="207" t="s">
        <v>216</v>
      </c>
      <c r="FY23" s="190" t="str">
        <f ca="1">IF('INF S4 3-351'!$BA14="|","|",FY$24+'INF S4 3-351'!$BA14)</f>
        <v>|</v>
      </c>
      <c r="FZ23" s="196" t="s">
        <v>216</v>
      </c>
      <c r="GA23" s="207" t="s">
        <v>216</v>
      </c>
      <c r="GB23" s="83" t="s">
        <v>216</v>
      </c>
      <c r="GC23" s="196" t="s">
        <v>216</v>
      </c>
      <c r="GD23" s="268">
        <f ca="1">IF('INF S4 3-351'!$AY14="|","|",GD$24+'INF S4 3-351'!$AY14)</f>
        <v>0.87798611111111113</v>
      </c>
      <c r="GE23" s="83" t="s">
        <v>216</v>
      </c>
      <c r="GF23" s="207" t="s">
        <v>216</v>
      </c>
      <c r="GG23" s="190" t="str">
        <f ca="1">IF('INF S4 3-351'!$BA14="|","|",GG$24+'INF S4 3-351'!$BA14)</f>
        <v>|</v>
      </c>
      <c r="GH23" s="196" t="s">
        <v>216</v>
      </c>
      <c r="GI23" s="207" t="s">
        <v>216</v>
      </c>
      <c r="GJ23" s="83" t="s">
        <v>216</v>
      </c>
      <c r="GK23" s="268">
        <f ca="1">IF('INF S4 3-351'!$AY14="|","|",GK$24+'INF S4 3-351'!$AY14)</f>
        <v>0.9613194444444445</v>
      </c>
      <c r="GL23" s="83" t="s">
        <v>216</v>
      </c>
    </row>
    <row r="24" spans="1:194" s="18" customFormat="1">
      <c r="A24" s="229">
        <v>0</v>
      </c>
      <c r="B24" s="231">
        <f ca="1">'INF S4 3-351'!K14</f>
        <v>0</v>
      </c>
      <c r="C24" s="387" t="str">
        <f ca="1">'INF S3 3'!$AI17</f>
        <v>Poznań Główny</v>
      </c>
      <c r="D24" s="181"/>
      <c r="E24" s="167" t="s">
        <v>216</v>
      </c>
      <c r="F24" s="342"/>
      <c r="G24" s="270">
        <f ca="1">IF('INF S4 3-351'!$AQ15="|","|",G$7+'INF S4 3-351'!$AQ15)</f>
        <v>0.25036609953703703</v>
      </c>
      <c r="H24" s="342" t="s">
        <v>216</v>
      </c>
      <c r="I24" s="266">
        <f ca="1">IF('INF S4 3-351'!$AS15="|","|",I$7+'INF S4 3-351'!$AS15)</f>
        <v>0.25366898148148148</v>
      </c>
      <c r="J24" s="167" t="s">
        <v>216</v>
      </c>
      <c r="K24" s="167" t="s">
        <v>216</v>
      </c>
      <c r="L24" s="342"/>
      <c r="M24" s="270">
        <f ca="1">IF('INF S4 3-351'!$AQ15="|","|",M$7+'INF S4 3-351'!$AQ15)</f>
        <v>0.29203276620370372</v>
      </c>
      <c r="N24" s="348" t="s">
        <v>216</v>
      </c>
      <c r="O24" s="342" t="s">
        <v>216</v>
      </c>
      <c r="P24" s="266">
        <f ca="1">IF('INF S4 3-351'!$AS15="|","|",P$7+'INF S4 3-351'!$AS15)</f>
        <v>0.29533564814814811</v>
      </c>
      <c r="Q24" s="167" t="s">
        <v>216</v>
      </c>
      <c r="R24" s="167" t="s">
        <v>216</v>
      </c>
      <c r="S24" s="342"/>
      <c r="T24" s="270">
        <f ca="1">IF('INF S4 3-351'!$AQ15="|","|",T$7+'INF S4 3-351'!$AQ15)</f>
        <v>0.33369943287037035</v>
      </c>
      <c r="U24" s="348" t="s">
        <v>216</v>
      </c>
      <c r="V24" s="342" t="s">
        <v>216</v>
      </c>
      <c r="W24" s="266">
        <f ca="1">IF('INF S4 3-351'!$AS15="|","|",W$7+'INF S4 3-351'!$AS15)</f>
        <v>0.3370023148148148</v>
      </c>
      <c r="X24" s="167" t="s">
        <v>216</v>
      </c>
      <c r="Y24" s="167" t="s">
        <v>216</v>
      </c>
      <c r="Z24" s="342"/>
      <c r="AA24" s="270">
        <f ca="1">IF('INF S4 3-351'!$AQ15="|","|",AA$7+'INF S4 3-351'!$AQ15)</f>
        <v>0.37536609953703703</v>
      </c>
      <c r="AB24" s="348" t="s">
        <v>216</v>
      </c>
      <c r="AC24" s="342" t="s">
        <v>216</v>
      </c>
      <c r="AD24" s="266">
        <f ca="1">IF('INF S4 3-351'!$AS15="|","|",AD$7+'INF S4 3-351'!$AS15)</f>
        <v>0.37866898148148143</v>
      </c>
      <c r="AE24" s="167" t="s">
        <v>216</v>
      </c>
      <c r="AF24" s="342"/>
      <c r="AG24" s="348" t="s">
        <v>216</v>
      </c>
      <c r="AH24" s="342" t="s">
        <v>216</v>
      </c>
      <c r="AI24" s="266">
        <f ca="1">IF('INF S4 3-351'!$AS15="|","|",AI$7+'INF S4 3-351'!$AS15)</f>
        <v>0.42033564814814811</v>
      </c>
      <c r="AJ24" s="167" t="s">
        <v>216</v>
      </c>
      <c r="AK24" s="270">
        <f ca="1">IF('INF S4 3-351'!$AQ15="|","|",AK$7+'INF S4 3-351'!$AQ15)</f>
        <v>0.45869943287037035</v>
      </c>
      <c r="AL24" s="348" t="s">
        <v>216</v>
      </c>
      <c r="AM24" s="167" t="s">
        <v>216</v>
      </c>
      <c r="AN24" s="342"/>
      <c r="AO24" s="348" t="s">
        <v>216</v>
      </c>
      <c r="AP24" s="342" t="s">
        <v>216</v>
      </c>
      <c r="AQ24" s="266">
        <f ca="1">IF('INF S4 3-351'!$AS15="|","|",AQ$7+'INF S4 3-351'!$AS15)</f>
        <v>0.50366898148148143</v>
      </c>
      <c r="AR24" s="167" t="s">
        <v>216</v>
      </c>
      <c r="AS24" s="270">
        <f ca="1">IF('INF S4 3-351'!$AQ15="|","|",AS$7+'INF S4 3-351'!$AQ15)</f>
        <v>0.54203276620370366</v>
      </c>
      <c r="AT24" s="348" t="s">
        <v>216</v>
      </c>
      <c r="AU24" s="167" t="s">
        <v>216</v>
      </c>
      <c r="AV24" s="342"/>
      <c r="AW24" s="348" t="s">
        <v>216</v>
      </c>
      <c r="AX24" s="342" t="s">
        <v>216</v>
      </c>
      <c r="AY24" s="266">
        <f ca="1">IF('INF S4 3-351'!$AS15="|","|",AY$7+'INF S4 3-351'!$AS15)</f>
        <v>0.5870023148148148</v>
      </c>
      <c r="AZ24" s="167" t="s">
        <v>216</v>
      </c>
      <c r="BA24" s="270">
        <f ca="1">IF('INF S4 3-351'!$AQ15="|","|",BA$7+'INF S4 3-351'!$AQ15)</f>
        <v>0.62536609953703703</v>
      </c>
      <c r="BB24" s="348" t="s">
        <v>216</v>
      </c>
      <c r="BC24" s="167" t="s">
        <v>216</v>
      </c>
      <c r="BD24" s="167" t="s">
        <v>216</v>
      </c>
      <c r="BE24" s="342"/>
      <c r="BF24" s="270">
        <f ca="1">IF('INF S4 3-351'!$AQ15="|","|",BF$7+'INF S4 3-351'!$AQ15)</f>
        <v>0.66703276620370366</v>
      </c>
      <c r="BG24" s="348" t="s">
        <v>216</v>
      </c>
      <c r="BH24" s="342" t="s">
        <v>216</v>
      </c>
      <c r="BI24" s="266">
        <f ca="1">IF('INF S4 3-351'!$AS15="|","|",BI$7+'INF S4 3-351'!$AS15)</f>
        <v>0.67033564814814817</v>
      </c>
      <c r="BJ24" s="167" t="s">
        <v>216</v>
      </c>
      <c r="BK24" s="167" t="s">
        <v>216</v>
      </c>
      <c r="BL24" s="342"/>
      <c r="BM24" s="270">
        <f ca="1">IF('INF S4 3-351'!$AQ15="|","|",BM$7+'INF S4 3-351'!$AQ15)</f>
        <v>0.70869943287037029</v>
      </c>
      <c r="BN24" s="348" t="s">
        <v>216</v>
      </c>
      <c r="BO24" s="342" t="s">
        <v>216</v>
      </c>
      <c r="BP24" s="266">
        <f ca="1">IF('INF S4 3-351'!$AS15="|","|",BP$7+'INF S4 3-351'!$AS15)</f>
        <v>0.7120023148148148</v>
      </c>
      <c r="BQ24" s="167" t="s">
        <v>216</v>
      </c>
      <c r="BR24" s="167" t="s">
        <v>216</v>
      </c>
      <c r="BS24" s="342"/>
      <c r="BT24" s="270">
        <f ca="1">IF('INF S4 3-351'!$AQ15="|","|",BT$7+'INF S4 3-351'!$AQ15)</f>
        <v>0.75036609953703692</v>
      </c>
      <c r="BU24" s="348" t="s">
        <v>216</v>
      </c>
      <c r="BV24" s="342" t="s">
        <v>216</v>
      </c>
      <c r="BW24" s="266">
        <f ca="1">IF('INF S4 3-351'!$AS15="|","|",BW$7+'INF S4 3-351'!$AS15)</f>
        <v>0.75366898148148143</v>
      </c>
      <c r="BX24" s="167" t="s">
        <v>216</v>
      </c>
      <c r="BY24" s="342"/>
      <c r="BZ24" s="348" t="s">
        <v>216</v>
      </c>
      <c r="CA24" s="342" t="s">
        <v>216</v>
      </c>
      <c r="CB24" s="266">
        <f ca="1">IF('INF S4 3-351'!$AS15="|","|",CB$7+'INF S4 3-351'!$AS15)</f>
        <v>0.79533564814814806</v>
      </c>
      <c r="CC24" s="167" t="s">
        <v>216</v>
      </c>
      <c r="CD24" s="270">
        <f ca="1">IF('INF S4 3-351'!$AQ15="|","|",CD$7+'INF S4 3-351'!$AQ15)</f>
        <v>0.83369943287037029</v>
      </c>
      <c r="CE24" s="348" t="s">
        <v>216</v>
      </c>
      <c r="CF24" s="167" t="s">
        <v>216</v>
      </c>
      <c r="CG24" s="342"/>
      <c r="CH24" s="348" t="s">
        <v>216</v>
      </c>
      <c r="CI24" s="342" t="s">
        <v>216</v>
      </c>
      <c r="CJ24" s="266">
        <f ca="1">IF('INF S4 3-351'!$AS15="|","|",CJ$7+'INF S4 3-351'!$AS15)</f>
        <v>0.87866898148148143</v>
      </c>
      <c r="CK24" s="167" t="s">
        <v>216</v>
      </c>
      <c r="CL24" s="270">
        <f ca="1">IF('INF S4 3-351'!$AQ15="|","|",CL$7+'INF S4 3-351'!$AQ15)</f>
        <v>0.91703276620370366</v>
      </c>
      <c r="CM24" s="348" t="s">
        <v>216</v>
      </c>
      <c r="CN24" s="167" t="s">
        <v>216</v>
      </c>
      <c r="CO24" s="342"/>
      <c r="CP24" s="348" t="s">
        <v>216</v>
      </c>
      <c r="CQ24" s="266">
        <f ca="1">IF('INF S4 3-351'!$AS15="|","|",CQ$7+'INF S4 3-351'!$AS15)</f>
        <v>0.9620023148148148</v>
      </c>
      <c r="CR24" s="167" t="s">
        <v>216</v>
      </c>
      <c r="CS24" s="336"/>
      <c r="CT24" s="336"/>
      <c r="CU24" s="336"/>
      <c r="CV24" s="229">
        <v>0</v>
      </c>
      <c r="CW24" s="231">
        <v>0</v>
      </c>
      <c r="CX24" s="387" t="str">
        <f ca="1">'INF S3 3'!$AI17</f>
        <v>Poznań Główny</v>
      </c>
      <c r="CY24" s="181"/>
      <c r="CZ24" s="167" t="s">
        <v>216</v>
      </c>
      <c r="DA24" s="167" t="s">
        <v>216</v>
      </c>
      <c r="DB24" s="342" t="s">
        <v>216</v>
      </c>
      <c r="DC24" s="266">
        <v>0.24722222222222223</v>
      </c>
      <c r="DD24" s="343" t="s">
        <v>216</v>
      </c>
      <c r="DE24" s="267">
        <v>0.25</v>
      </c>
      <c r="DF24" s="342" t="s">
        <v>216</v>
      </c>
      <c r="DG24" s="167" t="s">
        <v>216</v>
      </c>
      <c r="DH24" s="167" t="s">
        <v>216</v>
      </c>
      <c r="DI24" s="342" t="s">
        <v>216</v>
      </c>
      <c r="DJ24" s="266">
        <f>$DC24+TIME(1,,)</f>
        <v>0.28888888888888892</v>
      </c>
      <c r="DK24" s="343" t="s">
        <v>216</v>
      </c>
      <c r="DL24" s="267">
        <v>0.29166666666666669</v>
      </c>
      <c r="DM24" s="342" t="s">
        <v>216</v>
      </c>
      <c r="DN24" s="167" t="s">
        <v>216</v>
      </c>
      <c r="DO24" s="167" t="s">
        <v>216</v>
      </c>
      <c r="DP24" s="342" t="s">
        <v>216</v>
      </c>
      <c r="DQ24" s="266">
        <f>$DC24+TIME(2,,)</f>
        <v>0.33055555555555555</v>
      </c>
      <c r="DR24" s="343" t="s">
        <v>216</v>
      </c>
      <c r="DS24" s="267">
        <v>0.33333333333333331</v>
      </c>
      <c r="DT24" s="342" t="s">
        <v>216</v>
      </c>
      <c r="DU24" s="167" t="s">
        <v>216</v>
      </c>
      <c r="DV24" s="167" t="s">
        <v>216</v>
      </c>
      <c r="DW24" s="342" t="s">
        <v>216</v>
      </c>
      <c r="DX24" s="266">
        <f>$DC24+TIME(3,,)</f>
        <v>0.37222222222222223</v>
      </c>
      <c r="DY24" s="343" t="s">
        <v>216</v>
      </c>
      <c r="DZ24" s="267">
        <v>0.375</v>
      </c>
      <c r="EA24" s="342" t="s">
        <v>216</v>
      </c>
      <c r="EB24" s="167" t="s">
        <v>216</v>
      </c>
      <c r="EC24" s="343" t="s">
        <v>216</v>
      </c>
      <c r="ED24" s="267">
        <v>0.41666666666666669</v>
      </c>
      <c r="EE24" s="167" t="s">
        <v>216</v>
      </c>
      <c r="EF24" s="342" t="s">
        <v>216</v>
      </c>
      <c r="EG24" s="266">
        <f>$DC24+TIME(5,,)</f>
        <v>0.4555555555555556</v>
      </c>
      <c r="EH24" s="343" t="s">
        <v>216</v>
      </c>
      <c r="EI24" s="342" t="s">
        <v>216</v>
      </c>
      <c r="EJ24" s="167" t="s">
        <v>216</v>
      </c>
      <c r="EK24" s="343" t="s">
        <v>216</v>
      </c>
      <c r="EL24" s="267">
        <v>0.5</v>
      </c>
      <c r="EM24" s="167" t="s">
        <v>216</v>
      </c>
      <c r="EN24" s="342" t="s">
        <v>216</v>
      </c>
      <c r="EO24" s="266">
        <f>$DC24+TIME(7,,)</f>
        <v>0.53888888888888897</v>
      </c>
      <c r="EP24" s="343" t="s">
        <v>216</v>
      </c>
      <c r="EQ24" s="342" t="s">
        <v>216</v>
      </c>
      <c r="ER24" s="167" t="s">
        <v>216</v>
      </c>
      <c r="ES24" s="343" t="s">
        <v>216</v>
      </c>
      <c r="ET24" s="267">
        <v>0.58333333333333337</v>
      </c>
      <c r="EU24" s="167" t="s">
        <v>216</v>
      </c>
      <c r="EV24" s="342" t="s">
        <v>216</v>
      </c>
      <c r="EW24" s="266">
        <f>$DC24+TIME(9,,)</f>
        <v>0.62222222222222223</v>
      </c>
      <c r="EX24" s="343" t="s">
        <v>216</v>
      </c>
      <c r="EY24" s="342" t="s">
        <v>216</v>
      </c>
      <c r="EZ24" s="167" t="s">
        <v>216</v>
      </c>
      <c r="FA24" s="167" t="s">
        <v>216</v>
      </c>
      <c r="FB24" s="342" t="s">
        <v>216</v>
      </c>
      <c r="FC24" s="266">
        <f>$DC24+TIME(10,,)</f>
        <v>0.66388888888888897</v>
      </c>
      <c r="FD24" s="343" t="s">
        <v>216</v>
      </c>
      <c r="FE24" s="267">
        <v>0.66666666666666663</v>
      </c>
      <c r="FF24" s="342" t="s">
        <v>216</v>
      </c>
      <c r="FG24" s="167" t="s">
        <v>216</v>
      </c>
      <c r="FH24" s="167" t="s">
        <v>216</v>
      </c>
      <c r="FI24" s="342" t="s">
        <v>216</v>
      </c>
      <c r="FJ24" s="266">
        <f>$DC24+TIME(11,,)</f>
        <v>0.70555555555555549</v>
      </c>
      <c r="FK24" s="343" t="s">
        <v>216</v>
      </c>
      <c r="FL24" s="342" t="s">
        <v>216</v>
      </c>
      <c r="FM24" s="167" t="s">
        <v>216</v>
      </c>
      <c r="FN24" s="167" t="s">
        <v>216</v>
      </c>
      <c r="FO24" s="342" t="s">
        <v>216</v>
      </c>
      <c r="FP24" s="266">
        <f>$DC24+TIME(12,,)</f>
        <v>0.74722222222222223</v>
      </c>
      <c r="FQ24" s="343" t="s">
        <v>216</v>
      </c>
      <c r="FR24" s="267">
        <v>0.75</v>
      </c>
      <c r="FS24" s="342" t="s">
        <v>216</v>
      </c>
      <c r="FT24" s="167" t="s">
        <v>216</v>
      </c>
      <c r="FU24" s="343" t="s">
        <v>216</v>
      </c>
      <c r="FV24" s="267">
        <v>0.79166666666666663</v>
      </c>
      <c r="FW24" s="167" t="s">
        <v>216</v>
      </c>
      <c r="FX24" s="342" t="s">
        <v>216</v>
      </c>
      <c r="FY24" s="266">
        <f>$DC24+TIME(14,,)</f>
        <v>0.8305555555555556</v>
      </c>
      <c r="FZ24" s="343" t="s">
        <v>216</v>
      </c>
      <c r="GA24" s="342" t="s">
        <v>216</v>
      </c>
      <c r="GB24" s="167" t="s">
        <v>216</v>
      </c>
      <c r="GC24" s="343" t="s">
        <v>216</v>
      </c>
      <c r="GD24" s="267">
        <v>0.875</v>
      </c>
      <c r="GE24" s="167" t="s">
        <v>216</v>
      </c>
      <c r="GF24" s="342" t="s">
        <v>216</v>
      </c>
      <c r="GG24" s="266">
        <f>$DC24+TIME(16,,)</f>
        <v>0.91388888888888886</v>
      </c>
      <c r="GH24" s="343" t="s">
        <v>216</v>
      </c>
      <c r="GI24" s="342" t="s">
        <v>216</v>
      </c>
      <c r="GJ24" s="167" t="s">
        <v>216</v>
      </c>
      <c r="GK24" s="267">
        <v>0.95833333333333337</v>
      </c>
      <c r="GL24" s="167" t="s">
        <v>216</v>
      </c>
    </row>
    <row r="25" spans="1:194" s="18" customFormat="1">
      <c r="A25" s="232">
        <f ca="1">'INF S3 3'!K15</f>
        <v>0</v>
      </c>
      <c r="B25" s="385"/>
      <c r="C25" s="288" t="str">
        <f ca="1">'INF S3 3'!$AI17</f>
        <v>Poznań Główny</v>
      </c>
      <c r="D25" s="281"/>
      <c r="E25" s="84">
        <v>0.23333333333333331</v>
      </c>
      <c r="F25" s="206"/>
      <c r="G25" s="152"/>
      <c r="H25" s="206">
        <v>0.25416666666666665</v>
      </c>
      <c r="I25" s="85"/>
      <c r="J25" s="86">
        <v>0.2722222222222222</v>
      </c>
      <c r="K25" s="84">
        <v>0.27499999999999997</v>
      </c>
      <c r="L25" s="206"/>
      <c r="M25" s="152"/>
      <c r="N25" s="341">
        <v>0.29305555555555557</v>
      </c>
      <c r="O25" s="206">
        <v>0.29583333333333334</v>
      </c>
      <c r="P25" s="85"/>
      <c r="Q25" s="86">
        <v>0.31388888888888888</v>
      </c>
      <c r="R25" s="84">
        <v>0.31666666666666665</v>
      </c>
      <c r="S25" s="206"/>
      <c r="T25" s="152"/>
      <c r="U25" s="197"/>
      <c r="V25" s="206">
        <v>0.33749999999999997</v>
      </c>
      <c r="W25" s="85"/>
      <c r="X25" s="86">
        <v>0.35555555555555557</v>
      </c>
      <c r="Y25" s="84">
        <v>0.35833333333333334</v>
      </c>
      <c r="Z25" s="206"/>
      <c r="AA25" s="152"/>
      <c r="AB25" s="197">
        <v>0.37638888888888888</v>
      </c>
      <c r="AC25" s="206">
        <v>0.37916666666666665</v>
      </c>
      <c r="AD25" s="85"/>
      <c r="AE25" s="86">
        <v>0.3972222222222222</v>
      </c>
      <c r="AF25" s="206"/>
      <c r="AG25" s="197"/>
      <c r="AH25" s="206">
        <v>0.42083333333333334</v>
      </c>
      <c r="AI25" s="85"/>
      <c r="AJ25" s="84">
        <v>0.44166666666666665</v>
      </c>
      <c r="AK25" s="152"/>
      <c r="AL25" s="197">
        <v>0.4597222222222222</v>
      </c>
      <c r="AM25" s="86">
        <v>0.48055555555555557</v>
      </c>
      <c r="AN25" s="206"/>
      <c r="AO25" s="197"/>
      <c r="AP25" s="206">
        <v>0.50416666666666665</v>
      </c>
      <c r="AQ25" s="85"/>
      <c r="AR25" s="84">
        <v>0.52500000000000002</v>
      </c>
      <c r="AS25" s="152"/>
      <c r="AT25" s="197">
        <v>0.54305555555555551</v>
      </c>
      <c r="AU25" s="86">
        <v>0.56388888888888888</v>
      </c>
      <c r="AV25" s="206"/>
      <c r="AW25" s="197"/>
      <c r="AX25" s="206">
        <v>0.58750000000000002</v>
      </c>
      <c r="AY25" s="85"/>
      <c r="AZ25" s="84">
        <v>0.60833333333333328</v>
      </c>
      <c r="BA25" s="152"/>
      <c r="BB25" s="197">
        <v>0.62638888888888888</v>
      </c>
      <c r="BC25" s="86">
        <v>0.64722222222222225</v>
      </c>
      <c r="BD25" s="84">
        <v>0.65</v>
      </c>
      <c r="BE25" s="206"/>
      <c r="BF25" s="152"/>
      <c r="BG25" s="197"/>
      <c r="BH25" s="206">
        <v>0.67083333333333339</v>
      </c>
      <c r="BI25" s="85"/>
      <c r="BJ25" s="86">
        <v>0.68888888888888899</v>
      </c>
      <c r="BK25" s="84">
        <v>0.69166666666666676</v>
      </c>
      <c r="BL25" s="206"/>
      <c r="BM25" s="152"/>
      <c r="BN25" s="197">
        <v>0.70972222222222225</v>
      </c>
      <c r="BO25" s="206">
        <v>0.71250000000000002</v>
      </c>
      <c r="BP25" s="85"/>
      <c r="BQ25" s="86">
        <v>0.73055555555555562</v>
      </c>
      <c r="BR25" s="84">
        <v>0.73333333333333339</v>
      </c>
      <c r="BS25" s="206"/>
      <c r="BT25" s="152"/>
      <c r="BU25" s="197"/>
      <c r="BV25" s="206">
        <v>0.75416666666666676</v>
      </c>
      <c r="BW25" s="85"/>
      <c r="BX25" s="86">
        <v>0.77222222222222225</v>
      </c>
      <c r="BY25" s="206"/>
      <c r="BZ25" s="197">
        <v>0.79305555555555562</v>
      </c>
      <c r="CA25" s="206">
        <v>0.79583333333333339</v>
      </c>
      <c r="CB25" s="85"/>
      <c r="CC25" s="84">
        <v>0.81666666666666676</v>
      </c>
      <c r="CD25" s="152"/>
      <c r="CE25" s="197"/>
      <c r="CF25" s="86">
        <v>0.85555555555555562</v>
      </c>
      <c r="CG25" s="206"/>
      <c r="CH25" s="197">
        <v>0.87638888888888899</v>
      </c>
      <c r="CI25" s="206">
        <v>0.87916666666666676</v>
      </c>
      <c r="CJ25" s="85"/>
      <c r="CK25" s="84">
        <v>0.9</v>
      </c>
      <c r="CL25" s="152"/>
      <c r="CM25" s="197"/>
      <c r="CN25" s="86">
        <v>0.93888888888888899</v>
      </c>
      <c r="CO25" s="206"/>
      <c r="CP25" s="197"/>
      <c r="CQ25" s="85"/>
      <c r="CR25" s="84">
        <v>0.98333333333333339</v>
      </c>
      <c r="CS25" s="336"/>
      <c r="CT25" s="336"/>
      <c r="CU25" s="279"/>
      <c r="CV25" s="232">
        <v>0</v>
      </c>
      <c r="CW25" s="232"/>
      <c r="CX25" s="288" t="str">
        <f ca="1">'INF S3 3'!$AI17</f>
        <v>Poznań Główny</v>
      </c>
      <c r="CY25" s="152"/>
      <c r="CZ25" s="84">
        <f ca="1">IF('INF S3 3'!$AY17="|","|",CZ$37+'INF S3 3'!$AY17-'INF S3 3'!$AY$29)</f>
        <v>0.22539914351851853</v>
      </c>
      <c r="DA25" s="86">
        <f ca="1">IF('INF S3 3'!$AZ17="|","|",DA$38+'INF S3 3'!$AZ17)</f>
        <v>0.22827045138888888</v>
      </c>
      <c r="DB25" s="206">
        <f ca="1">IF('INF S3 3'!$AY17="|","|",DB$38+'INF S3 3'!$AY17)</f>
        <v>0.24588525462962962</v>
      </c>
      <c r="DC25" s="85"/>
      <c r="DD25" s="344"/>
      <c r="DE25" s="152"/>
      <c r="DF25" s="206"/>
      <c r="DG25" s="84">
        <f ca="1">IF('INF S3 3'!$AY17="|","|",DG$37+'INF S3 3'!$AY17-'INF S3 3'!$AY$29)</f>
        <v>0.26706581018518522</v>
      </c>
      <c r="DH25" s="86">
        <f ca="1">IF('INF S3 3'!$AZ17="|","|",DH$38+'INF S3 3'!$AZ17)</f>
        <v>0.26993711805555554</v>
      </c>
      <c r="DI25" s="206">
        <f ca="1">IF('INF S3 3'!$AY17="|","|",DI$38+'INF S3 3'!$AY17)</f>
        <v>0.28755192129629631</v>
      </c>
      <c r="DJ25" s="85"/>
      <c r="DK25" s="344"/>
      <c r="DL25" s="152"/>
      <c r="DM25" s="206"/>
      <c r="DN25" s="84">
        <f ca="1">IF('INF S3 3'!$AY17="|","|",DN$37+'INF S3 3'!$AY17-'INF S3 3'!$AY$29)</f>
        <v>0.30873247685185184</v>
      </c>
      <c r="DO25" s="86">
        <f ca="1">IF('INF S3 3'!$AZ17="|","|",DO$38+'INF S3 3'!$AZ17)</f>
        <v>0.31160378472222217</v>
      </c>
      <c r="DP25" s="206">
        <f ca="1">IF('INF S3 3'!$AY17="|","|",DP$38+'INF S3 3'!$AY17)</f>
        <v>0.32921858796296294</v>
      </c>
      <c r="DQ25" s="85"/>
      <c r="DR25" s="344">
        <f ca="1">DR38+'INF S3 3'!$BB$17</f>
        <v>0.33233796296296292</v>
      </c>
      <c r="DS25" s="152"/>
      <c r="DT25" s="206"/>
      <c r="DU25" s="84">
        <f ca="1">IF('INF S3 3'!$AY17="|","|",DU$37+'INF S3 3'!$AY17-'INF S3 3'!$AY$29)</f>
        <v>0.35039914351851853</v>
      </c>
      <c r="DV25" s="86">
        <f ca="1">IF('INF S3 3'!$AZ17="|","|",DV$38+'INF S3 3'!$AZ17)</f>
        <v>0.35327045138888885</v>
      </c>
      <c r="DW25" s="206">
        <f ca="1">IF('INF S3 3'!$AY17="|","|",DW$38+'INF S3 3'!$AY17)</f>
        <v>0.37088525462962962</v>
      </c>
      <c r="DX25" s="85"/>
      <c r="DY25" s="344"/>
      <c r="DZ25" s="152"/>
      <c r="EA25" s="206"/>
      <c r="EB25" s="86">
        <f ca="1">IF('INF S3 3'!$AZ17="|","|",EB$38+'INF S3 3'!$AZ17)</f>
        <v>0.39493711805555554</v>
      </c>
      <c r="EC25" s="344">
        <f ca="1">EC38+'INF S3 3'!$BB$17</f>
        <v>0.41567129629629629</v>
      </c>
      <c r="ED25" s="152"/>
      <c r="EE25" s="84">
        <f ca="1">IF('INF S3 3'!$AY17="|","|",EE$37+'INF S3 3'!$AY17-'INF S3 3'!$AY$29)</f>
        <v>0.43373247685185184</v>
      </c>
      <c r="EF25" s="206">
        <f ca="1">IF('INF S3 3'!$AY17="|","|",EF$38+'INF S3 3'!$AY17)</f>
        <v>0.45421858796296294</v>
      </c>
      <c r="EG25" s="85"/>
      <c r="EH25" s="344"/>
      <c r="EI25" s="206"/>
      <c r="EJ25" s="86">
        <f ca="1">IF('INF S3 3'!$AZ17="|","|",EJ$38+'INF S3 3'!$AZ17)</f>
        <v>0.47827045138888885</v>
      </c>
      <c r="EK25" s="344">
        <f ca="1">EK38+'INF S3 3'!$BB$17</f>
        <v>0.4990046296296296</v>
      </c>
      <c r="EL25" s="152"/>
      <c r="EM25" s="84">
        <f ca="1">IF('INF S3 3'!$AY17="|","|",EM$37+'INF S3 3'!$AY17-'INF S3 3'!$AY$29)</f>
        <v>0.51706581018518516</v>
      </c>
      <c r="EN25" s="206">
        <f ca="1">IF('INF S3 3'!$AY17="|","|",EN$38+'INF S3 3'!$AY17)</f>
        <v>0.53755192129629625</v>
      </c>
      <c r="EO25" s="85"/>
      <c r="EP25" s="344"/>
      <c r="EQ25" s="206"/>
      <c r="ER25" s="86">
        <f ca="1">IF('INF S3 3'!$AZ17="|","|",ER$38+'INF S3 3'!$AZ17)</f>
        <v>0.56160378472222228</v>
      </c>
      <c r="ES25" s="344">
        <f ca="1">ES38+'INF S3 3'!$BB$17</f>
        <v>0.58233796296296303</v>
      </c>
      <c r="ET25" s="152"/>
      <c r="EU25" s="84">
        <f ca="1">IF('INF S3 3'!$AY17="|","|",EU$37+'INF S3 3'!$AY17-'INF S3 3'!$AY$29)</f>
        <v>0.60039914351851853</v>
      </c>
      <c r="EV25" s="206">
        <f ca="1">IF('INF S3 3'!$AY17="|","|",EV$38+'INF S3 3'!$AY17)</f>
        <v>0.62088525462962962</v>
      </c>
      <c r="EW25" s="85"/>
      <c r="EX25" s="344"/>
      <c r="EY25" s="206"/>
      <c r="EZ25" s="84">
        <f ca="1">IF('INF S3 3'!$AY17="|","|",EZ$37+'INF S3 3'!$AY17-'INF S3 3'!$AY$29)</f>
        <v>0.64206581018518527</v>
      </c>
      <c r="FA25" s="86">
        <f ca="1">IF('INF S3 3'!$AZ17="|","|",FA$38+'INF S3 3'!$AZ17)</f>
        <v>0.64493711805555554</v>
      </c>
      <c r="FB25" s="206">
        <f ca="1">IF('INF S3 3'!$AY17="|","|",FB$38+'INF S3 3'!$AY17)</f>
        <v>0.66255192129629636</v>
      </c>
      <c r="FC25" s="85"/>
      <c r="FD25" s="344">
        <f ca="1">FD38+'INF S3 3'!$BB$17</f>
        <v>0.66567129629629629</v>
      </c>
      <c r="FE25" s="152"/>
      <c r="FF25" s="206"/>
      <c r="FG25" s="84">
        <f ca="1">IF('INF S3 3'!$AY17="|","|",FG$37+'INF S3 3'!$AY17-'INF S3 3'!$AY$29)</f>
        <v>0.6837324768518519</v>
      </c>
      <c r="FH25" s="86">
        <f ca="1">IF('INF S3 3'!$AZ17="|","|",FH$38+'INF S3 3'!$AZ17)</f>
        <v>0.68660378472222228</v>
      </c>
      <c r="FI25" s="206">
        <f ca="1">IF('INF S3 3'!$AY17="|","|",FI$38+'INF S3 3'!$AY17)</f>
        <v>0.70421858796296299</v>
      </c>
      <c r="FJ25" s="85"/>
      <c r="FK25" s="344"/>
      <c r="FL25" s="206"/>
      <c r="FM25" s="84">
        <f ca="1">IF('INF S3 3'!$AY17="|","|",FM$37+'INF S3 3'!$AY17-'INF S3 3'!$AY$29)</f>
        <v>0.72539914351851853</v>
      </c>
      <c r="FN25" s="86">
        <f ca="1">IF('INF S3 3'!$AZ17="|","|",FN$38+'INF S3 3'!$AZ17)</f>
        <v>0.72827045138888891</v>
      </c>
      <c r="FO25" s="206">
        <f ca="1">IF('INF S3 3'!$AY17="|","|",FO$38+'INF S3 3'!$AY17)</f>
        <v>0.74588525462962962</v>
      </c>
      <c r="FP25" s="85"/>
      <c r="FQ25" s="344">
        <f ca="1">FQ38+'INF S3 3'!$BB$17</f>
        <v>0.74900462962962966</v>
      </c>
      <c r="FR25" s="152"/>
      <c r="FS25" s="206"/>
      <c r="FT25" s="86">
        <f ca="1">IF('INF S3 3'!$AZ17="|","|",FT$38+'INF S3 3'!$AZ17)</f>
        <v>0.76993711805555554</v>
      </c>
      <c r="FU25" s="344"/>
      <c r="FV25" s="152"/>
      <c r="FW25" s="84">
        <f ca="1">IF('INF S3 3'!$AY17="|","|",FW$37+'INF S3 3'!$AY17-'INF S3 3'!$AY$29)</f>
        <v>0.8087324768518519</v>
      </c>
      <c r="FX25" s="206">
        <f ca="1">IF('INF S3 3'!$AY17="|","|",FX$38+'INF S3 3'!$AY17)</f>
        <v>0.82921858796296299</v>
      </c>
      <c r="FY25" s="85"/>
      <c r="FZ25" s="344">
        <f ca="1">FZ38+'INF S3 3'!$BB$17</f>
        <v>0.83233796296296303</v>
      </c>
      <c r="GA25" s="206"/>
      <c r="GB25" s="86">
        <f ca="1">IF('INF S3 3'!$AZ17="|","|",GB$38+'INF S3 3'!$AZ17)</f>
        <v>0.85327045138888891</v>
      </c>
      <c r="GC25" s="344"/>
      <c r="GD25" s="152"/>
      <c r="GE25" s="84">
        <f ca="1">IF('INF S3 3'!$AY17="|","|",GE$37+'INF S3 3'!$AY17-'INF S3 3'!$AY$29)</f>
        <v>0.89206581018518527</v>
      </c>
      <c r="GF25" s="206">
        <f ca="1">IF('INF S3 3'!$AY17="|","|",GF$38+'INF S3 3'!$AY17)</f>
        <v>0.91255192129629636</v>
      </c>
      <c r="GG25" s="85"/>
      <c r="GH25" s="344">
        <f ca="1">GH38+'INF S3 3'!$BB$17</f>
        <v>0.91567129629629629</v>
      </c>
      <c r="GI25" s="206"/>
      <c r="GJ25" s="86">
        <f ca="1">IF('INF S3 3'!$AZ17="|","|",GJ$38+'INF S3 3'!$AZ17)</f>
        <v>0.93660378472222228</v>
      </c>
      <c r="GK25" s="152"/>
      <c r="GL25" s="84">
        <f ca="1">IF('INF S3 3'!$AY17="|","|",GL$37+'INF S3 3'!$AY17-'INF S3 3'!$AY$29)</f>
        <v>0.97539914351851853</v>
      </c>
    </row>
    <row r="26" spans="1:194">
      <c r="A26" s="226">
        <f ca="1">'INF S3 3'!K16</f>
        <v>4.4989999999999668</v>
      </c>
      <c r="B26" s="386"/>
      <c r="C26" s="155" t="str">
        <f ca="1">'INF S3 3'!L16</f>
        <v>Poznań Górczyn</v>
      </c>
      <c r="D26" s="275"/>
      <c r="E26" s="83">
        <f ca="1">IF('INF S3 3'!$AQ18="|","|",E$25+'INF S3 3'!$AQ18)</f>
        <v>0.23710065972222219</v>
      </c>
      <c r="F26" s="207"/>
      <c r="G26" s="89"/>
      <c r="H26" s="207">
        <f ca="1">IF('INF S3 3'!$AQ18="|","|",H$25+'INF S3 3'!$AQ18)</f>
        <v>0.25793399305555553</v>
      </c>
      <c r="I26" s="190"/>
      <c r="J26" s="82">
        <f ca="1">IF('INF S3 3'!$AR18="|","|",J$25+'INF S3 3'!$AR18)</f>
        <v>0.27598954861111108</v>
      </c>
      <c r="K26" s="83">
        <f ca="1">IF('INF S3 3'!$AQ18="|","|",K$25+'INF S3 3'!$AQ18)</f>
        <v>0.27876732638888885</v>
      </c>
      <c r="L26" s="207"/>
      <c r="M26" s="89"/>
      <c r="N26" s="196" t="str">
        <f ca="1">IF('INF S3 3'!$AS18="|","|",N$25+'INF S3 3'!$AS18)</f>
        <v>|</v>
      </c>
      <c r="O26" s="207">
        <f ca="1">IF('INF S3 3'!$AQ18="|","|",O$25+'INF S3 3'!$AQ18)</f>
        <v>0.29960065972222222</v>
      </c>
      <c r="P26" s="190"/>
      <c r="Q26" s="82">
        <f ca="1">IF('INF S3 3'!$AR18="|","|",Q$25+'INF S3 3'!$AR18)</f>
        <v>0.31765621527777776</v>
      </c>
      <c r="R26" s="83">
        <f ca="1">IF('INF S3 3'!$AQ18="|","|",R$25+'INF S3 3'!$AQ18)</f>
        <v>0.32043399305555553</v>
      </c>
      <c r="S26" s="207"/>
      <c r="T26" s="89"/>
      <c r="U26" s="198"/>
      <c r="V26" s="207">
        <f ca="1">IF('INF S3 3'!$AQ18="|","|",V$25+'INF S3 3'!$AQ18)</f>
        <v>0.34126732638888885</v>
      </c>
      <c r="W26" s="190"/>
      <c r="X26" s="82">
        <f ca="1">IF('INF S3 3'!$AR18="|","|",X$25+'INF S3 3'!$AR18)</f>
        <v>0.35932288194444445</v>
      </c>
      <c r="Y26" s="83">
        <f ca="1">IF('INF S3 3'!$AQ18="|","|",Y$25+'INF S3 3'!$AQ18)</f>
        <v>0.36210065972222222</v>
      </c>
      <c r="Z26" s="207"/>
      <c r="AA26" s="89"/>
      <c r="AB26" s="198" t="str">
        <f ca="1">IF('INF S2 353-271'!$AT18="|","|",AB$25+'INF S2 353-271'!$AT18)</f>
        <v>|</v>
      </c>
      <c r="AC26" s="207">
        <f ca="1">IF('INF S3 3'!$AQ18="|","|",AC$25+'INF S3 3'!$AQ18)</f>
        <v>0.38293399305555553</v>
      </c>
      <c r="AD26" s="190"/>
      <c r="AE26" s="82">
        <f ca="1">IF('INF S3 3'!$AR18="|","|",AE$25+'INF S3 3'!$AR18)</f>
        <v>0.40098954861111108</v>
      </c>
      <c r="AF26" s="207"/>
      <c r="AG26" s="198"/>
      <c r="AH26" s="207">
        <f ca="1">IF('INF S3 3'!$AQ18="|","|",AH$25+'INF S3 3'!$AQ18)</f>
        <v>0.42460065972222222</v>
      </c>
      <c r="AI26" s="190"/>
      <c r="AJ26" s="83">
        <f ca="1">IF('INF S3 3'!$AQ18="|","|",AJ$25+'INF S3 3'!$AQ18)</f>
        <v>0.44543399305555553</v>
      </c>
      <c r="AK26" s="89"/>
      <c r="AL26" s="198" t="str">
        <f ca="1">IF('INF S2 353-271'!$AT18="|","|",AL$25+'INF S2 353-271'!$AT18)</f>
        <v>|</v>
      </c>
      <c r="AM26" s="82">
        <f ca="1">IF('INF S3 3'!$AR18="|","|",AM$25+'INF S3 3'!$AR18)</f>
        <v>0.48432288194444445</v>
      </c>
      <c r="AN26" s="207"/>
      <c r="AO26" s="198"/>
      <c r="AP26" s="207">
        <f ca="1">IF('INF S3 3'!$AQ18="|","|",AP$25+'INF S3 3'!$AQ18)</f>
        <v>0.50793399305555553</v>
      </c>
      <c r="AQ26" s="190"/>
      <c r="AR26" s="83">
        <f ca="1">IF('INF S3 3'!$AQ18="|","|",AR$25+'INF S3 3'!$AQ18)</f>
        <v>0.5287673263888889</v>
      </c>
      <c r="AS26" s="89"/>
      <c r="AT26" s="198" t="str">
        <f ca="1">IF('INF S2 353-271'!$AT18="|","|",AT$25+'INF S2 353-271'!$AT18)</f>
        <v>|</v>
      </c>
      <c r="AU26" s="82">
        <f ca="1">IF('INF S3 3'!$AR18="|","|",AU$25+'INF S3 3'!$AR18)</f>
        <v>0.56765621527777776</v>
      </c>
      <c r="AV26" s="207"/>
      <c r="AW26" s="198"/>
      <c r="AX26" s="207">
        <f ca="1">IF('INF S3 3'!$AQ18="|","|",AX$25+'INF S3 3'!$AQ18)</f>
        <v>0.5912673263888889</v>
      </c>
      <c r="AY26" s="190"/>
      <c r="AZ26" s="83">
        <f ca="1">IF('INF S3 3'!$AQ18="|","|",AZ$25+'INF S3 3'!$AQ18)</f>
        <v>0.61210065972222216</v>
      </c>
      <c r="BA26" s="89"/>
      <c r="BB26" s="198" t="str">
        <f ca="1">IF('INF S2 353-271'!$AT18="|","|",BB$25+'INF S2 353-271'!$AT18)</f>
        <v>|</v>
      </c>
      <c r="BC26" s="82">
        <f ca="1">IF('INF S3 3'!$AR18="|","|",BC$25+'INF S3 3'!$AR18)</f>
        <v>0.65098954861111114</v>
      </c>
      <c r="BD26" s="83">
        <f ca="1">IF('INF S3 3'!$AQ18="|","|",BD$25+'INF S3 3'!$AQ18)</f>
        <v>0.6537673263888889</v>
      </c>
      <c r="BE26" s="207"/>
      <c r="BF26" s="89"/>
      <c r="BG26" s="198"/>
      <c r="BH26" s="207">
        <f ca="1">IF('INF S3 3'!$AQ18="|","|",BH$25+'INF S3 3'!$AQ18)</f>
        <v>0.67460065972222227</v>
      </c>
      <c r="BI26" s="190"/>
      <c r="BJ26" s="82">
        <f ca="1">IF('INF S3 3'!$AR18="|","|",BJ$25+'INF S3 3'!$AR18)</f>
        <v>0.69265621527777788</v>
      </c>
      <c r="BK26" s="83">
        <f ca="1">IF('INF S3 3'!$AQ18="|","|",BK$25+'INF S3 3'!$AQ18)</f>
        <v>0.69543399305555564</v>
      </c>
      <c r="BL26" s="207"/>
      <c r="BM26" s="89"/>
      <c r="BN26" s="198" t="str">
        <f ca="1">IF('INF S2 353-271'!$AT18="|","|",BN$25+'INF S2 353-271'!$AT18)</f>
        <v>|</v>
      </c>
      <c r="BO26" s="207">
        <f ca="1">IF('INF S3 3'!$AQ18="|","|",BO$25+'INF S3 3'!$AQ18)</f>
        <v>0.7162673263888889</v>
      </c>
      <c r="BP26" s="190"/>
      <c r="BQ26" s="82">
        <f ca="1">IF('INF S3 3'!$AR18="|","|",BQ$25+'INF S3 3'!$AR18)</f>
        <v>0.73432288194444451</v>
      </c>
      <c r="BR26" s="83">
        <f ca="1">IF('INF S3 3'!$AQ18="|","|",BR$25+'INF S3 3'!$AQ18)</f>
        <v>0.73710065972222227</v>
      </c>
      <c r="BS26" s="207"/>
      <c r="BT26" s="89"/>
      <c r="BU26" s="198"/>
      <c r="BV26" s="207">
        <f ca="1">IF('INF S3 3'!$AQ18="|","|",BV$25+'INF S3 3'!$AQ18)</f>
        <v>0.75793399305555564</v>
      </c>
      <c r="BW26" s="190"/>
      <c r="BX26" s="82">
        <f ca="1">IF('INF S3 3'!$AR18="|","|",BX$25+'INF S3 3'!$AR18)</f>
        <v>0.77598954861111114</v>
      </c>
      <c r="BY26" s="207"/>
      <c r="BZ26" s="198" t="str">
        <f ca="1">IF('INF S2 353-271'!$AT18="|","|",BZ$25+'INF S2 353-271'!$AT18)</f>
        <v>|</v>
      </c>
      <c r="CA26" s="207">
        <f ca="1">IF('INF S3 3'!$AQ18="|","|",CA$25+'INF S3 3'!$AQ18)</f>
        <v>0.79960065972222227</v>
      </c>
      <c r="CB26" s="190"/>
      <c r="CC26" s="83">
        <f ca="1">IF('INF S3 3'!$AQ18="|","|",CC$25+'INF S3 3'!$AQ18)</f>
        <v>0.82043399305555564</v>
      </c>
      <c r="CD26" s="89"/>
      <c r="CE26" s="198"/>
      <c r="CF26" s="82">
        <f ca="1">IF('INF S3 3'!$AR18="|","|",CF$25+'INF S3 3'!$AR18)</f>
        <v>0.85932288194444451</v>
      </c>
      <c r="CG26" s="207"/>
      <c r="CH26" s="198" t="str">
        <f ca="1">IF('INF S2 353-271'!$AT18="|","|",CH$25+'INF S2 353-271'!$AT18)</f>
        <v>|</v>
      </c>
      <c r="CI26" s="207">
        <f ca="1">IF('INF S3 3'!$AQ18="|","|",CI$25+'INF S3 3'!$AQ18)</f>
        <v>0.88293399305555564</v>
      </c>
      <c r="CJ26" s="190"/>
      <c r="CK26" s="83">
        <f ca="1">IF('INF S3 3'!$AQ18="|","|",CK$25+'INF S3 3'!$AQ18)</f>
        <v>0.9037673263888889</v>
      </c>
      <c r="CL26" s="89"/>
      <c r="CM26" s="198"/>
      <c r="CN26" s="82">
        <f ca="1">IF('INF S3 3'!$AR18="|","|",CN$25+'INF S3 3'!$AR18)</f>
        <v>0.94265621527777788</v>
      </c>
      <c r="CO26" s="207"/>
      <c r="CP26" s="198"/>
      <c r="CQ26" s="190"/>
      <c r="CR26" s="83">
        <f ca="1">IF('INF S3 3'!$AQ18="|","|",CR$25+'INF S3 3'!$AQ18)</f>
        <v>0.98710065972222227</v>
      </c>
      <c r="CS26" s="175"/>
      <c r="CT26" s="175"/>
      <c r="CU26" s="280"/>
      <c r="CV26" s="226">
        <v>4.4989999999999668</v>
      </c>
      <c r="CW26" s="226"/>
      <c r="CX26" s="155" t="s">
        <v>132</v>
      </c>
      <c r="CY26" s="89"/>
      <c r="CZ26" s="83">
        <f ca="1">IF('INF S3 3'!$AY18="|","|",CZ$37+'INF S3 3'!$AY18-'INF S3 3'!$AY$29)</f>
        <v>0.22197903935185187</v>
      </c>
      <c r="DA26" s="82">
        <f ca="1">IF('INF S3 3'!$AZ18="|","|",DA$38+'INF S3 3'!$AZ18)</f>
        <v>0.22485034722222219</v>
      </c>
      <c r="DB26" s="207">
        <f ca="1">IF('INF S3 3'!$AY18="|","|",DB$38+'INF S3 3'!$AY18)</f>
        <v>0.24246515046296296</v>
      </c>
      <c r="DC26" s="190"/>
      <c r="DD26" s="198"/>
      <c r="DE26" s="89"/>
      <c r="DF26" s="207"/>
      <c r="DG26" s="83">
        <f ca="1">IF('INF S3 3'!$AY18="|","|",DG$37+'INF S3 3'!$AY18-'INF S3 3'!$AY$29)</f>
        <v>0.26364570601851856</v>
      </c>
      <c r="DH26" s="82">
        <f ca="1">IF('INF S3 3'!$AZ18="|","|",DH$38+'INF S3 3'!$AZ18)</f>
        <v>0.26651701388888888</v>
      </c>
      <c r="DI26" s="207">
        <f ca="1">IF('INF S3 3'!$AY18="|","|",DI$38+'INF S3 3'!$AY18)</f>
        <v>0.28413181712962965</v>
      </c>
      <c r="DJ26" s="190"/>
      <c r="DK26" s="198"/>
      <c r="DL26" s="89"/>
      <c r="DM26" s="207"/>
      <c r="DN26" s="83">
        <f ca="1">IF('INF S3 3'!$AY18="|","|",DN$37+'INF S3 3'!$AY18-'INF S3 3'!$AY$29)</f>
        <v>0.30531237268518518</v>
      </c>
      <c r="DO26" s="82">
        <f ca="1">IF('INF S3 3'!$AZ18="|","|",DO$38+'INF S3 3'!$AZ18)</f>
        <v>0.30818368055555551</v>
      </c>
      <c r="DP26" s="207">
        <f ca="1">IF('INF S3 3'!$AY18="|","|",DP$38+'INF S3 3'!$AY18)</f>
        <v>0.32579848379629628</v>
      </c>
      <c r="DQ26" s="190"/>
      <c r="DR26" s="198" t="str">
        <f ca="1">IF('INF S2 353-271'!$AE16="|","|",DR$38+'INF S2 353-271'!$AE16)</f>
        <v>|</v>
      </c>
      <c r="DS26" s="89"/>
      <c r="DT26" s="207"/>
      <c r="DU26" s="83">
        <f ca="1">IF('INF S3 3'!$AY18="|","|",DU$37+'INF S3 3'!$AY18-'INF S3 3'!$AY$29)</f>
        <v>0.34697903935185187</v>
      </c>
      <c r="DV26" s="82">
        <f ca="1">IF('INF S3 3'!$AZ18="|","|",DV$38+'INF S3 3'!$AZ18)</f>
        <v>0.34985034722222219</v>
      </c>
      <c r="DW26" s="207">
        <f ca="1">IF('INF S3 3'!$AY18="|","|",DW$38+'INF S3 3'!$AY18)</f>
        <v>0.36746515046296296</v>
      </c>
      <c r="DX26" s="190"/>
      <c r="DY26" s="198"/>
      <c r="DZ26" s="89"/>
      <c r="EA26" s="207"/>
      <c r="EB26" s="82">
        <f ca="1">IF('INF S3 3'!$AZ18="|","|",EB$38+'INF S3 3'!$AZ18)</f>
        <v>0.39151701388888888</v>
      </c>
      <c r="EC26" s="198" t="str">
        <f ca="1">IF('INF S2 353-271'!$AE16="|","|",EC$38+'INF S2 353-271'!$AE16)</f>
        <v>|</v>
      </c>
      <c r="ED26" s="89"/>
      <c r="EE26" s="83">
        <f ca="1">IF('INF S3 3'!$AY18="|","|",EE$37+'INF S3 3'!$AY18-'INF S3 3'!$AY$29)</f>
        <v>0.43031237268518518</v>
      </c>
      <c r="EF26" s="207">
        <f ca="1">IF('INF S3 3'!$AY18="|","|",EF$38+'INF S3 3'!$AY18)</f>
        <v>0.45079848379629628</v>
      </c>
      <c r="EG26" s="190"/>
      <c r="EH26" s="198"/>
      <c r="EI26" s="207"/>
      <c r="EJ26" s="82">
        <f ca="1">IF('INF S3 3'!$AZ18="|","|",EJ$38+'INF S3 3'!$AZ18)</f>
        <v>0.47485034722222219</v>
      </c>
      <c r="EK26" s="198" t="str">
        <f ca="1">IF('INF S2 353-271'!$AE16="|","|",EK$38+'INF S2 353-271'!$AE16)</f>
        <v>|</v>
      </c>
      <c r="EL26" s="89"/>
      <c r="EM26" s="83">
        <f ca="1">IF('INF S3 3'!$AY18="|","|",EM$37+'INF S3 3'!$AY18-'INF S3 3'!$AY$29)</f>
        <v>0.51364570601851856</v>
      </c>
      <c r="EN26" s="207">
        <f ca="1">IF('INF S3 3'!$AY18="|","|",EN$38+'INF S3 3'!$AY18)</f>
        <v>0.53413181712962965</v>
      </c>
      <c r="EO26" s="190"/>
      <c r="EP26" s="198"/>
      <c r="EQ26" s="207"/>
      <c r="ER26" s="82">
        <f ca="1">IF('INF S3 3'!$AZ18="|","|",ER$38+'INF S3 3'!$AZ18)</f>
        <v>0.55818368055555556</v>
      </c>
      <c r="ES26" s="198" t="str">
        <f ca="1">IF('INF S2 353-271'!$AE16="|","|",ES$38+'INF S2 353-271'!$AE16)</f>
        <v>|</v>
      </c>
      <c r="ET26" s="89"/>
      <c r="EU26" s="83">
        <f ca="1">IF('INF S3 3'!$AY18="|","|",EU$37+'INF S3 3'!$AY18-'INF S3 3'!$AY$29)</f>
        <v>0.59697903935185181</v>
      </c>
      <c r="EV26" s="207">
        <f ca="1">IF('INF S3 3'!$AY18="|","|",EV$38+'INF S3 3'!$AY18)</f>
        <v>0.61746515046296291</v>
      </c>
      <c r="EW26" s="190"/>
      <c r="EX26" s="198"/>
      <c r="EY26" s="207"/>
      <c r="EZ26" s="83">
        <f ca="1">IF('INF S3 3'!$AY18="|","|",EZ$37+'INF S3 3'!$AY18-'INF S3 3'!$AY$29)</f>
        <v>0.63864570601851856</v>
      </c>
      <c r="FA26" s="82">
        <f ca="1">IF('INF S3 3'!$AZ18="|","|",FA$38+'INF S3 3'!$AZ18)</f>
        <v>0.64151701388888882</v>
      </c>
      <c r="FB26" s="207">
        <f ca="1">IF('INF S3 3'!$AY18="|","|",FB$38+'INF S3 3'!$AY18)</f>
        <v>0.65913181712962965</v>
      </c>
      <c r="FC26" s="190"/>
      <c r="FD26" s="198" t="str">
        <f ca="1">IF('INF S2 353-271'!$AE16="|","|",FD$38+'INF S2 353-271'!$AE16)</f>
        <v>|</v>
      </c>
      <c r="FE26" s="89"/>
      <c r="FF26" s="207"/>
      <c r="FG26" s="83">
        <f ca="1">IF('INF S3 3'!$AY18="|","|",FG$37+'INF S3 3'!$AY18-'INF S3 3'!$AY$29)</f>
        <v>0.68031237268518518</v>
      </c>
      <c r="FH26" s="82">
        <f ca="1">IF('INF S3 3'!$AZ18="|","|",FH$38+'INF S3 3'!$AZ18)</f>
        <v>0.68318368055555556</v>
      </c>
      <c r="FI26" s="207">
        <f ca="1">IF('INF S3 3'!$AY18="|","|",FI$38+'INF S3 3'!$AY18)</f>
        <v>0.70079848379629628</v>
      </c>
      <c r="FJ26" s="190"/>
      <c r="FK26" s="198"/>
      <c r="FL26" s="207"/>
      <c r="FM26" s="83">
        <f ca="1">IF('INF S3 3'!$AY18="|","|",FM$37+'INF S3 3'!$AY18-'INF S3 3'!$AY$29)</f>
        <v>0.72197903935185181</v>
      </c>
      <c r="FN26" s="82">
        <f ca="1">IF('INF S3 3'!$AZ18="|","|",FN$38+'INF S3 3'!$AZ18)</f>
        <v>0.72485034722222219</v>
      </c>
      <c r="FO26" s="207">
        <f ca="1">IF('INF S3 3'!$AY18="|","|",FO$38+'INF S3 3'!$AY18)</f>
        <v>0.74246515046296291</v>
      </c>
      <c r="FP26" s="190"/>
      <c r="FQ26" s="198" t="str">
        <f ca="1">IF('INF S2 353-271'!$AE16="|","|",FQ$38+'INF S2 353-271'!$AE16)</f>
        <v>|</v>
      </c>
      <c r="FR26" s="89"/>
      <c r="FS26" s="207"/>
      <c r="FT26" s="82">
        <f ca="1">IF('INF S3 3'!$AZ18="|","|",FT$38+'INF S3 3'!$AZ18)</f>
        <v>0.76651701388888882</v>
      </c>
      <c r="FU26" s="198"/>
      <c r="FV26" s="89"/>
      <c r="FW26" s="83">
        <f ca="1">IF('INF S3 3'!$AY18="|","|",FW$37+'INF S3 3'!$AY18-'INF S3 3'!$AY$29)</f>
        <v>0.80531237268518518</v>
      </c>
      <c r="FX26" s="207">
        <f ca="1">IF('INF S3 3'!$AY18="|","|",FX$38+'INF S3 3'!$AY18)</f>
        <v>0.82579848379629628</v>
      </c>
      <c r="FY26" s="190"/>
      <c r="FZ26" s="198" t="str">
        <f ca="1">IF('INF S2 353-271'!$AE16="|","|",FZ$38+'INF S2 353-271'!$AE16)</f>
        <v>|</v>
      </c>
      <c r="GA26" s="207"/>
      <c r="GB26" s="82">
        <f ca="1">IF('INF S3 3'!$AZ18="|","|",GB$38+'INF S3 3'!$AZ18)</f>
        <v>0.84985034722222219</v>
      </c>
      <c r="GC26" s="198"/>
      <c r="GD26" s="89"/>
      <c r="GE26" s="83">
        <f ca="1">IF('INF S3 3'!$AY18="|","|",GE$37+'INF S3 3'!$AY18-'INF S3 3'!$AY$29)</f>
        <v>0.88864570601851856</v>
      </c>
      <c r="GF26" s="207">
        <f ca="1">IF('INF S3 3'!$AY18="|","|",GF$38+'INF S3 3'!$AY18)</f>
        <v>0.90913181712962965</v>
      </c>
      <c r="GG26" s="190"/>
      <c r="GH26" s="198" t="str">
        <f ca="1">IF('INF S2 353-271'!$AE16="|","|",GH$38+'INF S2 353-271'!$AE16)</f>
        <v>|</v>
      </c>
      <c r="GI26" s="207"/>
      <c r="GJ26" s="82">
        <f ca="1">IF('INF S3 3'!$AZ18="|","|",GJ$38+'INF S3 3'!$AZ18)</f>
        <v>0.93318368055555556</v>
      </c>
      <c r="GK26" s="89"/>
      <c r="GL26" s="83">
        <f ca="1">IF('INF S3 3'!$AY18="|","|",GL$37+'INF S3 3'!$AY18-'INF S3 3'!$AY$29)</f>
        <v>0.97197903935185181</v>
      </c>
    </row>
    <row r="27" spans="1:194">
      <c r="A27" s="226">
        <f ca="1">'INF S3 3'!K17</f>
        <v>8.1890000000000214</v>
      </c>
      <c r="B27" s="386"/>
      <c r="C27" s="156" t="str">
        <f ca="1">'INF S3 3'!L17</f>
        <v>Poznań Junikowo</v>
      </c>
      <c r="D27" s="275"/>
      <c r="E27" s="83">
        <f ca="1">IF('INF S3 3'!$AQ19="|","|",E$25+'INF S3 3'!$AQ19)</f>
        <v>0.23952045138888886</v>
      </c>
      <c r="F27" s="207"/>
      <c r="G27" s="89"/>
      <c r="H27" s="207">
        <f ca="1">IF('INF S3 3'!$AQ19="|","|",H$25+'INF S3 3'!$AQ19)</f>
        <v>0.2603537847222222</v>
      </c>
      <c r="I27" s="190"/>
      <c r="J27" s="82">
        <f ca="1">IF('INF S3 3'!$AR19="|","|",J$25+'INF S3 3'!$AR19)</f>
        <v>0.27840934027777775</v>
      </c>
      <c r="K27" s="83">
        <f ca="1">IF('INF S3 3'!$AQ19="|","|",K$25+'INF S3 3'!$AQ19)</f>
        <v>0.28118711805555552</v>
      </c>
      <c r="L27" s="207"/>
      <c r="M27" s="89"/>
      <c r="N27" s="196" t="str">
        <f ca="1">IF('INF S3 3'!$AS19="|","|",N$25+'INF S3 3'!$AS19)</f>
        <v>|</v>
      </c>
      <c r="O27" s="207">
        <f ca="1">IF('INF S3 3'!$AQ19="|","|",O$25+'INF S3 3'!$AQ19)</f>
        <v>0.30202045138888889</v>
      </c>
      <c r="P27" s="190"/>
      <c r="Q27" s="82">
        <f ca="1">IF('INF S3 3'!$AR19="|","|",Q$25+'INF S3 3'!$AR19)</f>
        <v>0.32007600694444444</v>
      </c>
      <c r="R27" s="83">
        <f ca="1">IF('INF S3 3'!$AQ19="|","|",R$25+'INF S3 3'!$AQ19)</f>
        <v>0.3228537847222222</v>
      </c>
      <c r="S27" s="207"/>
      <c r="T27" s="89"/>
      <c r="U27" s="198"/>
      <c r="V27" s="207">
        <f ca="1">IF('INF S3 3'!$AQ19="|","|",V$25+'INF S3 3'!$AQ19)</f>
        <v>0.34368711805555552</v>
      </c>
      <c r="W27" s="190"/>
      <c r="X27" s="82">
        <f ca="1">IF('INF S3 3'!$AR19="|","|",X$25+'INF S3 3'!$AR19)</f>
        <v>0.36174267361111112</v>
      </c>
      <c r="Y27" s="83">
        <f ca="1">IF('INF S3 3'!$AQ19="|","|",Y$25+'INF S3 3'!$AQ19)</f>
        <v>0.36452045138888889</v>
      </c>
      <c r="Z27" s="207"/>
      <c r="AA27" s="89"/>
      <c r="AB27" s="198" t="str">
        <f ca="1">IF('INF S2 353-271'!$AT19="|","|",AB$25+'INF S2 353-271'!$AT19)</f>
        <v>|</v>
      </c>
      <c r="AC27" s="207">
        <f ca="1">IF('INF S3 3'!$AQ19="|","|",AC$25+'INF S3 3'!$AQ19)</f>
        <v>0.3853537847222222</v>
      </c>
      <c r="AD27" s="190"/>
      <c r="AE27" s="82">
        <f ca="1">IF('INF S3 3'!$AR19="|","|",AE$25+'INF S3 3'!$AR19)</f>
        <v>0.40340934027777775</v>
      </c>
      <c r="AF27" s="207"/>
      <c r="AG27" s="198"/>
      <c r="AH27" s="207">
        <f ca="1">IF('INF S3 3'!$AQ19="|","|",AH$25+'INF S3 3'!$AQ19)</f>
        <v>0.42702045138888889</v>
      </c>
      <c r="AI27" s="190"/>
      <c r="AJ27" s="83">
        <f ca="1">IF('INF S3 3'!$AQ19="|","|",AJ$25+'INF S3 3'!$AQ19)</f>
        <v>0.4478537847222222</v>
      </c>
      <c r="AK27" s="89"/>
      <c r="AL27" s="198" t="str">
        <f ca="1">IF('INF S2 353-271'!$AT19="|","|",AL$25+'INF S2 353-271'!$AT19)</f>
        <v>|</v>
      </c>
      <c r="AM27" s="82">
        <f ca="1">IF('INF S3 3'!$AR19="|","|",AM$25+'INF S3 3'!$AR19)</f>
        <v>0.48674267361111112</v>
      </c>
      <c r="AN27" s="207"/>
      <c r="AO27" s="198"/>
      <c r="AP27" s="207">
        <f ca="1">IF('INF S3 3'!$AQ19="|","|",AP$25+'INF S3 3'!$AQ19)</f>
        <v>0.51035378472222226</v>
      </c>
      <c r="AQ27" s="190"/>
      <c r="AR27" s="83">
        <f ca="1">IF('INF S3 3'!$AQ19="|","|",AR$25+'INF S3 3'!$AQ19)</f>
        <v>0.53118711805555563</v>
      </c>
      <c r="AS27" s="89"/>
      <c r="AT27" s="198" t="str">
        <f ca="1">IF('INF S2 353-271'!$AT19="|","|",AT$25+'INF S2 353-271'!$AT19)</f>
        <v>|</v>
      </c>
      <c r="AU27" s="82">
        <f ca="1">IF('INF S3 3'!$AR19="|","|",AU$25+'INF S3 3'!$AR19)</f>
        <v>0.57007600694444449</v>
      </c>
      <c r="AV27" s="207"/>
      <c r="AW27" s="198"/>
      <c r="AX27" s="207">
        <f ca="1">IF('INF S3 3'!$AQ19="|","|",AX$25+'INF S3 3'!$AQ19)</f>
        <v>0.59368711805555563</v>
      </c>
      <c r="AY27" s="190"/>
      <c r="AZ27" s="83">
        <f ca="1">IF('INF S3 3'!$AQ19="|","|",AZ$25+'INF S3 3'!$AQ19)</f>
        <v>0.61452045138888889</v>
      </c>
      <c r="BA27" s="89"/>
      <c r="BB27" s="198" t="str">
        <f ca="1">IF('INF S2 353-271'!$AT19="|","|",BB$25+'INF S2 353-271'!$AT19)</f>
        <v>|</v>
      </c>
      <c r="BC27" s="82">
        <f ca="1">IF('INF S3 3'!$AR19="|","|",BC$25+'INF S3 3'!$AR19)</f>
        <v>0.65340934027777786</v>
      </c>
      <c r="BD27" s="83">
        <f ca="1">IF('INF S3 3'!$AQ19="|","|",BD$25+'INF S3 3'!$AQ19)</f>
        <v>0.65618711805555563</v>
      </c>
      <c r="BE27" s="207"/>
      <c r="BF27" s="89"/>
      <c r="BG27" s="198"/>
      <c r="BH27" s="207">
        <f ca="1">IF('INF S3 3'!$AQ19="|","|",BH$25+'INF S3 3'!$AQ19)</f>
        <v>0.677020451388889</v>
      </c>
      <c r="BI27" s="190"/>
      <c r="BJ27" s="82">
        <f ca="1">IF('INF S3 3'!$AR19="|","|",BJ$25+'INF S3 3'!$AR19)</f>
        <v>0.6950760069444446</v>
      </c>
      <c r="BK27" s="83">
        <f ca="1">IF('INF S3 3'!$AQ19="|","|",BK$25+'INF S3 3'!$AQ19)</f>
        <v>0.69785378472222237</v>
      </c>
      <c r="BL27" s="207"/>
      <c r="BM27" s="89"/>
      <c r="BN27" s="198" t="str">
        <f ca="1">IF('INF S2 353-271'!$AT19="|","|",BN$25+'INF S2 353-271'!$AT19)</f>
        <v>|</v>
      </c>
      <c r="BO27" s="207">
        <f ca="1">IF('INF S3 3'!$AQ19="|","|",BO$25+'INF S3 3'!$AQ19)</f>
        <v>0.71868711805555563</v>
      </c>
      <c r="BP27" s="190"/>
      <c r="BQ27" s="82">
        <f ca="1">IF('INF S3 3'!$AR19="|","|",BQ$25+'INF S3 3'!$AR19)</f>
        <v>0.73674267361111123</v>
      </c>
      <c r="BR27" s="83">
        <f ca="1">IF('INF S3 3'!$AQ19="|","|",BR$25+'INF S3 3'!$AQ19)</f>
        <v>0.739520451388889</v>
      </c>
      <c r="BS27" s="207"/>
      <c r="BT27" s="89"/>
      <c r="BU27" s="198"/>
      <c r="BV27" s="207">
        <f ca="1">IF('INF S3 3'!$AQ19="|","|",BV$25+'INF S3 3'!$AQ19)</f>
        <v>0.76035378472222237</v>
      </c>
      <c r="BW27" s="190"/>
      <c r="BX27" s="82">
        <f ca="1">IF('INF S3 3'!$AR19="|","|",BX$25+'INF S3 3'!$AR19)</f>
        <v>0.77840934027777786</v>
      </c>
      <c r="BY27" s="207"/>
      <c r="BZ27" s="198" t="str">
        <f ca="1">IF('INF S2 353-271'!$AT19="|","|",BZ$25+'INF S2 353-271'!$AT19)</f>
        <v>|</v>
      </c>
      <c r="CA27" s="207">
        <f ca="1">IF('INF S3 3'!$AQ19="|","|",CA$25+'INF S3 3'!$AQ19)</f>
        <v>0.802020451388889</v>
      </c>
      <c r="CB27" s="190"/>
      <c r="CC27" s="83">
        <f ca="1">IF('INF S3 3'!$AQ19="|","|",CC$25+'INF S3 3'!$AQ19)</f>
        <v>0.82285378472222237</v>
      </c>
      <c r="CD27" s="89"/>
      <c r="CE27" s="198"/>
      <c r="CF27" s="82">
        <f ca="1">IF('INF S3 3'!$AR19="|","|",CF$25+'INF S3 3'!$AR19)</f>
        <v>0.86174267361111123</v>
      </c>
      <c r="CG27" s="207"/>
      <c r="CH27" s="198" t="str">
        <f ca="1">IF('INF S2 353-271'!$AT19="|","|",CH$25+'INF S2 353-271'!$AT19)</f>
        <v>|</v>
      </c>
      <c r="CI27" s="207">
        <f ca="1">IF('INF S3 3'!$AQ19="|","|",CI$25+'INF S3 3'!$AQ19)</f>
        <v>0.88535378472222237</v>
      </c>
      <c r="CJ27" s="190"/>
      <c r="CK27" s="83">
        <f ca="1">IF('INF S3 3'!$AQ19="|","|",CK$25+'INF S3 3'!$AQ19)</f>
        <v>0.90618711805555563</v>
      </c>
      <c r="CL27" s="89"/>
      <c r="CM27" s="198"/>
      <c r="CN27" s="82">
        <f ca="1">IF('INF S3 3'!$AR19="|","|",CN$25+'INF S3 3'!$AR19)</f>
        <v>0.9450760069444446</v>
      </c>
      <c r="CO27" s="207"/>
      <c r="CP27" s="198"/>
      <c r="CQ27" s="190"/>
      <c r="CR27" s="83">
        <f ca="1">IF('INF S3 3'!$AQ19="|","|",CR$25+'INF S3 3'!$AQ19)</f>
        <v>0.989520451388889</v>
      </c>
      <c r="CS27" s="175"/>
      <c r="CT27" s="175"/>
      <c r="CU27" s="280"/>
      <c r="CV27" s="226">
        <v>8.1890000000000214</v>
      </c>
      <c r="CW27" s="226"/>
      <c r="CX27" s="156" t="s">
        <v>133</v>
      </c>
      <c r="CY27" s="89"/>
      <c r="CZ27" s="83">
        <f ca="1">IF('INF S3 3'!$AY19="|","|",CZ$37+'INF S3 3'!$AY19-'INF S3 3'!$AY$29)</f>
        <v>0.2195592476851852</v>
      </c>
      <c r="DA27" s="82">
        <f ca="1">IF('INF S3 3'!$AZ19="|","|",DA$38+'INF S3 3'!$AZ19)</f>
        <v>0.22243055555555552</v>
      </c>
      <c r="DB27" s="207">
        <f ca="1">IF('INF S3 3'!$AY19="|","|",DB$38+'INF S3 3'!$AY19)</f>
        <v>0.24004535879629629</v>
      </c>
      <c r="DC27" s="190"/>
      <c r="DD27" s="198"/>
      <c r="DE27" s="89"/>
      <c r="DF27" s="207"/>
      <c r="DG27" s="83">
        <f ca="1">IF('INF S3 3'!$AY19="|","|",DG$37+'INF S3 3'!$AY19-'INF S3 3'!$AY$29)</f>
        <v>0.26122591435185188</v>
      </c>
      <c r="DH27" s="82">
        <f ca="1">IF('INF S3 3'!$AZ19="|","|",DH$38+'INF S3 3'!$AZ19)</f>
        <v>0.26409722222222221</v>
      </c>
      <c r="DI27" s="207">
        <f ca="1">IF('INF S3 3'!$AY19="|","|",DI$38+'INF S3 3'!$AY19)</f>
        <v>0.28171202546296298</v>
      </c>
      <c r="DJ27" s="190"/>
      <c r="DK27" s="198"/>
      <c r="DL27" s="89"/>
      <c r="DM27" s="207"/>
      <c r="DN27" s="83">
        <f ca="1">IF('INF S3 3'!$AY19="|","|",DN$37+'INF S3 3'!$AY19-'INF S3 3'!$AY$29)</f>
        <v>0.30289258101851851</v>
      </c>
      <c r="DO27" s="82">
        <f ca="1">IF('INF S3 3'!$AZ19="|","|",DO$38+'INF S3 3'!$AZ19)</f>
        <v>0.30576388888888884</v>
      </c>
      <c r="DP27" s="207">
        <f ca="1">IF('INF S3 3'!$AY19="|","|",DP$38+'INF S3 3'!$AY19)</f>
        <v>0.32337869212962961</v>
      </c>
      <c r="DQ27" s="190"/>
      <c r="DR27" s="198" t="str">
        <f ca="1">IF('INF S2 353-271'!$AE17="|","|",DR$38+'INF S2 353-271'!$AE17)</f>
        <v>|</v>
      </c>
      <c r="DS27" s="89"/>
      <c r="DT27" s="207"/>
      <c r="DU27" s="83">
        <f ca="1">IF('INF S3 3'!$AY19="|","|",DU$37+'INF S3 3'!$AY19-'INF S3 3'!$AY$29)</f>
        <v>0.3445592476851852</v>
      </c>
      <c r="DV27" s="82">
        <f ca="1">IF('INF S3 3'!$AZ19="|","|",DV$38+'INF S3 3'!$AZ19)</f>
        <v>0.34743055555555552</v>
      </c>
      <c r="DW27" s="207">
        <f ca="1">IF('INF S3 3'!$AY19="|","|",DW$38+'INF S3 3'!$AY19)</f>
        <v>0.36504535879629629</v>
      </c>
      <c r="DX27" s="190"/>
      <c r="DY27" s="198"/>
      <c r="DZ27" s="89"/>
      <c r="EA27" s="207"/>
      <c r="EB27" s="82">
        <f ca="1">IF('INF S3 3'!$AZ19="|","|",EB$38+'INF S3 3'!$AZ19)</f>
        <v>0.38909722222222221</v>
      </c>
      <c r="EC27" s="198" t="str">
        <f ca="1">IF('INF S2 353-271'!$AE17="|","|",EC$38+'INF S2 353-271'!$AE17)</f>
        <v>|</v>
      </c>
      <c r="ED27" s="89"/>
      <c r="EE27" s="83">
        <f ca="1">IF('INF S3 3'!$AY19="|","|",EE$37+'INF S3 3'!$AY19-'INF S3 3'!$AY$29)</f>
        <v>0.42789258101851851</v>
      </c>
      <c r="EF27" s="207">
        <f ca="1">IF('INF S3 3'!$AY19="|","|",EF$38+'INF S3 3'!$AY19)</f>
        <v>0.44837869212962961</v>
      </c>
      <c r="EG27" s="190"/>
      <c r="EH27" s="198"/>
      <c r="EI27" s="207"/>
      <c r="EJ27" s="82">
        <f ca="1">IF('INF S3 3'!$AZ19="|","|",EJ$38+'INF S3 3'!$AZ19)</f>
        <v>0.47243055555555552</v>
      </c>
      <c r="EK27" s="198" t="str">
        <f ca="1">IF('INF S2 353-271'!$AE17="|","|",EK$38+'INF S2 353-271'!$AE17)</f>
        <v>|</v>
      </c>
      <c r="EL27" s="89"/>
      <c r="EM27" s="83">
        <f ca="1">IF('INF S3 3'!$AY19="|","|",EM$37+'INF S3 3'!$AY19-'INF S3 3'!$AY$29)</f>
        <v>0.51122591435185183</v>
      </c>
      <c r="EN27" s="207">
        <f ca="1">IF('INF S3 3'!$AY19="|","|",EN$38+'INF S3 3'!$AY19)</f>
        <v>0.53171202546296292</v>
      </c>
      <c r="EO27" s="190"/>
      <c r="EP27" s="198"/>
      <c r="EQ27" s="207"/>
      <c r="ER27" s="82">
        <f ca="1">IF('INF S3 3'!$AZ19="|","|",ER$38+'INF S3 3'!$AZ19)</f>
        <v>0.55576388888888895</v>
      </c>
      <c r="ES27" s="198" t="str">
        <f ca="1">IF('INF S2 353-271'!$AE17="|","|",ES$38+'INF S2 353-271'!$AE17)</f>
        <v>|</v>
      </c>
      <c r="ET27" s="89"/>
      <c r="EU27" s="83">
        <f ca="1">IF('INF S3 3'!$AY19="|","|",EU$37+'INF S3 3'!$AY19-'INF S3 3'!$AY$29)</f>
        <v>0.5945592476851852</v>
      </c>
      <c r="EV27" s="207">
        <f ca="1">IF('INF S3 3'!$AY19="|","|",EV$38+'INF S3 3'!$AY19)</f>
        <v>0.61504535879629629</v>
      </c>
      <c r="EW27" s="190"/>
      <c r="EX27" s="198"/>
      <c r="EY27" s="207"/>
      <c r="EZ27" s="83">
        <f ca="1">IF('INF S3 3'!$AY19="|","|",EZ$37+'INF S3 3'!$AY19-'INF S3 3'!$AY$29)</f>
        <v>0.63622591435185194</v>
      </c>
      <c r="FA27" s="82">
        <f ca="1">IF('INF S3 3'!$AZ19="|","|",FA$38+'INF S3 3'!$AZ19)</f>
        <v>0.63909722222222221</v>
      </c>
      <c r="FB27" s="207">
        <f ca="1">IF('INF S3 3'!$AY19="|","|",FB$38+'INF S3 3'!$AY19)</f>
        <v>0.65671202546296303</v>
      </c>
      <c r="FC27" s="190"/>
      <c r="FD27" s="198" t="str">
        <f ca="1">IF('INF S2 353-271'!$AE17="|","|",FD$38+'INF S2 353-271'!$AE17)</f>
        <v>|</v>
      </c>
      <c r="FE27" s="89"/>
      <c r="FF27" s="207"/>
      <c r="FG27" s="83">
        <f ca="1">IF('INF S3 3'!$AY19="|","|",FG$37+'INF S3 3'!$AY19-'INF S3 3'!$AY$29)</f>
        <v>0.67789258101851857</v>
      </c>
      <c r="FH27" s="82">
        <f ca="1">IF('INF S3 3'!$AZ19="|","|",FH$38+'INF S3 3'!$AZ19)</f>
        <v>0.68076388888888895</v>
      </c>
      <c r="FI27" s="207">
        <f ca="1">IF('INF S3 3'!$AY19="|","|",FI$38+'INF S3 3'!$AY19)</f>
        <v>0.69837869212962966</v>
      </c>
      <c r="FJ27" s="190"/>
      <c r="FK27" s="198"/>
      <c r="FL27" s="207"/>
      <c r="FM27" s="83">
        <f ca="1">IF('INF S3 3'!$AY19="|","|",FM$37+'INF S3 3'!$AY19-'INF S3 3'!$AY$29)</f>
        <v>0.7195592476851852</v>
      </c>
      <c r="FN27" s="82">
        <f ca="1">IF('INF S3 3'!$AZ19="|","|",FN$38+'INF S3 3'!$AZ19)</f>
        <v>0.72243055555555558</v>
      </c>
      <c r="FO27" s="207">
        <f ca="1">IF('INF S3 3'!$AY19="|","|",FO$38+'INF S3 3'!$AY19)</f>
        <v>0.74004535879629629</v>
      </c>
      <c r="FP27" s="190"/>
      <c r="FQ27" s="198" t="str">
        <f ca="1">IF('INF S2 353-271'!$AE17="|","|",FQ$38+'INF S2 353-271'!$AE17)</f>
        <v>|</v>
      </c>
      <c r="FR27" s="89"/>
      <c r="FS27" s="207"/>
      <c r="FT27" s="82">
        <f ca="1">IF('INF S3 3'!$AZ19="|","|",FT$38+'INF S3 3'!$AZ19)</f>
        <v>0.76409722222222221</v>
      </c>
      <c r="FU27" s="198"/>
      <c r="FV27" s="89"/>
      <c r="FW27" s="83">
        <f ca="1">IF('INF S3 3'!$AY19="|","|",FW$37+'INF S3 3'!$AY19-'INF S3 3'!$AY$29)</f>
        <v>0.80289258101851857</v>
      </c>
      <c r="FX27" s="207">
        <f ca="1">IF('INF S3 3'!$AY19="|","|",FX$38+'INF S3 3'!$AY19)</f>
        <v>0.82337869212962966</v>
      </c>
      <c r="FY27" s="190"/>
      <c r="FZ27" s="198" t="str">
        <f ca="1">IF('INF S2 353-271'!$AE17="|","|",FZ$38+'INF S2 353-271'!$AE17)</f>
        <v>|</v>
      </c>
      <c r="GA27" s="207"/>
      <c r="GB27" s="82">
        <f ca="1">IF('INF S3 3'!$AZ19="|","|",GB$38+'INF S3 3'!$AZ19)</f>
        <v>0.84743055555555558</v>
      </c>
      <c r="GC27" s="198"/>
      <c r="GD27" s="89"/>
      <c r="GE27" s="83">
        <f ca="1">IF('INF S3 3'!$AY19="|","|",GE$37+'INF S3 3'!$AY19-'INF S3 3'!$AY$29)</f>
        <v>0.88622591435185194</v>
      </c>
      <c r="GF27" s="207">
        <f ca="1">IF('INF S3 3'!$AY19="|","|",GF$38+'INF S3 3'!$AY19)</f>
        <v>0.90671202546296303</v>
      </c>
      <c r="GG27" s="190"/>
      <c r="GH27" s="198" t="str">
        <f ca="1">IF('INF S2 353-271'!$AE17="|","|",GH$38+'INF S2 353-271'!$AE17)</f>
        <v>|</v>
      </c>
      <c r="GI27" s="207"/>
      <c r="GJ27" s="82">
        <f ca="1">IF('INF S3 3'!$AZ19="|","|",GJ$38+'INF S3 3'!$AZ19)</f>
        <v>0.93076388888888895</v>
      </c>
      <c r="GK27" s="89"/>
      <c r="GL27" s="83">
        <f ca="1">IF('INF S3 3'!$AY19="|","|",GL$37+'INF S3 3'!$AY19-'INF S3 3'!$AY$29)</f>
        <v>0.9695592476851852</v>
      </c>
    </row>
    <row r="28" spans="1:194">
      <c r="A28" s="226">
        <f ca="1">'INF S3 3'!K18</f>
        <v>13.622000000000014</v>
      </c>
      <c r="B28" s="386"/>
      <c r="C28" s="155" t="str">
        <f ca="1">'INF S3 3'!L18</f>
        <v>Palędzie</v>
      </c>
      <c r="D28" s="275"/>
      <c r="E28" s="83">
        <f ca="1">IF('INF S3 3'!$AQ20="|","|",E$25+'INF S3 3'!$AQ20)</f>
        <v>0.24241743055555554</v>
      </c>
      <c r="F28" s="207"/>
      <c r="G28" s="89"/>
      <c r="H28" s="207">
        <f ca="1">IF('INF S3 3'!$AQ20="|","|",H$25+'INF S3 3'!$AQ20)</f>
        <v>0.26325076388888885</v>
      </c>
      <c r="I28" s="190"/>
      <c r="J28" s="82">
        <f ca="1">IF('INF S3 3'!$AR20="|","|",J$25+'INF S3 3'!$AR20)</f>
        <v>0.28109452546296293</v>
      </c>
      <c r="K28" s="83">
        <f ca="1">IF('INF S3 3'!$AQ20="|","|",K$25+'INF S3 3'!$AQ20)</f>
        <v>0.28408409722222216</v>
      </c>
      <c r="L28" s="207"/>
      <c r="M28" s="89"/>
      <c r="N28" s="196" t="str">
        <f ca="1">IF('INF S3 3'!$AS20="|","|",N$25+'INF S3 3'!$AS20)</f>
        <v>|</v>
      </c>
      <c r="O28" s="207">
        <f ca="1">IF('INF S3 3'!$AQ20="|","|",O$25+'INF S3 3'!$AQ20)</f>
        <v>0.30491743055555554</v>
      </c>
      <c r="P28" s="190"/>
      <c r="Q28" s="82">
        <f ca="1">IF('INF S3 3'!$AR20="|","|",Q$25+'INF S3 3'!$AR20)</f>
        <v>0.32276119212962961</v>
      </c>
      <c r="R28" s="83">
        <f ca="1">IF('INF S3 3'!$AQ20="|","|",R$25+'INF S3 3'!$AQ20)</f>
        <v>0.32575076388888885</v>
      </c>
      <c r="S28" s="207"/>
      <c r="T28" s="89"/>
      <c r="U28" s="198"/>
      <c r="V28" s="207">
        <f ca="1">IF('INF S3 3'!$AQ20="|","|",V$25+'INF S3 3'!$AQ20)</f>
        <v>0.34658409722222216</v>
      </c>
      <c r="W28" s="190"/>
      <c r="X28" s="82">
        <f ca="1">IF('INF S3 3'!$AR20="|","|",X$25+'INF S3 3'!$AR20)</f>
        <v>0.3644278587962963</v>
      </c>
      <c r="Y28" s="83">
        <f ca="1">IF('INF S3 3'!$AQ20="|","|",Y$25+'INF S3 3'!$AQ20)</f>
        <v>0.36741743055555554</v>
      </c>
      <c r="Z28" s="207"/>
      <c r="AA28" s="89"/>
      <c r="AB28" s="198" t="str">
        <f ca="1">IF('INF S2 353-271'!$AT20="|","|",AB$25+'INF S2 353-271'!$AT20)</f>
        <v>|</v>
      </c>
      <c r="AC28" s="207">
        <f ca="1">IF('INF S3 3'!$AQ20="|","|",AC$25+'INF S3 3'!$AQ20)</f>
        <v>0.38825076388888885</v>
      </c>
      <c r="AD28" s="190"/>
      <c r="AE28" s="82">
        <f ca="1">IF('INF S3 3'!$AR20="|","|",AE$25+'INF S3 3'!$AR20)</f>
        <v>0.40609452546296293</v>
      </c>
      <c r="AF28" s="207"/>
      <c r="AG28" s="198"/>
      <c r="AH28" s="207">
        <f ca="1">IF('INF S3 3'!$AQ20="|","|",AH$25+'INF S3 3'!$AQ20)</f>
        <v>0.42991743055555554</v>
      </c>
      <c r="AI28" s="190"/>
      <c r="AJ28" s="83">
        <f ca="1">IF('INF S3 3'!$AQ20="|","|",AJ$25+'INF S3 3'!$AQ20)</f>
        <v>0.45075076388888885</v>
      </c>
      <c r="AK28" s="89"/>
      <c r="AL28" s="198" t="str">
        <f ca="1">IF('INF S2 353-271'!$AT20="|","|",AL$25+'INF S2 353-271'!$AT20)</f>
        <v>|</v>
      </c>
      <c r="AM28" s="82">
        <f ca="1">IF('INF S3 3'!$AR20="|","|",AM$25+'INF S3 3'!$AR20)</f>
        <v>0.4894278587962963</v>
      </c>
      <c r="AN28" s="207"/>
      <c r="AO28" s="198"/>
      <c r="AP28" s="207">
        <f ca="1">IF('INF S3 3'!$AQ20="|","|",AP$25+'INF S3 3'!$AQ20)</f>
        <v>0.51325076388888891</v>
      </c>
      <c r="AQ28" s="190"/>
      <c r="AR28" s="83">
        <f ca="1">IF('INF S3 3'!$AQ20="|","|",AR$25+'INF S3 3'!$AQ20)</f>
        <v>0.53408409722222228</v>
      </c>
      <c r="AS28" s="89"/>
      <c r="AT28" s="198" t="str">
        <f ca="1">IF('INF S2 353-271'!$AT20="|","|",AT$25+'INF S2 353-271'!$AT20)</f>
        <v>|</v>
      </c>
      <c r="AU28" s="82">
        <f ca="1">IF('INF S3 3'!$AR20="|","|",AU$25+'INF S3 3'!$AR20)</f>
        <v>0.57276119212962961</v>
      </c>
      <c r="AV28" s="207"/>
      <c r="AW28" s="198"/>
      <c r="AX28" s="207">
        <f ca="1">IF('INF S3 3'!$AQ20="|","|",AX$25+'INF S3 3'!$AQ20)</f>
        <v>0.59658409722222228</v>
      </c>
      <c r="AY28" s="190"/>
      <c r="AZ28" s="83">
        <f ca="1">IF('INF S3 3'!$AQ20="|","|",AZ$25+'INF S3 3'!$AQ20)</f>
        <v>0.61741743055555554</v>
      </c>
      <c r="BA28" s="89"/>
      <c r="BB28" s="198" t="str">
        <f ca="1">IF('INF S2 353-271'!$AT20="|","|",BB$25+'INF S2 353-271'!$AT20)</f>
        <v>|</v>
      </c>
      <c r="BC28" s="82">
        <f ca="1">IF('INF S3 3'!$AR20="|","|",BC$25+'INF S3 3'!$AR20)</f>
        <v>0.65609452546296299</v>
      </c>
      <c r="BD28" s="83">
        <f ca="1">IF('INF S3 3'!$AQ20="|","|",BD$25+'INF S3 3'!$AQ20)</f>
        <v>0.65908409722222228</v>
      </c>
      <c r="BE28" s="207"/>
      <c r="BF28" s="89"/>
      <c r="BG28" s="198"/>
      <c r="BH28" s="207">
        <f ca="1">IF('INF S3 3'!$AQ20="|","|",BH$25+'INF S3 3'!$AQ20)</f>
        <v>0.67991743055555565</v>
      </c>
      <c r="BI28" s="190"/>
      <c r="BJ28" s="82">
        <f ca="1">IF('INF S3 3'!$AR20="|","|",BJ$25+'INF S3 3'!$AR20)</f>
        <v>0.69776119212962973</v>
      </c>
      <c r="BK28" s="83">
        <f ca="1">IF('INF S3 3'!$AQ20="|","|",BK$25+'INF S3 3'!$AQ20)</f>
        <v>0.70075076388888902</v>
      </c>
      <c r="BL28" s="207"/>
      <c r="BM28" s="89"/>
      <c r="BN28" s="198" t="str">
        <f ca="1">IF('INF S2 353-271'!$AT20="|","|",BN$25+'INF S2 353-271'!$AT20)</f>
        <v>|</v>
      </c>
      <c r="BO28" s="207">
        <f ca="1">IF('INF S3 3'!$AQ20="|","|",BO$25+'INF S3 3'!$AQ20)</f>
        <v>0.72158409722222228</v>
      </c>
      <c r="BP28" s="190"/>
      <c r="BQ28" s="82">
        <f ca="1">IF('INF S3 3'!$AR20="|","|",BQ$25+'INF S3 3'!$AR20)</f>
        <v>0.73942785879629636</v>
      </c>
      <c r="BR28" s="83">
        <f ca="1">IF('INF S3 3'!$AQ20="|","|",BR$25+'INF S3 3'!$AQ20)</f>
        <v>0.74241743055555565</v>
      </c>
      <c r="BS28" s="207"/>
      <c r="BT28" s="89"/>
      <c r="BU28" s="198"/>
      <c r="BV28" s="207">
        <f ca="1">IF('INF S3 3'!$AQ20="|","|",BV$25+'INF S3 3'!$AQ20)</f>
        <v>0.76325076388888902</v>
      </c>
      <c r="BW28" s="190"/>
      <c r="BX28" s="82">
        <f ca="1">IF('INF S3 3'!$AR20="|","|",BX$25+'INF S3 3'!$AR20)</f>
        <v>0.78109452546296299</v>
      </c>
      <c r="BY28" s="207"/>
      <c r="BZ28" s="198" t="str">
        <f ca="1">IF('INF S2 353-271'!$AT20="|","|",BZ$25+'INF S2 353-271'!$AT20)</f>
        <v>|</v>
      </c>
      <c r="CA28" s="207">
        <f ca="1">IF('INF S3 3'!$AQ20="|","|",CA$25+'INF S3 3'!$AQ20)</f>
        <v>0.80491743055555565</v>
      </c>
      <c r="CB28" s="190"/>
      <c r="CC28" s="83">
        <f ca="1">IF('INF S3 3'!$AQ20="|","|",CC$25+'INF S3 3'!$AQ20)</f>
        <v>0.82575076388888902</v>
      </c>
      <c r="CD28" s="89"/>
      <c r="CE28" s="198"/>
      <c r="CF28" s="82">
        <f ca="1">IF('INF S3 3'!$AR20="|","|",CF$25+'INF S3 3'!$AR20)</f>
        <v>0.86442785879629636</v>
      </c>
      <c r="CG28" s="207"/>
      <c r="CH28" s="198" t="str">
        <f ca="1">IF('INF S2 353-271'!$AT20="|","|",CH$25+'INF S2 353-271'!$AT20)</f>
        <v>|</v>
      </c>
      <c r="CI28" s="207">
        <f ca="1">IF('INF S3 3'!$AQ20="|","|",CI$25+'INF S3 3'!$AQ20)</f>
        <v>0.88825076388888902</v>
      </c>
      <c r="CJ28" s="190"/>
      <c r="CK28" s="83">
        <f ca="1">IF('INF S3 3'!$AQ20="|","|",CK$25+'INF S3 3'!$AQ20)</f>
        <v>0.90908409722222228</v>
      </c>
      <c r="CL28" s="89"/>
      <c r="CM28" s="198"/>
      <c r="CN28" s="82">
        <f ca="1">IF('INF S3 3'!$AR20="|","|",CN$25+'INF S3 3'!$AR20)</f>
        <v>0.94776119212962973</v>
      </c>
      <c r="CO28" s="207"/>
      <c r="CP28" s="198"/>
      <c r="CQ28" s="190"/>
      <c r="CR28" s="83">
        <f ca="1">IF('INF S3 3'!$AQ20="|","|",CR$25+'INF S3 3'!$AQ20)</f>
        <v>0.99241743055555565</v>
      </c>
      <c r="CS28" s="175"/>
      <c r="CT28" s="175"/>
      <c r="CU28" s="280"/>
      <c r="CV28" s="226">
        <v>13.622000000000014</v>
      </c>
      <c r="CW28" s="226"/>
      <c r="CX28" s="155" t="s">
        <v>134</v>
      </c>
      <c r="CY28" s="89"/>
      <c r="CZ28" s="83">
        <f ca="1">IF('INF S3 3'!$AY20="|","|",CZ$37+'INF S3 3'!$AY20-'INF S3 3'!$AY$29)</f>
        <v>0.2166622685185185</v>
      </c>
      <c r="DA28" s="82">
        <f ca="1">IF('INF S3 3'!$AZ20="|","|",DA$38+'INF S3 3'!$AZ20)</f>
        <v>0.21974537037037034</v>
      </c>
      <c r="DB28" s="207">
        <f ca="1">IF('INF S3 3'!$AY20="|","|",DB$38+'INF S3 3'!$AY20)</f>
        <v>0.23714837962962959</v>
      </c>
      <c r="DC28" s="190"/>
      <c r="DD28" s="198"/>
      <c r="DE28" s="89"/>
      <c r="DF28" s="207"/>
      <c r="DG28" s="83">
        <f ca="1">IF('INF S3 3'!$AY20="|","|",DG$37+'INF S3 3'!$AY20-'INF S3 3'!$AY$29)</f>
        <v>0.25832893518518518</v>
      </c>
      <c r="DH28" s="82">
        <f ca="1">IF('INF S3 3'!$AZ20="|","|",DH$38+'INF S3 3'!$AZ20)</f>
        <v>0.26141203703703703</v>
      </c>
      <c r="DI28" s="207">
        <f ca="1">IF('INF S3 3'!$AY20="|","|",DI$38+'INF S3 3'!$AY20)</f>
        <v>0.27881504629629628</v>
      </c>
      <c r="DJ28" s="190"/>
      <c r="DK28" s="198"/>
      <c r="DL28" s="89"/>
      <c r="DM28" s="207"/>
      <c r="DN28" s="83">
        <f ca="1">IF('INF S3 3'!$AY20="|","|",DN$37+'INF S3 3'!$AY20-'INF S3 3'!$AY$29)</f>
        <v>0.29999560185185187</v>
      </c>
      <c r="DO28" s="82">
        <f ca="1">IF('INF S3 3'!$AZ20="|","|",DO$38+'INF S3 3'!$AZ20)</f>
        <v>0.30307870370370366</v>
      </c>
      <c r="DP28" s="207">
        <f ca="1">IF('INF S3 3'!$AY20="|","|",DP$38+'INF S3 3'!$AY20)</f>
        <v>0.32048171296296296</v>
      </c>
      <c r="DQ28" s="190"/>
      <c r="DR28" s="198" t="str">
        <f ca="1">IF('INF S2 353-271'!$AE18="|","|",DR$38+'INF S2 353-271'!$AE18)</f>
        <v>|</v>
      </c>
      <c r="DS28" s="89"/>
      <c r="DT28" s="207"/>
      <c r="DU28" s="83">
        <f ca="1">IF('INF S3 3'!$AY20="|","|",DU$37+'INF S3 3'!$AY20-'INF S3 3'!$AY$29)</f>
        <v>0.34166226851851855</v>
      </c>
      <c r="DV28" s="82">
        <f ca="1">IF('INF S3 3'!$AZ20="|","|",DV$38+'INF S3 3'!$AZ20)</f>
        <v>0.34474537037037034</v>
      </c>
      <c r="DW28" s="207">
        <f ca="1">IF('INF S3 3'!$AY20="|","|",DW$38+'INF S3 3'!$AY20)</f>
        <v>0.36214837962962965</v>
      </c>
      <c r="DX28" s="190"/>
      <c r="DY28" s="198"/>
      <c r="DZ28" s="89"/>
      <c r="EA28" s="207"/>
      <c r="EB28" s="82">
        <f ca="1">IF('INF S3 3'!$AZ20="|","|",EB$38+'INF S3 3'!$AZ20)</f>
        <v>0.38641203703703703</v>
      </c>
      <c r="EC28" s="198" t="str">
        <f ca="1">IF('INF S2 353-271'!$AE18="|","|",EC$38+'INF S2 353-271'!$AE18)</f>
        <v>|</v>
      </c>
      <c r="ED28" s="89"/>
      <c r="EE28" s="83">
        <f ca="1">IF('INF S3 3'!$AY20="|","|",EE$37+'INF S3 3'!$AY20-'INF S3 3'!$AY$29)</f>
        <v>0.42499560185185187</v>
      </c>
      <c r="EF28" s="207">
        <f ca="1">IF('INF S3 3'!$AY20="|","|",EF$38+'INF S3 3'!$AY20)</f>
        <v>0.44548171296296296</v>
      </c>
      <c r="EG28" s="190"/>
      <c r="EH28" s="198"/>
      <c r="EI28" s="207"/>
      <c r="EJ28" s="82">
        <f ca="1">IF('INF S3 3'!$AZ20="|","|",EJ$38+'INF S3 3'!$AZ20)</f>
        <v>0.46974537037037034</v>
      </c>
      <c r="EK28" s="198" t="str">
        <f ca="1">IF('INF S2 353-271'!$AE18="|","|",EK$38+'INF S2 353-271'!$AE18)</f>
        <v>|</v>
      </c>
      <c r="EL28" s="89"/>
      <c r="EM28" s="83">
        <f ca="1">IF('INF S3 3'!$AY20="|","|",EM$37+'INF S3 3'!$AY20-'INF S3 3'!$AY$29)</f>
        <v>0.50832893518518518</v>
      </c>
      <c r="EN28" s="207">
        <f ca="1">IF('INF S3 3'!$AY20="|","|",EN$38+'INF S3 3'!$AY20)</f>
        <v>0.52881504629629628</v>
      </c>
      <c r="EO28" s="190"/>
      <c r="EP28" s="198"/>
      <c r="EQ28" s="207"/>
      <c r="ER28" s="82">
        <f ca="1">IF('INF S3 3'!$AZ20="|","|",ER$38+'INF S3 3'!$AZ20)</f>
        <v>0.55307870370370371</v>
      </c>
      <c r="ES28" s="198" t="str">
        <f ca="1">IF('INF S2 353-271'!$AE18="|","|",ES$38+'INF S2 353-271'!$AE18)</f>
        <v>|</v>
      </c>
      <c r="ET28" s="89"/>
      <c r="EU28" s="83">
        <f ca="1">IF('INF S3 3'!$AY20="|","|",EU$37+'INF S3 3'!$AY20-'INF S3 3'!$AY$29)</f>
        <v>0.59166226851851844</v>
      </c>
      <c r="EV28" s="207">
        <f ca="1">IF('INF S3 3'!$AY20="|","|",EV$38+'INF S3 3'!$AY20)</f>
        <v>0.61214837962962954</v>
      </c>
      <c r="EW28" s="190"/>
      <c r="EX28" s="198"/>
      <c r="EY28" s="207"/>
      <c r="EZ28" s="83">
        <f ca="1">IF('INF S3 3'!$AY20="|","|",EZ$37+'INF S3 3'!$AY20-'INF S3 3'!$AY$29)</f>
        <v>0.63332893518518518</v>
      </c>
      <c r="FA28" s="82">
        <f ca="1">IF('INF S3 3'!$AZ20="|","|",FA$38+'INF S3 3'!$AZ20)</f>
        <v>0.63641203703703697</v>
      </c>
      <c r="FB28" s="207">
        <f ca="1">IF('INF S3 3'!$AY20="|","|",FB$38+'INF S3 3'!$AY20)</f>
        <v>0.65381504629629628</v>
      </c>
      <c r="FC28" s="190"/>
      <c r="FD28" s="198" t="str">
        <f ca="1">IF('INF S2 353-271'!$AE18="|","|",FD$38+'INF S2 353-271'!$AE18)</f>
        <v>|</v>
      </c>
      <c r="FE28" s="89"/>
      <c r="FF28" s="207"/>
      <c r="FG28" s="83">
        <f ca="1">IF('INF S3 3'!$AY20="|","|",FG$37+'INF S3 3'!$AY20-'INF S3 3'!$AY$29)</f>
        <v>0.67499560185185181</v>
      </c>
      <c r="FH28" s="82">
        <f ca="1">IF('INF S3 3'!$AZ20="|","|",FH$38+'INF S3 3'!$AZ20)</f>
        <v>0.67807870370370371</v>
      </c>
      <c r="FI28" s="207">
        <f ca="1">IF('INF S3 3'!$AY20="|","|",FI$38+'INF S3 3'!$AY20)</f>
        <v>0.69548171296296291</v>
      </c>
      <c r="FJ28" s="190"/>
      <c r="FK28" s="198"/>
      <c r="FL28" s="207"/>
      <c r="FM28" s="83">
        <f ca="1">IF('INF S3 3'!$AY20="|","|",FM$37+'INF S3 3'!$AY20-'INF S3 3'!$AY$29)</f>
        <v>0.71666226851851844</v>
      </c>
      <c r="FN28" s="82">
        <f ca="1">IF('INF S3 3'!$AZ20="|","|",FN$38+'INF S3 3'!$AZ20)</f>
        <v>0.71974537037037034</v>
      </c>
      <c r="FO28" s="207">
        <f ca="1">IF('INF S3 3'!$AY20="|","|",FO$38+'INF S3 3'!$AY20)</f>
        <v>0.73714837962962954</v>
      </c>
      <c r="FP28" s="190"/>
      <c r="FQ28" s="198" t="str">
        <f ca="1">IF('INF S2 353-271'!$AE18="|","|",FQ$38+'INF S2 353-271'!$AE18)</f>
        <v>|</v>
      </c>
      <c r="FR28" s="89"/>
      <c r="FS28" s="207"/>
      <c r="FT28" s="82">
        <f ca="1">IF('INF S3 3'!$AZ20="|","|",FT$38+'INF S3 3'!$AZ20)</f>
        <v>0.76141203703703697</v>
      </c>
      <c r="FU28" s="198"/>
      <c r="FV28" s="89"/>
      <c r="FW28" s="83">
        <f ca="1">IF('INF S3 3'!$AY20="|","|",FW$37+'INF S3 3'!$AY20-'INF S3 3'!$AY$29)</f>
        <v>0.79999560185185181</v>
      </c>
      <c r="FX28" s="207">
        <f ca="1">IF('INF S3 3'!$AY20="|","|",FX$38+'INF S3 3'!$AY20)</f>
        <v>0.82048171296296291</v>
      </c>
      <c r="FY28" s="190"/>
      <c r="FZ28" s="198" t="str">
        <f ca="1">IF('INF S2 353-271'!$AE18="|","|",FZ$38+'INF S2 353-271'!$AE18)</f>
        <v>|</v>
      </c>
      <c r="GA28" s="207"/>
      <c r="GB28" s="82">
        <f ca="1">IF('INF S3 3'!$AZ20="|","|",GB$38+'INF S3 3'!$AZ20)</f>
        <v>0.84474537037037034</v>
      </c>
      <c r="GC28" s="198"/>
      <c r="GD28" s="89"/>
      <c r="GE28" s="83">
        <f ca="1">IF('INF S3 3'!$AY20="|","|",GE$37+'INF S3 3'!$AY20-'INF S3 3'!$AY$29)</f>
        <v>0.88332893518518518</v>
      </c>
      <c r="GF28" s="207">
        <f ca="1">IF('INF S3 3'!$AY20="|","|",GF$38+'INF S3 3'!$AY20)</f>
        <v>0.90381504629629628</v>
      </c>
      <c r="GG28" s="190"/>
      <c r="GH28" s="198" t="str">
        <f ca="1">IF('INF S2 353-271'!$AE18="|","|",GH$38+'INF S2 353-271'!$AE18)</f>
        <v>|</v>
      </c>
      <c r="GI28" s="207"/>
      <c r="GJ28" s="82">
        <f ca="1">IF('INF S3 3'!$AZ20="|","|",GJ$38+'INF S3 3'!$AZ20)</f>
        <v>0.92807870370370371</v>
      </c>
      <c r="GK28" s="89"/>
      <c r="GL28" s="83">
        <f ca="1">IF('INF S3 3'!$AY20="|","|",GL$37+'INF S3 3'!$AY20-'INF S3 3'!$AY$29)</f>
        <v>0.96666226851851844</v>
      </c>
    </row>
    <row r="29" spans="1:194">
      <c r="A29" s="226">
        <v>16.7</v>
      </c>
      <c r="B29" s="386"/>
      <c r="C29" s="286" t="s">
        <v>138</v>
      </c>
      <c r="D29" s="275"/>
      <c r="E29" s="83">
        <f ca="1">IF('INF S3 3'!$AQ21="|","|",E$25+'INF S3 3'!$AQ21)</f>
        <v>0.24452391203703702</v>
      </c>
      <c r="F29" s="207"/>
      <c r="G29" s="89"/>
      <c r="H29" s="207">
        <f ca="1">IF('INF S3 3'!$AQ21="|","|",H$25+'INF S3 3'!$AQ21)</f>
        <v>0.26535724537037036</v>
      </c>
      <c r="I29" s="190"/>
      <c r="J29" s="82" t="str">
        <f ca="1">IF('INF S3 3'!$AR21="|","|",J$25+'INF S3 3'!$AR21)</f>
        <v>|</v>
      </c>
      <c r="K29" s="83">
        <f ca="1">IF('INF S3 3'!$AQ21="|","|",K$25+'INF S3 3'!$AQ21)</f>
        <v>0.28619057870370368</v>
      </c>
      <c r="L29" s="207"/>
      <c r="M29" s="89"/>
      <c r="N29" s="196" t="str">
        <f ca="1">IF('INF S3 3'!$AS21="|","|",N$25+'INF S3 3'!$AS21)</f>
        <v>|</v>
      </c>
      <c r="O29" s="207">
        <f ca="1">IF('INF S3 3'!$AQ21="|","|",O$25+'INF S3 3'!$AQ21)</f>
        <v>0.30702391203703705</v>
      </c>
      <c r="P29" s="190"/>
      <c r="Q29" s="82" t="str">
        <f ca="1">IF('INF S3 3'!$AR21="|","|",Q$25+'INF S3 3'!$AR21)</f>
        <v>|</v>
      </c>
      <c r="R29" s="83">
        <f ca="1">IF('INF S3 3'!$AQ21="|","|",R$25+'INF S3 3'!$AQ21)</f>
        <v>0.32785724537037036</v>
      </c>
      <c r="S29" s="207"/>
      <c r="T29" s="89"/>
      <c r="U29" s="198"/>
      <c r="V29" s="207">
        <f ca="1">IF('INF S3 3'!$AQ21="|","|",V$25+'INF S3 3'!$AQ21)</f>
        <v>0.34869057870370368</v>
      </c>
      <c r="W29" s="190"/>
      <c r="X29" s="82" t="str">
        <f ca="1">IF('INF S3 3'!$AR21="|","|",X$25+'INF S3 3'!$AR21)</f>
        <v>|</v>
      </c>
      <c r="Y29" s="83">
        <f ca="1">IF('INF S3 3'!$AQ21="|","|",Y$25+'INF S3 3'!$AQ21)</f>
        <v>0.36952391203703705</v>
      </c>
      <c r="Z29" s="207"/>
      <c r="AA29" s="89"/>
      <c r="AB29" s="198" t="str">
        <f ca="1">IF('INF S2 353-271'!$AT21="|","|",AB$25+'INF S2 353-271'!$AT21)</f>
        <v>|</v>
      </c>
      <c r="AC29" s="207">
        <f ca="1">IF('INF S3 3'!$AQ21="|","|",AC$25+'INF S3 3'!$AQ21)</f>
        <v>0.39035724537037036</v>
      </c>
      <c r="AD29" s="190"/>
      <c r="AE29" s="82" t="str">
        <f ca="1">IF('INF S3 3'!$AR21="|","|",AE$25+'INF S3 3'!$AR21)</f>
        <v>|</v>
      </c>
      <c r="AF29" s="207"/>
      <c r="AG29" s="198"/>
      <c r="AH29" s="207">
        <f ca="1">IF('INF S3 3'!$AQ21="|","|",AH$25+'INF S3 3'!$AQ21)</f>
        <v>0.43202391203703705</v>
      </c>
      <c r="AI29" s="190"/>
      <c r="AJ29" s="83">
        <f ca="1">IF('INF S3 3'!$AQ21="|","|",AJ$25+'INF S3 3'!$AQ21)</f>
        <v>0.45285724537037036</v>
      </c>
      <c r="AK29" s="89"/>
      <c r="AL29" s="198" t="str">
        <f ca="1">IF('INF S2 353-271'!$AT21="|","|",AL$25+'INF S2 353-271'!$AT21)</f>
        <v>|</v>
      </c>
      <c r="AM29" s="82" t="str">
        <f ca="1">IF('INF S3 3'!$AR21="|","|",AM$25+'INF S3 3'!$AR21)</f>
        <v>|</v>
      </c>
      <c r="AN29" s="207"/>
      <c r="AO29" s="198"/>
      <c r="AP29" s="207">
        <f ca="1">IF('INF S3 3'!$AQ21="|","|",AP$25+'INF S3 3'!$AQ21)</f>
        <v>0.51535724537037031</v>
      </c>
      <c r="AQ29" s="190"/>
      <c r="AR29" s="83">
        <f ca="1">IF('INF S3 3'!$AQ21="|","|",AR$25+'INF S3 3'!$AQ21)</f>
        <v>0.53619057870370368</v>
      </c>
      <c r="AS29" s="89"/>
      <c r="AT29" s="198" t="str">
        <f ca="1">IF('INF S2 353-271'!$AT21="|","|",AT$25+'INF S2 353-271'!$AT21)</f>
        <v>|</v>
      </c>
      <c r="AU29" s="82" t="str">
        <f ca="1">IF('INF S3 3'!$AR21="|","|",AU$25+'INF S3 3'!$AR21)</f>
        <v>|</v>
      </c>
      <c r="AV29" s="207"/>
      <c r="AW29" s="198"/>
      <c r="AX29" s="207">
        <f ca="1">IF('INF S3 3'!$AQ21="|","|",AX$25+'INF S3 3'!$AQ21)</f>
        <v>0.59869057870370368</v>
      </c>
      <c r="AY29" s="190"/>
      <c r="AZ29" s="83">
        <f ca="1">IF('INF S3 3'!$AQ21="|","|",AZ$25+'INF S3 3'!$AQ21)</f>
        <v>0.61952391203703694</v>
      </c>
      <c r="BA29" s="89"/>
      <c r="BB29" s="198" t="str">
        <f ca="1">IF('INF S2 353-271'!$AT21="|","|",BB$25+'INF S2 353-271'!$AT21)</f>
        <v>|</v>
      </c>
      <c r="BC29" s="82" t="str">
        <f ca="1">IF('INF S3 3'!$AR21="|","|",BC$25+'INF S3 3'!$AR21)</f>
        <v>|</v>
      </c>
      <c r="BD29" s="83">
        <f ca="1">IF('INF S3 3'!$AQ21="|","|",BD$25+'INF S3 3'!$AQ21)</f>
        <v>0.66119057870370368</v>
      </c>
      <c r="BE29" s="207"/>
      <c r="BF29" s="89"/>
      <c r="BG29" s="198"/>
      <c r="BH29" s="207">
        <f ca="1">IF('INF S3 3'!$AQ21="|","|",BH$25+'INF S3 3'!$AQ21)</f>
        <v>0.68202391203703705</v>
      </c>
      <c r="BI29" s="190"/>
      <c r="BJ29" s="82" t="str">
        <f ca="1">IF('INF S3 3'!$AR21="|","|",BJ$25+'INF S3 3'!$AR21)</f>
        <v>|</v>
      </c>
      <c r="BK29" s="83">
        <f ca="1">IF('INF S3 3'!$AQ21="|","|",BK$25+'INF S3 3'!$AQ21)</f>
        <v>0.70285724537037042</v>
      </c>
      <c r="BL29" s="207"/>
      <c r="BM29" s="89"/>
      <c r="BN29" s="198" t="str">
        <f ca="1">IF('INF S2 353-271'!$AT21="|","|",BN$25+'INF S2 353-271'!$AT21)</f>
        <v>|</v>
      </c>
      <c r="BO29" s="207">
        <f ca="1">IF('INF S3 3'!$AQ21="|","|",BO$25+'INF S3 3'!$AQ21)</f>
        <v>0.72369057870370368</v>
      </c>
      <c r="BP29" s="190"/>
      <c r="BQ29" s="82" t="str">
        <f ca="1">IF('INF S3 3'!$AR21="|","|",BQ$25+'INF S3 3'!$AR21)</f>
        <v>|</v>
      </c>
      <c r="BR29" s="83">
        <f ca="1">IF('INF S3 3'!$AQ21="|","|",BR$25+'INF S3 3'!$AQ21)</f>
        <v>0.74452391203703705</v>
      </c>
      <c r="BS29" s="207"/>
      <c r="BT29" s="89"/>
      <c r="BU29" s="198"/>
      <c r="BV29" s="207">
        <f ca="1">IF('INF S3 3'!$AQ21="|","|",BV$25+'INF S3 3'!$AQ21)</f>
        <v>0.76535724537037042</v>
      </c>
      <c r="BW29" s="190"/>
      <c r="BX29" s="82" t="str">
        <f ca="1">IF('INF S3 3'!$AR21="|","|",BX$25+'INF S3 3'!$AR21)</f>
        <v>|</v>
      </c>
      <c r="BY29" s="207"/>
      <c r="BZ29" s="198" t="str">
        <f ca="1">IF('INF S2 353-271'!$AT21="|","|",BZ$25+'INF S2 353-271'!$AT21)</f>
        <v>|</v>
      </c>
      <c r="CA29" s="207">
        <f ca="1">IF('INF S3 3'!$AQ21="|","|",CA$25+'INF S3 3'!$AQ21)</f>
        <v>0.80702391203703705</v>
      </c>
      <c r="CB29" s="190"/>
      <c r="CC29" s="83">
        <f ca="1">IF('INF S3 3'!$AQ21="|","|",CC$25+'INF S3 3'!$AQ21)</f>
        <v>0.82785724537037042</v>
      </c>
      <c r="CD29" s="89"/>
      <c r="CE29" s="198"/>
      <c r="CF29" s="82" t="str">
        <f ca="1">IF('INF S3 3'!$AR21="|","|",CF$25+'INF S3 3'!$AR21)</f>
        <v>|</v>
      </c>
      <c r="CG29" s="207"/>
      <c r="CH29" s="198" t="str">
        <f ca="1">IF('INF S2 353-271'!$AT21="|","|",CH$25+'INF S2 353-271'!$AT21)</f>
        <v>|</v>
      </c>
      <c r="CI29" s="207">
        <f ca="1">IF('INF S3 3'!$AQ21="|","|",CI$25+'INF S3 3'!$AQ21)</f>
        <v>0.89035724537037042</v>
      </c>
      <c r="CJ29" s="190"/>
      <c r="CK29" s="83">
        <f ca="1">IF('INF S3 3'!$AQ21="|","|",CK$25+'INF S3 3'!$AQ21)</f>
        <v>0.91119057870370368</v>
      </c>
      <c r="CL29" s="89"/>
      <c r="CM29" s="198"/>
      <c r="CN29" s="82" t="str">
        <f ca="1">IF('INF S3 3'!$AR21="|","|",CN$25+'INF S3 3'!$AR21)</f>
        <v>|</v>
      </c>
      <c r="CO29" s="207"/>
      <c r="CP29" s="198"/>
      <c r="CQ29" s="190"/>
      <c r="CR29" s="83">
        <f ca="1">IF('INF S3 3'!$AQ21="|","|",CR$25+'INF S3 3'!$AQ21)</f>
        <v>0.99452391203703705</v>
      </c>
      <c r="CS29" s="175"/>
      <c r="CT29" s="175"/>
      <c r="CU29" s="280"/>
      <c r="CV29" s="226">
        <v>16.7</v>
      </c>
      <c r="CW29" s="226"/>
      <c r="CX29" s="286" t="s">
        <v>138</v>
      </c>
      <c r="CY29" s="89"/>
      <c r="CZ29" s="83">
        <f ca="1">IF('INF S3 3'!$AY21="|","|",CZ$37+'INF S3 3'!$AY21-'INF S3 3'!$AY$29)</f>
        <v>0.21455578703703704</v>
      </c>
      <c r="DA29" s="82" t="str">
        <f ca="1">IF('INF S3 3'!$AZ21="|","|",DA$38+'INF S3 3'!$AZ21)</f>
        <v>|</v>
      </c>
      <c r="DB29" s="207">
        <f ca="1">IF('INF S3 3'!$AY21="|","|",DB$38+'INF S3 3'!$AY21)</f>
        <v>0.23504189814814813</v>
      </c>
      <c r="DC29" s="190"/>
      <c r="DD29" s="198"/>
      <c r="DE29" s="89"/>
      <c r="DF29" s="207"/>
      <c r="DG29" s="83">
        <f ca="1">IF('INF S3 3'!$AY21="|","|",DG$37+'INF S3 3'!$AY21-'INF S3 3'!$AY$29)</f>
        <v>0.25622245370370372</v>
      </c>
      <c r="DH29" s="82" t="str">
        <f ca="1">IF('INF S3 3'!$AZ21="|","|",DH$38+'INF S3 3'!$AZ21)</f>
        <v>|</v>
      </c>
      <c r="DI29" s="207">
        <f ca="1">IF('INF S3 3'!$AY21="|","|",DI$38+'INF S3 3'!$AY21)</f>
        <v>0.27670856481481482</v>
      </c>
      <c r="DJ29" s="190"/>
      <c r="DK29" s="198"/>
      <c r="DL29" s="89"/>
      <c r="DM29" s="207"/>
      <c r="DN29" s="83">
        <f ca="1">IF('INF S3 3'!$AY21="|","|",DN$37+'INF S3 3'!$AY21-'INF S3 3'!$AY$29)</f>
        <v>0.29788912037037035</v>
      </c>
      <c r="DO29" s="82" t="str">
        <f ca="1">IF('INF S3 3'!$AZ21="|","|",DO$38+'INF S3 3'!$AZ21)</f>
        <v>|</v>
      </c>
      <c r="DP29" s="207">
        <f ca="1">IF('INF S3 3'!$AY21="|","|",DP$38+'INF S3 3'!$AY21)</f>
        <v>0.31837523148148145</v>
      </c>
      <c r="DQ29" s="190"/>
      <c r="DR29" s="198" t="str">
        <f ca="1">IF('INF S2 353-271'!$AE19="|","|",DR$38+'INF S2 353-271'!$AE19)</f>
        <v>|</v>
      </c>
      <c r="DS29" s="89"/>
      <c r="DT29" s="207"/>
      <c r="DU29" s="83">
        <f ca="1">IF('INF S3 3'!$AY21="|","|",DU$37+'INF S3 3'!$AY21-'INF S3 3'!$AY$29)</f>
        <v>0.33955578703703704</v>
      </c>
      <c r="DV29" s="82" t="str">
        <f ca="1">IF('INF S3 3'!$AZ21="|","|",DV$38+'INF S3 3'!$AZ21)</f>
        <v>|</v>
      </c>
      <c r="DW29" s="207">
        <f ca="1">IF('INF S3 3'!$AY21="|","|",DW$38+'INF S3 3'!$AY21)</f>
        <v>0.36004189814814813</v>
      </c>
      <c r="DX29" s="190"/>
      <c r="DY29" s="198"/>
      <c r="DZ29" s="89"/>
      <c r="EA29" s="207"/>
      <c r="EB29" s="82" t="str">
        <f ca="1">IF('INF S3 3'!$AZ21="|","|",EB$38+'INF S3 3'!$AZ21)</f>
        <v>|</v>
      </c>
      <c r="EC29" s="198" t="str">
        <f ca="1">IF('INF S2 353-271'!$AE19="|","|",EC$38+'INF S2 353-271'!$AE19)</f>
        <v>|</v>
      </c>
      <c r="ED29" s="89"/>
      <c r="EE29" s="83">
        <f ca="1">IF('INF S3 3'!$AY21="|","|",EE$37+'INF S3 3'!$AY21-'INF S3 3'!$AY$29)</f>
        <v>0.42288912037037035</v>
      </c>
      <c r="EF29" s="207">
        <f ca="1">IF('INF S3 3'!$AY21="|","|",EF$38+'INF S3 3'!$AY21)</f>
        <v>0.44337523148148145</v>
      </c>
      <c r="EG29" s="190"/>
      <c r="EH29" s="198"/>
      <c r="EI29" s="207"/>
      <c r="EJ29" s="82" t="str">
        <f ca="1">IF('INF S3 3'!$AZ21="|","|",EJ$38+'INF S3 3'!$AZ21)</f>
        <v>|</v>
      </c>
      <c r="EK29" s="198" t="str">
        <f ca="1">IF('INF S2 353-271'!$AE19="|","|",EK$38+'INF S2 353-271'!$AE19)</f>
        <v>|</v>
      </c>
      <c r="EL29" s="89"/>
      <c r="EM29" s="83">
        <f ca="1">IF('INF S3 3'!$AY21="|","|",EM$37+'INF S3 3'!$AY21-'INF S3 3'!$AY$29)</f>
        <v>0.50622245370370367</v>
      </c>
      <c r="EN29" s="207">
        <f ca="1">IF('INF S3 3'!$AY21="|","|",EN$38+'INF S3 3'!$AY21)</f>
        <v>0.52670856481481476</v>
      </c>
      <c r="EO29" s="190"/>
      <c r="EP29" s="198"/>
      <c r="EQ29" s="207"/>
      <c r="ER29" s="82" t="str">
        <f ca="1">IF('INF S3 3'!$AZ21="|","|",ER$38+'INF S3 3'!$AZ21)</f>
        <v>|</v>
      </c>
      <c r="ES29" s="198" t="str">
        <f ca="1">IF('INF S2 353-271'!$AE19="|","|",ES$38+'INF S2 353-271'!$AE19)</f>
        <v>|</v>
      </c>
      <c r="ET29" s="89"/>
      <c r="EU29" s="83">
        <f ca="1">IF('INF S3 3'!$AY21="|","|",EU$37+'INF S3 3'!$AY21-'INF S3 3'!$AY$29)</f>
        <v>0.58955578703703704</v>
      </c>
      <c r="EV29" s="207">
        <f ca="1">IF('INF S3 3'!$AY21="|","|",EV$38+'INF S3 3'!$AY21)</f>
        <v>0.61004189814814813</v>
      </c>
      <c r="EW29" s="190"/>
      <c r="EX29" s="198"/>
      <c r="EY29" s="207"/>
      <c r="EZ29" s="83">
        <f ca="1">IF('INF S3 3'!$AY21="|","|",EZ$37+'INF S3 3'!$AY21-'INF S3 3'!$AY$29)</f>
        <v>0.63122245370370378</v>
      </c>
      <c r="FA29" s="82" t="str">
        <f ca="1">IF('INF S3 3'!$AZ21="|","|",FA$38+'INF S3 3'!$AZ21)</f>
        <v>|</v>
      </c>
      <c r="FB29" s="207">
        <f ca="1">IF('INF S3 3'!$AY21="|","|",FB$38+'INF S3 3'!$AY21)</f>
        <v>0.65170856481481487</v>
      </c>
      <c r="FC29" s="190"/>
      <c r="FD29" s="198" t="str">
        <f ca="1">IF('INF S2 353-271'!$AE19="|","|",FD$38+'INF S2 353-271'!$AE19)</f>
        <v>|</v>
      </c>
      <c r="FE29" s="89"/>
      <c r="FF29" s="207"/>
      <c r="FG29" s="83">
        <f ca="1">IF('INF S3 3'!$AY21="|","|",FG$37+'INF S3 3'!$AY21-'INF S3 3'!$AY$29)</f>
        <v>0.67288912037037041</v>
      </c>
      <c r="FH29" s="82" t="str">
        <f ca="1">IF('INF S3 3'!$AZ21="|","|",FH$38+'INF S3 3'!$AZ21)</f>
        <v>|</v>
      </c>
      <c r="FI29" s="207">
        <f ca="1">IF('INF S3 3'!$AY21="|","|",FI$38+'INF S3 3'!$AY21)</f>
        <v>0.6933752314814815</v>
      </c>
      <c r="FJ29" s="190"/>
      <c r="FK29" s="198"/>
      <c r="FL29" s="207"/>
      <c r="FM29" s="83">
        <f ca="1">IF('INF S3 3'!$AY21="|","|",FM$37+'INF S3 3'!$AY21-'INF S3 3'!$AY$29)</f>
        <v>0.71455578703703704</v>
      </c>
      <c r="FN29" s="82" t="str">
        <f ca="1">IF('INF S3 3'!$AZ21="|","|",FN$38+'INF S3 3'!$AZ21)</f>
        <v>|</v>
      </c>
      <c r="FO29" s="207">
        <f ca="1">IF('INF S3 3'!$AY21="|","|",FO$38+'INF S3 3'!$AY21)</f>
        <v>0.73504189814814813</v>
      </c>
      <c r="FP29" s="190"/>
      <c r="FQ29" s="198" t="str">
        <f ca="1">IF('INF S2 353-271'!$AE19="|","|",FQ$38+'INF S2 353-271'!$AE19)</f>
        <v>|</v>
      </c>
      <c r="FR29" s="89"/>
      <c r="FS29" s="207"/>
      <c r="FT29" s="82" t="str">
        <f ca="1">IF('INF S3 3'!$AZ21="|","|",FT$38+'INF S3 3'!$AZ21)</f>
        <v>|</v>
      </c>
      <c r="FU29" s="198"/>
      <c r="FV29" s="89"/>
      <c r="FW29" s="83">
        <f ca="1">IF('INF S3 3'!$AY21="|","|",FW$37+'INF S3 3'!$AY21-'INF S3 3'!$AY$29)</f>
        <v>0.79788912037037041</v>
      </c>
      <c r="FX29" s="207">
        <f ca="1">IF('INF S3 3'!$AY21="|","|",FX$38+'INF S3 3'!$AY21)</f>
        <v>0.8183752314814815</v>
      </c>
      <c r="FY29" s="190"/>
      <c r="FZ29" s="198" t="str">
        <f ca="1">IF('INF S2 353-271'!$AE19="|","|",FZ$38+'INF S2 353-271'!$AE19)</f>
        <v>|</v>
      </c>
      <c r="GA29" s="207"/>
      <c r="GB29" s="82" t="str">
        <f ca="1">IF('INF S3 3'!$AZ21="|","|",GB$38+'INF S3 3'!$AZ21)</f>
        <v>|</v>
      </c>
      <c r="GC29" s="198"/>
      <c r="GD29" s="89"/>
      <c r="GE29" s="83">
        <f ca="1">IF('INF S3 3'!$AY21="|","|",GE$37+'INF S3 3'!$AY21-'INF S3 3'!$AY$29)</f>
        <v>0.88122245370370378</v>
      </c>
      <c r="GF29" s="207">
        <f ca="1">IF('INF S3 3'!$AY21="|","|",GF$38+'INF S3 3'!$AY21)</f>
        <v>0.90170856481481487</v>
      </c>
      <c r="GG29" s="190"/>
      <c r="GH29" s="198" t="str">
        <f ca="1">IF('INF S2 353-271'!$AE19="|","|",GH$38+'INF S2 353-271'!$AE19)</f>
        <v>|</v>
      </c>
      <c r="GI29" s="207"/>
      <c r="GJ29" s="82" t="str">
        <f ca="1">IF('INF S3 3'!$AZ21="|","|",GJ$38+'INF S3 3'!$AZ21)</f>
        <v>|</v>
      </c>
      <c r="GK29" s="89"/>
      <c r="GL29" s="83">
        <f ca="1">IF('INF S3 3'!$AY21="|","|",GL$37+'INF S3 3'!$AY21-'INF S3 3'!$AY$29)</f>
        <v>0.96455578703703704</v>
      </c>
    </row>
    <row r="30" spans="1:194">
      <c r="A30" s="148">
        <f ca="1">'INF S3 3'!K19</f>
        <v>18.84499999999997</v>
      </c>
      <c r="B30" s="284"/>
      <c r="C30" s="156" t="str">
        <f ca="1">'INF S3 3'!L19</f>
        <v>Dopiewo</v>
      </c>
      <c r="D30" s="275"/>
      <c r="E30" s="83">
        <f ca="1">IF('INF S3 3'!$AQ22="|","|",E$25+'INF S3 3'!$AQ22)</f>
        <v>0.24628317129629626</v>
      </c>
      <c r="F30" s="207"/>
      <c r="G30" s="89"/>
      <c r="H30" s="207">
        <f ca="1">IF('INF S3 3'!$AQ22="|","|",H$25+'INF S3 3'!$AQ22)</f>
        <v>0.2671165046296296</v>
      </c>
      <c r="I30" s="190"/>
      <c r="J30" s="82">
        <f ca="1">IF('INF S3 3'!$AR22="|","|",J$25+'INF S3 3'!$AR22)</f>
        <v>0.28372184027777775</v>
      </c>
      <c r="K30" s="83">
        <f ca="1">IF('INF S3 3'!$AQ22="|","|",K$25+'INF S3 3'!$AQ22)</f>
        <v>0.28794983796296292</v>
      </c>
      <c r="L30" s="207"/>
      <c r="M30" s="89"/>
      <c r="N30" s="196" t="str">
        <f ca="1">IF('INF S3 3'!$AS22="|","|",N$25+'INF S3 3'!$AS22)</f>
        <v>|</v>
      </c>
      <c r="O30" s="207">
        <f ca="1">IF('INF S3 3'!$AQ22="|","|",O$25+'INF S3 3'!$AQ22)</f>
        <v>0.30878317129629629</v>
      </c>
      <c r="P30" s="190"/>
      <c r="Q30" s="82">
        <f ca="1">IF('INF S3 3'!$AR22="|","|",Q$25+'INF S3 3'!$AR22)</f>
        <v>0.32538850694444443</v>
      </c>
      <c r="R30" s="83">
        <f ca="1">IF('INF S3 3'!$AQ22="|","|",R$25+'INF S3 3'!$AQ22)</f>
        <v>0.3296165046296296</v>
      </c>
      <c r="S30" s="207"/>
      <c r="T30" s="89"/>
      <c r="U30" s="198"/>
      <c r="V30" s="207">
        <f ca="1">IF('INF S3 3'!$AQ22="|","|",V$25+'INF S3 3'!$AQ22)</f>
        <v>0.35044983796296292</v>
      </c>
      <c r="W30" s="190"/>
      <c r="X30" s="82">
        <f ca="1">IF('INF S3 3'!$AR22="|","|",X$25+'INF S3 3'!$AR22)</f>
        <v>0.36705517361111112</v>
      </c>
      <c r="Y30" s="83">
        <f ca="1">IF('INF S3 3'!$AQ22="|","|",Y$25+'INF S3 3'!$AQ22)</f>
        <v>0.37128317129629629</v>
      </c>
      <c r="Z30" s="207"/>
      <c r="AA30" s="89"/>
      <c r="AB30" s="198" t="str">
        <f ca="1">IF('INF S2 353-271'!$AT22="|","|",AB$25+'INF S2 353-271'!$AT22)</f>
        <v>|</v>
      </c>
      <c r="AC30" s="207">
        <f ca="1">IF('INF S3 3'!$AQ22="|","|",AC$25+'INF S3 3'!$AQ22)</f>
        <v>0.3921165046296296</v>
      </c>
      <c r="AD30" s="190"/>
      <c r="AE30" s="82">
        <f ca="1">IF('INF S3 3'!$AR22="|","|",AE$25+'INF S3 3'!$AR22)</f>
        <v>0.40872184027777775</v>
      </c>
      <c r="AF30" s="207"/>
      <c r="AG30" s="198"/>
      <c r="AH30" s="207">
        <f ca="1">IF('INF S3 3'!$AQ22="|","|",AH$25+'INF S3 3'!$AQ22)</f>
        <v>0.43378317129629629</v>
      </c>
      <c r="AI30" s="190"/>
      <c r="AJ30" s="83">
        <f ca="1">IF('INF S3 3'!$AQ22="|","|",AJ$25+'INF S3 3'!$AQ22)</f>
        <v>0.4546165046296296</v>
      </c>
      <c r="AK30" s="89"/>
      <c r="AL30" s="198" t="str">
        <f ca="1">IF('INF S2 353-271'!$AT22="|","|",AL$25+'INF S2 353-271'!$AT22)</f>
        <v>|</v>
      </c>
      <c r="AM30" s="82">
        <f ca="1">IF('INF S3 3'!$AR22="|","|",AM$25+'INF S3 3'!$AR22)</f>
        <v>0.49205517361111112</v>
      </c>
      <c r="AN30" s="207"/>
      <c r="AO30" s="198"/>
      <c r="AP30" s="207">
        <f ca="1">IF('INF S3 3'!$AQ22="|","|",AP$25+'INF S3 3'!$AQ22)</f>
        <v>0.51711650462962966</v>
      </c>
      <c r="AQ30" s="190"/>
      <c r="AR30" s="83">
        <f ca="1">IF('INF S3 3'!$AQ22="|","|",AR$25+'INF S3 3'!$AQ22)</f>
        <v>0.53794983796296303</v>
      </c>
      <c r="AS30" s="89"/>
      <c r="AT30" s="198" t="str">
        <f ca="1">IF('INF S2 353-271'!$AT22="|","|",AT$25+'INF S2 353-271'!$AT22)</f>
        <v>|</v>
      </c>
      <c r="AU30" s="82">
        <f ca="1">IF('INF S3 3'!$AR22="|","|",AU$25+'INF S3 3'!$AR22)</f>
        <v>0.57538850694444443</v>
      </c>
      <c r="AV30" s="207"/>
      <c r="AW30" s="198"/>
      <c r="AX30" s="207">
        <f ca="1">IF('INF S3 3'!$AQ22="|","|",AX$25+'INF S3 3'!$AQ22)</f>
        <v>0.60044983796296303</v>
      </c>
      <c r="AY30" s="190"/>
      <c r="AZ30" s="83">
        <f ca="1">IF('INF S3 3'!$AQ22="|","|",AZ$25+'INF S3 3'!$AQ22)</f>
        <v>0.62128317129629629</v>
      </c>
      <c r="BA30" s="89"/>
      <c r="BB30" s="198" t="str">
        <f ca="1">IF('INF S2 353-271'!$AT22="|","|",BB$25+'INF S2 353-271'!$AT22)</f>
        <v>|</v>
      </c>
      <c r="BC30" s="82">
        <f ca="1">IF('INF S3 3'!$AR22="|","|",BC$25+'INF S3 3'!$AR22)</f>
        <v>0.6587218402777778</v>
      </c>
      <c r="BD30" s="83">
        <f ca="1">IF('INF S3 3'!$AQ22="|","|",BD$25+'INF S3 3'!$AQ22)</f>
        <v>0.66294983796296303</v>
      </c>
      <c r="BE30" s="207"/>
      <c r="BF30" s="89"/>
      <c r="BG30" s="198"/>
      <c r="BH30" s="207">
        <f ca="1">IF('INF S3 3'!$AQ22="|","|",BH$25+'INF S3 3'!$AQ22)</f>
        <v>0.6837831712962964</v>
      </c>
      <c r="BI30" s="190"/>
      <c r="BJ30" s="82">
        <f ca="1">IF('INF S3 3'!$AR22="|","|",BJ$25+'INF S3 3'!$AR22)</f>
        <v>0.70038850694444454</v>
      </c>
      <c r="BK30" s="83">
        <f ca="1">IF('INF S3 3'!$AQ22="|","|",BK$25+'INF S3 3'!$AQ22)</f>
        <v>0.70461650462962977</v>
      </c>
      <c r="BL30" s="207"/>
      <c r="BM30" s="89"/>
      <c r="BN30" s="198" t="str">
        <f ca="1">IF('INF S2 353-271'!$AT22="|","|",BN$25+'INF S2 353-271'!$AT22)</f>
        <v>|</v>
      </c>
      <c r="BO30" s="207">
        <f ca="1">IF('INF S3 3'!$AQ22="|","|",BO$25+'INF S3 3'!$AQ22)</f>
        <v>0.72544983796296303</v>
      </c>
      <c r="BP30" s="190"/>
      <c r="BQ30" s="82">
        <f ca="1">IF('INF S3 3'!$AR22="|","|",BQ$25+'INF S3 3'!$AR22)</f>
        <v>0.74205517361111117</v>
      </c>
      <c r="BR30" s="83">
        <f ca="1">IF('INF S3 3'!$AQ22="|","|",BR$25+'INF S3 3'!$AQ22)</f>
        <v>0.7462831712962964</v>
      </c>
      <c r="BS30" s="207"/>
      <c r="BT30" s="89"/>
      <c r="BU30" s="198"/>
      <c r="BV30" s="207">
        <f ca="1">IF('INF S3 3'!$AQ22="|","|",BV$25+'INF S3 3'!$AQ22)</f>
        <v>0.76711650462962977</v>
      </c>
      <c r="BW30" s="190"/>
      <c r="BX30" s="82">
        <f ca="1">IF('INF S3 3'!$AR22="|","|",BX$25+'INF S3 3'!$AR22)</f>
        <v>0.7837218402777778</v>
      </c>
      <c r="BY30" s="207"/>
      <c r="BZ30" s="198" t="str">
        <f ca="1">IF('INF S2 353-271'!$AT22="|","|",BZ$25+'INF S2 353-271'!$AT22)</f>
        <v>|</v>
      </c>
      <c r="CA30" s="207">
        <f ca="1">IF('INF S3 3'!$AQ22="|","|",CA$25+'INF S3 3'!$AQ22)</f>
        <v>0.8087831712962964</v>
      </c>
      <c r="CB30" s="190"/>
      <c r="CC30" s="83">
        <f ca="1">IF('INF S3 3'!$AQ22="|","|",CC$25+'INF S3 3'!$AQ22)</f>
        <v>0.82961650462962977</v>
      </c>
      <c r="CD30" s="89"/>
      <c r="CE30" s="198"/>
      <c r="CF30" s="82">
        <f ca="1">IF('INF S3 3'!$AR22="|","|",CF$25+'INF S3 3'!$AR22)</f>
        <v>0.86705517361111117</v>
      </c>
      <c r="CG30" s="207"/>
      <c r="CH30" s="198" t="str">
        <f ca="1">IF('INF S2 353-271'!$AT22="|","|",CH$25+'INF S2 353-271'!$AT22)</f>
        <v>|</v>
      </c>
      <c r="CI30" s="207">
        <f ca="1">IF('INF S3 3'!$AQ22="|","|",CI$25+'INF S3 3'!$AQ22)</f>
        <v>0.89211650462962977</v>
      </c>
      <c r="CJ30" s="190"/>
      <c r="CK30" s="83">
        <f ca="1">IF('INF S3 3'!$AQ22="|","|",CK$25+'INF S3 3'!$AQ22)</f>
        <v>0.91294983796296303</v>
      </c>
      <c r="CL30" s="89"/>
      <c r="CM30" s="198"/>
      <c r="CN30" s="82">
        <f ca="1">IF('INF S3 3'!$AR22="|","|",CN$25+'INF S3 3'!$AR22)</f>
        <v>0.95038850694444454</v>
      </c>
      <c r="CO30" s="207"/>
      <c r="CP30" s="198"/>
      <c r="CQ30" s="190"/>
      <c r="CR30" s="83">
        <f ca="1">IF('INF S3 3'!$AQ22="|","|",CR$25+'INF S3 3'!$AQ22)</f>
        <v>0.9962831712962964</v>
      </c>
      <c r="CS30" s="175"/>
      <c r="CT30" s="175"/>
      <c r="CU30" s="280"/>
      <c r="CV30" s="148">
        <v>18.84499999999997</v>
      </c>
      <c r="CW30" s="148"/>
      <c r="CX30" s="156" t="s">
        <v>135</v>
      </c>
      <c r="CY30" s="89"/>
      <c r="CZ30" s="83">
        <f ca="1">IF('INF S3 3'!$AY22="|","|",CZ$37+'INF S3 3'!$AY22-'INF S3 3'!$AY$29)</f>
        <v>0.21279652777777777</v>
      </c>
      <c r="DA30" s="82">
        <f ca="1">IF('INF S3 3'!$AZ22="|","|",DA$38+'INF S3 3'!$AZ22)</f>
        <v>0.21711805555555552</v>
      </c>
      <c r="DB30" s="207">
        <f ca="1">IF('INF S3 3'!$AY22="|","|",DB$38+'INF S3 3'!$AY22)</f>
        <v>0.23328263888888887</v>
      </c>
      <c r="DC30" s="190"/>
      <c r="DD30" s="198"/>
      <c r="DE30" s="89"/>
      <c r="DF30" s="207"/>
      <c r="DG30" s="83">
        <f ca="1">IF('INF S3 3'!$AY22="|","|",DG$37+'INF S3 3'!$AY22-'INF S3 3'!$AY$29)</f>
        <v>0.25446319444444448</v>
      </c>
      <c r="DH30" s="82">
        <f ca="1">IF('INF S3 3'!$AZ22="|","|",DH$38+'INF S3 3'!$AZ22)</f>
        <v>0.25878472222222221</v>
      </c>
      <c r="DI30" s="207">
        <f ca="1">IF('INF S3 3'!$AY22="|","|",DI$38+'INF S3 3'!$AY22)</f>
        <v>0.27494930555555558</v>
      </c>
      <c r="DJ30" s="190"/>
      <c r="DK30" s="198"/>
      <c r="DL30" s="89"/>
      <c r="DM30" s="207"/>
      <c r="DN30" s="83">
        <f ca="1">IF('INF S3 3'!$AY22="|","|",DN$37+'INF S3 3'!$AY22-'INF S3 3'!$AY$29)</f>
        <v>0.29612986111111111</v>
      </c>
      <c r="DO30" s="82">
        <f ca="1">IF('INF S3 3'!$AZ22="|","|",DO$38+'INF S3 3'!$AZ22)</f>
        <v>0.30045138888888884</v>
      </c>
      <c r="DP30" s="207">
        <f ca="1">IF('INF S3 3'!$AY22="|","|",DP$38+'INF S3 3'!$AY22)</f>
        <v>0.31661597222222221</v>
      </c>
      <c r="DQ30" s="190"/>
      <c r="DR30" s="198" t="str">
        <f ca="1">IF('INF S2 353-271'!$AE19="|","|",DR$38+'INF S2 353-271'!$AE19)</f>
        <v>|</v>
      </c>
      <c r="DS30" s="89"/>
      <c r="DT30" s="207"/>
      <c r="DU30" s="83">
        <f ca="1">IF('INF S3 3'!$AY22="|","|",DU$37+'INF S3 3'!$AY22-'INF S3 3'!$AY$29)</f>
        <v>0.3377965277777778</v>
      </c>
      <c r="DV30" s="82">
        <f ca="1">IF('INF S3 3'!$AZ22="|","|",DV$38+'INF S3 3'!$AZ22)</f>
        <v>0.34211805555555552</v>
      </c>
      <c r="DW30" s="207">
        <f ca="1">IF('INF S3 3'!$AY22="|","|",DW$38+'INF S3 3'!$AY22)</f>
        <v>0.35828263888888889</v>
      </c>
      <c r="DX30" s="190"/>
      <c r="DY30" s="198"/>
      <c r="DZ30" s="89"/>
      <c r="EA30" s="207"/>
      <c r="EB30" s="82">
        <f ca="1">IF('INF S3 3'!$AZ22="|","|",EB$38+'INF S3 3'!$AZ22)</f>
        <v>0.38378472222222221</v>
      </c>
      <c r="EC30" s="198" t="str">
        <f ca="1">IF('INF S2 353-271'!$AE19="|","|",EC$38+'INF S2 353-271'!$AE19)</f>
        <v>|</v>
      </c>
      <c r="ED30" s="89"/>
      <c r="EE30" s="83">
        <f ca="1">IF('INF S3 3'!$AY22="|","|",EE$37+'INF S3 3'!$AY22-'INF S3 3'!$AY$29)</f>
        <v>0.42112986111111111</v>
      </c>
      <c r="EF30" s="207">
        <f ca="1">IF('INF S3 3'!$AY22="|","|",EF$38+'INF S3 3'!$AY22)</f>
        <v>0.44161597222222221</v>
      </c>
      <c r="EG30" s="190"/>
      <c r="EH30" s="198"/>
      <c r="EI30" s="207"/>
      <c r="EJ30" s="82">
        <f ca="1">IF('INF S3 3'!$AZ22="|","|",EJ$38+'INF S3 3'!$AZ22)</f>
        <v>0.46711805555555552</v>
      </c>
      <c r="EK30" s="198" t="str">
        <f ca="1">IF('INF S2 353-271'!$AE19="|","|",EK$38+'INF S2 353-271'!$AE19)</f>
        <v>|</v>
      </c>
      <c r="EL30" s="89"/>
      <c r="EM30" s="83">
        <f ca="1">IF('INF S3 3'!$AY22="|","|",EM$37+'INF S3 3'!$AY22-'INF S3 3'!$AY$29)</f>
        <v>0.50446319444444443</v>
      </c>
      <c r="EN30" s="207">
        <f ca="1">IF('INF S3 3'!$AY22="|","|",EN$38+'INF S3 3'!$AY22)</f>
        <v>0.52494930555555552</v>
      </c>
      <c r="EO30" s="190"/>
      <c r="EP30" s="198"/>
      <c r="EQ30" s="207"/>
      <c r="ER30" s="82">
        <f ca="1">IF('INF S3 3'!$AZ22="|","|",ER$38+'INF S3 3'!$AZ22)</f>
        <v>0.55045138888888889</v>
      </c>
      <c r="ES30" s="198" t="str">
        <f ca="1">IF('INF S2 353-271'!$AE19="|","|",ES$38+'INF S2 353-271'!$AE19)</f>
        <v>|</v>
      </c>
      <c r="ET30" s="89"/>
      <c r="EU30" s="83">
        <f ca="1">IF('INF S3 3'!$AY22="|","|",EU$37+'INF S3 3'!$AY22-'INF S3 3'!$AY$29)</f>
        <v>0.5877965277777778</v>
      </c>
      <c r="EV30" s="207">
        <f ca="1">IF('INF S3 3'!$AY22="|","|",EV$38+'INF S3 3'!$AY22)</f>
        <v>0.60828263888888889</v>
      </c>
      <c r="EW30" s="190"/>
      <c r="EX30" s="198"/>
      <c r="EY30" s="207"/>
      <c r="EZ30" s="83">
        <f ca="1">IF('INF S3 3'!$AY22="|","|",EZ$37+'INF S3 3'!$AY22-'INF S3 3'!$AY$29)</f>
        <v>0.62946319444444454</v>
      </c>
      <c r="FA30" s="82">
        <f ca="1">IF('INF S3 3'!$AZ22="|","|",FA$38+'INF S3 3'!$AZ22)</f>
        <v>0.63378472222222215</v>
      </c>
      <c r="FB30" s="207">
        <f ca="1">IF('INF S3 3'!$AY22="|","|",FB$38+'INF S3 3'!$AY22)</f>
        <v>0.64994930555555563</v>
      </c>
      <c r="FC30" s="190"/>
      <c r="FD30" s="198" t="str">
        <f ca="1">IF('INF S2 353-271'!$AE19="|","|",FD$38+'INF S2 353-271'!$AE19)</f>
        <v>|</v>
      </c>
      <c r="FE30" s="89"/>
      <c r="FF30" s="207"/>
      <c r="FG30" s="83">
        <f ca="1">IF('INF S3 3'!$AY22="|","|",FG$37+'INF S3 3'!$AY22-'INF S3 3'!$AY$29)</f>
        <v>0.67112986111111117</v>
      </c>
      <c r="FH30" s="82">
        <f ca="1">IF('INF S3 3'!$AZ22="|","|",FH$38+'INF S3 3'!$AZ22)</f>
        <v>0.67545138888888889</v>
      </c>
      <c r="FI30" s="207">
        <f ca="1">IF('INF S3 3'!$AY22="|","|",FI$38+'INF S3 3'!$AY22)</f>
        <v>0.69161597222222226</v>
      </c>
      <c r="FJ30" s="190"/>
      <c r="FK30" s="198"/>
      <c r="FL30" s="207"/>
      <c r="FM30" s="83">
        <f ca="1">IF('INF S3 3'!$AY22="|","|",FM$37+'INF S3 3'!$AY22-'INF S3 3'!$AY$29)</f>
        <v>0.7127965277777778</v>
      </c>
      <c r="FN30" s="82">
        <f ca="1">IF('INF S3 3'!$AZ22="|","|",FN$38+'INF S3 3'!$AZ22)</f>
        <v>0.71711805555555552</v>
      </c>
      <c r="FO30" s="207">
        <f ca="1">IF('INF S3 3'!$AY22="|","|",FO$38+'INF S3 3'!$AY22)</f>
        <v>0.73328263888888889</v>
      </c>
      <c r="FP30" s="190"/>
      <c r="FQ30" s="198" t="str">
        <f ca="1">IF('INF S2 353-271'!$AE19="|","|",FQ$38+'INF S2 353-271'!$AE19)</f>
        <v>|</v>
      </c>
      <c r="FR30" s="89"/>
      <c r="FS30" s="207"/>
      <c r="FT30" s="82">
        <f ca="1">IF('INF S3 3'!$AZ22="|","|",FT$38+'INF S3 3'!$AZ22)</f>
        <v>0.75878472222222215</v>
      </c>
      <c r="FU30" s="198"/>
      <c r="FV30" s="89"/>
      <c r="FW30" s="83">
        <f ca="1">IF('INF S3 3'!$AY22="|","|",FW$37+'INF S3 3'!$AY22-'INF S3 3'!$AY$29)</f>
        <v>0.79612986111111117</v>
      </c>
      <c r="FX30" s="207">
        <f ca="1">IF('INF S3 3'!$AY22="|","|",FX$38+'INF S3 3'!$AY22)</f>
        <v>0.81661597222222226</v>
      </c>
      <c r="FY30" s="190"/>
      <c r="FZ30" s="198" t="str">
        <f ca="1">IF('INF S2 353-271'!$AE19="|","|",FZ$38+'INF S2 353-271'!$AE19)</f>
        <v>|</v>
      </c>
      <c r="GA30" s="207"/>
      <c r="GB30" s="82">
        <f ca="1">IF('INF S3 3'!$AZ22="|","|",GB$38+'INF S3 3'!$AZ22)</f>
        <v>0.84211805555555552</v>
      </c>
      <c r="GC30" s="198"/>
      <c r="GD30" s="89"/>
      <c r="GE30" s="83">
        <f ca="1">IF('INF S3 3'!$AY22="|","|",GE$37+'INF S3 3'!$AY22-'INF S3 3'!$AY$29)</f>
        <v>0.87946319444444454</v>
      </c>
      <c r="GF30" s="207">
        <f ca="1">IF('INF S3 3'!$AY22="|","|",GF$38+'INF S3 3'!$AY22)</f>
        <v>0.89994930555555563</v>
      </c>
      <c r="GG30" s="190"/>
      <c r="GH30" s="198" t="str">
        <f ca="1">IF('INF S2 353-271'!$AE19="|","|",GH$38+'INF S2 353-271'!$AE19)</f>
        <v>|</v>
      </c>
      <c r="GI30" s="207"/>
      <c r="GJ30" s="82">
        <f ca="1">IF('INF S3 3'!$AZ22="|","|",GJ$38+'INF S3 3'!$AZ22)</f>
        <v>0.92545138888888889</v>
      </c>
      <c r="GK30" s="89"/>
      <c r="GL30" s="83">
        <f ca="1">IF('INF S3 3'!$AY22="|","|",GL$37+'INF S3 3'!$AY22-'INF S3 3'!$AY$29)</f>
        <v>0.9627965277777778</v>
      </c>
    </row>
    <row r="31" spans="1:194">
      <c r="A31" s="148">
        <f ca="1">'INF S3 3'!K20</f>
        <v>24.75200000000001</v>
      </c>
      <c r="B31" s="284"/>
      <c r="C31" s="154" t="str">
        <f ca="1">'INF S3 3'!L20</f>
        <v>Otusz</v>
      </c>
      <c r="D31" s="275"/>
      <c r="E31" s="83">
        <f ca="1">IF('INF S3 3'!$AQ23="|","|",E$25+'INF S3 3'!$AQ23)</f>
        <v>0.24933549768518515</v>
      </c>
      <c r="F31" s="207"/>
      <c r="G31" s="89"/>
      <c r="H31" s="207">
        <f ca="1">IF('INF S3 3'!$AQ23="|","|",H$25+'INF S3 3'!$AQ23)</f>
        <v>0.27016883101851852</v>
      </c>
      <c r="I31" s="190"/>
      <c r="J31" s="82" t="str">
        <f ca="1">IF('INF S3 3'!$AR23="|","|",J$25+'INF S3 3'!$AR23)</f>
        <v>|</v>
      </c>
      <c r="K31" s="83">
        <f ca="1">IF('INF S3 3'!$AQ23="|","|",K$25+'INF S3 3'!$AQ23)</f>
        <v>0.29100216435185183</v>
      </c>
      <c r="L31" s="207"/>
      <c r="M31" s="89"/>
      <c r="N31" s="196" t="str">
        <f ca="1">IF('INF S3 3'!$AS23="|","|",N$25+'INF S3 3'!$AS23)</f>
        <v>|</v>
      </c>
      <c r="O31" s="207">
        <f ca="1">IF('INF S3 3'!$AQ23="|","|",O$25+'INF S3 3'!$AQ23)</f>
        <v>0.3118354976851852</v>
      </c>
      <c r="P31" s="190"/>
      <c r="Q31" s="82" t="str">
        <f ca="1">IF('INF S3 3'!$AR23="|","|",Q$25+'INF S3 3'!$AR23)</f>
        <v>|</v>
      </c>
      <c r="R31" s="83">
        <f ca="1">IF('INF S3 3'!$AQ23="|","|",R$25+'INF S3 3'!$AQ23)</f>
        <v>0.33266883101851852</v>
      </c>
      <c r="S31" s="207"/>
      <c r="T31" s="89"/>
      <c r="U31" s="198"/>
      <c r="V31" s="207">
        <f ca="1">IF('INF S3 3'!$AQ23="|","|",V$25+'INF S3 3'!$AQ23)</f>
        <v>0.35350216435185183</v>
      </c>
      <c r="W31" s="190"/>
      <c r="X31" s="82" t="str">
        <f ca="1">IF('INF S3 3'!$AR23="|","|",X$25+'INF S3 3'!$AR23)</f>
        <v>|</v>
      </c>
      <c r="Y31" s="83">
        <f ca="1">IF('INF S3 3'!$AQ23="|","|",Y$25+'INF S3 3'!$AQ23)</f>
        <v>0.3743354976851852</v>
      </c>
      <c r="Z31" s="207"/>
      <c r="AA31" s="89"/>
      <c r="AB31" s="198" t="str">
        <f ca="1">IF('INF S2 353-271'!$AT23="|","|",AB$25+'INF S2 353-271'!$AT23)</f>
        <v>|</v>
      </c>
      <c r="AC31" s="207">
        <f ca="1">IF('INF S3 3'!$AQ23="|","|",AC$25+'INF S3 3'!$AQ23)</f>
        <v>0.39516883101851852</v>
      </c>
      <c r="AD31" s="190"/>
      <c r="AE31" s="82" t="str">
        <f ca="1">IF('INF S3 3'!$AR23="|","|",AE$25+'INF S3 3'!$AR23)</f>
        <v>|</v>
      </c>
      <c r="AF31" s="207"/>
      <c r="AG31" s="198"/>
      <c r="AH31" s="207">
        <f ca="1">IF('INF S3 3'!$AQ23="|","|",AH$25+'INF S3 3'!$AQ23)</f>
        <v>0.4368354976851852</v>
      </c>
      <c r="AI31" s="190"/>
      <c r="AJ31" s="83">
        <f ca="1">IF('INF S3 3'!$AQ23="|","|",AJ$25+'INF S3 3'!$AQ23)</f>
        <v>0.45766883101851852</v>
      </c>
      <c r="AK31" s="89"/>
      <c r="AL31" s="198" t="str">
        <f ca="1">IF('INF S2 353-271'!$AT23="|","|",AL$25+'INF S2 353-271'!$AT23)</f>
        <v>|</v>
      </c>
      <c r="AM31" s="82" t="str">
        <f ca="1">IF('INF S3 3'!$AR23="|","|",AM$25+'INF S3 3'!$AR23)</f>
        <v>|</v>
      </c>
      <c r="AN31" s="207"/>
      <c r="AO31" s="198"/>
      <c r="AP31" s="207">
        <f ca="1">IF('INF S3 3'!$AQ23="|","|",AP$25+'INF S3 3'!$AQ23)</f>
        <v>0.52016883101851852</v>
      </c>
      <c r="AQ31" s="190"/>
      <c r="AR31" s="83">
        <f ca="1">IF('INF S3 3'!$AQ23="|","|",AR$25+'INF S3 3'!$AQ23)</f>
        <v>0.54100216435185189</v>
      </c>
      <c r="AS31" s="89"/>
      <c r="AT31" s="198" t="str">
        <f ca="1">IF('INF S2 353-271'!$AT23="|","|",AT$25+'INF S2 353-271'!$AT23)</f>
        <v>|</v>
      </c>
      <c r="AU31" s="82" t="str">
        <f ca="1">IF('INF S3 3'!$AR23="|","|",AU$25+'INF S3 3'!$AR23)</f>
        <v>|</v>
      </c>
      <c r="AV31" s="207"/>
      <c r="AW31" s="198"/>
      <c r="AX31" s="207">
        <f ca="1">IF('INF S3 3'!$AQ23="|","|",AX$25+'INF S3 3'!$AQ23)</f>
        <v>0.60350216435185189</v>
      </c>
      <c r="AY31" s="190"/>
      <c r="AZ31" s="83">
        <f ca="1">IF('INF S3 3'!$AQ23="|","|",AZ$25+'INF S3 3'!$AQ23)</f>
        <v>0.62433549768518515</v>
      </c>
      <c r="BA31" s="89"/>
      <c r="BB31" s="198" t="str">
        <f ca="1">IF('INF S2 353-271'!$AT23="|","|",BB$25+'INF S2 353-271'!$AT23)</f>
        <v>|</v>
      </c>
      <c r="BC31" s="82" t="str">
        <f ca="1">IF('INF S3 3'!$AR23="|","|",BC$25+'INF S3 3'!$AR23)</f>
        <v>|</v>
      </c>
      <c r="BD31" s="83">
        <f ca="1">IF('INF S3 3'!$AQ23="|","|",BD$25+'INF S3 3'!$AQ23)</f>
        <v>0.66600216435185189</v>
      </c>
      <c r="BE31" s="207"/>
      <c r="BF31" s="89"/>
      <c r="BG31" s="198"/>
      <c r="BH31" s="207">
        <f ca="1">IF('INF S3 3'!$AQ23="|","|",BH$25+'INF S3 3'!$AQ23)</f>
        <v>0.68683549768518526</v>
      </c>
      <c r="BI31" s="190"/>
      <c r="BJ31" s="82" t="str">
        <f ca="1">IF('INF S3 3'!$AR23="|","|",BJ$25+'INF S3 3'!$AR23)</f>
        <v>|</v>
      </c>
      <c r="BK31" s="83">
        <f ca="1">IF('INF S3 3'!$AQ23="|","|",BK$25+'INF S3 3'!$AQ23)</f>
        <v>0.70766883101851863</v>
      </c>
      <c r="BL31" s="207"/>
      <c r="BM31" s="89"/>
      <c r="BN31" s="198" t="str">
        <f ca="1">IF('INF S2 353-271'!$AT23="|","|",BN$25+'INF S2 353-271'!$AT23)</f>
        <v>|</v>
      </c>
      <c r="BO31" s="207">
        <f ca="1">IF('INF S3 3'!$AQ23="|","|",BO$25+'INF S3 3'!$AQ23)</f>
        <v>0.72850216435185189</v>
      </c>
      <c r="BP31" s="190"/>
      <c r="BQ31" s="82" t="str">
        <f ca="1">IF('INF S3 3'!$AR23="|","|",BQ$25+'INF S3 3'!$AR23)</f>
        <v>|</v>
      </c>
      <c r="BR31" s="83">
        <f ca="1">IF('INF S3 3'!$AQ23="|","|",BR$25+'INF S3 3'!$AQ23)</f>
        <v>0.74933549768518526</v>
      </c>
      <c r="BS31" s="207"/>
      <c r="BT31" s="89"/>
      <c r="BU31" s="198"/>
      <c r="BV31" s="207">
        <f ca="1">IF('INF S3 3'!$AQ23="|","|",BV$25+'INF S3 3'!$AQ23)</f>
        <v>0.77016883101851863</v>
      </c>
      <c r="BW31" s="190"/>
      <c r="BX31" s="82" t="str">
        <f ca="1">IF('INF S3 3'!$AR23="|","|",BX$25+'INF S3 3'!$AR23)</f>
        <v>|</v>
      </c>
      <c r="BY31" s="207"/>
      <c r="BZ31" s="198" t="str">
        <f ca="1">IF('INF S2 353-271'!$AT23="|","|",BZ$25+'INF S2 353-271'!$AT23)</f>
        <v>|</v>
      </c>
      <c r="CA31" s="207">
        <f ca="1">IF('INF S3 3'!$AQ23="|","|",CA$25+'INF S3 3'!$AQ23)</f>
        <v>0.81183549768518526</v>
      </c>
      <c r="CB31" s="190"/>
      <c r="CC31" s="83">
        <f ca="1">IF('INF S3 3'!$AQ23="|","|",CC$25+'INF S3 3'!$AQ23)</f>
        <v>0.83266883101851863</v>
      </c>
      <c r="CD31" s="89"/>
      <c r="CE31" s="198"/>
      <c r="CF31" s="82" t="str">
        <f ca="1">IF('INF S3 3'!$AR23="|","|",CF$25+'INF S3 3'!$AR23)</f>
        <v>|</v>
      </c>
      <c r="CG31" s="207"/>
      <c r="CH31" s="198" t="str">
        <f ca="1">IF('INF S2 353-271'!$AT23="|","|",CH$25+'INF S2 353-271'!$AT23)</f>
        <v>|</v>
      </c>
      <c r="CI31" s="207">
        <f ca="1">IF('INF S3 3'!$AQ23="|","|",CI$25+'INF S3 3'!$AQ23)</f>
        <v>0.89516883101851863</v>
      </c>
      <c r="CJ31" s="190"/>
      <c r="CK31" s="83">
        <f ca="1">IF('INF S3 3'!$AQ23="|","|",CK$25+'INF S3 3'!$AQ23)</f>
        <v>0.91600216435185189</v>
      </c>
      <c r="CL31" s="89"/>
      <c r="CM31" s="198"/>
      <c r="CN31" s="82" t="str">
        <f ca="1">IF('INF S3 3'!$AR23="|","|",CN$25+'INF S3 3'!$AR23)</f>
        <v>|</v>
      </c>
      <c r="CO31" s="207"/>
      <c r="CP31" s="198"/>
      <c r="CQ31" s="190"/>
      <c r="CR31" s="83">
        <f ca="1">IF('INF S3 3'!$AQ23="|","|",CR$25+'INF S3 3'!$AQ23)</f>
        <v>0.99933549768518526</v>
      </c>
      <c r="CS31" s="175"/>
      <c r="CT31" s="175"/>
      <c r="CU31" s="280"/>
      <c r="CV31" s="148">
        <v>24.75200000000001</v>
      </c>
      <c r="CW31" s="148"/>
      <c r="CX31" s="154" t="s">
        <v>136</v>
      </c>
      <c r="CY31" s="89"/>
      <c r="CZ31" s="83">
        <f ca="1">IF('INF S3 3'!$AY23="|","|",CZ$37+'INF S3 3'!$AY23-'INF S3 3'!$AY$29)</f>
        <v>0.20974420138888888</v>
      </c>
      <c r="DA31" s="82" t="str">
        <f ca="1">IF('INF S3 3'!$AZ23="|","|",DA$38+'INF S3 3'!$AZ23)</f>
        <v>|</v>
      </c>
      <c r="DB31" s="207">
        <f ca="1">IF('INF S3 3'!$AY23="|","|",DB$38+'INF S3 3'!$AY23)</f>
        <v>0.23023031249999998</v>
      </c>
      <c r="DC31" s="190"/>
      <c r="DD31" s="198"/>
      <c r="DE31" s="89"/>
      <c r="DF31" s="207"/>
      <c r="DG31" s="83">
        <f ca="1">IF('INF S3 3'!$AY23="|","|",DG$37+'INF S3 3'!$AY23-'INF S3 3'!$AY$29)</f>
        <v>0.25141086805555557</v>
      </c>
      <c r="DH31" s="82" t="str">
        <f ca="1">IF('INF S3 3'!$AZ23="|","|",DH$38+'INF S3 3'!$AZ23)</f>
        <v>|</v>
      </c>
      <c r="DI31" s="207">
        <f ca="1">IF('INF S3 3'!$AY23="|","|",DI$38+'INF S3 3'!$AY23)</f>
        <v>0.27189697916666666</v>
      </c>
      <c r="DJ31" s="190"/>
      <c r="DK31" s="198"/>
      <c r="DL31" s="89"/>
      <c r="DM31" s="207"/>
      <c r="DN31" s="83">
        <f ca="1">IF('INF S3 3'!$AY23="|","|",DN$37+'INF S3 3'!$AY23-'INF S3 3'!$AY$29)</f>
        <v>0.2930775347222222</v>
      </c>
      <c r="DO31" s="82" t="str">
        <f ca="1">IF('INF S3 3'!$AZ23="|","|",DO$38+'INF S3 3'!$AZ23)</f>
        <v>|</v>
      </c>
      <c r="DP31" s="207">
        <f ca="1">IF('INF S3 3'!$AY23="|","|",DP$38+'INF S3 3'!$AY23)</f>
        <v>0.31356364583333329</v>
      </c>
      <c r="DQ31" s="190"/>
      <c r="DR31" s="198" t="str">
        <f ca="1">IF('INF S2 353-271'!$AE20="|","|",DR$38+'INF S2 353-271'!$AE20)</f>
        <v>|</v>
      </c>
      <c r="DS31" s="89"/>
      <c r="DT31" s="207"/>
      <c r="DU31" s="83">
        <f ca="1">IF('INF S3 3'!$AY23="|","|",DU$37+'INF S3 3'!$AY23-'INF S3 3'!$AY$29)</f>
        <v>0.33474420138888894</v>
      </c>
      <c r="DV31" s="82" t="str">
        <f ca="1">IF('INF S3 3'!$AZ23="|","|",DV$38+'INF S3 3'!$AZ23)</f>
        <v>|</v>
      </c>
      <c r="DW31" s="207">
        <f ca="1">IF('INF S3 3'!$AY23="|","|",DW$38+'INF S3 3'!$AY23)</f>
        <v>0.35523031250000003</v>
      </c>
      <c r="DX31" s="190"/>
      <c r="DY31" s="198"/>
      <c r="DZ31" s="89"/>
      <c r="EA31" s="207"/>
      <c r="EB31" s="82" t="str">
        <f ca="1">IF('INF S3 3'!$AZ23="|","|",EB$38+'INF S3 3'!$AZ23)</f>
        <v>|</v>
      </c>
      <c r="EC31" s="198" t="str">
        <f ca="1">IF('INF S2 353-271'!$AE20="|","|",EC$38+'INF S2 353-271'!$AE20)</f>
        <v>|</v>
      </c>
      <c r="ED31" s="89"/>
      <c r="EE31" s="83">
        <f ca="1">IF('INF S3 3'!$AY23="|","|",EE$37+'INF S3 3'!$AY23-'INF S3 3'!$AY$29)</f>
        <v>0.4180775347222222</v>
      </c>
      <c r="EF31" s="207">
        <f ca="1">IF('INF S3 3'!$AY23="|","|",EF$38+'INF S3 3'!$AY23)</f>
        <v>0.43856364583333329</v>
      </c>
      <c r="EG31" s="190"/>
      <c r="EH31" s="198"/>
      <c r="EI31" s="207"/>
      <c r="EJ31" s="82" t="str">
        <f ca="1">IF('INF S3 3'!$AZ23="|","|",EJ$38+'INF S3 3'!$AZ23)</f>
        <v>|</v>
      </c>
      <c r="EK31" s="198" t="str">
        <f ca="1">IF('INF S2 353-271'!$AE20="|","|",EK$38+'INF S2 353-271'!$AE20)</f>
        <v>|</v>
      </c>
      <c r="EL31" s="89"/>
      <c r="EM31" s="83">
        <f ca="1">IF('INF S3 3'!$AY23="|","|",EM$37+'INF S3 3'!$AY23-'INF S3 3'!$AY$29)</f>
        <v>0.50141086805555557</v>
      </c>
      <c r="EN31" s="207">
        <f ca="1">IF('INF S3 3'!$AY23="|","|",EN$38+'INF S3 3'!$AY23)</f>
        <v>0.52189697916666666</v>
      </c>
      <c r="EO31" s="190"/>
      <c r="EP31" s="198"/>
      <c r="EQ31" s="207"/>
      <c r="ER31" s="82" t="str">
        <f ca="1">IF('INF S3 3'!$AZ23="|","|",ER$38+'INF S3 3'!$AZ23)</f>
        <v>|</v>
      </c>
      <c r="ES31" s="198" t="str">
        <f ca="1">IF('INF S2 353-271'!$AE20="|","|",ES$38+'INF S2 353-271'!$AE20)</f>
        <v>|</v>
      </c>
      <c r="ET31" s="89"/>
      <c r="EU31" s="83">
        <f ca="1">IF('INF S3 3'!$AY23="|","|",EU$37+'INF S3 3'!$AY23-'INF S3 3'!$AY$29)</f>
        <v>0.58474420138888883</v>
      </c>
      <c r="EV31" s="207">
        <f ca="1">IF('INF S3 3'!$AY23="|","|",EV$38+'INF S3 3'!$AY23)</f>
        <v>0.60523031249999992</v>
      </c>
      <c r="EW31" s="190"/>
      <c r="EX31" s="198"/>
      <c r="EY31" s="207"/>
      <c r="EZ31" s="83">
        <f ca="1">IF('INF S3 3'!$AY23="|","|",EZ$37+'INF S3 3'!$AY23-'INF S3 3'!$AY$29)</f>
        <v>0.62641086805555557</v>
      </c>
      <c r="FA31" s="82" t="str">
        <f ca="1">IF('INF S3 3'!$AZ23="|","|",FA$38+'INF S3 3'!$AZ23)</f>
        <v>|</v>
      </c>
      <c r="FB31" s="207">
        <f ca="1">IF('INF S3 3'!$AY23="|","|",FB$38+'INF S3 3'!$AY23)</f>
        <v>0.64689697916666666</v>
      </c>
      <c r="FC31" s="190"/>
      <c r="FD31" s="198" t="str">
        <f ca="1">IF('INF S2 353-271'!$AE20="|","|",FD$38+'INF S2 353-271'!$AE20)</f>
        <v>|</v>
      </c>
      <c r="FE31" s="89"/>
      <c r="FF31" s="207"/>
      <c r="FG31" s="83">
        <f ca="1">IF('INF S3 3'!$AY23="|","|",FG$37+'INF S3 3'!$AY23-'INF S3 3'!$AY$29)</f>
        <v>0.6680775347222222</v>
      </c>
      <c r="FH31" s="82" t="str">
        <f ca="1">IF('INF S3 3'!$AZ23="|","|",FH$38+'INF S3 3'!$AZ23)</f>
        <v>|</v>
      </c>
      <c r="FI31" s="207">
        <f ca="1">IF('INF S3 3'!$AY23="|","|",FI$38+'INF S3 3'!$AY23)</f>
        <v>0.68856364583333329</v>
      </c>
      <c r="FJ31" s="190"/>
      <c r="FK31" s="198"/>
      <c r="FL31" s="207"/>
      <c r="FM31" s="83">
        <f ca="1">IF('INF S3 3'!$AY23="|","|",FM$37+'INF S3 3'!$AY23-'INF S3 3'!$AY$29)</f>
        <v>0.70974420138888883</v>
      </c>
      <c r="FN31" s="82" t="str">
        <f ca="1">IF('INF S3 3'!$AZ23="|","|",FN$38+'INF S3 3'!$AZ23)</f>
        <v>|</v>
      </c>
      <c r="FO31" s="207">
        <f ca="1">IF('INF S3 3'!$AY23="|","|",FO$38+'INF S3 3'!$AY23)</f>
        <v>0.73023031249999992</v>
      </c>
      <c r="FP31" s="190"/>
      <c r="FQ31" s="198" t="str">
        <f ca="1">IF('INF S2 353-271'!$AE20="|","|",FQ$38+'INF S2 353-271'!$AE20)</f>
        <v>|</v>
      </c>
      <c r="FR31" s="89"/>
      <c r="FS31" s="207"/>
      <c r="FT31" s="82" t="str">
        <f ca="1">IF('INF S3 3'!$AZ23="|","|",FT$38+'INF S3 3'!$AZ23)</f>
        <v>|</v>
      </c>
      <c r="FU31" s="198"/>
      <c r="FV31" s="89"/>
      <c r="FW31" s="83">
        <f ca="1">IF('INF S3 3'!$AY23="|","|",FW$37+'INF S3 3'!$AY23-'INF S3 3'!$AY$29)</f>
        <v>0.7930775347222222</v>
      </c>
      <c r="FX31" s="207">
        <f ca="1">IF('INF S3 3'!$AY23="|","|",FX$38+'INF S3 3'!$AY23)</f>
        <v>0.81356364583333329</v>
      </c>
      <c r="FY31" s="190"/>
      <c r="FZ31" s="198" t="str">
        <f ca="1">IF('INF S2 353-271'!$AE20="|","|",FZ$38+'INF S2 353-271'!$AE20)</f>
        <v>|</v>
      </c>
      <c r="GA31" s="207"/>
      <c r="GB31" s="82" t="str">
        <f ca="1">IF('INF S3 3'!$AZ23="|","|",GB$38+'INF S3 3'!$AZ23)</f>
        <v>|</v>
      </c>
      <c r="GC31" s="198"/>
      <c r="GD31" s="89"/>
      <c r="GE31" s="83">
        <f ca="1">IF('INF S3 3'!$AY23="|","|",GE$37+'INF S3 3'!$AY23-'INF S3 3'!$AY$29)</f>
        <v>0.87641086805555557</v>
      </c>
      <c r="GF31" s="207">
        <f ca="1">IF('INF S3 3'!$AY23="|","|",GF$38+'INF S3 3'!$AY23)</f>
        <v>0.89689697916666666</v>
      </c>
      <c r="GG31" s="190"/>
      <c r="GH31" s="198" t="str">
        <f ca="1">IF('INF S2 353-271'!$AE20="|","|",GH$38+'INF S2 353-271'!$AE20)</f>
        <v>|</v>
      </c>
      <c r="GI31" s="207"/>
      <c r="GJ31" s="82" t="str">
        <f ca="1">IF('INF S3 3'!$AZ23="|","|",GJ$38+'INF S3 3'!$AZ23)</f>
        <v>|</v>
      </c>
      <c r="GK31" s="89"/>
      <c r="GL31" s="83">
        <f ca="1">IF('INF S3 3'!$AY23="|","|",GL$37+'INF S3 3'!$AY23-'INF S3 3'!$AY$29)</f>
        <v>0.95974420138888883</v>
      </c>
    </row>
    <row r="32" spans="1:194">
      <c r="A32" s="148">
        <f ca="1">'INF S3 3'!K21</f>
        <v>29.480999999999995</v>
      </c>
      <c r="B32" s="284"/>
      <c r="C32" s="262" t="str">
        <f ca="1">'INF S3 3'!L21</f>
        <v>Buk</v>
      </c>
      <c r="D32" s="275"/>
      <c r="E32" s="83">
        <f ca="1">IF('INF S3 3'!$AQ24="|","|",E$25+'INF S3 3'!$AQ24)</f>
        <v>0.25193025462962959</v>
      </c>
      <c r="F32" s="207"/>
      <c r="G32" s="89"/>
      <c r="H32" s="207">
        <f ca="1">IF('INF S3 3'!$AQ24="|","|",H$25+'INF S3 3'!$AQ24)</f>
        <v>0.27276358796296296</v>
      </c>
      <c r="I32" s="190"/>
      <c r="J32" s="82">
        <f ca="1">IF('INF S3 3'!$AR24="|","|",J$25+'INF S3 3'!$AR24)</f>
        <v>0.28769174768518518</v>
      </c>
      <c r="K32" s="83">
        <f ca="1">IF('INF S3 3'!$AQ24="|","|",K$25+'INF S3 3'!$AQ24)</f>
        <v>0.29359692129629628</v>
      </c>
      <c r="L32" s="207"/>
      <c r="M32" s="89"/>
      <c r="N32" s="196">
        <f ca="1">IF('INF S3 3'!$AS24="|","|",N$25+'INF S3 3'!$AS24)</f>
        <v>0.30520833333333336</v>
      </c>
      <c r="O32" s="207">
        <f ca="1">IF('INF S3 3'!$AQ24="|","|",O$25+'INF S3 3'!$AQ24)</f>
        <v>0.31443025462962965</v>
      </c>
      <c r="P32" s="190"/>
      <c r="Q32" s="82">
        <f ca="1">IF('INF S3 3'!$AR24="|","|",Q$25+'INF S3 3'!$AR24)</f>
        <v>0.32935841435185187</v>
      </c>
      <c r="R32" s="83">
        <f ca="1">IF('INF S3 3'!$AQ24="|","|",R$25+'INF S3 3'!$AQ24)</f>
        <v>0.33526358796296296</v>
      </c>
      <c r="S32" s="207"/>
      <c r="T32" s="89"/>
      <c r="U32" s="198"/>
      <c r="V32" s="207">
        <f ca="1">IF('INF S3 3'!$AQ24="|","|",V$25+'INF S3 3'!$AQ24)</f>
        <v>0.35609692129629628</v>
      </c>
      <c r="W32" s="190"/>
      <c r="X32" s="82">
        <f ca="1">IF('INF S3 3'!$AR24="|","|",X$25+'INF S3 3'!$AR24)</f>
        <v>0.37102508101851855</v>
      </c>
      <c r="Y32" s="83">
        <f ca="1">IF('INF S3 3'!$AQ24="|","|",Y$25+'INF S3 3'!$AQ24)</f>
        <v>0.37693025462962965</v>
      </c>
      <c r="Z32" s="207"/>
      <c r="AA32" s="89"/>
      <c r="AB32" s="198" t="str">
        <f ca="1">IF('INF S2 353-271'!$AT24="|","|",AB$25+'INF S2 353-271'!$AT24)</f>
        <v>|</v>
      </c>
      <c r="AC32" s="207">
        <f ca="1">IF('INF S3 3'!$AQ24="|","|",AC$25+'INF S3 3'!$AQ24)</f>
        <v>0.39776358796296296</v>
      </c>
      <c r="AD32" s="190"/>
      <c r="AE32" s="82">
        <f ca="1">IF('INF S3 3'!$AR24="|","|",AE$25+'INF S3 3'!$AR24)</f>
        <v>0.41269174768518518</v>
      </c>
      <c r="AF32" s="207"/>
      <c r="AG32" s="198"/>
      <c r="AH32" s="207">
        <f ca="1">IF('INF S3 3'!$AQ24="|","|",AH$25+'INF S3 3'!$AQ24)</f>
        <v>0.43943025462962965</v>
      </c>
      <c r="AI32" s="190"/>
      <c r="AJ32" s="83">
        <f ca="1">IF('INF S3 3'!$AQ24="|","|",AJ$25+'INF S3 3'!$AQ24)</f>
        <v>0.46026358796296296</v>
      </c>
      <c r="AK32" s="89"/>
      <c r="AL32" s="198" t="str">
        <f ca="1">IF('INF S2 353-271'!$AT24="|","|",AL$25+'INF S2 353-271'!$AT24)</f>
        <v>|</v>
      </c>
      <c r="AM32" s="82">
        <f ca="1">IF('INF S3 3'!$AR24="|","|",AM$25+'INF S3 3'!$AR24)</f>
        <v>0.49602508101851855</v>
      </c>
      <c r="AN32" s="207"/>
      <c r="AO32" s="198"/>
      <c r="AP32" s="207">
        <f ca="1">IF('INF S3 3'!$AQ24="|","|",AP$25+'INF S3 3'!$AQ24)</f>
        <v>0.52276358796296296</v>
      </c>
      <c r="AQ32" s="190"/>
      <c r="AR32" s="83">
        <f ca="1">IF('INF S3 3'!$AQ24="|","|",AR$25+'INF S3 3'!$AQ24)</f>
        <v>0.54359692129629633</v>
      </c>
      <c r="AS32" s="89"/>
      <c r="AT32" s="198" t="str">
        <f ca="1">IF('INF S2 353-271'!$AT24="|","|",AT$25+'INF S2 353-271'!$AT24)</f>
        <v>|</v>
      </c>
      <c r="AU32" s="82">
        <f ca="1">IF('INF S3 3'!$AR24="|","|",AU$25+'INF S3 3'!$AR24)</f>
        <v>0.57935841435185187</v>
      </c>
      <c r="AV32" s="207"/>
      <c r="AW32" s="198"/>
      <c r="AX32" s="207">
        <f ca="1">IF('INF S3 3'!$AQ24="|","|",AX$25+'INF S3 3'!$AQ24)</f>
        <v>0.60609692129629633</v>
      </c>
      <c r="AY32" s="190"/>
      <c r="AZ32" s="83">
        <f ca="1">IF('INF S3 3'!$AQ24="|","|",AZ$25+'INF S3 3'!$AQ24)</f>
        <v>0.62693025462962959</v>
      </c>
      <c r="BA32" s="89"/>
      <c r="BB32" s="198" t="str">
        <f ca="1">IF('INF S2 353-271'!$AT24="|","|",BB$25+'INF S2 353-271'!$AT24)</f>
        <v>|</v>
      </c>
      <c r="BC32" s="82">
        <f ca="1">IF('INF S3 3'!$AR24="|","|",BC$25+'INF S3 3'!$AR24)</f>
        <v>0.66269174768518524</v>
      </c>
      <c r="BD32" s="83">
        <f ca="1">IF('INF S3 3'!$AQ24="|","|",BD$25+'INF S3 3'!$AQ24)</f>
        <v>0.66859692129629633</v>
      </c>
      <c r="BE32" s="207"/>
      <c r="BF32" s="89"/>
      <c r="BG32" s="198"/>
      <c r="BH32" s="207">
        <f ca="1">IF('INF S3 3'!$AQ24="|","|",BH$25+'INF S3 3'!$AQ24)</f>
        <v>0.6894302546296297</v>
      </c>
      <c r="BI32" s="190"/>
      <c r="BJ32" s="82">
        <f ca="1">IF('INF S3 3'!$AR24="|","|",BJ$25+'INF S3 3'!$AR24)</f>
        <v>0.70435841435185198</v>
      </c>
      <c r="BK32" s="83">
        <f ca="1">IF('INF S3 3'!$AQ24="|","|",BK$25+'INF S3 3'!$AQ24)</f>
        <v>0.71026358796296307</v>
      </c>
      <c r="BL32" s="207"/>
      <c r="BM32" s="89"/>
      <c r="BN32" s="198" t="str">
        <f ca="1">IF('INF S2 353-271'!$AT24="|","|",BN$25+'INF S2 353-271'!$AT24)</f>
        <v>|</v>
      </c>
      <c r="BO32" s="207">
        <f ca="1">IF('INF S3 3'!$AQ24="|","|",BO$25+'INF S3 3'!$AQ24)</f>
        <v>0.73109692129629633</v>
      </c>
      <c r="BP32" s="190"/>
      <c r="BQ32" s="82">
        <f ca="1">IF('INF S3 3'!$AR24="|","|",BQ$25+'INF S3 3'!$AR24)</f>
        <v>0.74602508101851861</v>
      </c>
      <c r="BR32" s="83">
        <f ca="1">IF('INF S3 3'!$AQ24="|","|",BR$25+'INF S3 3'!$AQ24)</f>
        <v>0.7519302546296297</v>
      </c>
      <c r="BS32" s="207"/>
      <c r="BT32" s="89"/>
      <c r="BU32" s="198"/>
      <c r="BV32" s="207">
        <f ca="1">IF('INF S3 3'!$AQ24="|","|",BV$25+'INF S3 3'!$AQ24)</f>
        <v>0.77276358796296307</v>
      </c>
      <c r="BW32" s="190"/>
      <c r="BX32" s="82">
        <f ca="1">IF('INF S3 3'!$AR24="|","|",BX$25+'INF S3 3'!$AR24)</f>
        <v>0.78769174768518524</v>
      </c>
      <c r="BY32" s="207"/>
      <c r="BZ32" s="198" t="str">
        <f ca="1">IF('INF S2 353-271'!$AT24="|","|",BZ$25+'INF S2 353-271'!$AT24)</f>
        <v>|</v>
      </c>
      <c r="CA32" s="207">
        <f ca="1">IF('INF S3 3'!$AQ24="|","|",CA$25+'INF S3 3'!$AQ24)</f>
        <v>0.8144302546296297</v>
      </c>
      <c r="CB32" s="190"/>
      <c r="CC32" s="83">
        <f ca="1">IF('INF S3 3'!$AQ24="|","|",CC$25+'INF S3 3'!$AQ24)</f>
        <v>0.83526358796296307</v>
      </c>
      <c r="CD32" s="89"/>
      <c r="CE32" s="198"/>
      <c r="CF32" s="82">
        <f ca="1">IF('INF S3 3'!$AR24="|","|",CF$25+'INF S3 3'!$AR24)</f>
        <v>0.87102508101851861</v>
      </c>
      <c r="CG32" s="207"/>
      <c r="CH32" s="198" t="str">
        <f ca="1">IF('INF S2 353-271'!$AT24="|","|",CH$25+'INF S2 353-271'!$AT24)</f>
        <v>|</v>
      </c>
      <c r="CI32" s="207">
        <f ca="1">IF('INF S3 3'!$AQ24="|","|",CI$25+'INF S3 3'!$AQ24)</f>
        <v>0.89776358796296307</v>
      </c>
      <c r="CJ32" s="190"/>
      <c r="CK32" s="83">
        <f ca="1">IF('INF S3 3'!$AQ24="|","|",CK$25+'INF S3 3'!$AQ24)</f>
        <v>0.91859692129629633</v>
      </c>
      <c r="CL32" s="89"/>
      <c r="CM32" s="198"/>
      <c r="CN32" s="82">
        <f ca="1">IF('INF S3 3'!$AR24="|","|",CN$25+'INF S3 3'!$AR24)</f>
        <v>0.95435841435185198</v>
      </c>
      <c r="CO32" s="207"/>
      <c r="CP32" s="198"/>
      <c r="CQ32" s="190"/>
      <c r="CR32" s="83">
        <f ca="1">IF('INF S3 3'!$AQ24="|","|",CR$25+'INF S3 3'!$AQ24)</f>
        <v>1.0019302546296296</v>
      </c>
      <c r="CS32" s="175"/>
      <c r="CT32" s="175"/>
      <c r="CU32" s="280"/>
      <c r="CV32" s="148">
        <v>29.480999999999995</v>
      </c>
      <c r="CW32" s="148"/>
      <c r="CX32" s="262" t="s">
        <v>137</v>
      </c>
      <c r="CY32" s="89"/>
      <c r="CZ32" s="83">
        <f ca="1">IF('INF S3 3'!$AY24="|","|",CZ$37+'INF S3 3'!$AY24-'INF S3 3'!$AY$29)</f>
        <v>0.20714944444444444</v>
      </c>
      <c r="DA32" s="82">
        <f ca="1">IF('INF S3 3'!$AZ24="|","|",DA$38+'INF S3 3'!$AZ24)</f>
        <v>0.21314814814814814</v>
      </c>
      <c r="DB32" s="207">
        <f ca="1">IF('INF S3 3'!$AY24="|","|",DB$38+'INF S3 3'!$AY24)</f>
        <v>0.22763555555555554</v>
      </c>
      <c r="DC32" s="190"/>
      <c r="DD32" s="198"/>
      <c r="DE32" s="89"/>
      <c r="DF32" s="207"/>
      <c r="DG32" s="83">
        <f ca="1">IF('INF S3 3'!$AY24="|","|",DG$37+'INF S3 3'!$AY24-'INF S3 3'!$AY$29)</f>
        <v>0.24881611111111113</v>
      </c>
      <c r="DH32" s="82">
        <f ca="1">IF('INF S3 3'!$AZ24="|","|",DH$38+'INF S3 3'!$AZ24)</f>
        <v>0.25481481481481477</v>
      </c>
      <c r="DI32" s="207">
        <f ca="1">IF('INF S3 3'!$AY24="|","|",DI$38+'INF S3 3'!$AY24)</f>
        <v>0.26930222222222222</v>
      </c>
      <c r="DJ32" s="190"/>
      <c r="DK32" s="198"/>
      <c r="DL32" s="89"/>
      <c r="DM32" s="207"/>
      <c r="DN32" s="83">
        <f ca="1">IF('INF S3 3'!$AY24="|","|",DN$37+'INF S3 3'!$AY24-'INF S3 3'!$AY$29)</f>
        <v>0.29048277777777776</v>
      </c>
      <c r="DO32" s="82">
        <f ca="1">IF('INF S3 3'!$AZ24="|","|",DO$38+'INF S3 3'!$AZ24)</f>
        <v>0.29648148148148146</v>
      </c>
      <c r="DP32" s="207">
        <f ca="1">IF('INF S3 3'!$AY24="|","|",DP$38+'INF S3 3'!$AY24)</f>
        <v>0.31096888888888885</v>
      </c>
      <c r="DQ32" s="190"/>
      <c r="DR32" s="198" t="str">
        <f ca="1">IF('INF S2 353-271'!$AE21="|","|",DR$38+'INF S2 353-271'!$AE21)</f>
        <v>|</v>
      </c>
      <c r="DS32" s="89"/>
      <c r="DT32" s="207"/>
      <c r="DU32" s="83">
        <f ca="1">IF('INF S3 3'!$AY24="|","|",DU$37+'INF S3 3'!$AY24-'INF S3 3'!$AY$29)</f>
        <v>0.3321494444444445</v>
      </c>
      <c r="DV32" s="82">
        <f ca="1">IF('INF S3 3'!$AZ24="|","|",DV$38+'INF S3 3'!$AZ24)</f>
        <v>0.33814814814814814</v>
      </c>
      <c r="DW32" s="207">
        <f ca="1">IF('INF S3 3'!$AY24="|","|",DW$38+'INF S3 3'!$AY24)</f>
        <v>0.35263555555555559</v>
      </c>
      <c r="DX32" s="190"/>
      <c r="DY32" s="198"/>
      <c r="DZ32" s="89"/>
      <c r="EA32" s="207"/>
      <c r="EB32" s="82">
        <f ca="1">IF('INF S3 3'!$AZ24="|","|",EB$38+'INF S3 3'!$AZ24)</f>
        <v>0.37981481481481483</v>
      </c>
      <c r="EC32" s="198" t="str">
        <f ca="1">IF('INF S2 353-271'!$AE21="|","|",EC$38+'INF S2 353-271'!$AE21)</f>
        <v>|</v>
      </c>
      <c r="ED32" s="89"/>
      <c r="EE32" s="83">
        <f ca="1">IF('INF S3 3'!$AY24="|","|",EE$37+'INF S3 3'!$AY24-'INF S3 3'!$AY$29)</f>
        <v>0.41548277777777776</v>
      </c>
      <c r="EF32" s="207">
        <f ca="1">IF('INF S3 3'!$AY24="|","|",EF$38+'INF S3 3'!$AY24)</f>
        <v>0.43596888888888885</v>
      </c>
      <c r="EG32" s="190"/>
      <c r="EH32" s="198"/>
      <c r="EI32" s="207"/>
      <c r="EJ32" s="82">
        <f ca="1">IF('INF S3 3'!$AZ24="|","|",EJ$38+'INF S3 3'!$AZ24)</f>
        <v>0.46314814814814814</v>
      </c>
      <c r="EK32" s="198" t="str">
        <f ca="1">IF('INF S2 353-271'!$AE21="|","|",EK$38+'INF S2 353-271'!$AE21)</f>
        <v>|</v>
      </c>
      <c r="EL32" s="89"/>
      <c r="EM32" s="83">
        <f ca="1">IF('INF S3 3'!$AY24="|","|",EM$37+'INF S3 3'!$AY24-'INF S3 3'!$AY$29)</f>
        <v>0.49881611111111113</v>
      </c>
      <c r="EN32" s="207">
        <f ca="1">IF('INF S3 3'!$AY24="|","|",EN$38+'INF S3 3'!$AY24)</f>
        <v>0.51930222222222222</v>
      </c>
      <c r="EO32" s="190"/>
      <c r="EP32" s="198"/>
      <c r="EQ32" s="207"/>
      <c r="ER32" s="82">
        <f ca="1">IF('INF S3 3'!$AZ24="|","|",ER$38+'INF S3 3'!$AZ24)</f>
        <v>0.54648148148148146</v>
      </c>
      <c r="ES32" s="198" t="str">
        <f ca="1">IF('INF S2 353-271'!$AE21="|","|",ES$38+'INF S2 353-271'!$AE21)</f>
        <v>|</v>
      </c>
      <c r="ET32" s="89"/>
      <c r="EU32" s="83">
        <f ca="1">IF('INF S3 3'!$AY24="|","|",EU$37+'INF S3 3'!$AY24-'INF S3 3'!$AY$29)</f>
        <v>0.58214944444444439</v>
      </c>
      <c r="EV32" s="207">
        <f ca="1">IF('INF S3 3'!$AY24="|","|",EV$38+'INF S3 3'!$AY24)</f>
        <v>0.60263555555555548</v>
      </c>
      <c r="EW32" s="190"/>
      <c r="EX32" s="198"/>
      <c r="EY32" s="207"/>
      <c r="EZ32" s="83">
        <f ca="1">IF('INF S3 3'!$AY24="|","|",EZ$37+'INF S3 3'!$AY24-'INF S3 3'!$AY$29)</f>
        <v>0.62381611111111113</v>
      </c>
      <c r="FA32" s="82">
        <f ca="1">IF('INF S3 3'!$AZ24="|","|",FA$38+'INF S3 3'!$AZ24)</f>
        <v>0.62981481481481472</v>
      </c>
      <c r="FB32" s="207">
        <f ca="1">IF('INF S3 3'!$AY24="|","|",FB$38+'INF S3 3'!$AY24)</f>
        <v>0.64430222222222222</v>
      </c>
      <c r="FC32" s="190"/>
      <c r="FD32" s="198" t="str">
        <f ca="1">IF('INF S2 353-271'!$AE21="|","|",FD$38+'INF S2 353-271'!$AE21)</f>
        <v>|</v>
      </c>
      <c r="FE32" s="89"/>
      <c r="FF32" s="207"/>
      <c r="FG32" s="83">
        <f ca="1">IF('INF S3 3'!$AY24="|","|",FG$37+'INF S3 3'!$AY24-'INF S3 3'!$AY$29)</f>
        <v>0.66548277777777776</v>
      </c>
      <c r="FH32" s="82">
        <f ca="1">IF('INF S3 3'!$AZ24="|","|",FH$38+'INF S3 3'!$AZ24)</f>
        <v>0.67148148148148146</v>
      </c>
      <c r="FI32" s="207">
        <f ca="1">IF('INF S3 3'!$AY24="|","|",FI$38+'INF S3 3'!$AY24)</f>
        <v>0.68596888888888885</v>
      </c>
      <c r="FJ32" s="190"/>
      <c r="FK32" s="198"/>
      <c r="FL32" s="207"/>
      <c r="FM32" s="83">
        <f ca="1">IF('INF S3 3'!$AY24="|","|",FM$37+'INF S3 3'!$AY24-'INF S3 3'!$AY$29)</f>
        <v>0.70714944444444439</v>
      </c>
      <c r="FN32" s="82">
        <f ca="1">IF('INF S3 3'!$AZ24="|","|",FN$38+'INF S3 3'!$AZ24)</f>
        <v>0.71314814814814809</v>
      </c>
      <c r="FO32" s="207">
        <f ca="1">IF('INF S3 3'!$AY24="|","|",FO$38+'INF S3 3'!$AY24)</f>
        <v>0.72763555555555548</v>
      </c>
      <c r="FP32" s="190"/>
      <c r="FQ32" s="198" t="str">
        <f ca="1">IF('INF S2 353-271'!$AE21="|","|",FQ$38+'INF S2 353-271'!$AE21)</f>
        <v>|</v>
      </c>
      <c r="FR32" s="89"/>
      <c r="FS32" s="207"/>
      <c r="FT32" s="82">
        <f ca="1">IF('INF S3 3'!$AZ24="|","|",FT$38+'INF S3 3'!$AZ24)</f>
        <v>0.75481481481481472</v>
      </c>
      <c r="FU32" s="198"/>
      <c r="FV32" s="89"/>
      <c r="FW32" s="83">
        <f ca="1">IF('INF S3 3'!$AY24="|","|",FW$37+'INF S3 3'!$AY24-'INF S3 3'!$AY$29)</f>
        <v>0.79048277777777776</v>
      </c>
      <c r="FX32" s="207">
        <f ca="1">IF('INF S3 3'!$AY24="|","|",FX$38+'INF S3 3'!$AY24)</f>
        <v>0.81096888888888885</v>
      </c>
      <c r="FY32" s="190"/>
      <c r="FZ32" s="198" t="str">
        <f ca="1">IF('INF S2 353-271'!$AE21="|","|",FZ$38+'INF S2 353-271'!$AE21)</f>
        <v>|</v>
      </c>
      <c r="GA32" s="207"/>
      <c r="GB32" s="82">
        <f ca="1">IF('INF S3 3'!$AZ24="|","|",GB$38+'INF S3 3'!$AZ24)</f>
        <v>0.83814814814814809</v>
      </c>
      <c r="GC32" s="198"/>
      <c r="GD32" s="89"/>
      <c r="GE32" s="83">
        <f ca="1">IF('INF S3 3'!$AY24="|","|",GE$37+'INF S3 3'!$AY24-'INF S3 3'!$AY$29)</f>
        <v>0.87381611111111113</v>
      </c>
      <c r="GF32" s="207">
        <f ca="1">IF('INF S3 3'!$AY24="|","|",GF$38+'INF S3 3'!$AY24)</f>
        <v>0.89430222222222222</v>
      </c>
      <c r="GG32" s="190"/>
      <c r="GH32" s="198" t="str">
        <f ca="1">IF('INF S2 353-271'!$AE21="|","|",GH$38+'INF S2 353-271'!$AE21)</f>
        <v>|</v>
      </c>
      <c r="GI32" s="207"/>
      <c r="GJ32" s="82">
        <f ca="1">IF('INF S3 3'!$AZ24="|","|",GJ$38+'INF S3 3'!$AZ24)</f>
        <v>0.92148148148148146</v>
      </c>
      <c r="GK32" s="89"/>
      <c r="GL32" s="83">
        <f ca="1">IF('INF S3 3'!$AY24="|","|",GL$37+'INF S3 3'!$AY24-'INF S3 3'!$AY$29)</f>
        <v>0.95714944444444439</v>
      </c>
    </row>
    <row r="33" spans="1:194">
      <c r="A33" s="148">
        <f ca="1">'INF S3 3'!K22</f>
        <v>33.928999999999974</v>
      </c>
      <c r="B33" s="284"/>
      <c r="C33" s="154" t="str">
        <f ca="1">'INF S3 3'!L22</f>
        <v>Wojnowice Wlkp.</v>
      </c>
      <c r="D33" s="275"/>
      <c r="E33" s="83">
        <f ca="1">IF('INF S3 3'!$AQ25="|","|",E$25+'INF S3 3'!$AQ25)</f>
        <v>0.25444581018518514</v>
      </c>
      <c r="F33" s="207"/>
      <c r="G33" s="89"/>
      <c r="H33" s="207">
        <f ca="1">IF('INF S3 3'!$AQ25="|","|",H$25+'INF S3 3'!$AQ25)</f>
        <v>0.27527914351851851</v>
      </c>
      <c r="I33" s="190"/>
      <c r="J33" s="82" t="str">
        <f ca="1">IF('INF S3 3'!$AR25="|","|",J$25+'INF S3 3'!$AR25)</f>
        <v>|</v>
      </c>
      <c r="K33" s="83">
        <f ca="1">IF('INF S3 3'!$AQ25="|","|",K$25+'INF S3 3'!$AQ25)</f>
        <v>0.29611247685185182</v>
      </c>
      <c r="L33" s="207"/>
      <c r="M33" s="89"/>
      <c r="N33" s="196" t="str">
        <f ca="1">IF('INF S3 3'!$AS25="|","|",N$25+'INF S3 3'!$AS25)</f>
        <v>|</v>
      </c>
      <c r="O33" s="207">
        <f ca="1">IF('INF S3 3'!$AQ25="|","|",O$25+'INF S3 3'!$AQ25)</f>
        <v>0.31694581018518519</v>
      </c>
      <c r="P33" s="190"/>
      <c r="Q33" s="82" t="str">
        <f ca="1">IF('INF S3 3'!$AR25="|","|",Q$25+'INF S3 3'!$AR25)</f>
        <v>|</v>
      </c>
      <c r="R33" s="83">
        <f ca="1">IF('INF S3 3'!$AQ25="|","|",R$25+'INF S3 3'!$AQ25)</f>
        <v>0.33777914351851851</v>
      </c>
      <c r="S33" s="207"/>
      <c r="T33" s="89"/>
      <c r="U33" s="198"/>
      <c r="V33" s="207">
        <f ca="1">IF('INF S3 3'!$AQ25="|","|",V$25+'INF S3 3'!$AQ25)</f>
        <v>0.35861247685185182</v>
      </c>
      <c r="W33" s="190"/>
      <c r="X33" s="82" t="str">
        <f ca="1">IF('INF S3 3'!$AR25="|","|",X$25+'INF S3 3'!$AR25)</f>
        <v>|</v>
      </c>
      <c r="Y33" s="83">
        <f ca="1">IF('INF S3 3'!$AQ25="|","|",Y$25+'INF S3 3'!$AQ25)</f>
        <v>0.37944581018518519</v>
      </c>
      <c r="Z33" s="207"/>
      <c r="AA33" s="89"/>
      <c r="AB33" s="198" t="str">
        <f ca="1">IF('INF S2 353-271'!$AT25="|","|",AB$25+'INF S2 353-271'!$AT25)</f>
        <v>|</v>
      </c>
      <c r="AC33" s="207">
        <f ca="1">IF('INF S3 3'!$AQ25="|","|",AC$25+'INF S3 3'!$AQ25)</f>
        <v>0.40027914351851851</v>
      </c>
      <c r="AD33" s="190"/>
      <c r="AE33" s="82" t="str">
        <f ca="1">IF('INF S3 3'!$AR25="|","|",AE$25+'INF S3 3'!$AR25)</f>
        <v>|</v>
      </c>
      <c r="AF33" s="207"/>
      <c r="AG33" s="198"/>
      <c r="AH33" s="207">
        <f ca="1">IF('INF S3 3'!$AQ25="|","|",AH$25+'INF S3 3'!$AQ25)</f>
        <v>0.44194581018518519</v>
      </c>
      <c r="AI33" s="190"/>
      <c r="AJ33" s="83">
        <f ca="1">IF('INF S3 3'!$AQ25="|","|",AJ$25+'INF S3 3'!$AQ25)</f>
        <v>0.46277914351851851</v>
      </c>
      <c r="AK33" s="89"/>
      <c r="AL33" s="198" t="str">
        <f ca="1">IF('INF S2 353-271'!$AT25="|","|",AL$25+'INF S2 353-271'!$AT25)</f>
        <v>|</v>
      </c>
      <c r="AM33" s="82" t="str">
        <f ca="1">IF('INF S3 3'!$AR25="|","|",AM$25+'INF S3 3'!$AR25)</f>
        <v>|</v>
      </c>
      <c r="AN33" s="207"/>
      <c r="AO33" s="198"/>
      <c r="AP33" s="207">
        <f ca="1">IF('INF S3 3'!$AQ25="|","|",AP$25+'INF S3 3'!$AQ25)</f>
        <v>0.52527914351851845</v>
      </c>
      <c r="AQ33" s="190"/>
      <c r="AR33" s="83">
        <f ca="1">IF('INF S3 3'!$AQ25="|","|",AR$25+'INF S3 3'!$AQ25)</f>
        <v>0.54611247685185182</v>
      </c>
      <c r="AS33" s="89"/>
      <c r="AT33" s="198" t="str">
        <f ca="1">IF('INF S2 353-271'!$AT25="|","|",AT$25+'INF S2 353-271'!$AT25)</f>
        <v>|</v>
      </c>
      <c r="AU33" s="82" t="str">
        <f ca="1">IF('INF S3 3'!$AR25="|","|",AU$25+'INF S3 3'!$AR25)</f>
        <v>|</v>
      </c>
      <c r="AV33" s="207"/>
      <c r="AW33" s="198"/>
      <c r="AX33" s="207">
        <f ca="1">IF('INF S3 3'!$AQ25="|","|",AX$25+'INF S3 3'!$AQ25)</f>
        <v>0.60861247685185182</v>
      </c>
      <c r="AY33" s="190"/>
      <c r="AZ33" s="83">
        <f ca="1">IF('INF S3 3'!$AQ25="|","|",AZ$25+'INF S3 3'!$AQ25)</f>
        <v>0.62944581018518508</v>
      </c>
      <c r="BA33" s="89"/>
      <c r="BB33" s="198" t="str">
        <f ca="1">IF('INF S2 353-271'!$AT25="|","|",BB$25+'INF S2 353-271'!$AT25)</f>
        <v>|</v>
      </c>
      <c r="BC33" s="82" t="str">
        <f ca="1">IF('INF S3 3'!$AR25="|","|",BC$25+'INF S3 3'!$AR25)</f>
        <v>|</v>
      </c>
      <c r="BD33" s="83">
        <f ca="1">IF('INF S3 3'!$AQ25="|","|",BD$25+'INF S3 3'!$AQ25)</f>
        <v>0.67111247685185182</v>
      </c>
      <c r="BE33" s="207"/>
      <c r="BF33" s="89"/>
      <c r="BG33" s="198"/>
      <c r="BH33" s="207">
        <f ca="1">IF('INF S3 3'!$AQ25="|","|",BH$25+'INF S3 3'!$AQ25)</f>
        <v>0.69194581018518519</v>
      </c>
      <c r="BI33" s="190"/>
      <c r="BJ33" s="82" t="str">
        <f ca="1">IF('INF S3 3'!$AR25="|","|",BJ$25+'INF S3 3'!$AR25)</f>
        <v>|</v>
      </c>
      <c r="BK33" s="83">
        <f ca="1">IF('INF S3 3'!$AQ25="|","|",BK$25+'INF S3 3'!$AQ25)</f>
        <v>0.71277914351851857</v>
      </c>
      <c r="BL33" s="207"/>
      <c r="BM33" s="89"/>
      <c r="BN33" s="198" t="str">
        <f ca="1">IF('INF S2 353-271'!$AT25="|","|",BN$25+'INF S2 353-271'!$AT25)</f>
        <v>|</v>
      </c>
      <c r="BO33" s="207">
        <f ca="1">IF('INF S3 3'!$AQ25="|","|",BO$25+'INF S3 3'!$AQ25)</f>
        <v>0.73361247685185182</v>
      </c>
      <c r="BP33" s="190"/>
      <c r="BQ33" s="82" t="str">
        <f ca="1">IF('INF S3 3'!$AR25="|","|",BQ$25+'INF S3 3'!$AR25)</f>
        <v>|</v>
      </c>
      <c r="BR33" s="83">
        <f ca="1">IF('INF S3 3'!$AQ25="|","|",BR$25+'INF S3 3'!$AQ25)</f>
        <v>0.75444581018518519</v>
      </c>
      <c r="BS33" s="207"/>
      <c r="BT33" s="89"/>
      <c r="BU33" s="198"/>
      <c r="BV33" s="207">
        <f ca="1">IF('INF S3 3'!$AQ25="|","|",BV$25+'INF S3 3'!$AQ25)</f>
        <v>0.77527914351851857</v>
      </c>
      <c r="BW33" s="190"/>
      <c r="BX33" s="82" t="str">
        <f ca="1">IF('INF S3 3'!$AR25="|","|",BX$25+'INF S3 3'!$AR25)</f>
        <v>|</v>
      </c>
      <c r="BY33" s="207"/>
      <c r="BZ33" s="198" t="str">
        <f ca="1">IF('INF S2 353-271'!$AT25="|","|",BZ$25+'INF S2 353-271'!$AT25)</f>
        <v>|</v>
      </c>
      <c r="CA33" s="207">
        <f ca="1">IF('INF S3 3'!$AQ25="|","|",CA$25+'INF S3 3'!$AQ25)</f>
        <v>0.81694581018518519</v>
      </c>
      <c r="CB33" s="190"/>
      <c r="CC33" s="83">
        <f ca="1">IF('INF S3 3'!$AQ25="|","|",CC$25+'INF S3 3'!$AQ25)</f>
        <v>0.83777914351851857</v>
      </c>
      <c r="CD33" s="89"/>
      <c r="CE33" s="198"/>
      <c r="CF33" s="82" t="str">
        <f ca="1">IF('INF S3 3'!$AR25="|","|",CF$25+'INF S3 3'!$AR25)</f>
        <v>|</v>
      </c>
      <c r="CG33" s="207"/>
      <c r="CH33" s="198" t="str">
        <f ca="1">IF('INF S2 353-271'!$AT25="|","|",CH$25+'INF S2 353-271'!$AT25)</f>
        <v>|</v>
      </c>
      <c r="CI33" s="207">
        <f ca="1">IF('INF S3 3'!$AQ25="|","|",CI$25+'INF S3 3'!$AQ25)</f>
        <v>0.90027914351851857</v>
      </c>
      <c r="CJ33" s="190"/>
      <c r="CK33" s="83">
        <f ca="1">IF('INF S3 3'!$AQ25="|","|",CK$25+'INF S3 3'!$AQ25)</f>
        <v>0.92111247685185182</v>
      </c>
      <c r="CL33" s="89"/>
      <c r="CM33" s="198"/>
      <c r="CN33" s="82" t="str">
        <f ca="1">IF('INF S3 3'!$AR25="|","|",CN$25+'INF S3 3'!$AR25)</f>
        <v>|</v>
      </c>
      <c r="CO33" s="207"/>
      <c r="CP33" s="198"/>
      <c r="CQ33" s="190"/>
      <c r="CR33" s="83">
        <f ca="1">IF('INF S3 3'!$AQ25="|","|",CR$25+'INF S3 3'!$AQ25)</f>
        <v>1.0044458101851852</v>
      </c>
      <c r="CS33" s="175"/>
      <c r="CT33" s="175"/>
      <c r="CU33" s="280"/>
      <c r="CV33" s="148">
        <v>33.928999999999974</v>
      </c>
      <c r="CW33" s="148"/>
      <c r="CX33" s="154" t="s">
        <v>139</v>
      </c>
      <c r="CY33" s="89"/>
      <c r="CZ33" s="83">
        <f ca="1">IF('INF S3 3'!$AY25="|","|",CZ$37+'INF S3 3'!$AY25-'INF S3 3'!$AY$29)</f>
        <v>0.20463388888888889</v>
      </c>
      <c r="DA33" s="82" t="str">
        <f ca="1">IF('INF S3 3'!$AZ25="|","|",DA$38+'INF S3 3'!$AZ25)</f>
        <v>|</v>
      </c>
      <c r="DB33" s="207">
        <f ca="1">IF('INF S3 3'!$AY25="|","|",DB$38+'INF S3 3'!$AY25)</f>
        <v>0.22511999999999999</v>
      </c>
      <c r="DC33" s="190"/>
      <c r="DD33" s="198"/>
      <c r="DE33" s="89"/>
      <c r="DF33" s="207"/>
      <c r="DG33" s="83">
        <f ca="1">IF('INF S3 3'!$AY25="|","|",DG$37+'INF S3 3'!$AY25-'INF S3 3'!$AY$29)</f>
        <v>0.24630055555555558</v>
      </c>
      <c r="DH33" s="82" t="str">
        <f ca="1">IF('INF S3 3'!$AZ25="|","|",DH$38+'INF S3 3'!$AZ25)</f>
        <v>|</v>
      </c>
      <c r="DI33" s="207">
        <f ca="1">IF('INF S3 3'!$AY25="|","|",DI$38+'INF S3 3'!$AY25)</f>
        <v>0.26678666666666667</v>
      </c>
      <c r="DJ33" s="190"/>
      <c r="DK33" s="198"/>
      <c r="DL33" s="89"/>
      <c r="DM33" s="207"/>
      <c r="DN33" s="83">
        <f ca="1">IF('INF S3 3'!$AY25="|","|",DN$37+'INF S3 3'!$AY25-'INF S3 3'!$AY$29)</f>
        <v>0.28796722222222221</v>
      </c>
      <c r="DO33" s="82" t="str">
        <f ca="1">IF('INF S3 3'!$AZ25="|","|",DO$38+'INF S3 3'!$AZ25)</f>
        <v>|</v>
      </c>
      <c r="DP33" s="207">
        <f ca="1">IF('INF S3 3'!$AY25="|","|",DP$38+'INF S3 3'!$AY25)</f>
        <v>0.3084533333333333</v>
      </c>
      <c r="DQ33" s="190"/>
      <c r="DR33" s="198" t="str">
        <f ca="1">IF('INF S2 353-271'!$AE22="|","|",DR$38+'INF S2 353-271'!$AE22)</f>
        <v>|</v>
      </c>
      <c r="DS33" s="89"/>
      <c r="DT33" s="207"/>
      <c r="DU33" s="83">
        <f ca="1">IF('INF S3 3'!$AY25="|","|",DU$37+'INF S3 3'!$AY25-'INF S3 3'!$AY$29)</f>
        <v>0.32963388888888889</v>
      </c>
      <c r="DV33" s="82" t="str">
        <f ca="1">IF('INF S3 3'!$AZ25="|","|",DV$38+'INF S3 3'!$AZ25)</f>
        <v>|</v>
      </c>
      <c r="DW33" s="207">
        <f ca="1">IF('INF S3 3'!$AY25="|","|",DW$38+'INF S3 3'!$AY25)</f>
        <v>0.35011999999999999</v>
      </c>
      <c r="DX33" s="190"/>
      <c r="DY33" s="198"/>
      <c r="DZ33" s="89"/>
      <c r="EA33" s="207"/>
      <c r="EB33" s="82" t="str">
        <f ca="1">IF('INF S3 3'!$AZ25="|","|",EB$38+'INF S3 3'!$AZ25)</f>
        <v>|</v>
      </c>
      <c r="EC33" s="198" t="str">
        <f ca="1">IF('INF S2 353-271'!$AE22="|","|",EC$38+'INF S2 353-271'!$AE22)</f>
        <v>|</v>
      </c>
      <c r="ED33" s="89"/>
      <c r="EE33" s="83">
        <f ca="1">IF('INF S3 3'!$AY25="|","|",EE$37+'INF S3 3'!$AY25-'INF S3 3'!$AY$29)</f>
        <v>0.41296722222222221</v>
      </c>
      <c r="EF33" s="207">
        <f ca="1">IF('INF S3 3'!$AY25="|","|",EF$38+'INF S3 3'!$AY25)</f>
        <v>0.4334533333333333</v>
      </c>
      <c r="EG33" s="190"/>
      <c r="EH33" s="198"/>
      <c r="EI33" s="207"/>
      <c r="EJ33" s="82" t="str">
        <f ca="1">IF('INF S3 3'!$AZ25="|","|",EJ$38+'INF S3 3'!$AZ25)</f>
        <v>|</v>
      </c>
      <c r="EK33" s="198" t="str">
        <f ca="1">IF('INF S2 353-271'!$AE22="|","|",EK$38+'INF S2 353-271'!$AE22)</f>
        <v>|</v>
      </c>
      <c r="EL33" s="89"/>
      <c r="EM33" s="83">
        <f ca="1">IF('INF S3 3'!$AY25="|","|",EM$37+'INF S3 3'!$AY25-'INF S3 3'!$AY$29)</f>
        <v>0.49630055555555552</v>
      </c>
      <c r="EN33" s="207">
        <f ca="1">IF('INF S3 3'!$AY25="|","|",EN$38+'INF S3 3'!$AY25)</f>
        <v>0.51678666666666662</v>
      </c>
      <c r="EO33" s="190"/>
      <c r="EP33" s="198"/>
      <c r="EQ33" s="207"/>
      <c r="ER33" s="82" t="str">
        <f ca="1">IF('INF S3 3'!$AZ25="|","|",ER$38+'INF S3 3'!$AZ25)</f>
        <v>|</v>
      </c>
      <c r="ES33" s="198" t="str">
        <f ca="1">IF('INF S2 353-271'!$AE22="|","|",ES$38+'INF S2 353-271'!$AE22)</f>
        <v>|</v>
      </c>
      <c r="ET33" s="89"/>
      <c r="EU33" s="83">
        <f ca="1">IF('INF S3 3'!$AY25="|","|",EU$37+'INF S3 3'!$AY25-'INF S3 3'!$AY$29)</f>
        <v>0.57963388888888889</v>
      </c>
      <c r="EV33" s="207">
        <f ca="1">IF('INF S3 3'!$AY25="|","|",EV$38+'INF S3 3'!$AY25)</f>
        <v>0.60011999999999999</v>
      </c>
      <c r="EW33" s="190"/>
      <c r="EX33" s="198"/>
      <c r="EY33" s="207"/>
      <c r="EZ33" s="83">
        <f ca="1">IF('INF S3 3'!$AY25="|","|",EZ$37+'INF S3 3'!$AY25-'INF S3 3'!$AY$29)</f>
        <v>0.62130055555555563</v>
      </c>
      <c r="FA33" s="82" t="str">
        <f ca="1">IF('INF S3 3'!$AZ25="|","|",FA$38+'INF S3 3'!$AZ25)</f>
        <v>|</v>
      </c>
      <c r="FB33" s="207">
        <f ca="1">IF('INF S3 3'!$AY25="|","|",FB$38+'INF S3 3'!$AY25)</f>
        <v>0.64178666666666673</v>
      </c>
      <c r="FC33" s="190"/>
      <c r="FD33" s="198" t="str">
        <f ca="1">IF('INF S2 353-271'!$AE22="|","|",FD$38+'INF S2 353-271'!$AE22)</f>
        <v>|</v>
      </c>
      <c r="FE33" s="89"/>
      <c r="FF33" s="207"/>
      <c r="FG33" s="83">
        <f ca="1">IF('INF S3 3'!$AY25="|","|",FG$37+'INF S3 3'!$AY25-'INF S3 3'!$AY$29)</f>
        <v>0.66296722222222226</v>
      </c>
      <c r="FH33" s="82" t="str">
        <f ca="1">IF('INF S3 3'!$AZ25="|","|",FH$38+'INF S3 3'!$AZ25)</f>
        <v>|</v>
      </c>
      <c r="FI33" s="207">
        <f ca="1">IF('INF S3 3'!$AY25="|","|",FI$38+'INF S3 3'!$AY25)</f>
        <v>0.68345333333333336</v>
      </c>
      <c r="FJ33" s="190"/>
      <c r="FK33" s="198"/>
      <c r="FL33" s="207"/>
      <c r="FM33" s="83">
        <f ca="1">IF('INF S3 3'!$AY25="|","|",FM$37+'INF S3 3'!$AY25-'INF S3 3'!$AY$29)</f>
        <v>0.70463388888888889</v>
      </c>
      <c r="FN33" s="82" t="str">
        <f ca="1">IF('INF S3 3'!$AZ25="|","|",FN$38+'INF S3 3'!$AZ25)</f>
        <v>|</v>
      </c>
      <c r="FO33" s="207">
        <f ca="1">IF('INF S3 3'!$AY25="|","|",FO$38+'INF S3 3'!$AY25)</f>
        <v>0.72511999999999999</v>
      </c>
      <c r="FP33" s="190"/>
      <c r="FQ33" s="198" t="str">
        <f ca="1">IF('INF S2 353-271'!$AE22="|","|",FQ$38+'INF S2 353-271'!$AE22)</f>
        <v>|</v>
      </c>
      <c r="FR33" s="89"/>
      <c r="FS33" s="207"/>
      <c r="FT33" s="82" t="str">
        <f ca="1">IF('INF S3 3'!$AZ25="|","|",FT$38+'INF S3 3'!$AZ25)</f>
        <v>|</v>
      </c>
      <c r="FU33" s="198"/>
      <c r="FV33" s="89"/>
      <c r="FW33" s="83">
        <f ca="1">IF('INF S3 3'!$AY25="|","|",FW$37+'INF S3 3'!$AY25-'INF S3 3'!$AY$29)</f>
        <v>0.78796722222222226</v>
      </c>
      <c r="FX33" s="207">
        <f ca="1">IF('INF S3 3'!$AY25="|","|",FX$38+'INF S3 3'!$AY25)</f>
        <v>0.80845333333333336</v>
      </c>
      <c r="FY33" s="190"/>
      <c r="FZ33" s="198" t="str">
        <f ca="1">IF('INF S2 353-271'!$AE22="|","|",FZ$38+'INF S2 353-271'!$AE22)</f>
        <v>|</v>
      </c>
      <c r="GA33" s="207"/>
      <c r="GB33" s="82" t="str">
        <f ca="1">IF('INF S3 3'!$AZ25="|","|",GB$38+'INF S3 3'!$AZ25)</f>
        <v>|</v>
      </c>
      <c r="GC33" s="198"/>
      <c r="GD33" s="89"/>
      <c r="GE33" s="83">
        <f ca="1">IF('INF S3 3'!$AY25="|","|",GE$37+'INF S3 3'!$AY25-'INF S3 3'!$AY$29)</f>
        <v>0.87130055555555563</v>
      </c>
      <c r="GF33" s="207">
        <f ca="1">IF('INF S3 3'!$AY25="|","|",GF$38+'INF S3 3'!$AY25)</f>
        <v>0.89178666666666673</v>
      </c>
      <c r="GG33" s="190"/>
      <c r="GH33" s="198" t="str">
        <f ca="1">IF('INF S2 353-271'!$AE22="|","|",GH$38+'INF S2 353-271'!$AE22)</f>
        <v>|</v>
      </c>
      <c r="GI33" s="207"/>
      <c r="GJ33" s="82" t="str">
        <f ca="1">IF('INF S3 3'!$AZ25="|","|",GJ$38+'INF S3 3'!$AZ25)</f>
        <v>|</v>
      </c>
      <c r="GK33" s="89"/>
      <c r="GL33" s="83">
        <f ca="1">IF('INF S3 3'!$AY25="|","|",GL$37+'INF S3 3'!$AY25-'INF S3 3'!$AY$29)</f>
        <v>0.95463388888888889</v>
      </c>
    </row>
    <row r="34" spans="1:194">
      <c r="A34" s="148">
        <f ca="1">'INF S3 3'!K23</f>
        <v>38.71999999999997</v>
      </c>
      <c r="B34" s="284"/>
      <c r="C34" s="262" t="str">
        <f ca="1">'INF S3 3'!L23</f>
        <v>Opalenica</v>
      </c>
      <c r="D34" s="275"/>
      <c r="E34" s="83">
        <f ca="1">IF('INF S3 3'!$AQ26="|","|",E$25+'INF S3 3'!$AQ26)</f>
        <v>0.2571121643518518</v>
      </c>
      <c r="F34" s="207"/>
      <c r="G34" s="89"/>
      <c r="H34" s="207">
        <f ca="1">IF('INF S3 3'!$AQ26="|","|",H$25+'INF S3 3'!$AQ26)</f>
        <v>0.27794549768518517</v>
      </c>
      <c r="I34" s="190"/>
      <c r="J34" s="82">
        <f ca="1">IF('INF S3 3'!$AR26="|","|",J$25+'INF S3 3'!$AR26)</f>
        <v>0.2911523958333333</v>
      </c>
      <c r="K34" s="83">
        <f ca="1">IF('INF S3 3'!$AQ26="|","|",K$25+'INF S3 3'!$AQ26)</f>
        <v>0.29877883101851849</v>
      </c>
      <c r="L34" s="207"/>
      <c r="M34" s="89"/>
      <c r="N34" s="196">
        <f ca="1">IF('INF S3 3'!$AS26="|","|",N$25+'INF S3 3'!$AS26)</f>
        <v>0.3090162037037037</v>
      </c>
      <c r="O34" s="207">
        <f ca="1">IF('INF S3 3'!$AQ26="|","|",O$25+'INF S3 3'!$AQ26)</f>
        <v>0.31961216435185186</v>
      </c>
      <c r="P34" s="190"/>
      <c r="Q34" s="82">
        <f ca="1">IF('INF S3 3'!$AR26="|","|",Q$25+'INF S3 3'!$AR26)</f>
        <v>0.33281906249999998</v>
      </c>
      <c r="R34" s="83">
        <f ca="1">IF('INF S3 3'!$AQ26="|","|",R$25+'INF S3 3'!$AQ26)</f>
        <v>0.34044549768518517</v>
      </c>
      <c r="S34" s="207"/>
      <c r="T34" s="89"/>
      <c r="U34" s="198"/>
      <c r="V34" s="207">
        <f ca="1">IF('INF S3 3'!$AQ26="|","|",V$25+'INF S3 3'!$AQ26)</f>
        <v>0.36127883101851849</v>
      </c>
      <c r="W34" s="190"/>
      <c r="X34" s="82">
        <f ca="1">IF('INF S3 3'!$AR26="|","|",X$25+'INF S3 3'!$AR26)</f>
        <v>0.37448572916666667</v>
      </c>
      <c r="Y34" s="83">
        <f ca="1">IF('INF S3 3'!$AQ26="|","|",Y$25+'INF S3 3'!$AQ26)</f>
        <v>0.38211216435185186</v>
      </c>
      <c r="Z34" s="207"/>
      <c r="AA34" s="89"/>
      <c r="AB34" s="198" t="str">
        <f ca="1">IF('INF S2 353-271'!$AT26="|","|",AB$25+'INF S2 353-271'!$AT26)</f>
        <v>|</v>
      </c>
      <c r="AC34" s="207">
        <f ca="1">IF('INF S3 3'!$AQ26="|","|",AC$25+'INF S3 3'!$AQ26)</f>
        <v>0.40294549768518517</v>
      </c>
      <c r="AD34" s="190"/>
      <c r="AE34" s="82">
        <f ca="1">IF('INF S3 3'!$AR26="|","|",AE$25+'INF S3 3'!$AR26)</f>
        <v>0.4161523958333333</v>
      </c>
      <c r="AF34" s="207"/>
      <c r="AG34" s="198"/>
      <c r="AH34" s="207">
        <f ca="1">IF('INF S3 3'!$AQ26="|","|",AH$25+'INF S3 3'!$AQ26)</f>
        <v>0.44461216435185186</v>
      </c>
      <c r="AI34" s="190"/>
      <c r="AJ34" s="83">
        <f ca="1">IF('INF S3 3'!$AQ26="|","|",AJ$25+'INF S3 3'!$AQ26)</f>
        <v>0.46544549768518517</v>
      </c>
      <c r="AK34" s="89"/>
      <c r="AL34" s="198" t="str">
        <f ca="1">IF('INF S2 353-271'!$AT26="|","|",AL$25+'INF S2 353-271'!$AT26)</f>
        <v>|</v>
      </c>
      <c r="AM34" s="82">
        <f ca="1">IF('INF S3 3'!$AR26="|","|",AM$25+'INF S3 3'!$AR26)</f>
        <v>0.49948572916666667</v>
      </c>
      <c r="AN34" s="207"/>
      <c r="AO34" s="198"/>
      <c r="AP34" s="207">
        <f ca="1">IF('INF S3 3'!$AQ26="|","|",AP$25+'INF S3 3'!$AQ26)</f>
        <v>0.52794549768518517</v>
      </c>
      <c r="AQ34" s="190"/>
      <c r="AR34" s="83">
        <f ca="1">IF('INF S3 3'!$AQ26="|","|",AR$25+'INF S3 3'!$AQ26)</f>
        <v>0.54877883101851854</v>
      </c>
      <c r="AS34" s="89"/>
      <c r="AT34" s="198" t="str">
        <f ca="1">IF('INF S2 353-271'!$AT26="|","|",AT$25+'INF S2 353-271'!$AT26)</f>
        <v>|</v>
      </c>
      <c r="AU34" s="82">
        <f ca="1">IF('INF S3 3'!$AR26="|","|",AU$25+'INF S3 3'!$AR26)</f>
        <v>0.58281906250000004</v>
      </c>
      <c r="AV34" s="207"/>
      <c r="AW34" s="198"/>
      <c r="AX34" s="207">
        <f ca="1">IF('INF S3 3'!$AQ26="|","|",AX$25+'INF S3 3'!$AQ26)</f>
        <v>0.61127883101851854</v>
      </c>
      <c r="AY34" s="190"/>
      <c r="AZ34" s="83">
        <f ca="1">IF('INF S3 3'!$AQ26="|","|",AZ$25+'INF S3 3'!$AQ26)</f>
        <v>0.6321121643518518</v>
      </c>
      <c r="BA34" s="89"/>
      <c r="BB34" s="198" t="str">
        <f ca="1">IF('INF S2 353-271'!$AT26="|","|",BB$25+'INF S2 353-271'!$AT26)</f>
        <v>|</v>
      </c>
      <c r="BC34" s="82">
        <f ca="1">IF('INF S3 3'!$AR26="|","|",BC$25+'INF S3 3'!$AR26)</f>
        <v>0.66615239583333341</v>
      </c>
      <c r="BD34" s="83">
        <f ca="1">IF('INF S3 3'!$AQ26="|","|",BD$25+'INF S3 3'!$AQ26)</f>
        <v>0.67377883101851854</v>
      </c>
      <c r="BE34" s="207"/>
      <c r="BF34" s="89"/>
      <c r="BG34" s="198"/>
      <c r="BH34" s="207">
        <f ca="1">IF('INF S3 3'!$AQ26="|","|",BH$25+'INF S3 3'!$AQ26)</f>
        <v>0.69461216435185191</v>
      </c>
      <c r="BI34" s="190"/>
      <c r="BJ34" s="82">
        <f ca="1">IF('INF S3 3'!$AR26="|","|",BJ$25+'INF S3 3'!$AR26)</f>
        <v>0.70781906250000015</v>
      </c>
      <c r="BK34" s="83">
        <f ca="1">IF('INF S3 3'!$AQ26="|","|",BK$25+'INF S3 3'!$AQ26)</f>
        <v>0.71544549768518528</v>
      </c>
      <c r="BL34" s="207"/>
      <c r="BM34" s="89"/>
      <c r="BN34" s="198" t="str">
        <f ca="1">IF('INF S2 353-271'!$AT26="|","|",BN$25+'INF S2 353-271'!$AT26)</f>
        <v>|</v>
      </c>
      <c r="BO34" s="207">
        <f ca="1">IF('INF S3 3'!$AQ26="|","|",BO$25+'INF S3 3'!$AQ26)</f>
        <v>0.73627883101851854</v>
      </c>
      <c r="BP34" s="190"/>
      <c r="BQ34" s="82">
        <f ca="1">IF('INF S3 3'!$AR26="|","|",BQ$25+'INF S3 3'!$AR26)</f>
        <v>0.74948572916666678</v>
      </c>
      <c r="BR34" s="83">
        <f ca="1">IF('INF S3 3'!$AQ26="|","|",BR$25+'INF S3 3'!$AQ26)</f>
        <v>0.75711216435185191</v>
      </c>
      <c r="BS34" s="207"/>
      <c r="BT34" s="89"/>
      <c r="BU34" s="198"/>
      <c r="BV34" s="207">
        <f ca="1">IF('INF S3 3'!$AQ26="|","|",BV$25+'INF S3 3'!$AQ26)</f>
        <v>0.77794549768518528</v>
      </c>
      <c r="BW34" s="190"/>
      <c r="BX34" s="82">
        <f ca="1">IF('INF S3 3'!$AR26="|","|",BX$25+'INF S3 3'!$AR26)</f>
        <v>0.79115239583333341</v>
      </c>
      <c r="BY34" s="207"/>
      <c r="BZ34" s="198" t="str">
        <f ca="1">IF('INF S2 353-271'!$AT26="|","|",BZ$25+'INF S2 353-271'!$AT26)</f>
        <v>|</v>
      </c>
      <c r="CA34" s="207">
        <f ca="1">IF('INF S3 3'!$AQ26="|","|",CA$25+'INF S3 3'!$AQ26)</f>
        <v>0.81961216435185191</v>
      </c>
      <c r="CB34" s="190"/>
      <c r="CC34" s="83">
        <f ca="1">IF('INF S3 3'!$AQ26="|","|",CC$25+'INF S3 3'!$AQ26)</f>
        <v>0.84044549768518528</v>
      </c>
      <c r="CD34" s="89"/>
      <c r="CE34" s="198"/>
      <c r="CF34" s="82">
        <f ca="1">IF('INF S3 3'!$AR26="|","|",CF$25+'INF S3 3'!$AR26)</f>
        <v>0.87448572916666678</v>
      </c>
      <c r="CG34" s="207"/>
      <c r="CH34" s="198" t="str">
        <f ca="1">IF('INF S2 353-271'!$AT26="|","|",CH$25+'INF S2 353-271'!$AT26)</f>
        <v>|</v>
      </c>
      <c r="CI34" s="207">
        <f ca="1">IF('INF S3 3'!$AQ26="|","|",CI$25+'INF S3 3'!$AQ26)</f>
        <v>0.90294549768518528</v>
      </c>
      <c r="CJ34" s="190"/>
      <c r="CK34" s="83">
        <f ca="1">IF('INF S3 3'!$AQ26="|","|",CK$25+'INF S3 3'!$AQ26)</f>
        <v>0.92377883101851854</v>
      </c>
      <c r="CL34" s="89"/>
      <c r="CM34" s="198"/>
      <c r="CN34" s="82">
        <f ca="1">IF('INF S3 3'!$AR26="|","|",CN$25+'INF S3 3'!$AR26)</f>
        <v>0.95781906250000015</v>
      </c>
      <c r="CO34" s="207"/>
      <c r="CP34" s="198"/>
      <c r="CQ34" s="190"/>
      <c r="CR34" s="83">
        <f ca="1">IF('INF S3 3'!$AQ26="|","|",CR$25+'INF S3 3'!$AQ26)</f>
        <v>1.0071121643518519</v>
      </c>
      <c r="CS34" s="175"/>
      <c r="CT34" s="175"/>
      <c r="CU34" s="280"/>
      <c r="CV34" s="148">
        <v>38.71999999999997</v>
      </c>
      <c r="CW34" s="148"/>
      <c r="CX34" s="262" t="s">
        <v>140</v>
      </c>
      <c r="CY34" s="89"/>
      <c r="CZ34" s="83">
        <f ca="1">IF('INF S3 3'!$AY26="|","|",CZ$37+'INF S3 3'!$AY26-'INF S3 3'!$AY$29)</f>
        <v>0.20196753472222223</v>
      </c>
      <c r="DA34" s="82">
        <f ca="1">IF('INF S3 3'!$AZ26="|","|",DA$38+'INF S3 3'!$AZ26)</f>
        <v>0.20968749999999997</v>
      </c>
      <c r="DB34" s="207">
        <f ca="1">IF('INF S3 3'!$AY26="|","|",DB$38+'INF S3 3'!$AY26)</f>
        <v>0.22245364583333332</v>
      </c>
      <c r="DC34" s="190"/>
      <c r="DD34" s="198"/>
      <c r="DE34" s="89"/>
      <c r="DF34" s="207"/>
      <c r="DG34" s="83">
        <f ca="1">IF('INF S3 3'!$AY26="|","|",DG$37+'INF S3 3'!$AY26-'INF S3 3'!$AY$29)</f>
        <v>0.24363420138888892</v>
      </c>
      <c r="DH34" s="82">
        <f ca="1">IF('INF S3 3'!$AZ26="|","|",DH$38+'INF S3 3'!$AZ26)</f>
        <v>0.25135416666666666</v>
      </c>
      <c r="DI34" s="207">
        <f ca="1">IF('INF S3 3'!$AY26="|","|",DI$38+'INF S3 3'!$AY26)</f>
        <v>0.26412031250000001</v>
      </c>
      <c r="DJ34" s="190"/>
      <c r="DK34" s="198"/>
      <c r="DL34" s="89"/>
      <c r="DM34" s="207"/>
      <c r="DN34" s="83">
        <f ca="1">IF('INF S3 3'!$AY26="|","|",DN$37+'INF S3 3'!$AY26-'INF S3 3'!$AY$29)</f>
        <v>0.28530086805555555</v>
      </c>
      <c r="DO34" s="82">
        <f ca="1">IF('INF S3 3'!$AZ26="|","|",DO$38+'INF S3 3'!$AZ26)</f>
        <v>0.29302083333333329</v>
      </c>
      <c r="DP34" s="207">
        <f ca="1">IF('INF S3 3'!$AY26="|","|",DP$38+'INF S3 3'!$AY26)</f>
        <v>0.30578697916666664</v>
      </c>
      <c r="DQ34" s="190"/>
      <c r="DR34" s="198" t="str">
        <f ca="1">IF('INF S2 353-271'!$AE23="|","|",DR$38+'INF S2 353-271'!$AE23)</f>
        <v>|</v>
      </c>
      <c r="DS34" s="89"/>
      <c r="DT34" s="207"/>
      <c r="DU34" s="83">
        <f ca="1">IF('INF S3 3'!$AY26="|","|",DU$37+'INF S3 3'!$AY26-'INF S3 3'!$AY$29)</f>
        <v>0.32696753472222223</v>
      </c>
      <c r="DV34" s="82">
        <f ca="1">IF('INF S3 3'!$AZ26="|","|",DV$38+'INF S3 3'!$AZ26)</f>
        <v>0.33468749999999997</v>
      </c>
      <c r="DW34" s="207">
        <f ca="1">IF('INF S3 3'!$AY26="|","|",DW$38+'INF S3 3'!$AY26)</f>
        <v>0.34745364583333332</v>
      </c>
      <c r="DX34" s="190"/>
      <c r="DY34" s="198"/>
      <c r="DZ34" s="89"/>
      <c r="EA34" s="207"/>
      <c r="EB34" s="82">
        <f ca="1">IF('INF S3 3'!$AZ26="|","|",EB$38+'INF S3 3'!$AZ26)</f>
        <v>0.37635416666666666</v>
      </c>
      <c r="EC34" s="198" t="str">
        <f ca="1">IF('INF S2 353-271'!$AE23="|","|",EC$38+'INF S2 353-271'!$AE23)</f>
        <v>|</v>
      </c>
      <c r="ED34" s="89"/>
      <c r="EE34" s="83">
        <f ca="1">IF('INF S3 3'!$AY26="|","|",EE$37+'INF S3 3'!$AY26-'INF S3 3'!$AY$29)</f>
        <v>0.41030086805555555</v>
      </c>
      <c r="EF34" s="207">
        <f ca="1">IF('INF S3 3'!$AY26="|","|",EF$38+'INF S3 3'!$AY26)</f>
        <v>0.43078697916666664</v>
      </c>
      <c r="EG34" s="190"/>
      <c r="EH34" s="198"/>
      <c r="EI34" s="207"/>
      <c r="EJ34" s="82">
        <f ca="1">IF('INF S3 3'!$AZ26="|","|",EJ$38+'INF S3 3'!$AZ26)</f>
        <v>0.45968749999999997</v>
      </c>
      <c r="EK34" s="198" t="str">
        <f ca="1">IF('INF S2 353-271'!$AE23="|","|",EK$38+'INF S2 353-271'!$AE23)</f>
        <v>|</v>
      </c>
      <c r="EL34" s="89"/>
      <c r="EM34" s="83">
        <f ca="1">IF('INF S3 3'!$AY26="|","|",EM$37+'INF S3 3'!$AY26-'INF S3 3'!$AY$29)</f>
        <v>0.49363420138888892</v>
      </c>
      <c r="EN34" s="207">
        <f ca="1">IF('INF S3 3'!$AY26="|","|",EN$38+'INF S3 3'!$AY26)</f>
        <v>0.51412031250000001</v>
      </c>
      <c r="EO34" s="190"/>
      <c r="EP34" s="198"/>
      <c r="EQ34" s="207"/>
      <c r="ER34" s="82">
        <f ca="1">IF('INF S3 3'!$AZ26="|","|",ER$38+'INF S3 3'!$AZ26)</f>
        <v>0.5430208333333334</v>
      </c>
      <c r="ES34" s="198" t="str">
        <f ca="1">IF('INF S2 353-271'!$AE23="|","|",ES$38+'INF S2 353-271'!$AE23)</f>
        <v>|</v>
      </c>
      <c r="ET34" s="89"/>
      <c r="EU34" s="83">
        <f ca="1">IF('INF S3 3'!$AY26="|","|",EU$37+'INF S3 3'!$AY26-'INF S3 3'!$AY$29)</f>
        <v>0.57696753472222218</v>
      </c>
      <c r="EV34" s="207">
        <f ca="1">IF('INF S3 3'!$AY26="|","|",EV$38+'INF S3 3'!$AY26)</f>
        <v>0.59745364583333327</v>
      </c>
      <c r="EW34" s="190"/>
      <c r="EX34" s="198"/>
      <c r="EY34" s="207"/>
      <c r="EZ34" s="83">
        <f ca="1">IF('INF S3 3'!$AY26="|","|",EZ$37+'INF S3 3'!$AY26-'INF S3 3'!$AY$29)</f>
        <v>0.61863420138888892</v>
      </c>
      <c r="FA34" s="82">
        <f ca="1">IF('INF S3 3'!$AZ26="|","|",FA$38+'INF S3 3'!$AZ26)</f>
        <v>0.62635416666666666</v>
      </c>
      <c r="FB34" s="207">
        <f ca="1">IF('INF S3 3'!$AY26="|","|",FB$38+'INF S3 3'!$AY26)</f>
        <v>0.63912031250000001</v>
      </c>
      <c r="FC34" s="190"/>
      <c r="FD34" s="198" t="str">
        <f ca="1">IF('INF S2 353-271'!$AE23="|","|",FD$38+'INF S2 353-271'!$AE23)</f>
        <v>|</v>
      </c>
      <c r="FE34" s="89"/>
      <c r="FF34" s="207"/>
      <c r="FG34" s="83">
        <f ca="1">IF('INF S3 3'!$AY26="|","|",FG$37+'INF S3 3'!$AY26-'INF S3 3'!$AY$29)</f>
        <v>0.66030086805555555</v>
      </c>
      <c r="FH34" s="82">
        <f ca="1">IF('INF S3 3'!$AZ26="|","|",FH$38+'INF S3 3'!$AZ26)</f>
        <v>0.6680208333333334</v>
      </c>
      <c r="FI34" s="207">
        <f ca="1">IF('INF S3 3'!$AY26="|","|",FI$38+'INF S3 3'!$AY26)</f>
        <v>0.68078697916666664</v>
      </c>
      <c r="FJ34" s="190"/>
      <c r="FK34" s="198"/>
      <c r="FL34" s="207"/>
      <c r="FM34" s="83">
        <f ca="1">IF('INF S3 3'!$AY26="|","|",FM$37+'INF S3 3'!$AY26-'INF S3 3'!$AY$29)</f>
        <v>0.70196753472222218</v>
      </c>
      <c r="FN34" s="82">
        <f ca="1">IF('INF S3 3'!$AZ26="|","|",FN$38+'INF S3 3'!$AZ26)</f>
        <v>0.70968750000000003</v>
      </c>
      <c r="FO34" s="207">
        <f ca="1">IF('INF S3 3'!$AY26="|","|",FO$38+'INF S3 3'!$AY26)</f>
        <v>0.72245364583333327</v>
      </c>
      <c r="FP34" s="190"/>
      <c r="FQ34" s="198" t="str">
        <f ca="1">IF('INF S2 353-271'!$AE23="|","|",FQ$38+'INF S2 353-271'!$AE23)</f>
        <v>|</v>
      </c>
      <c r="FR34" s="89"/>
      <c r="FS34" s="207"/>
      <c r="FT34" s="82">
        <f ca="1">IF('INF S3 3'!$AZ26="|","|",FT$38+'INF S3 3'!$AZ26)</f>
        <v>0.75135416666666666</v>
      </c>
      <c r="FU34" s="198"/>
      <c r="FV34" s="89"/>
      <c r="FW34" s="83">
        <f ca="1">IF('INF S3 3'!$AY26="|","|",FW$37+'INF S3 3'!$AY26-'INF S3 3'!$AY$29)</f>
        <v>0.78530086805555555</v>
      </c>
      <c r="FX34" s="207">
        <f ca="1">IF('INF S3 3'!$AY26="|","|",FX$38+'INF S3 3'!$AY26)</f>
        <v>0.80578697916666664</v>
      </c>
      <c r="FY34" s="190"/>
      <c r="FZ34" s="198" t="str">
        <f ca="1">IF('INF S2 353-271'!$AE23="|","|",FZ$38+'INF S2 353-271'!$AE23)</f>
        <v>|</v>
      </c>
      <c r="GA34" s="207"/>
      <c r="GB34" s="82">
        <f ca="1">IF('INF S3 3'!$AZ26="|","|",GB$38+'INF S3 3'!$AZ26)</f>
        <v>0.83468750000000003</v>
      </c>
      <c r="GC34" s="198"/>
      <c r="GD34" s="89"/>
      <c r="GE34" s="83">
        <f ca="1">IF('INF S3 3'!$AY26="|","|",GE$37+'INF S3 3'!$AY26-'INF S3 3'!$AY$29)</f>
        <v>0.86863420138888892</v>
      </c>
      <c r="GF34" s="207">
        <f ca="1">IF('INF S3 3'!$AY26="|","|",GF$38+'INF S3 3'!$AY26)</f>
        <v>0.88912031250000001</v>
      </c>
      <c r="GG34" s="190"/>
      <c r="GH34" s="198" t="str">
        <f ca="1">IF('INF S2 353-271'!$AE23="|","|",GH$38+'INF S2 353-271'!$AE23)</f>
        <v>|</v>
      </c>
      <c r="GI34" s="207"/>
      <c r="GJ34" s="82">
        <f ca="1">IF('INF S3 3'!$AZ26="|","|",GJ$38+'INF S3 3'!$AZ26)</f>
        <v>0.9180208333333334</v>
      </c>
      <c r="GK34" s="89"/>
      <c r="GL34" s="83">
        <f ca="1">IF('INF S3 3'!$AY26="|","|",GL$37+'INF S3 3'!$AY26-'INF S3 3'!$AY$29)</f>
        <v>0.95196753472222218</v>
      </c>
    </row>
    <row r="35" spans="1:194">
      <c r="A35" s="148">
        <f ca="1">'INF S3 3'!K24</f>
        <v>46.492999999999995</v>
      </c>
      <c r="B35" s="284"/>
      <c r="C35" s="154" t="str">
        <f ca="1">'INF S3 3'!L24</f>
        <v>Porażyn</v>
      </c>
      <c r="D35" s="275"/>
      <c r="E35" s="83">
        <f ca="1">IF('INF S3 3'!$AQ27="|","|",E$25+'INF S3 3'!$AQ27)</f>
        <v>0.26085428240740738</v>
      </c>
      <c r="F35" s="207"/>
      <c r="G35" s="89"/>
      <c r="H35" s="207">
        <f ca="1">IF('INF S3 3'!$AQ27="|","|",H$25+'INF S3 3'!$AQ27)</f>
        <v>0.28168761574074075</v>
      </c>
      <c r="I35" s="190"/>
      <c r="J35" s="82" t="str">
        <f ca="1">IF('INF S3 3'!$AR27="|","|",J$25+'INF S3 3'!$AR27)</f>
        <v>|</v>
      </c>
      <c r="K35" s="83">
        <f ca="1">IF('INF S3 3'!$AQ27="|","|",K$25+'INF S3 3'!$AQ27)</f>
        <v>0.30252094907407406</v>
      </c>
      <c r="L35" s="207"/>
      <c r="M35" s="89"/>
      <c r="N35" s="196" t="str">
        <f ca="1">IF('INF S3 3'!$AS27="|","|",N$25+'INF S3 3'!$AS27)</f>
        <v>|</v>
      </c>
      <c r="O35" s="207">
        <f ca="1">IF('INF S3 3'!$AQ27="|","|",O$25+'INF S3 3'!$AQ27)</f>
        <v>0.32335428240740743</v>
      </c>
      <c r="P35" s="190"/>
      <c r="Q35" s="82" t="str">
        <f ca="1">IF('INF S3 3'!$AR27="|","|",Q$25+'INF S3 3'!$AR27)</f>
        <v>|</v>
      </c>
      <c r="R35" s="83">
        <f ca="1">IF('INF S3 3'!$AQ27="|","|",R$25+'INF S3 3'!$AQ27)</f>
        <v>0.34418761574074075</v>
      </c>
      <c r="S35" s="207"/>
      <c r="T35" s="89"/>
      <c r="U35" s="198"/>
      <c r="V35" s="207">
        <f ca="1">IF('INF S3 3'!$AQ27="|","|",V$25+'INF S3 3'!$AQ27)</f>
        <v>0.36502094907407406</v>
      </c>
      <c r="W35" s="190"/>
      <c r="X35" s="82" t="str">
        <f ca="1">IF('INF S3 3'!$AR27="|","|",X$25+'INF S3 3'!$AR27)</f>
        <v>|</v>
      </c>
      <c r="Y35" s="83">
        <f ca="1">IF('INF S3 3'!$AQ27="|","|",Y$25+'INF S3 3'!$AQ27)</f>
        <v>0.38585428240740743</v>
      </c>
      <c r="Z35" s="207"/>
      <c r="AA35" s="89"/>
      <c r="AB35" s="198" t="str">
        <f ca="1">IF('INF S2 353-271'!$AT27="|","|",AB$25+'INF S2 353-271'!$AT27)</f>
        <v>|</v>
      </c>
      <c r="AC35" s="207">
        <f ca="1">IF('INF S3 3'!$AQ27="|","|",AC$25+'INF S3 3'!$AQ27)</f>
        <v>0.40668761574074075</v>
      </c>
      <c r="AD35" s="190"/>
      <c r="AE35" s="82" t="str">
        <f ca="1">IF('INF S3 3'!$AR27="|","|",AE$25+'INF S3 3'!$AR27)</f>
        <v>|</v>
      </c>
      <c r="AF35" s="207"/>
      <c r="AG35" s="198"/>
      <c r="AH35" s="207">
        <f ca="1">IF('INF S3 3'!$AQ27="|","|",AH$25+'INF S3 3'!$AQ27)</f>
        <v>0.44835428240740743</v>
      </c>
      <c r="AI35" s="190"/>
      <c r="AJ35" s="83">
        <f ca="1">IF('INF S3 3'!$AQ27="|","|",AJ$25+'INF S3 3'!$AQ27)</f>
        <v>0.46918761574074075</v>
      </c>
      <c r="AK35" s="89"/>
      <c r="AL35" s="198" t="str">
        <f ca="1">IF('INF S2 353-271'!$AT27="|","|",AL$25+'INF S2 353-271'!$AT27)</f>
        <v>|</v>
      </c>
      <c r="AM35" s="82" t="str">
        <f ca="1">IF('INF S3 3'!$AR27="|","|",AM$25+'INF S3 3'!$AR27)</f>
        <v>|</v>
      </c>
      <c r="AN35" s="207"/>
      <c r="AO35" s="198"/>
      <c r="AP35" s="207">
        <f ca="1">IF('INF S3 3'!$AQ27="|","|",AP$25+'INF S3 3'!$AQ27)</f>
        <v>0.53168761574074075</v>
      </c>
      <c r="AQ35" s="190"/>
      <c r="AR35" s="83">
        <f ca="1">IF('INF S3 3'!$AQ27="|","|",AR$25+'INF S3 3'!$AQ27)</f>
        <v>0.55252094907407412</v>
      </c>
      <c r="AS35" s="89"/>
      <c r="AT35" s="198" t="str">
        <f ca="1">IF('INF S2 353-271'!$AT27="|","|",AT$25+'INF S2 353-271'!$AT27)</f>
        <v>|</v>
      </c>
      <c r="AU35" s="82" t="str">
        <f ca="1">IF('INF S3 3'!$AR27="|","|",AU$25+'INF S3 3'!$AR27)</f>
        <v>|</v>
      </c>
      <c r="AV35" s="207"/>
      <c r="AW35" s="198"/>
      <c r="AX35" s="207">
        <f ca="1">IF('INF S3 3'!$AQ27="|","|",AX$25+'INF S3 3'!$AQ27)</f>
        <v>0.61502094907407412</v>
      </c>
      <c r="AY35" s="190"/>
      <c r="AZ35" s="83">
        <f ca="1">IF('INF S3 3'!$AQ27="|","|",AZ$25+'INF S3 3'!$AQ27)</f>
        <v>0.63585428240740738</v>
      </c>
      <c r="BA35" s="89"/>
      <c r="BB35" s="198" t="str">
        <f ca="1">IF('INF S2 353-271'!$AT27="|","|",BB$25+'INF S2 353-271'!$AT27)</f>
        <v>|</v>
      </c>
      <c r="BC35" s="82" t="str">
        <f ca="1">IF('INF S3 3'!$AR27="|","|",BC$25+'INF S3 3'!$AR27)</f>
        <v>|</v>
      </c>
      <c r="BD35" s="83">
        <f ca="1">IF('INF S3 3'!$AQ27="|","|",BD$25+'INF S3 3'!$AQ27)</f>
        <v>0.67752094907407412</v>
      </c>
      <c r="BE35" s="207"/>
      <c r="BF35" s="89"/>
      <c r="BG35" s="198"/>
      <c r="BH35" s="207">
        <f ca="1">IF('INF S3 3'!$AQ27="|","|",BH$25+'INF S3 3'!$AQ27)</f>
        <v>0.69835428240740749</v>
      </c>
      <c r="BI35" s="190"/>
      <c r="BJ35" s="82" t="str">
        <f ca="1">IF('INF S3 3'!$AR27="|","|",BJ$25+'INF S3 3'!$AR27)</f>
        <v>|</v>
      </c>
      <c r="BK35" s="83">
        <f ca="1">IF('INF S3 3'!$AQ27="|","|",BK$25+'INF S3 3'!$AQ27)</f>
        <v>0.71918761574074086</v>
      </c>
      <c r="BL35" s="207"/>
      <c r="BM35" s="89"/>
      <c r="BN35" s="198" t="str">
        <f ca="1">IF('INF S2 353-271'!$AT27="|","|",BN$25+'INF S2 353-271'!$AT27)</f>
        <v>|</v>
      </c>
      <c r="BO35" s="207">
        <f ca="1">IF('INF S3 3'!$AQ27="|","|",BO$25+'INF S3 3'!$AQ27)</f>
        <v>0.74002094907407412</v>
      </c>
      <c r="BP35" s="190"/>
      <c r="BQ35" s="82" t="str">
        <f ca="1">IF('INF S3 3'!$AR27="|","|",BQ$25+'INF S3 3'!$AR27)</f>
        <v>|</v>
      </c>
      <c r="BR35" s="83">
        <f ca="1">IF('INF S3 3'!$AQ27="|","|",BR$25+'INF S3 3'!$AQ27)</f>
        <v>0.76085428240740749</v>
      </c>
      <c r="BS35" s="207"/>
      <c r="BT35" s="89"/>
      <c r="BU35" s="198"/>
      <c r="BV35" s="207">
        <f ca="1">IF('INF S3 3'!$AQ27="|","|",BV$25+'INF S3 3'!$AQ27)</f>
        <v>0.78168761574074086</v>
      </c>
      <c r="BW35" s="190"/>
      <c r="BX35" s="82" t="str">
        <f ca="1">IF('INF S3 3'!$AR27="|","|",BX$25+'INF S3 3'!$AR27)</f>
        <v>|</v>
      </c>
      <c r="BY35" s="207"/>
      <c r="BZ35" s="198" t="str">
        <f ca="1">IF('INF S2 353-271'!$AT27="|","|",BZ$25+'INF S2 353-271'!$AT27)</f>
        <v>|</v>
      </c>
      <c r="CA35" s="207">
        <f ca="1">IF('INF S3 3'!$AQ27="|","|",CA$25+'INF S3 3'!$AQ27)</f>
        <v>0.82335428240740749</v>
      </c>
      <c r="CB35" s="190"/>
      <c r="CC35" s="83">
        <f ca="1">IF('INF S3 3'!$AQ27="|","|",CC$25+'INF S3 3'!$AQ27)</f>
        <v>0.84418761574074086</v>
      </c>
      <c r="CD35" s="89"/>
      <c r="CE35" s="198"/>
      <c r="CF35" s="82" t="str">
        <f ca="1">IF('INF S3 3'!$AR27="|","|",CF$25+'INF S3 3'!$AR27)</f>
        <v>|</v>
      </c>
      <c r="CG35" s="207"/>
      <c r="CH35" s="198" t="str">
        <f ca="1">IF('INF S2 353-271'!$AT27="|","|",CH$25+'INF S2 353-271'!$AT27)</f>
        <v>|</v>
      </c>
      <c r="CI35" s="207">
        <f ca="1">IF('INF S3 3'!$AQ27="|","|",CI$25+'INF S3 3'!$AQ27)</f>
        <v>0.90668761574074086</v>
      </c>
      <c r="CJ35" s="190"/>
      <c r="CK35" s="83">
        <f ca="1">IF('INF S3 3'!$AQ27="|","|",CK$25+'INF S3 3'!$AQ27)</f>
        <v>0.92752094907407412</v>
      </c>
      <c r="CL35" s="89"/>
      <c r="CM35" s="198"/>
      <c r="CN35" s="82" t="str">
        <f ca="1">IF('INF S3 3'!$AR27="|","|",CN$25+'INF S3 3'!$AR27)</f>
        <v>|</v>
      </c>
      <c r="CO35" s="207"/>
      <c r="CP35" s="198"/>
      <c r="CQ35" s="190"/>
      <c r="CR35" s="83">
        <f ca="1">IF('INF S3 3'!$AQ27="|","|",CR$25+'INF S3 3'!$AQ27)</f>
        <v>1.0108542824074074</v>
      </c>
      <c r="CS35" s="175"/>
      <c r="CT35" s="175"/>
      <c r="CU35" s="280"/>
      <c r="CV35" s="148">
        <v>46.492999999999995</v>
      </c>
      <c r="CW35" s="148"/>
      <c r="CX35" s="154" t="s">
        <v>141</v>
      </c>
      <c r="CY35" s="89"/>
      <c r="CZ35" s="83">
        <f ca="1">IF('INF S3 3'!$AY27="|","|",CZ$37+'INF S3 3'!$AY27-'INF S3 3'!$AY$29)</f>
        <v>0.19822541666666665</v>
      </c>
      <c r="DA35" s="82" t="str">
        <f ca="1">IF('INF S3 3'!$AZ27="|","|",DA$38+'INF S3 3'!$AZ27)</f>
        <v>|</v>
      </c>
      <c r="DB35" s="207">
        <f ca="1">IF('INF S3 3'!$AY27="|","|",DB$38+'INF S3 3'!$AY27)</f>
        <v>0.21871152777777775</v>
      </c>
      <c r="DC35" s="190"/>
      <c r="DD35" s="198"/>
      <c r="DE35" s="89"/>
      <c r="DF35" s="207"/>
      <c r="DG35" s="83">
        <f ca="1">IF('INF S3 3'!$AY27="|","|",DG$37+'INF S3 3'!$AY27-'INF S3 3'!$AY$29)</f>
        <v>0.23989208333333334</v>
      </c>
      <c r="DH35" s="82" t="str">
        <f ca="1">IF('INF S3 3'!$AZ27="|","|",DH$38+'INF S3 3'!$AZ27)</f>
        <v>|</v>
      </c>
      <c r="DI35" s="207">
        <f ca="1">IF('INF S3 3'!$AY27="|","|",DI$38+'INF S3 3'!$AY27)</f>
        <v>0.26037819444444443</v>
      </c>
      <c r="DJ35" s="190"/>
      <c r="DK35" s="198"/>
      <c r="DL35" s="89"/>
      <c r="DM35" s="207"/>
      <c r="DN35" s="83">
        <f ca="1">IF('INF S3 3'!$AY27="|","|",DN$37+'INF S3 3'!$AY27-'INF S3 3'!$AY$29)</f>
        <v>0.28155875000000002</v>
      </c>
      <c r="DO35" s="82" t="str">
        <f ca="1">IF('INF S3 3'!$AZ27="|","|",DO$38+'INF S3 3'!$AZ27)</f>
        <v>|</v>
      </c>
      <c r="DP35" s="207">
        <f ca="1">IF('INF S3 3'!$AY27="|","|",DP$38+'INF S3 3'!$AY27)</f>
        <v>0.30204486111111112</v>
      </c>
      <c r="DQ35" s="190"/>
      <c r="DR35" s="198" t="str">
        <f ca="1">IF('INF S2 353-271'!$AE24="|","|",DR$38+'INF S2 353-271'!$AE24)</f>
        <v>|</v>
      </c>
      <c r="DS35" s="89"/>
      <c r="DT35" s="207"/>
      <c r="DU35" s="83">
        <f ca="1">IF('INF S3 3'!$AY27="|","|",DU$37+'INF S3 3'!$AY27-'INF S3 3'!$AY$29)</f>
        <v>0.32322541666666671</v>
      </c>
      <c r="DV35" s="82" t="str">
        <f ca="1">IF('INF S3 3'!$AZ27="|","|",DV$38+'INF S3 3'!$AZ27)</f>
        <v>|</v>
      </c>
      <c r="DW35" s="207">
        <f ca="1">IF('INF S3 3'!$AY27="|","|",DW$38+'INF S3 3'!$AY27)</f>
        <v>0.3437115277777778</v>
      </c>
      <c r="DX35" s="190"/>
      <c r="DY35" s="198"/>
      <c r="DZ35" s="89"/>
      <c r="EA35" s="207"/>
      <c r="EB35" s="82" t="str">
        <f ca="1">IF('INF S3 3'!$AZ27="|","|",EB$38+'INF S3 3'!$AZ27)</f>
        <v>|</v>
      </c>
      <c r="EC35" s="198" t="str">
        <f ca="1">IF('INF S2 353-271'!$AE24="|","|",EC$38+'INF S2 353-271'!$AE24)</f>
        <v>|</v>
      </c>
      <c r="ED35" s="89"/>
      <c r="EE35" s="83">
        <f ca="1">IF('INF S3 3'!$AY27="|","|",EE$37+'INF S3 3'!$AY27-'INF S3 3'!$AY$29)</f>
        <v>0.40655875000000002</v>
      </c>
      <c r="EF35" s="207">
        <f ca="1">IF('INF S3 3'!$AY27="|","|",EF$38+'INF S3 3'!$AY27)</f>
        <v>0.42704486111111112</v>
      </c>
      <c r="EG35" s="190"/>
      <c r="EH35" s="198"/>
      <c r="EI35" s="207"/>
      <c r="EJ35" s="82" t="str">
        <f ca="1">IF('INF S3 3'!$AZ27="|","|",EJ$38+'INF S3 3'!$AZ27)</f>
        <v>|</v>
      </c>
      <c r="EK35" s="198" t="str">
        <f ca="1">IF('INF S2 353-271'!$AE24="|","|",EK$38+'INF S2 353-271'!$AE24)</f>
        <v>|</v>
      </c>
      <c r="EL35" s="89"/>
      <c r="EM35" s="83">
        <f ca="1">IF('INF S3 3'!$AY27="|","|",EM$37+'INF S3 3'!$AY27-'INF S3 3'!$AY$29)</f>
        <v>0.48989208333333334</v>
      </c>
      <c r="EN35" s="207">
        <f ca="1">IF('INF S3 3'!$AY27="|","|",EN$38+'INF S3 3'!$AY27)</f>
        <v>0.51037819444444443</v>
      </c>
      <c r="EO35" s="190"/>
      <c r="EP35" s="198"/>
      <c r="EQ35" s="207"/>
      <c r="ER35" s="82" t="str">
        <f ca="1">IF('INF S3 3'!$AZ27="|","|",ER$38+'INF S3 3'!$AZ27)</f>
        <v>|</v>
      </c>
      <c r="ES35" s="198" t="str">
        <f ca="1">IF('INF S2 353-271'!$AE24="|","|",ES$38+'INF S2 353-271'!$AE24)</f>
        <v>|</v>
      </c>
      <c r="ET35" s="89"/>
      <c r="EU35" s="83">
        <f ca="1">IF('INF S3 3'!$AY27="|","|",EU$37+'INF S3 3'!$AY27-'INF S3 3'!$AY$29)</f>
        <v>0.5732254166666666</v>
      </c>
      <c r="EV35" s="207">
        <f ca="1">IF('INF S3 3'!$AY27="|","|",EV$38+'INF S3 3'!$AY27)</f>
        <v>0.59371152777777769</v>
      </c>
      <c r="EW35" s="190"/>
      <c r="EX35" s="198"/>
      <c r="EY35" s="207"/>
      <c r="EZ35" s="83">
        <f ca="1">IF('INF S3 3'!$AY27="|","|",EZ$37+'INF S3 3'!$AY27-'INF S3 3'!$AY$29)</f>
        <v>0.61489208333333334</v>
      </c>
      <c r="FA35" s="82" t="str">
        <f ca="1">IF('INF S3 3'!$AZ27="|","|",FA$38+'INF S3 3'!$AZ27)</f>
        <v>|</v>
      </c>
      <c r="FB35" s="207">
        <f ca="1">IF('INF S3 3'!$AY27="|","|",FB$38+'INF S3 3'!$AY27)</f>
        <v>0.63537819444444443</v>
      </c>
      <c r="FC35" s="190"/>
      <c r="FD35" s="198" t="str">
        <f ca="1">IF('INF S2 353-271'!$AE24="|","|",FD$38+'INF S2 353-271'!$AE24)</f>
        <v>|</v>
      </c>
      <c r="FE35" s="89"/>
      <c r="FF35" s="207"/>
      <c r="FG35" s="83">
        <f ca="1">IF('INF S3 3'!$AY27="|","|",FG$37+'INF S3 3'!$AY27-'INF S3 3'!$AY$29)</f>
        <v>0.65655874999999997</v>
      </c>
      <c r="FH35" s="82" t="str">
        <f ca="1">IF('INF S3 3'!$AZ27="|","|",FH$38+'INF S3 3'!$AZ27)</f>
        <v>|</v>
      </c>
      <c r="FI35" s="207">
        <f ca="1">IF('INF S3 3'!$AY27="|","|",FI$38+'INF S3 3'!$AY27)</f>
        <v>0.67704486111111106</v>
      </c>
      <c r="FJ35" s="190"/>
      <c r="FK35" s="198"/>
      <c r="FL35" s="207"/>
      <c r="FM35" s="83">
        <f ca="1">IF('INF S3 3'!$AY27="|","|",FM$37+'INF S3 3'!$AY27-'INF S3 3'!$AY$29)</f>
        <v>0.6982254166666666</v>
      </c>
      <c r="FN35" s="82" t="str">
        <f ca="1">IF('INF S3 3'!$AZ27="|","|",FN$38+'INF S3 3'!$AZ27)</f>
        <v>|</v>
      </c>
      <c r="FO35" s="207">
        <f ca="1">IF('INF S3 3'!$AY27="|","|",FO$38+'INF S3 3'!$AY27)</f>
        <v>0.71871152777777769</v>
      </c>
      <c r="FP35" s="190"/>
      <c r="FQ35" s="198" t="str">
        <f ca="1">IF('INF S2 353-271'!$AE24="|","|",FQ$38+'INF S2 353-271'!$AE24)</f>
        <v>|</v>
      </c>
      <c r="FR35" s="89"/>
      <c r="FS35" s="207"/>
      <c r="FT35" s="82" t="str">
        <f ca="1">IF('INF S3 3'!$AZ27="|","|",FT$38+'INF S3 3'!$AZ27)</f>
        <v>|</v>
      </c>
      <c r="FU35" s="198"/>
      <c r="FV35" s="89"/>
      <c r="FW35" s="83">
        <f ca="1">IF('INF S3 3'!$AY27="|","|",FW$37+'INF S3 3'!$AY27-'INF S3 3'!$AY$29)</f>
        <v>0.78155874999999997</v>
      </c>
      <c r="FX35" s="207">
        <f ca="1">IF('INF S3 3'!$AY27="|","|",FX$38+'INF S3 3'!$AY27)</f>
        <v>0.80204486111111106</v>
      </c>
      <c r="FY35" s="190"/>
      <c r="FZ35" s="198" t="str">
        <f ca="1">IF('INF S2 353-271'!$AE24="|","|",FZ$38+'INF S2 353-271'!$AE24)</f>
        <v>|</v>
      </c>
      <c r="GA35" s="207"/>
      <c r="GB35" s="82" t="str">
        <f ca="1">IF('INF S3 3'!$AZ27="|","|",GB$38+'INF S3 3'!$AZ27)</f>
        <v>|</v>
      </c>
      <c r="GC35" s="198"/>
      <c r="GD35" s="89"/>
      <c r="GE35" s="83">
        <f ca="1">IF('INF S3 3'!$AY27="|","|",GE$37+'INF S3 3'!$AY27-'INF S3 3'!$AY$29)</f>
        <v>0.86489208333333334</v>
      </c>
      <c r="GF35" s="207">
        <f ca="1">IF('INF S3 3'!$AY27="|","|",GF$38+'INF S3 3'!$AY27)</f>
        <v>0.88537819444444443</v>
      </c>
      <c r="GG35" s="190"/>
      <c r="GH35" s="198" t="str">
        <f ca="1">IF('INF S2 353-271'!$AE24="|","|",GH$38+'INF S2 353-271'!$AE24)</f>
        <v>|</v>
      </c>
      <c r="GI35" s="207"/>
      <c r="GJ35" s="82" t="str">
        <f ca="1">IF('INF S3 3'!$AZ27="|","|",GJ$38+'INF S3 3'!$AZ27)</f>
        <v>|</v>
      </c>
      <c r="GK35" s="89"/>
      <c r="GL35" s="83">
        <f ca="1">IF('INF S3 3'!$AY27="|","|",GL$37+'INF S3 3'!$AY27-'INF S3 3'!$AY$29)</f>
        <v>0.9482254166666666</v>
      </c>
    </row>
    <row r="36" spans="1:194">
      <c r="A36" s="148">
        <f ca="1">'INF S3 3'!K25</f>
        <v>52.127999999999986</v>
      </c>
      <c r="B36" s="284"/>
      <c r="C36" s="154" t="str">
        <f ca="1">'INF S3 3'!L25</f>
        <v>Sątopy</v>
      </c>
      <c r="D36" s="275"/>
      <c r="E36" s="83">
        <f ca="1">IF('INF S3 3'!$AQ28="|","|",E$25+'INF S3 3'!$AQ28)</f>
        <v>0.26382771990740739</v>
      </c>
      <c r="F36" s="207"/>
      <c r="G36" s="89"/>
      <c r="H36" s="207">
        <f ca="1">IF('INF S3 3'!$AQ28="|","|",H$25+'INF S3 3'!$AQ28)</f>
        <v>0.2846610532407407</v>
      </c>
      <c r="I36" s="190"/>
      <c r="J36" s="82" t="str">
        <f ca="1">IF('INF S3 3'!$AR28="|","|",J$25+'INF S3 3'!$AR28)</f>
        <v>|</v>
      </c>
      <c r="K36" s="83">
        <f ca="1">IF('INF S3 3'!$AQ28="|","|",K$25+'INF S3 3'!$AQ28)</f>
        <v>0.30549438657407402</v>
      </c>
      <c r="L36" s="207"/>
      <c r="M36" s="89"/>
      <c r="N36" s="196" t="str">
        <f ca="1">IF('INF S3 3'!$AS28="|","|",N$25+'INF S3 3'!$AS28)</f>
        <v>|</v>
      </c>
      <c r="O36" s="207">
        <f ca="1">IF('INF S3 3'!$AQ28="|","|",O$25+'INF S3 3'!$AQ28)</f>
        <v>0.32632771990740739</v>
      </c>
      <c r="P36" s="190"/>
      <c r="Q36" s="82" t="str">
        <f ca="1">IF('INF S3 3'!$AR28="|","|",Q$25+'INF S3 3'!$AR28)</f>
        <v>|</v>
      </c>
      <c r="R36" s="83">
        <f ca="1">IF('INF S3 3'!$AQ28="|","|",R$25+'INF S3 3'!$AQ28)</f>
        <v>0.3471610532407407</v>
      </c>
      <c r="S36" s="207"/>
      <c r="T36" s="89"/>
      <c r="U36" s="198"/>
      <c r="V36" s="207">
        <f ca="1">IF('INF S3 3'!$AQ28="|","|",V$25+'INF S3 3'!$AQ28)</f>
        <v>0.36799438657407402</v>
      </c>
      <c r="W36" s="190"/>
      <c r="X36" s="82" t="str">
        <f ca="1">IF('INF S3 3'!$AR28="|","|",X$25+'INF S3 3'!$AR28)</f>
        <v>|</v>
      </c>
      <c r="Y36" s="83">
        <f ca="1">IF('INF S3 3'!$AQ28="|","|",Y$25+'INF S3 3'!$AQ28)</f>
        <v>0.38882771990740739</v>
      </c>
      <c r="Z36" s="207"/>
      <c r="AA36" s="89"/>
      <c r="AB36" s="198" t="str">
        <f ca="1">IF('INF S2 353-271'!$AT28="|","|",AB$25+'INF S2 353-271'!$AT28)</f>
        <v>|</v>
      </c>
      <c r="AC36" s="207">
        <f ca="1">IF('INF S3 3'!$AQ28="|","|",AC$25+'INF S3 3'!$AQ28)</f>
        <v>0.4096610532407407</v>
      </c>
      <c r="AD36" s="190"/>
      <c r="AE36" s="82" t="str">
        <f ca="1">IF('INF S3 3'!$AR28="|","|",AE$25+'INF S3 3'!$AR28)</f>
        <v>|</v>
      </c>
      <c r="AF36" s="207"/>
      <c r="AG36" s="198"/>
      <c r="AH36" s="207">
        <f ca="1">IF('INF S3 3'!$AQ28="|","|",AH$25+'INF S3 3'!$AQ28)</f>
        <v>0.45132771990740739</v>
      </c>
      <c r="AI36" s="190"/>
      <c r="AJ36" s="83">
        <f ca="1">IF('INF S3 3'!$AQ28="|","|",AJ$25+'INF S3 3'!$AQ28)</f>
        <v>0.4721610532407407</v>
      </c>
      <c r="AK36" s="89"/>
      <c r="AL36" s="198" t="str">
        <f ca="1">IF('INF S2 353-271'!$AT28="|","|",AL$25+'INF S2 353-271'!$AT28)</f>
        <v>|</v>
      </c>
      <c r="AM36" s="82" t="str">
        <f ca="1">IF('INF S3 3'!$AR28="|","|",AM$25+'INF S3 3'!$AR28)</f>
        <v>|</v>
      </c>
      <c r="AN36" s="207"/>
      <c r="AO36" s="198"/>
      <c r="AP36" s="207">
        <f ca="1">IF('INF S3 3'!$AQ28="|","|",AP$25+'INF S3 3'!$AQ28)</f>
        <v>0.53466105324074076</v>
      </c>
      <c r="AQ36" s="190"/>
      <c r="AR36" s="83">
        <f ca="1">IF('INF S3 3'!$AQ28="|","|",AR$25+'INF S3 3'!$AQ28)</f>
        <v>0.55549438657407413</v>
      </c>
      <c r="AS36" s="89"/>
      <c r="AT36" s="198" t="str">
        <f ca="1">IF('INF S2 353-271'!$AT28="|","|",AT$25+'INF S2 353-271'!$AT28)</f>
        <v>|</v>
      </c>
      <c r="AU36" s="82" t="str">
        <f ca="1">IF('INF S3 3'!$AR28="|","|",AU$25+'INF S3 3'!$AR28)</f>
        <v>|</v>
      </c>
      <c r="AV36" s="207"/>
      <c r="AW36" s="198"/>
      <c r="AX36" s="207">
        <f ca="1">IF('INF S3 3'!$AQ28="|","|",AX$25+'INF S3 3'!$AQ28)</f>
        <v>0.61799438657407413</v>
      </c>
      <c r="AY36" s="190"/>
      <c r="AZ36" s="83">
        <f ca="1">IF('INF S3 3'!$AQ28="|","|",AZ$25+'INF S3 3'!$AQ28)</f>
        <v>0.63882771990740739</v>
      </c>
      <c r="BA36" s="89"/>
      <c r="BB36" s="198" t="str">
        <f ca="1">IF('INF S2 353-271'!$AT28="|","|",BB$25+'INF S2 353-271'!$AT28)</f>
        <v>|</v>
      </c>
      <c r="BC36" s="82" t="str">
        <f ca="1">IF('INF S3 3'!$AR28="|","|",BC$25+'INF S3 3'!$AR28)</f>
        <v>|</v>
      </c>
      <c r="BD36" s="83">
        <f ca="1">IF('INF S3 3'!$AQ28="|","|",BD$25+'INF S3 3'!$AQ28)</f>
        <v>0.68049438657407413</v>
      </c>
      <c r="BE36" s="207"/>
      <c r="BF36" s="89"/>
      <c r="BG36" s="198"/>
      <c r="BH36" s="207">
        <f ca="1">IF('INF S3 3'!$AQ28="|","|",BH$25+'INF S3 3'!$AQ28)</f>
        <v>0.7013277199074075</v>
      </c>
      <c r="BI36" s="190"/>
      <c r="BJ36" s="82" t="str">
        <f ca="1">IF('INF S3 3'!$AR28="|","|",BJ$25+'INF S3 3'!$AR28)</f>
        <v>|</v>
      </c>
      <c r="BK36" s="83">
        <f ca="1">IF('INF S3 3'!$AQ28="|","|",BK$25+'INF S3 3'!$AQ28)</f>
        <v>0.72216105324074087</v>
      </c>
      <c r="BL36" s="207"/>
      <c r="BM36" s="89"/>
      <c r="BN36" s="198" t="str">
        <f ca="1">IF('INF S2 353-271'!$AT28="|","|",BN$25+'INF S2 353-271'!$AT28)</f>
        <v>|</v>
      </c>
      <c r="BO36" s="207">
        <f ca="1">IF('INF S3 3'!$AQ28="|","|",BO$25+'INF S3 3'!$AQ28)</f>
        <v>0.74299438657407413</v>
      </c>
      <c r="BP36" s="190"/>
      <c r="BQ36" s="82" t="str">
        <f ca="1">IF('INF S3 3'!$AR28="|","|",BQ$25+'INF S3 3'!$AR28)</f>
        <v>|</v>
      </c>
      <c r="BR36" s="83">
        <f ca="1">IF('INF S3 3'!$AQ28="|","|",BR$25+'INF S3 3'!$AQ28)</f>
        <v>0.7638277199074075</v>
      </c>
      <c r="BS36" s="207"/>
      <c r="BT36" s="89"/>
      <c r="BU36" s="198"/>
      <c r="BV36" s="207">
        <f ca="1">IF('INF S3 3'!$AQ28="|","|",BV$25+'INF S3 3'!$AQ28)</f>
        <v>0.78466105324074087</v>
      </c>
      <c r="BW36" s="190"/>
      <c r="BX36" s="82" t="str">
        <f ca="1">IF('INF S3 3'!$AR28="|","|",BX$25+'INF S3 3'!$AR28)</f>
        <v>|</v>
      </c>
      <c r="BY36" s="207"/>
      <c r="BZ36" s="198" t="str">
        <f ca="1">IF('INF S2 353-271'!$AT28="|","|",BZ$25+'INF S2 353-271'!$AT28)</f>
        <v>|</v>
      </c>
      <c r="CA36" s="207">
        <f ca="1">IF('INF S3 3'!$AQ28="|","|",CA$25+'INF S3 3'!$AQ28)</f>
        <v>0.8263277199074075</v>
      </c>
      <c r="CB36" s="190"/>
      <c r="CC36" s="83">
        <f ca="1">IF('INF S3 3'!$AQ28="|","|",CC$25+'INF S3 3'!$AQ28)</f>
        <v>0.84716105324074087</v>
      </c>
      <c r="CD36" s="89"/>
      <c r="CE36" s="198"/>
      <c r="CF36" s="82" t="str">
        <f ca="1">IF('INF S3 3'!$AR28="|","|",CF$25+'INF S3 3'!$AR28)</f>
        <v>|</v>
      </c>
      <c r="CG36" s="207"/>
      <c r="CH36" s="198" t="str">
        <f ca="1">IF('INF S2 353-271'!$AT28="|","|",CH$25+'INF S2 353-271'!$AT28)</f>
        <v>|</v>
      </c>
      <c r="CI36" s="207">
        <f ca="1">IF('INF S3 3'!$AQ28="|","|",CI$25+'INF S3 3'!$AQ28)</f>
        <v>0.90966105324074087</v>
      </c>
      <c r="CJ36" s="190"/>
      <c r="CK36" s="83">
        <f ca="1">IF('INF S3 3'!$AQ28="|","|",CK$25+'INF S3 3'!$AQ28)</f>
        <v>0.93049438657407413</v>
      </c>
      <c r="CL36" s="89"/>
      <c r="CM36" s="198"/>
      <c r="CN36" s="82" t="str">
        <f ca="1">IF('INF S3 3'!$AR28="|","|",CN$25+'INF S3 3'!$AR28)</f>
        <v>|</v>
      </c>
      <c r="CO36" s="207"/>
      <c r="CP36" s="198"/>
      <c r="CQ36" s="190"/>
      <c r="CR36" s="83">
        <f ca="1">IF('INF S3 3'!$AQ28="|","|",CR$25+'INF S3 3'!$AQ28)</f>
        <v>1.0138277199074075</v>
      </c>
      <c r="CS36" s="175"/>
      <c r="CT36" s="175"/>
      <c r="CU36" s="280"/>
      <c r="CV36" s="148">
        <v>52.127999999999986</v>
      </c>
      <c r="CW36" s="148"/>
      <c r="CX36" s="154" t="s">
        <v>142</v>
      </c>
      <c r="CY36" s="89"/>
      <c r="CZ36" s="83">
        <f ca="1">IF('INF S3 3'!$AY28="|","|",CZ$37+'INF S3 3'!$AY28-'INF S3 3'!$AY$29)</f>
        <v>0.19525197916666667</v>
      </c>
      <c r="DA36" s="82" t="str">
        <f ca="1">IF('INF S3 3'!$AZ28="|","|",DA$38+'INF S3 3'!$AZ28)</f>
        <v>|</v>
      </c>
      <c r="DB36" s="207">
        <f ca="1">IF('INF S3 3'!$AY28="|","|",DB$38+'INF S3 3'!$AY28)</f>
        <v>0.21573809027777777</v>
      </c>
      <c r="DC36" s="190"/>
      <c r="DD36" s="198"/>
      <c r="DE36" s="89"/>
      <c r="DF36" s="207"/>
      <c r="DG36" s="83">
        <f ca="1">IF('INF S3 3'!$AY28="|","|",DG$37+'INF S3 3'!$AY28-'INF S3 3'!$AY$29)</f>
        <v>0.23691864583333336</v>
      </c>
      <c r="DH36" s="82" t="str">
        <f ca="1">IF('INF S3 3'!$AZ28="|","|",DH$38+'INF S3 3'!$AZ28)</f>
        <v>|</v>
      </c>
      <c r="DI36" s="207">
        <f ca="1">IF('INF S3 3'!$AY28="|","|",DI$38+'INF S3 3'!$AY28)</f>
        <v>0.25740475694444442</v>
      </c>
      <c r="DJ36" s="190"/>
      <c r="DK36" s="198"/>
      <c r="DL36" s="89"/>
      <c r="DM36" s="207"/>
      <c r="DN36" s="83">
        <f ca="1">IF('INF S3 3'!$AY28="|","|",DN$37+'INF S3 3'!$AY28-'INF S3 3'!$AY$29)</f>
        <v>0.27858531250000002</v>
      </c>
      <c r="DO36" s="82" t="str">
        <f ca="1">IF('INF S3 3'!$AZ28="|","|",DO$38+'INF S3 3'!$AZ28)</f>
        <v>|</v>
      </c>
      <c r="DP36" s="207">
        <f ca="1">IF('INF S3 3'!$AY28="|","|",DP$38+'INF S3 3'!$AY28)</f>
        <v>0.29907142361111111</v>
      </c>
      <c r="DQ36" s="190"/>
      <c r="DR36" s="198" t="str">
        <f ca="1">IF('INF S2 353-271'!$AE25="|","|",DR$38+'INF S2 353-271'!$AE25)</f>
        <v>|</v>
      </c>
      <c r="DS36" s="89"/>
      <c r="DT36" s="207"/>
      <c r="DU36" s="83">
        <f ca="1">IF('INF S3 3'!$AY28="|","|",DU$37+'INF S3 3'!$AY28-'INF S3 3'!$AY$29)</f>
        <v>0.3202519791666667</v>
      </c>
      <c r="DV36" s="82" t="str">
        <f ca="1">IF('INF S3 3'!$AZ28="|","|",DV$38+'INF S3 3'!$AZ28)</f>
        <v>|</v>
      </c>
      <c r="DW36" s="207">
        <f ca="1">IF('INF S3 3'!$AY28="|","|",DW$38+'INF S3 3'!$AY28)</f>
        <v>0.34073809027777779</v>
      </c>
      <c r="DX36" s="190"/>
      <c r="DY36" s="198"/>
      <c r="DZ36" s="89"/>
      <c r="EA36" s="207"/>
      <c r="EB36" s="82" t="str">
        <f ca="1">IF('INF S3 3'!$AZ28="|","|",EB$38+'INF S3 3'!$AZ28)</f>
        <v>|</v>
      </c>
      <c r="EC36" s="198" t="str">
        <f ca="1">IF('INF S2 353-271'!$AE25="|","|",EC$38+'INF S2 353-271'!$AE25)</f>
        <v>|</v>
      </c>
      <c r="ED36" s="89"/>
      <c r="EE36" s="83">
        <f ca="1">IF('INF S3 3'!$AY28="|","|",EE$37+'INF S3 3'!$AY28-'INF S3 3'!$AY$29)</f>
        <v>0.40358531250000002</v>
      </c>
      <c r="EF36" s="207">
        <f ca="1">IF('INF S3 3'!$AY28="|","|",EF$38+'INF S3 3'!$AY28)</f>
        <v>0.42407142361111111</v>
      </c>
      <c r="EG36" s="190"/>
      <c r="EH36" s="198"/>
      <c r="EI36" s="207"/>
      <c r="EJ36" s="82" t="str">
        <f ca="1">IF('INF S3 3'!$AZ28="|","|",EJ$38+'INF S3 3'!$AZ28)</f>
        <v>|</v>
      </c>
      <c r="EK36" s="198" t="str">
        <f ca="1">IF('INF S2 353-271'!$AE25="|","|",EK$38+'INF S2 353-271'!$AE25)</f>
        <v>|</v>
      </c>
      <c r="EL36" s="89"/>
      <c r="EM36" s="83">
        <f ca="1">IF('INF S3 3'!$AY28="|","|",EM$37+'INF S3 3'!$AY28-'INF S3 3'!$AY$29)</f>
        <v>0.48691864583333333</v>
      </c>
      <c r="EN36" s="207">
        <f ca="1">IF('INF S3 3'!$AY28="|","|",EN$38+'INF S3 3'!$AY28)</f>
        <v>0.50740475694444442</v>
      </c>
      <c r="EO36" s="190"/>
      <c r="EP36" s="198"/>
      <c r="EQ36" s="207"/>
      <c r="ER36" s="82" t="str">
        <f ca="1">IF('INF S3 3'!$AZ28="|","|",ER$38+'INF S3 3'!$AZ28)</f>
        <v>|</v>
      </c>
      <c r="ES36" s="198" t="str">
        <f ca="1">IF('INF S2 353-271'!$AE25="|","|",ES$38+'INF S2 353-271'!$AE25)</f>
        <v>|</v>
      </c>
      <c r="ET36" s="89"/>
      <c r="EU36" s="83">
        <f ca="1">IF('INF S3 3'!$AY28="|","|",EU$37+'INF S3 3'!$AY28-'INF S3 3'!$AY$29)</f>
        <v>0.57025197916666659</v>
      </c>
      <c r="EV36" s="207">
        <f ca="1">IF('INF S3 3'!$AY28="|","|",EV$38+'INF S3 3'!$AY28)</f>
        <v>0.59073809027777768</v>
      </c>
      <c r="EW36" s="190"/>
      <c r="EX36" s="198"/>
      <c r="EY36" s="207"/>
      <c r="EZ36" s="83">
        <f ca="1">IF('INF S3 3'!$AY28="|","|",EZ$37+'INF S3 3'!$AY28-'INF S3 3'!$AY$29)</f>
        <v>0.61191864583333333</v>
      </c>
      <c r="FA36" s="82" t="str">
        <f ca="1">IF('INF S3 3'!$AZ28="|","|",FA$38+'INF S3 3'!$AZ28)</f>
        <v>|</v>
      </c>
      <c r="FB36" s="207">
        <f ca="1">IF('INF S3 3'!$AY28="|","|",FB$38+'INF S3 3'!$AY28)</f>
        <v>0.63240475694444442</v>
      </c>
      <c r="FC36" s="190"/>
      <c r="FD36" s="198" t="str">
        <f ca="1">IF('INF S2 353-271'!$AE25="|","|",FD$38+'INF S2 353-271'!$AE25)</f>
        <v>|</v>
      </c>
      <c r="FE36" s="89"/>
      <c r="FF36" s="207"/>
      <c r="FG36" s="83">
        <f ca="1">IF('INF S3 3'!$AY28="|","|",FG$37+'INF S3 3'!$AY28-'INF S3 3'!$AY$29)</f>
        <v>0.65358531249999996</v>
      </c>
      <c r="FH36" s="82" t="str">
        <f ca="1">IF('INF S3 3'!$AZ28="|","|",FH$38+'INF S3 3'!$AZ28)</f>
        <v>|</v>
      </c>
      <c r="FI36" s="207">
        <f ca="1">IF('INF S3 3'!$AY28="|","|",FI$38+'INF S3 3'!$AY28)</f>
        <v>0.67407142361111105</v>
      </c>
      <c r="FJ36" s="190"/>
      <c r="FK36" s="198"/>
      <c r="FL36" s="207"/>
      <c r="FM36" s="83">
        <f ca="1">IF('INF S3 3'!$AY28="|","|",FM$37+'INF S3 3'!$AY28-'INF S3 3'!$AY$29)</f>
        <v>0.69525197916666659</v>
      </c>
      <c r="FN36" s="82" t="str">
        <f ca="1">IF('INF S3 3'!$AZ28="|","|",FN$38+'INF S3 3'!$AZ28)</f>
        <v>|</v>
      </c>
      <c r="FO36" s="207">
        <f ca="1">IF('INF S3 3'!$AY28="|","|",FO$38+'INF S3 3'!$AY28)</f>
        <v>0.71573809027777768</v>
      </c>
      <c r="FP36" s="190"/>
      <c r="FQ36" s="198" t="str">
        <f ca="1">IF('INF S2 353-271'!$AE25="|","|",FQ$38+'INF S2 353-271'!$AE25)</f>
        <v>|</v>
      </c>
      <c r="FR36" s="89"/>
      <c r="FS36" s="207"/>
      <c r="FT36" s="82" t="str">
        <f ca="1">IF('INF S3 3'!$AZ28="|","|",FT$38+'INF S3 3'!$AZ28)</f>
        <v>|</v>
      </c>
      <c r="FU36" s="198"/>
      <c r="FV36" s="89"/>
      <c r="FW36" s="83">
        <f ca="1">IF('INF S3 3'!$AY28="|","|",FW$37+'INF S3 3'!$AY28-'INF S3 3'!$AY$29)</f>
        <v>0.77858531249999996</v>
      </c>
      <c r="FX36" s="207">
        <f ca="1">IF('INF S3 3'!$AY28="|","|",FX$38+'INF S3 3'!$AY28)</f>
        <v>0.79907142361111105</v>
      </c>
      <c r="FY36" s="190"/>
      <c r="FZ36" s="198" t="str">
        <f ca="1">IF('INF S2 353-271'!$AE25="|","|",FZ$38+'INF S2 353-271'!$AE25)</f>
        <v>|</v>
      </c>
      <c r="GA36" s="207"/>
      <c r="GB36" s="82" t="str">
        <f ca="1">IF('INF S3 3'!$AZ28="|","|",GB$38+'INF S3 3'!$AZ28)</f>
        <v>|</v>
      </c>
      <c r="GC36" s="198"/>
      <c r="GD36" s="89"/>
      <c r="GE36" s="83">
        <f ca="1">IF('INF S3 3'!$AY28="|","|",GE$37+'INF S3 3'!$AY28-'INF S3 3'!$AY$29)</f>
        <v>0.86191864583333333</v>
      </c>
      <c r="GF36" s="207">
        <f ca="1">IF('INF S3 3'!$AY28="|","|",GF$38+'INF S3 3'!$AY28)</f>
        <v>0.88240475694444442</v>
      </c>
      <c r="GG36" s="190"/>
      <c r="GH36" s="198" t="str">
        <f ca="1">IF('INF S2 353-271'!$AE25="|","|",GH$38+'INF S2 353-271'!$AE25)</f>
        <v>|</v>
      </c>
      <c r="GI36" s="207"/>
      <c r="GJ36" s="82" t="str">
        <f ca="1">IF('INF S3 3'!$AZ28="|","|",GJ$38+'INF S3 3'!$AZ28)</f>
        <v>|</v>
      </c>
      <c r="GK36" s="89"/>
      <c r="GL36" s="83">
        <f ca="1">IF('INF S3 3'!$AY28="|","|",GL$37+'INF S3 3'!$AY28-'INF S3 3'!$AY$29)</f>
        <v>0.94525197916666659</v>
      </c>
    </row>
    <row r="37" spans="1:194" s="18" customFormat="1">
      <c r="A37" s="149">
        <f ca="1">'INF S3 3'!K26</f>
        <v>57.384999999999991</v>
      </c>
      <c r="B37" s="285"/>
      <c r="C37" s="183" t="str">
        <f ca="1">'INF S3 3'!L26</f>
        <v>Nowy Tomyśl</v>
      </c>
      <c r="D37" s="346"/>
      <c r="E37" s="84">
        <f ca="1">IF('INF S3 3'!$AQ29="|","|",E$25+'INF S3 3'!$AQ29)</f>
        <v>0.26671858796296294</v>
      </c>
      <c r="F37" s="206"/>
      <c r="G37" s="178"/>
      <c r="H37" s="206">
        <f ca="1">IF('INF S3 3'!$AQ29="|","|",H$25+'INF S3 3'!$AQ29)</f>
        <v>0.28755192129629625</v>
      </c>
      <c r="I37" s="85"/>
      <c r="J37" s="86">
        <f ca="1">IF('INF S3 3'!$AR29="|","|",J$25+'INF S3 3'!$AR29)</f>
        <v>0.29771489583333333</v>
      </c>
      <c r="K37" s="84">
        <f ca="1">IF('INF S3 3'!$AQ29="|","|",K$25+'INF S3 3'!$AQ29)</f>
        <v>0.30838525462962962</v>
      </c>
      <c r="L37" s="206"/>
      <c r="M37" s="178"/>
      <c r="N37" s="341">
        <f ca="1">IF('INF S3 3'!$AS29="|","|",N$25+'INF S3 3'!$AS29)</f>
        <v>0.31592592592592594</v>
      </c>
      <c r="O37" s="206">
        <f ca="1">IF('INF S3 3'!$AQ29="|","|",O$25+'INF S3 3'!$AQ29)</f>
        <v>0.32921858796296299</v>
      </c>
      <c r="P37" s="85"/>
      <c r="Q37" s="86">
        <f ca="1">IF('INF S3 3'!$AR29="|","|",Q$25+'INF S3 3'!$AR29)</f>
        <v>0.33938156250000001</v>
      </c>
      <c r="R37" s="84">
        <f ca="1">IF('INF S3 3'!$AQ29="|","|",R$25+'INF S3 3'!$AQ29)</f>
        <v>0.35005192129629625</v>
      </c>
      <c r="S37" s="206"/>
      <c r="T37" s="178"/>
      <c r="U37" s="344"/>
      <c r="V37" s="206">
        <f ca="1">IF('INF S3 3'!$AQ29="|","|",V$25+'INF S3 3'!$AQ29)</f>
        <v>0.37088525462962962</v>
      </c>
      <c r="W37" s="85"/>
      <c r="X37" s="86">
        <f ca="1">IF('INF S3 3'!$AR29="|","|",X$25+'INF S3 3'!$AR29)</f>
        <v>0.3810482291666667</v>
      </c>
      <c r="Y37" s="84">
        <f ca="1">IF('INF S3 3'!$AQ29="|","|",Y$25+'INF S3 3'!$AQ29)</f>
        <v>0.39171858796296299</v>
      </c>
      <c r="Z37" s="206"/>
      <c r="AA37" s="178"/>
      <c r="AB37" s="344" t="str">
        <f ca="1">IF('INF S2 353-271'!$AT29="|","|",AB$25+'INF S2 353-271'!$AT29)</f>
        <v>|</v>
      </c>
      <c r="AC37" s="206">
        <f ca="1">IF('INF S3 3'!$AQ29="|","|",AC$25+'INF S3 3'!$AQ29)</f>
        <v>0.41255192129629625</v>
      </c>
      <c r="AD37" s="85"/>
      <c r="AE37" s="86">
        <f ca="1">IF('INF S3 3'!$AR29="|","|",AE$25+'INF S3 3'!$AR29)</f>
        <v>0.42271489583333333</v>
      </c>
      <c r="AF37" s="206"/>
      <c r="AG37" s="344"/>
      <c r="AH37" s="206">
        <f ca="1">IF('INF S3 3'!$AQ29="|","|",AH$25+'INF S3 3'!$AQ29)</f>
        <v>0.45421858796296299</v>
      </c>
      <c r="AI37" s="85"/>
      <c r="AJ37" s="84">
        <f ca="1">IF('INF S3 3'!$AQ29="|","|",AJ$25+'INF S3 3'!$AQ29)</f>
        <v>0.47505192129629625</v>
      </c>
      <c r="AK37" s="178"/>
      <c r="AL37" s="344" t="str">
        <f ca="1">IF('INF S2 353-271'!$AT29="|","|",AL$25+'INF S2 353-271'!$AT29)</f>
        <v>|</v>
      </c>
      <c r="AM37" s="86">
        <f ca="1">IF('INF S3 3'!$AR29="|","|",AM$25+'INF S3 3'!$AR29)</f>
        <v>0.5060482291666667</v>
      </c>
      <c r="AN37" s="206"/>
      <c r="AO37" s="344"/>
      <c r="AP37" s="206">
        <f ca="1">IF('INF S3 3'!$AQ29="|","|",AP$25+'INF S3 3'!$AQ29)</f>
        <v>0.53755192129629625</v>
      </c>
      <c r="AQ37" s="85"/>
      <c r="AR37" s="84">
        <f ca="1">IF('INF S3 3'!$AQ29="|","|",AR$25+'INF S3 3'!$AQ29)</f>
        <v>0.55838525462962962</v>
      </c>
      <c r="AS37" s="178"/>
      <c r="AT37" s="344" t="str">
        <f ca="1">IF('INF S2 353-271'!$AT29="|","|",AT$25+'INF S2 353-271'!$AT29)</f>
        <v>|</v>
      </c>
      <c r="AU37" s="86">
        <f ca="1">IF('INF S3 3'!$AR29="|","|",AU$25+'INF S3 3'!$AR29)</f>
        <v>0.58938156249999996</v>
      </c>
      <c r="AV37" s="206"/>
      <c r="AW37" s="344"/>
      <c r="AX37" s="206">
        <f ca="1">IF('INF S3 3'!$AQ29="|","|",AX$25+'INF S3 3'!$AQ29)</f>
        <v>0.62088525462962962</v>
      </c>
      <c r="AY37" s="85"/>
      <c r="AZ37" s="84">
        <f ca="1">IF('INF S3 3'!$AQ29="|","|",AZ$25+'INF S3 3'!$AQ29)</f>
        <v>0.64171858796296288</v>
      </c>
      <c r="BA37" s="178"/>
      <c r="BB37" s="344" t="str">
        <f ca="1">IF('INF S2 353-271'!$AT29="|","|",BB$25+'INF S2 353-271'!$AT29)</f>
        <v>|</v>
      </c>
      <c r="BC37" s="86">
        <f ca="1">IF('INF S3 3'!$AR29="|","|",BC$25+'INF S3 3'!$AR29)</f>
        <v>0.67271489583333333</v>
      </c>
      <c r="BD37" s="84">
        <f ca="1">IF('INF S3 3'!$AQ29="|","|",BD$25+'INF S3 3'!$AQ29)</f>
        <v>0.68338525462962962</v>
      </c>
      <c r="BE37" s="206"/>
      <c r="BF37" s="178"/>
      <c r="BG37" s="344"/>
      <c r="BH37" s="206">
        <f ca="1">IF('INF S3 3'!$AQ29="|","|",BH$25+'INF S3 3'!$AQ29)</f>
        <v>0.70421858796296299</v>
      </c>
      <c r="BI37" s="85"/>
      <c r="BJ37" s="86">
        <f ca="1">IF('INF S3 3'!$AR29="|","|",BJ$25+'INF S3 3'!$AR29)</f>
        <v>0.71438156250000007</v>
      </c>
      <c r="BK37" s="84">
        <f ca="1">IF('INF S3 3'!$AQ29="|","|",BK$25+'INF S3 3'!$AQ29)</f>
        <v>0.72505192129629636</v>
      </c>
      <c r="BL37" s="206"/>
      <c r="BM37" s="178"/>
      <c r="BN37" s="344" t="str">
        <f ca="1">IF('INF S2 353-271'!$AT29="|","|",BN$25+'INF S2 353-271'!$AT29)</f>
        <v>|</v>
      </c>
      <c r="BO37" s="206">
        <f ca="1">IF('INF S3 3'!$AQ29="|","|",BO$25+'INF S3 3'!$AQ29)</f>
        <v>0.74588525462962962</v>
      </c>
      <c r="BP37" s="85"/>
      <c r="BQ37" s="86">
        <f ca="1">IF('INF S3 3'!$AR29="|","|",BQ$25+'INF S3 3'!$AR29)</f>
        <v>0.7560482291666667</v>
      </c>
      <c r="BR37" s="84">
        <f ca="1">IF('INF S3 3'!$AQ29="|","|",BR$25+'INF S3 3'!$AQ29)</f>
        <v>0.76671858796296299</v>
      </c>
      <c r="BS37" s="206"/>
      <c r="BT37" s="178"/>
      <c r="BU37" s="344"/>
      <c r="BV37" s="206">
        <f ca="1">IF('INF S3 3'!$AQ29="|","|",BV$25+'INF S3 3'!$AQ29)</f>
        <v>0.78755192129629636</v>
      </c>
      <c r="BW37" s="85"/>
      <c r="BX37" s="86">
        <f ca="1">IF('INF S3 3'!$AR29="|","|",BX$25+'INF S3 3'!$AR29)</f>
        <v>0.79771489583333333</v>
      </c>
      <c r="BY37" s="206"/>
      <c r="BZ37" s="344" t="str">
        <f ca="1">IF('INF S2 353-271'!$AT29="|","|",BZ$25+'INF S2 353-271'!$AT29)</f>
        <v>|</v>
      </c>
      <c r="CA37" s="206">
        <f ca="1">IF('INF S3 3'!$AQ29="|","|",CA$25+'INF S3 3'!$AQ29)</f>
        <v>0.82921858796296299</v>
      </c>
      <c r="CB37" s="85"/>
      <c r="CC37" s="84">
        <f ca="1">IF('INF S3 3'!$AQ29="|","|",CC$25+'INF S3 3'!$AQ29)</f>
        <v>0.85005192129629636</v>
      </c>
      <c r="CD37" s="178"/>
      <c r="CE37" s="344"/>
      <c r="CF37" s="86">
        <f ca="1">IF('INF S3 3'!$AR29="|","|",CF$25+'INF S3 3'!$AR29)</f>
        <v>0.8810482291666667</v>
      </c>
      <c r="CG37" s="206"/>
      <c r="CH37" s="344" t="str">
        <f ca="1">IF('INF S2 353-271'!$AT29="|","|",CH$25+'INF S2 353-271'!$AT29)</f>
        <v>|</v>
      </c>
      <c r="CI37" s="206">
        <f ca="1">IF('INF S3 3'!$AQ29="|","|",CI$25+'INF S3 3'!$AQ29)</f>
        <v>0.91255192129629636</v>
      </c>
      <c r="CJ37" s="85"/>
      <c r="CK37" s="84">
        <f ca="1">IF('INF S3 3'!$AQ29="|","|",CK$25+'INF S3 3'!$AQ29)</f>
        <v>0.93338525462962962</v>
      </c>
      <c r="CL37" s="178"/>
      <c r="CM37" s="344"/>
      <c r="CN37" s="86">
        <f ca="1">IF('INF S3 3'!$AR29="|","|",CN$25+'INF S3 3'!$AR29)</f>
        <v>0.96438156250000007</v>
      </c>
      <c r="CO37" s="206"/>
      <c r="CP37" s="344"/>
      <c r="CQ37" s="85"/>
      <c r="CR37" s="84">
        <f ca="1">IF('INF S3 3'!$AQ29="|","|",CR$25+'INF S3 3'!$AQ29)</f>
        <v>1.016718587962963</v>
      </c>
      <c r="CS37" s="336"/>
      <c r="CT37" s="336"/>
      <c r="CU37" s="279"/>
      <c r="CV37" s="149">
        <v>57.384999999999991</v>
      </c>
      <c r="CW37" s="149"/>
      <c r="CX37" s="262" t="s">
        <v>16</v>
      </c>
      <c r="CY37" s="181"/>
      <c r="CZ37" s="167">
        <v>0.19236111111111112</v>
      </c>
      <c r="DA37" s="86">
        <f ca="1">IF('INF S3 3'!$AZ29="|","|",DA$38+'INF S3 3'!$AZ29)</f>
        <v>0.20312499999999997</v>
      </c>
      <c r="DB37" s="206">
        <f ca="1">IF('INF S3 3'!$AY29="|","|",DB$38+'INF S3 3'!$AY29)</f>
        <v>0.21284722222222222</v>
      </c>
      <c r="DC37" s="85"/>
      <c r="DD37" s="344"/>
      <c r="DE37" s="181"/>
      <c r="DF37" s="206"/>
      <c r="DG37" s="167">
        <v>0.23402777777777781</v>
      </c>
      <c r="DH37" s="86">
        <f ca="1">IF('INF S3 3'!$AZ29="|","|",DH$38+'INF S3 3'!$AZ29)</f>
        <v>0.24479166666666663</v>
      </c>
      <c r="DI37" s="206">
        <f ca="1">IF('INF S3 3'!$AY29="|","|",DI$38+'INF S3 3'!$AY29)</f>
        <v>0.25451388888888887</v>
      </c>
      <c r="DJ37" s="85"/>
      <c r="DK37" s="344"/>
      <c r="DL37" s="181"/>
      <c r="DM37" s="206"/>
      <c r="DN37" s="167">
        <v>0.27569444444444446</v>
      </c>
      <c r="DO37" s="86">
        <f ca="1">IF('INF S3 3'!$AZ29="|","|",DO$38+'INF S3 3'!$AZ29)</f>
        <v>0.28645833333333331</v>
      </c>
      <c r="DP37" s="206">
        <f ca="1">IF('INF S3 3'!$AY29="|","|",DP$38+'INF S3 3'!$AY29)</f>
        <v>0.29618055555555556</v>
      </c>
      <c r="DQ37" s="85"/>
      <c r="DR37" s="344" t="str">
        <f ca="1">IF('INF S2 353-271'!$AE26="|","|",DR$38+'INF S2 353-271'!$AE26)</f>
        <v>|</v>
      </c>
      <c r="DS37" s="181"/>
      <c r="DT37" s="206"/>
      <c r="DU37" s="167">
        <v>0.31736111111111115</v>
      </c>
      <c r="DV37" s="86">
        <f ca="1">IF('INF S3 3'!$AZ29="|","|",DV$38+'INF S3 3'!$AZ29)</f>
        <v>0.328125</v>
      </c>
      <c r="DW37" s="206">
        <f ca="1">IF('INF S3 3'!$AY29="|","|",DW$38+'INF S3 3'!$AY29)</f>
        <v>0.33784722222222224</v>
      </c>
      <c r="DX37" s="85"/>
      <c r="DY37" s="344"/>
      <c r="DZ37" s="181"/>
      <c r="EA37" s="206"/>
      <c r="EB37" s="86">
        <f ca="1">IF('INF S3 3'!$AZ29="|","|",EB$38+'INF S3 3'!$AZ29)</f>
        <v>0.36979166666666669</v>
      </c>
      <c r="EC37" s="344" t="str">
        <f ca="1">IF('INF S2 353-271'!$AE26="|","|",EC$38+'INF S2 353-271'!$AE26)</f>
        <v>|</v>
      </c>
      <c r="ED37" s="181"/>
      <c r="EE37" s="167">
        <v>0.40069444444444446</v>
      </c>
      <c r="EF37" s="206">
        <f ca="1">IF('INF S3 3'!$AY29="|","|",EF$38+'INF S3 3'!$AY29)</f>
        <v>0.42118055555555556</v>
      </c>
      <c r="EG37" s="85"/>
      <c r="EH37" s="344"/>
      <c r="EI37" s="206"/>
      <c r="EJ37" s="86">
        <f ca="1">IF('INF S3 3'!$AZ29="|","|",EJ$38+'INF S3 3'!$AZ29)</f>
        <v>0.453125</v>
      </c>
      <c r="EK37" s="344" t="str">
        <f ca="1">IF('INF S2 353-271'!$AE26="|","|",EK$38+'INF S2 353-271'!$AE26)</f>
        <v>|</v>
      </c>
      <c r="EL37" s="181"/>
      <c r="EM37" s="167">
        <v>0.48402777777777778</v>
      </c>
      <c r="EN37" s="206">
        <f ca="1">IF('INF S3 3'!$AY29="|","|",EN$38+'INF S3 3'!$AY29)</f>
        <v>0.50451388888888882</v>
      </c>
      <c r="EO37" s="85"/>
      <c r="EP37" s="344"/>
      <c r="EQ37" s="206"/>
      <c r="ER37" s="86">
        <f ca="1">IF('INF S3 3'!$AZ29="|","|",ER$38+'INF S3 3'!$AZ29)</f>
        <v>0.53645833333333337</v>
      </c>
      <c r="ES37" s="344" t="str">
        <f ca="1">IF('INF S2 353-271'!$AE26="|","|",ES$38+'INF S2 353-271'!$AE26)</f>
        <v>|</v>
      </c>
      <c r="ET37" s="181"/>
      <c r="EU37" s="167">
        <v>0.56736111111111109</v>
      </c>
      <c r="EV37" s="206">
        <f ca="1">IF('INF S3 3'!$AY29="|","|",EV$38+'INF S3 3'!$AY29)</f>
        <v>0.58784722222222219</v>
      </c>
      <c r="EW37" s="85"/>
      <c r="EX37" s="344"/>
      <c r="EY37" s="206"/>
      <c r="EZ37" s="167">
        <v>0.60902777777777783</v>
      </c>
      <c r="FA37" s="86">
        <f ca="1">IF('INF S3 3'!$AZ29="|","|",FA$38+'INF S3 3'!$AZ29)</f>
        <v>0.61979166666666663</v>
      </c>
      <c r="FB37" s="206">
        <f ca="1">IF('INF S3 3'!$AY29="|","|",FB$38+'INF S3 3'!$AY29)</f>
        <v>0.62951388888888893</v>
      </c>
      <c r="FC37" s="85"/>
      <c r="FD37" s="344" t="str">
        <f ca="1">IF('INF S2 353-271'!$AE26="|","|",FD$38+'INF S2 353-271'!$AE26)</f>
        <v>|</v>
      </c>
      <c r="FE37" s="181"/>
      <c r="FF37" s="206"/>
      <c r="FG37" s="167">
        <v>0.65069444444444446</v>
      </c>
      <c r="FH37" s="86">
        <f ca="1">IF('INF S3 3'!$AZ29="|","|",FH$38+'INF S3 3'!$AZ29)</f>
        <v>0.66145833333333337</v>
      </c>
      <c r="FI37" s="206">
        <f ca="1">IF('INF S3 3'!$AY29="|","|",FI$38+'INF S3 3'!$AY29)</f>
        <v>0.67118055555555556</v>
      </c>
      <c r="FJ37" s="85"/>
      <c r="FK37" s="344"/>
      <c r="FL37" s="206"/>
      <c r="FM37" s="167">
        <v>0.69236111111111109</v>
      </c>
      <c r="FN37" s="86">
        <f ca="1">IF('INF S3 3'!$AZ29="|","|",FN$38+'INF S3 3'!$AZ29)</f>
        <v>0.703125</v>
      </c>
      <c r="FO37" s="206">
        <f ca="1">IF('INF S3 3'!$AY29="|","|",FO$38+'INF S3 3'!$AY29)</f>
        <v>0.71284722222222219</v>
      </c>
      <c r="FP37" s="85"/>
      <c r="FQ37" s="344" t="str">
        <f ca="1">IF('INF S2 353-271'!$AE26="|","|",FQ$38+'INF S2 353-271'!$AE26)</f>
        <v>|</v>
      </c>
      <c r="FR37" s="181"/>
      <c r="FS37" s="206"/>
      <c r="FT37" s="86">
        <f ca="1">IF('INF S3 3'!$AZ29="|","|",FT$38+'INF S3 3'!$AZ29)</f>
        <v>0.74479166666666663</v>
      </c>
      <c r="FU37" s="344"/>
      <c r="FV37" s="181"/>
      <c r="FW37" s="167">
        <v>0.77569444444444446</v>
      </c>
      <c r="FX37" s="206">
        <f ca="1">IF('INF S3 3'!$AY29="|","|",FX$38+'INF S3 3'!$AY29)</f>
        <v>0.79618055555555556</v>
      </c>
      <c r="FY37" s="85"/>
      <c r="FZ37" s="344" t="str">
        <f ca="1">IF('INF S2 353-271'!$AE26="|","|",FZ$38+'INF S2 353-271'!$AE26)</f>
        <v>|</v>
      </c>
      <c r="GA37" s="206"/>
      <c r="GB37" s="86">
        <f ca="1">IF('INF S3 3'!$AZ29="|","|",GB$38+'INF S3 3'!$AZ29)</f>
        <v>0.828125</v>
      </c>
      <c r="GC37" s="344"/>
      <c r="GD37" s="181"/>
      <c r="GE37" s="167">
        <v>0.85902777777777783</v>
      </c>
      <c r="GF37" s="206">
        <f ca="1">IF('INF S3 3'!$AY29="|","|",GF$38+'INF S3 3'!$AY29)</f>
        <v>0.87951388888888893</v>
      </c>
      <c r="GG37" s="85"/>
      <c r="GH37" s="344" t="str">
        <f ca="1">IF('INF S2 353-271'!$AE26="|","|",GH$38+'INF S2 353-271'!$AE26)</f>
        <v>|</v>
      </c>
      <c r="GI37" s="206"/>
      <c r="GJ37" s="86">
        <f ca="1">IF('INF S3 3'!$AZ29="|","|",GJ$38+'INF S3 3'!$AZ29)</f>
        <v>0.91145833333333337</v>
      </c>
      <c r="GK37" s="181"/>
      <c r="GL37" s="167">
        <v>0.94236111111111109</v>
      </c>
    </row>
    <row r="38" spans="1:194" s="217" customFormat="1">
      <c r="A38" s="218">
        <f ca="1">'INF S3 3'!K27</f>
        <v>80.97199999999998</v>
      </c>
      <c r="B38" s="219"/>
      <c r="C38" s="388" t="s">
        <v>143</v>
      </c>
      <c r="D38" s="219"/>
      <c r="E38" s="220"/>
      <c r="F38" s="237"/>
      <c r="G38" s="219"/>
      <c r="H38" s="237">
        <f ca="1">IF('INF S3 3'!$AQ30="|","|",H$25+'INF S3 3'!$AQ30)</f>
        <v>0.29935747685185182</v>
      </c>
      <c r="I38" s="95"/>
      <c r="J38" s="96">
        <f ca="1">IF('INF S3 3'!$AR30="|","|",J$25+'INF S3 3'!$AR30)</f>
        <v>0.30743711805555551</v>
      </c>
      <c r="K38" s="220"/>
      <c r="L38" s="237"/>
      <c r="M38" s="219"/>
      <c r="N38" s="193">
        <f ca="1">IF('INF S3 3'!$AS30="|","|",N$25+'INF S3 3'!$AS30)</f>
        <v>0.32564814814814813</v>
      </c>
      <c r="O38" s="237">
        <f ca="1">IF('INF S3 3'!$AQ30="|","|",O$25+'INF S3 3'!$AQ30)</f>
        <v>0.34102414351851851</v>
      </c>
      <c r="P38" s="95"/>
      <c r="Q38" s="96">
        <f ca="1">IF('INF S3 3'!$AR30="|","|",Q$25+'INF S3 3'!$AR30)</f>
        <v>0.3491037847222222</v>
      </c>
      <c r="R38" s="220"/>
      <c r="S38" s="237"/>
      <c r="T38" s="219"/>
      <c r="U38" s="236"/>
      <c r="V38" s="237">
        <f ca="1">IF('INF S3 3'!$AQ30="|","|",V$25+'INF S3 3'!$AQ30)</f>
        <v>0.38269081018518514</v>
      </c>
      <c r="W38" s="95"/>
      <c r="X38" s="96">
        <f ca="1">IF('INF S3 3'!$AR30="|","|",X$25+'INF S3 3'!$AR30)</f>
        <v>0.39077045138888888</v>
      </c>
      <c r="Y38" s="220"/>
      <c r="Z38" s="237"/>
      <c r="AA38" s="219"/>
      <c r="AB38" s="236">
        <f ca="1">AB25+'INF S3 3'!BM30</f>
        <v>0.37638888888888888</v>
      </c>
      <c r="AC38" s="237">
        <f ca="1">IF('INF S3 3'!$AQ30="|","|",AC$25+'INF S3 3'!$AQ30)</f>
        <v>0.42435747685185182</v>
      </c>
      <c r="AD38" s="95"/>
      <c r="AE38" s="96">
        <f ca="1">IF('INF S3 3'!$AR30="|","|",AE$25+'INF S3 3'!$AR30)</f>
        <v>0.43243711805555551</v>
      </c>
      <c r="AF38" s="237"/>
      <c r="AG38" s="236"/>
      <c r="AH38" s="237">
        <f ca="1">IF('INF S3 3'!$AQ30="|","|",AH$25+'INF S3 3'!$AQ30)</f>
        <v>0.46602414351851851</v>
      </c>
      <c r="AI38" s="95"/>
      <c r="AJ38" s="220"/>
      <c r="AK38" s="219"/>
      <c r="AL38" s="236">
        <f ca="1">AL25+'INF S3 3'!CA30</f>
        <v>0.4597222222222222</v>
      </c>
      <c r="AM38" s="96">
        <f ca="1">IF('INF S3 3'!$AR30="|","|",AM$25+'INF S3 3'!$AR30)</f>
        <v>0.51577045138888888</v>
      </c>
      <c r="AN38" s="237"/>
      <c r="AO38" s="236"/>
      <c r="AP38" s="237">
        <f ca="1">IF('INF S3 3'!$AQ30="|","|",AP$25+'INF S3 3'!$AQ30)</f>
        <v>0.54935747685185188</v>
      </c>
      <c r="AQ38" s="95"/>
      <c r="AR38" s="220"/>
      <c r="AS38" s="219"/>
      <c r="AT38" s="236">
        <f ca="1">AT25+'INF S3 3'!CI30</f>
        <v>0.54305555555555551</v>
      </c>
      <c r="AU38" s="96">
        <f ca="1">IF('INF S3 3'!$AR30="|","|",AU$25+'INF S3 3'!$AR30)</f>
        <v>0.59910378472222225</v>
      </c>
      <c r="AV38" s="237"/>
      <c r="AW38" s="236"/>
      <c r="AX38" s="237">
        <f ca="1">IF('INF S3 3'!$AQ30="|","|",AX$25+'INF S3 3'!$AQ30)</f>
        <v>0.63269081018518525</v>
      </c>
      <c r="AY38" s="95"/>
      <c r="AZ38" s="220"/>
      <c r="BA38" s="219"/>
      <c r="BB38" s="236">
        <f ca="1">BB25+'INF S3 3'!CQ30</f>
        <v>0.62638888888888888</v>
      </c>
      <c r="BC38" s="96">
        <f ca="1">IF('INF S3 3'!$AR30="|","|",BC$25+'INF S3 3'!$AR30)</f>
        <v>0.68243711805555562</v>
      </c>
      <c r="BD38" s="220"/>
      <c r="BE38" s="237"/>
      <c r="BF38" s="219"/>
      <c r="BG38" s="236"/>
      <c r="BH38" s="237">
        <f ca="1">IF('INF S3 3'!$AQ30="|","|",BH$25+'INF S3 3'!$AQ30)</f>
        <v>0.71602414351851862</v>
      </c>
      <c r="BI38" s="95"/>
      <c r="BJ38" s="96">
        <f ca="1">IF('INF S3 3'!$AR30="|","|",BJ$25+'INF S3 3'!$AR30)</f>
        <v>0.72410378472222237</v>
      </c>
      <c r="BK38" s="220"/>
      <c r="BL38" s="237"/>
      <c r="BM38" s="219"/>
      <c r="BN38" s="236">
        <f ca="1">BN25+'INF S3 3'!CY30</f>
        <v>0.70972222222222225</v>
      </c>
      <c r="BO38" s="237">
        <f ca="1">IF('INF S3 3'!$AQ30="|","|",BO$25+'INF S3 3'!$AQ30)</f>
        <v>0.75769081018518525</v>
      </c>
      <c r="BP38" s="95"/>
      <c r="BQ38" s="96">
        <f ca="1">IF('INF S3 3'!$AR30="|","|",BQ$25+'INF S3 3'!$AR30)</f>
        <v>0.765770451388889</v>
      </c>
      <c r="BR38" s="220"/>
      <c r="BS38" s="237"/>
      <c r="BT38" s="219"/>
      <c r="BU38" s="236"/>
      <c r="BV38" s="237">
        <f ca="1">IF('INF S3 3'!$AQ30="|","|",BV$25+'INF S3 3'!$AQ30)</f>
        <v>0.79935747685185199</v>
      </c>
      <c r="BW38" s="95"/>
      <c r="BX38" s="96">
        <f ca="1">IF('INF S3 3'!$AR30="|","|",BX$25+'INF S3 3'!$AR30)</f>
        <v>0.80743711805555562</v>
      </c>
      <c r="BY38" s="237"/>
      <c r="BZ38" s="236">
        <f ca="1">BZ25+'INF S3 3'!DM30</f>
        <v>0.79305555555555562</v>
      </c>
      <c r="CA38" s="237">
        <f ca="1">IF('INF S3 3'!$AQ30="|","|",CA$25+'INF S3 3'!$AQ30)</f>
        <v>0.84102414351851862</v>
      </c>
      <c r="CB38" s="95"/>
      <c r="CC38" s="220"/>
      <c r="CD38" s="219"/>
      <c r="CE38" s="236"/>
      <c r="CF38" s="96">
        <f ca="1">IF('INF S3 3'!$AR30="|","|",CF$25+'INF S3 3'!$AR30)</f>
        <v>0.890770451388889</v>
      </c>
      <c r="CG38" s="237"/>
      <c r="CH38" s="236">
        <f ca="1">CH25+'INF S3 3'!DU30</f>
        <v>0.87638888888888899</v>
      </c>
      <c r="CI38" s="237">
        <f ca="1">IF('INF S3 3'!$AQ30="|","|",CI$25+'INF S3 3'!$AQ30)</f>
        <v>0.92435747685185199</v>
      </c>
      <c r="CJ38" s="95"/>
      <c r="CK38" s="220"/>
      <c r="CL38" s="219"/>
      <c r="CM38" s="236"/>
      <c r="CN38" s="96">
        <f ca="1">IF('INF S3 3'!$AR30="|","|",CN$25+'INF S3 3'!$AR30)</f>
        <v>0.97410378472222237</v>
      </c>
      <c r="CO38" s="237"/>
      <c r="CP38" s="236"/>
      <c r="CQ38" s="95"/>
      <c r="CR38" s="220"/>
      <c r="CS38" s="669"/>
      <c r="CT38" s="669"/>
      <c r="CU38" s="280"/>
      <c r="CV38" s="218">
        <v>81</v>
      </c>
      <c r="CW38" s="219"/>
      <c r="CX38" s="294" t="s">
        <v>143</v>
      </c>
      <c r="CY38" s="219"/>
      <c r="CZ38" s="220"/>
      <c r="DA38" s="223">
        <v>0.19305555555555554</v>
      </c>
      <c r="DB38" s="224">
        <v>0.20069444444444443</v>
      </c>
      <c r="DC38" s="222"/>
      <c r="DD38" s="221"/>
      <c r="DE38" s="219"/>
      <c r="DF38" s="224"/>
      <c r="DG38" s="220"/>
      <c r="DH38" s="223">
        <v>0.23472222222222219</v>
      </c>
      <c r="DI38" s="224">
        <v>0.24236111111111111</v>
      </c>
      <c r="DJ38" s="222"/>
      <c r="DK38" s="221"/>
      <c r="DL38" s="219"/>
      <c r="DM38" s="224"/>
      <c r="DN38" s="220"/>
      <c r="DO38" s="223">
        <v>0.27638888888888885</v>
      </c>
      <c r="DP38" s="224">
        <v>0.28402777777777777</v>
      </c>
      <c r="DQ38" s="222"/>
      <c r="DR38" s="221">
        <v>0.30486111111111108</v>
      </c>
      <c r="DS38" s="219"/>
      <c r="DT38" s="224"/>
      <c r="DU38" s="220"/>
      <c r="DV38" s="223">
        <v>0.31805555555555554</v>
      </c>
      <c r="DW38" s="224">
        <v>0.32569444444444445</v>
      </c>
      <c r="DX38" s="222"/>
      <c r="DY38" s="221"/>
      <c r="DZ38" s="219"/>
      <c r="EA38" s="224"/>
      <c r="EB38" s="223">
        <v>0.35972222222222222</v>
      </c>
      <c r="EC38" s="221">
        <v>0.38819444444444445</v>
      </c>
      <c r="ED38" s="219"/>
      <c r="EE38" s="220"/>
      <c r="EF38" s="224">
        <v>0.40902777777777777</v>
      </c>
      <c r="EG38" s="222"/>
      <c r="EH38" s="221"/>
      <c r="EI38" s="224"/>
      <c r="EJ38" s="223">
        <v>0.44305555555555554</v>
      </c>
      <c r="EK38" s="221">
        <v>0.47152777777777777</v>
      </c>
      <c r="EL38" s="219"/>
      <c r="EM38" s="220"/>
      <c r="EN38" s="224">
        <v>0.49236111111111108</v>
      </c>
      <c r="EO38" s="222"/>
      <c r="EP38" s="221"/>
      <c r="EQ38" s="224"/>
      <c r="ER38" s="223">
        <v>0.52638888888888891</v>
      </c>
      <c r="ES38" s="221">
        <v>0.55486111111111114</v>
      </c>
      <c r="ET38" s="219"/>
      <c r="EU38" s="220"/>
      <c r="EV38" s="224">
        <v>0.5756944444444444</v>
      </c>
      <c r="EW38" s="222"/>
      <c r="EX38" s="221"/>
      <c r="EY38" s="224"/>
      <c r="EZ38" s="220"/>
      <c r="FA38" s="223">
        <v>0.60972222222222217</v>
      </c>
      <c r="FB38" s="224">
        <v>0.61736111111111114</v>
      </c>
      <c r="FC38" s="222"/>
      <c r="FD38" s="221">
        <v>0.6381944444444444</v>
      </c>
      <c r="FE38" s="219"/>
      <c r="FF38" s="224"/>
      <c r="FG38" s="220"/>
      <c r="FH38" s="223">
        <v>0.65138888888888891</v>
      </c>
      <c r="FI38" s="224">
        <v>0.65902777777777777</v>
      </c>
      <c r="FJ38" s="222"/>
      <c r="FK38" s="221"/>
      <c r="FL38" s="224"/>
      <c r="FM38" s="220"/>
      <c r="FN38" s="223">
        <v>0.69305555555555554</v>
      </c>
      <c r="FO38" s="224">
        <v>0.7006944444444444</v>
      </c>
      <c r="FP38" s="222"/>
      <c r="FQ38" s="221">
        <v>0.72152777777777777</v>
      </c>
      <c r="FR38" s="219"/>
      <c r="FS38" s="224"/>
      <c r="FT38" s="223">
        <v>0.73472222222222217</v>
      </c>
      <c r="FU38" s="221"/>
      <c r="FV38" s="219"/>
      <c r="FW38" s="220"/>
      <c r="FX38" s="224">
        <v>0.78402777777777777</v>
      </c>
      <c r="FY38" s="222"/>
      <c r="FZ38" s="221">
        <v>0.80486111111111114</v>
      </c>
      <c r="GA38" s="224"/>
      <c r="GB38" s="223">
        <v>0.81805555555555554</v>
      </c>
      <c r="GC38" s="221"/>
      <c r="GD38" s="219"/>
      <c r="GE38" s="220"/>
      <c r="GF38" s="224">
        <v>0.86736111111111114</v>
      </c>
      <c r="GG38" s="222"/>
      <c r="GH38" s="221">
        <v>0.8881944444444444</v>
      </c>
      <c r="GI38" s="224"/>
      <c r="GJ38" s="223">
        <v>0.90138888888888891</v>
      </c>
      <c r="GK38" s="219"/>
      <c r="GL38" s="220"/>
    </row>
    <row r="46" spans="1:194" s="389" customFormat="1">
      <c r="E46" s="389" t="e">
        <f t="array" aca="1" ref="E46" ca="1">IFERROR(INDEX($A7:$A45,MATCH(FALSE,ISBLANK(E7:E45),0))-INDEX($A7:$A45,MATCH("Poznań Główny",$C7:$C45,0)),)</f>
        <v>#NAME?</v>
      </c>
      <c r="F46" s="389" t="e">
        <f t="array" aca="1" ref="F46" ca="1">IFERROR(INDEX($A7:$A45,MATCH(FALSE,ISBLANK(F7:F45),0))-INDEX($A7:$A45,MATCH("Poznań Główny",$C7:$C45,0)),)</f>
        <v>#NAME?</v>
      </c>
      <c r="G46" s="389" t="e">
        <f t="array" aca="1" ref="G46" ca="1">IFERROR(INDEX($A7:$A45,MATCH(FALSE,ISBLANK(G7:G45),0))-INDEX($A7:$A45,MATCH("Poznań Główny",$C7:$C45,0)),)</f>
        <v>#NAME?</v>
      </c>
      <c r="H46" s="389" t="e">
        <f t="array" aca="1" ref="H46" ca="1">IFERROR(INDEX($A7:$A45,MATCH(FALSE,ISBLANK(H7:H45),0))-INDEX($A7:$A45,MATCH("Poznań Główny",$C7:$C45,0)),)</f>
        <v>#NAME?</v>
      </c>
      <c r="I46" s="389" t="e">
        <f t="array" aca="1" ref="I46" ca="1">IFERROR(INDEX($A7:$A45,MATCH(FALSE,ISBLANK(I7:I45),0))-INDEX($A7:$A45,MATCH("Poznań Główny",$C7:$C45,0)),)</f>
        <v>#NAME?</v>
      </c>
      <c r="J46" s="389" t="e">
        <f t="array" aca="1" ref="J46" ca="1">IFERROR(INDEX($A7:$A45,MATCH(FALSE,ISBLANK(J7:J45),0))-INDEX($A7:$A45,MATCH("Poznań Główny",$C7:$C45,0)),)</f>
        <v>#NAME?</v>
      </c>
      <c r="K46" s="389" t="e">
        <f t="array" aca="1" ref="K46" ca="1">IFERROR(INDEX($A7:$A45,MATCH(FALSE,ISBLANK(K7:K45),0))-INDEX($A7:$A45,MATCH("Poznań Główny",$C7:$C45,0)),)</f>
        <v>#NAME?</v>
      </c>
      <c r="L46" s="389" t="e">
        <f t="array" aca="1" ref="L46" ca="1">IFERROR(INDEX($A7:$A45,MATCH(FALSE,ISBLANK(L7:L45),0))-INDEX($A7:$A45,MATCH("Poznań Główny",$C7:$C45,0)),)</f>
        <v>#NAME?</v>
      </c>
      <c r="M46" s="389" t="e">
        <f t="array" aca="1" ref="M46" ca="1">IFERROR(INDEX($A7:$A45,MATCH(FALSE,ISBLANK(M7:M45),0))-INDEX($A7:$A45,MATCH("Poznań Główny",$C7:$C45,0)),)</f>
        <v>#NAME?</v>
      </c>
      <c r="N46" s="389" t="e">
        <f t="array" aca="1" ref="N46" ca="1">IFERROR(INDEX($A7:$A45,MATCH(FALSE,ISBLANK(N7:N45),0))-INDEX($A7:$A45,MATCH("Poznań Główny",$C7:$C45,0)),)</f>
        <v>#NAME?</v>
      </c>
      <c r="O46" s="389" t="e">
        <f t="array" aca="1" ref="O46" ca="1">IFERROR(INDEX($A7:$A45,MATCH(FALSE,ISBLANK(O7:O45),0))-INDEX($A7:$A45,MATCH("Poznań Główny",$C7:$C45,0)),)</f>
        <v>#NAME?</v>
      </c>
      <c r="P46" s="389" t="e">
        <f t="array" aca="1" ref="P46" ca="1">IFERROR(INDEX($A7:$A45,MATCH(FALSE,ISBLANK(P7:P45),0))-INDEX($A7:$A45,MATCH("Poznań Główny",$C7:$C45,0)),)</f>
        <v>#NAME?</v>
      </c>
      <c r="Q46" s="389" t="e">
        <f t="array" aca="1" ref="Q46" ca="1">IFERROR(INDEX($A7:$A45,MATCH(FALSE,ISBLANK(Q7:Q45),0))-INDEX($A7:$A45,MATCH("Poznań Główny",$C7:$C45,0)),)</f>
        <v>#NAME?</v>
      </c>
      <c r="R46" s="389" t="e">
        <f t="array" aca="1" ref="R46" ca="1">IFERROR(INDEX($A7:$A45,MATCH(FALSE,ISBLANK(R7:R45),0))-INDEX($A7:$A45,MATCH("Poznań Główny",$C7:$C45,0)),)</f>
        <v>#NAME?</v>
      </c>
      <c r="S46" s="389" t="e">
        <f t="array" aca="1" ref="S46" ca="1">IFERROR(INDEX($A7:$A45,MATCH(FALSE,ISBLANK(S7:S45),0))-INDEX($A7:$A45,MATCH("Poznań Główny",$C7:$C45,0)),)</f>
        <v>#NAME?</v>
      </c>
      <c r="T46" s="389" t="e">
        <f t="array" aca="1" ref="T46" ca="1">IFERROR(INDEX($A7:$A45,MATCH(FALSE,ISBLANK(T7:T45),0))-INDEX($A7:$A45,MATCH("Poznań Główny",$C7:$C45,0)),)</f>
        <v>#NAME?</v>
      </c>
      <c r="U46" s="389" t="e">
        <f t="array" aca="1" ref="U46" ca="1">IFERROR(INDEX($A7:$A45,MATCH(FALSE,ISBLANK(U7:U45),0))-INDEX($A7:$A45,MATCH("Poznań Główny",$C7:$C45,0)),)</f>
        <v>#NAME?</v>
      </c>
      <c r="V46" s="389" t="e">
        <f t="array" aca="1" ref="V46" ca="1">IFERROR(INDEX($A7:$A45,MATCH(FALSE,ISBLANK(V7:V45),0))-INDEX($A7:$A45,MATCH("Poznań Główny",$C7:$C45,0)),)</f>
        <v>#NAME?</v>
      </c>
      <c r="W46" s="389" t="e">
        <f t="array" aca="1" ref="W46" ca="1">IFERROR(INDEX($A7:$A45,MATCH(FALSE,ISBLANK(W7:W45),0))-INDEX($A7:$A45,MATCH("Poznań Główny",$C7:$C45,0)),)</f>
        <v>#NAME?</v>
      </c>
      <c r="X46" s="389" t="e">
        <f t="array" aca="1" ref="X46" ca="1">IFERROR(INDEX($A7:$A45,MATCH(FALSE,ISBLANK(X7:X45),0))-INDEX($A7:$A45,MATCH("Poznań Główny",$C7:$C45,0)),)</f>
        <v>#NAME?</v>
      </c>
      <c r="Y46" s="389" t="e">
        <f t="array" aca="1" ref="Y46" ca="1">IFERROR(INDEX($A7:$A45,MATCH(FALSE,ISBLANK(Y7:Y45),0))-INDEX($A7:$A45,MATCH("Poznań Główny",$C7:$C45,0)),)</f>
        <v>#NAME?</v>
      </c>
      <c r="Z46" s="389" t="e">
        <f t="array" aca="1" ref="Z46" ca="1">IFERROR(INDEX($A7:$A45,MATCH(FALSE,ISBLANK(Z7:Z45),0))-INDEX($A7:$A45,MATCH("Poznań Główny",$C7:$C45,0)),)</f>
        <v>#NAME?</v>
      </c>
      <c r="AA46" s="389" t="e">
        <f t="array" aca="1" ref="AA46" ca="1">IFERROR(INDEX($A7:$A45,MATCH(FALSE,ISBLANK(AA7:AA45),0))-INDEX($A7:$A45,MATCH("Poznań Główny",$C7:$C45,0)),)</f>
        <v>#NAME?</v>
      </c>
      <c r="AB46" s="389" t="e">
        <f t="array" aca="1" ref="AB46" ca="1">IFERROR(INDEX($A7:$A45,MATCH(FALSE,ISBLANK(AB7:AB45),0))-INDEX($A7:$A45,MATCH("Poznań Główny",$C7:$C45,0)),)</f>
        <v>#NAME?</v>
      </c>
      <c r="AC46" s="389" t="e">
        <f t="array" aca="1" ref="AC46" ca="1">IFERROR(INDEX($A7:$A45,MATCH(FALSE,ISBLANK(AC7:AC45),0))-INDEX($A7:$A45,MATCH("Poznań Główny",$C7:$C45,0)),)</f>
        <v>#NAME?</v>
      </c>
      <c r="AD46" s="389" t="e">
        <f t="array" aca="1" ref="AD46" ca="1">IFERROR(INDEX($A7:$A45,MATCH(FALSE,ISBLANK(AD7:AD45),0))-INDEX($A7:$A45,MATCH("Poznań Główny",$C7:$C45,0)),)</f>
        <v>#NAME?</v>
      </c>
      <c r="AE46" s="389" t="e">
        <f t="array" aca="1" ref="AE46" ca="1">IFERROR(INDEX($A7:$A45,MATCH(FALSE,ISBLANK(AE7:AE45),0))-INDEX($A7:$A45,MATCH("Poznań Główny",$C7:$C45,0)),)</f>
        <v>#NAME?</v>
      </c>
      <c r="AF46" s="389" t="e">
        <f t="array" aca="1" ref="AF46" ca="1">IFERROR(INDEX($A7:$A45,MATCH(FALSE,ISBLANK(AF7:AF45),0))-INDEX($A7:$A45,MATCH("Poznań Główny",$C7:$C45,0)),)</f>
        <v>#NAME?</v>
      </c>
      <c r="AG46" s="389" t="e">
        <f t="array" aca="1" ref="AG46" ca="1">IFERROR(INDEX($A7:$A45,MATCH(FALSE,ISBLANK(AG7:AG45),0))-INDEX($A7:$A45,MATCH("Poznań Główny",$C7:$C45,0)),)</f>
        <v>#NAME?</v>
      </c>
      <c r="AH46" s="389" t="e">
        <f t="array" aca="1" ref="AH46" ca="1">IFERROR(INDEX($A7:$A45,MATCH(FALSE,ISBLANK(AH7:AH45),0))-INDEX($A7:$A45,MATCH("Poznań Główny",$C7:$C45,0)),)</f>
        <v>#NAME?</v>
      </c>
      <c r="AI46" s="389" t="e">
        <f t="array" aca="1" ref="AI46" ca="1">IFERROR(INDEX($A7:$A45,MATCH(FALSE,ISBLANK(AI7:AI45),0))-INDEX($A7:$A45,MATCH("Poznań Główny",$C7:$C45,0)),)</f>
        <v>#NAME?</v>
      </c>
      <c r="AJ46" s="389" t="e">
        <f t="array" aca="1" ref="AJ46" ca="1">IFERROR(INDEX($A7:$A45,MATCH(FALSE,ISBLANK(AJ7:AJ45),0))-INDEX($A7:$A45,MATCH("Poznań Główny",$C7:$C45,0)),)</f>
        <v>#NAME?</v>
      </c>
      <c r="AK46" s="389" t="e">
        <f t="array" aca="1" ref="AK46" ca="1">IFERROR(INDEX($A7:$A45,MATCH(FALSE,ISBLANK(AK7:AK45),0))-INDEX($A7:$A45,MATCH("Poznań Główny",$C7:$C45,0)),)</f>
        <v>#NAME?</v>
      </c>
      <c r="AL46" s="389" t="e">
        <f t="array" aca="1" ref="AL46" ca="1">IFERROR(INDEX($A7:$A45,MATCH(FALSE,ISBLANK(AL7:AL45),0))-INDEX($A7:$A45,MATCH("Poznań Główny",$C7:$C45,0)),)</f>
        <v>#NAME?</v>
      </c>
      <c r="AM46" s="389" t="e">
        <f t="array" aca="1" ref="AM46" ca="1">IFERROR(INDEX($A7:$A45,MATCH(FALSE,ISBLANK(AM7:AM45),0))-INDEX($A7:$A45,MATCH("Poznań Główny",$C7:$C45,0)),)</f>
        <v>#NAME?</v>
      </c>
      <c r="AN46" s="389" t="e">
        <f t="array" aca="1" ref="AN46" ca="1">IFERROR(INDEX($A7:$A45,MATCH(FALSE,ISBLANK(AN7:AN45),0))-INDEX($A7:$A45,MATCH("Poznań Główny",$C7:$C45,0)),)</f>
        <v>#NAME?</v>
      </c>
      <c r="AO46" s="389" t="e">
        <f t="array" aca="1" ref="AO46" ca="1">IFERROR(INDEX($A7:$A45,MATCH(FALSE,ISBLANK(AO7:AO45),0))-INDEX($A7:$A45,MATCH("Poznań Główny",$C7:$C45,0)),)</f>
        <v>#NAME?</v>
      </c>
      <c r="AP46" s="389" t="e">
        <f t="array" aca="1" ref="AP46" ca="1">IFERROR(INDEX($A7:$A45,MATCH(FALSE,ISBLANK(AP7:AP45),0))-INDEX($A7:$A45,MATCH("Poznań Główny",$C7:$C45,0)),)</f>
        <v>#NAME?</v>
      </c>
      <c r="AQ46" s="389" t="e">
        <f t="array" aca="1" ref="AQ46" ca="1">IFERROR(INDEX($A7:$A45,MATCH(FALSE,ISBLANK(AQ7:AQ45),0))-INDEX($A7:$A45,MATCH("Poznań Główny",$C7:$C45,0)),)</f>
        <v>#NAME?</v>
      </c>
      <c r="AR46" s="389" t="e">
        <f t="array" aca="1" ref="AR46" ca="1">IFERROR(INDEX($A7:$A45,MATCH(FALSE,ISBLANK(AR7:AR45),0))-INDEX($A7:$A45,MATCH("Poznań Główny",$C7:$C45,0)),)</f>
        <v>#NAME?</v>
      </c>
      <c r="AS46" s="389" t="e">
        <f t="array" aca="1" ref="AS46" ca="1">IFERROR(INDEX($A7:$A45,MATCH(FALSE,ISBLANK(AS7:AS45),0))-INDEX($A7:$A45,MATCH("Poznań Główny",$C7:$C45,0)),)</f>
        <v>#NAME?</v>
      </c>
      <c r="AT46" s="389" t="e">
        <f t="array" aca="1" ref="AT46" ca="1">IFERROR(INDEX($A7:$A45,MATCH(FALSE,ISBLANK(AT7:AT45),0))-INDEX($A7:$A45,MATCH("Poznań Główny",$C7:$C45,0)),)</f>
        <v>#NAME?</v>
      </c>
      <c r="AU46" s="389" t="e">
        <f t="array" aca="1" ref="AU46" ca="1">IFERROR(INDEX($A7:$A45,MATCH(FALSE,ISBLANK(AU7:AU45),0))-INDEX($A7:$A45,MATCH("Poznań Główny",$C7:$C45,0)),)</f>
        <v>#NAME?</v>
      </c>
      <c r="AV46" s="389" t="e">
        <f t="array" aca="1" ref="AV46" ca="1">IFERROR(INDEX($A7:$A45,MATCH(FALSE,ISBLANK(AV7:AV45),0))-INDEX($A7:$A45,MATCH("Poznań Główny",$C7:$C45,0)),)</f>
        <v>#NAME?</v>
      </c>
      <c r="AW46" s="389" t="e">
        <f t="array" aca="1" ref="AW46" ca="1">IFERROR(INDEX($A7:$A45,MATCH(FALSE,ISBLANK(AW7:AW45),0))-INDEX($A7:$A45,MATCH("Poznań Główny",$C7:$C45,0)),)</f>
        <v>#NAME?</v>
      </c>
      <c r="AX46" s="389" t="e">
        <f t="array" aca="1" ref="AX46" ca="1">IFERROR(INDEX($A7:$A45,MATCH(FALSE,ISBLANK(AX7:AX45),0))-INDEX($A7:$A45,MATCH("Poznań Główny",$C7:$C45,0)),)</f>
        <v>#NAME?</v>
      </c>
      <c r="AY46" s="389" t="e">
        <f t="array" aca="1" ref="AY46" ca="1">IFERROR(INDEX($A7:$A45,MATCH(FALSE,ISBLANK(AY7:AY45),0))-INDEX($A7:$A45,MATCH("Poznań Główny",$C7:$C45,0)),)</f>
        <v>#NAME?</v>
      </c>
      <c r="AZ46" s="389" t="e">
        <f t="array" aca="1" ref="AZ46" ca="1">IFERROR(INDEX($A7:$A45,MATCH(FALSE,ISBLANK(AZ7:AZ45),0))-INDEX($A7:$A45,MATCH("Poznań Główny",$C7:$C45,0)),)</f>
        <v>#NAME?</v>
      </c>
      <c r="BA46" s="389" t="e">
        <f t="array" aca="1" ref="BA46" ca="1">IFERROR(INDEX($A7:$A45,MATCH(FALSE,ISBLANK(BA7:BA45),0))-INDEX($A7:$A45,MATCH("Poznań Główny",$C7:$C45,0)),)</f>
        <v>#NAME?</v>
      </c>
      <c r="BB46" s="389" t="e">
        <f t="array" aca="1" ref="BB46" ca="1">IFERROR(INDEX($A7:$A45,MATCH(FALSE,ISBLANK(BB7:BB45),0))-INDEX($A7:$A45,MATCH("Poznań Główny",$C7:$C45,0)),)</f>
        <v>#NAME?</v>
      </c>
      <c r="BC46" s="389" t="e">
        <f t="array" aca="1" ref="BC46" ca="1">IFERROR(INDEX($A7:$A45,MATCH(FALSE,ISBLANK(BC7:BC45),0))-INDEX($A7:$A45,MATCH("Poznań Główny",$C7:$C45,0)),)</f>
        <v>#NAME?</v>
      </c>
      <c r="BD46" s="389" t="e">
        <f t="array" aca="1" ref="BD46" ca="1">IFERROR(INDEX($A7:$A45,MATCH(FALSE,ISBLANK(BD7:BD45),0))-INDEX($A7:$A45,MATCH("Poznań Główny",$C7:$C45,0)),)</f>
        <v>#NAME?</v>
      </c>
      <c r="BE46" s="389" t="e">
        <f t="array" aca="1" ref="BE46" ca="1">IFERROR(INDEX($A7:$A45,MATCH(FALSE,ISBLANK(BE7:BE45),0))-INDEX($A7:$A45,MATCH("Poznań Główny",$C7:$C45,0)),)</f>
        <v>#NAME?</v>
      </c>
      <c r="BF46" s="389" t="e">
        <f t="array" aca="1" ref="BF46" ca="1">IFERROR(INDEX($A7:$A45,MATCH(FALSE,ISBLANK(BF7:BF45),0))-INDEX($A7:$A45,MATCH("Poznań Główny",$C7:$C45,0)),)</f>
        <v>#NAME?</v>
      </c>
      <c r="BG46" s="389" t="e">
        <f t="array" aca="1" ref="BG46" ca="1">IFERROR(INDEX($A7:$A45,MATCH(FALSE,ISBLANK(BG7:BG45),0))-INDEX($A7:$A45,MATCH("Poznań Główny",$C7:$C45,0)),)</f>
        <v>#NAME?</v>
      </c>
      <c r="BH46" s="389" t="e">
        <f t="array" aca="1" ref="BH46" ca="1">IFERROR(INDEX($A7:$A45,MATCH(FALSE,ISBLANK(BH7:BH45),0))-INDEX($A7:$A45,MATCH("Poznań Główny",$C7:$C45,0)),)</f>
        <v>#NAME?</v>
      </c>
      <c r="BI46" s="389" t="e">
        <f t="array" aca="1" ref="BI46" ca="1">IFERROR(INDEX($A7:$A45,MATCH(FALSE,ISBLANK(BI7:BI45),0))-INDEX($A7:$A45,MATCH("Poznań Główny",$C7:$C45,0)),)</f>
        <v>#NAME?</v>
      </c>
      <c r="BJ46" s="389" t="e">
        <f t="array" aca="1" ref="BJ46" ca="1">IFERROR(INDEX($A7:$A45,MATCH(FALSE,ISBLANK(BJ7:BJ45),0))-INDEX($A7:$A45,MATCH("Poznań Główny",$C7:$C45,0)),)</f>
        <v>#NAME?</v>
      </c>
      <c r="BK46" s="389" t="e">
        <f t="array" aca="1" ref="BK46" ca="1">IFERROR(INDEX($A7:$A45,MATCH(FALSE,ISBLANK(BK7:BK45),0))-INDEX($A7:$A45,MATCH("Poznań Główny",$C7:$C45,0)),)</f>
        <v>#NAME?</v>
      </c>
      <c r="BL46" s="389" t="e">
        <f t="array" aca="1" ref="BL46" ca="1">IFERROR(INDEX($A7:$A45,MATCH(FALSE,ISBLANK(BL7:BL45),0))-INDEX($A7:$A45,MATCH("Poznań Główny",$C7:$C45,0)),)</f>
        <v>#NAME?</v>
      </c>
      <c r="BM46" s="389" t="e">
        <f t="array" aca="1" ref="BM46" ca="1">IFERROR(INDEX($A7:$A45,MATCH(FALSE,ISBLANK(BM7:BM45),0))-INDEX($A7:$A45,MATCH("Poznań Główny",$C7:$C45,0)),)</f>
        <v>#NAME?</v>
      </c>
      <c r="BN46" s="389" t="e">
        <f t="array" aca="1" ref="BN46" ca="1">IFERROR(INDEX($A7:$A45,MATCH(FALSE,ISBLANK(BN7:BN45),0))-INDEX($A7:$A45,MATCH("Poznań Główny",$C7:$C45,0)),)</f>
        <v>#NAME?</v>
      </c>
      <c r="BO46" s="389" t="e">
        <f t="array" aca="1" ref="BO46" ca="1">IFERROR(INDEX($A7:$A45,MATCH(FALSE,ISBLANK(BO7:BO45),0))-INDEX($A7:$A45,MATCH("Poznań Główny",$C7:$C45,0)),)</f>
        <v>#NAME?</v>
      </c>
      <c r="BP46" s="389" t="e">
        <f t="array" aca="1" ref="BP46" ca="1">IFERROR(INDEX($A7:$A45,MATCH(FALSE,ISBLANK(BP7:BP45),0))-INDEX($A7:$A45,MATCH("Poznań Główny",$C7:$C45,0)),)</f>
        <v>#NAME?</v>
      </c>
      <c r="BQ46" s="389" t="e">
        <f t="array" aca="1" ref="BQ46" ca="1">IFERROR(INDEX($A7:$A45,MATCH(FALSE,ISBLANK(BQ7:BQ45),0))-INDEX($A7:$A45,MATCH("Poznań Główny",$C7:$C45,0)),)</f>
        <v>#NAME?</v>
      </c>
      <c r="BR46" s="389" t="e">
        <f t="array" aca="1" ref="BR46" ca="1">IFERROR(INDEX($A7:$A45,MATCH(FALSE,ISBLANK(BR7:BR45),0))-INDEX($A7:$A45,MATCH("Poznań Główny",$C7:$C45,0)),)</f>
        <v>#NAME?</v>
      </c>
      <c r="BS46" s="389" t="e">
        <f t="array" aca="1" ref="BS46" ca="1">IFERROR(INDEX($A7:$A45,MATCH(FALSE,ISBLANK(BS7:BS45),0))-INDEX($A7:$A45,MATCH("Poznań Główny",$C7:$C45,0)),)</f>
        <v>#NAME?</v>
      </c>
      <c r="BT46" s="389" t="e">
        <f t="array" aca="1" ref="BT46" ca="1">IFERROR(INDEX($A7:$A45,MATCH(FALSE,ISBLANK(BT7:BT45),0))-INDEX($A7:$A45,MATCH("Poznań Główny",$C7:$C45,0)),)</f>
        <v>#NAME?</v>
      </c>
      <c r="BU46" s="389" t="e">
        <f t="array" aca="1" ref="BU46" ca="1">IFERROR(INDEX($A7:$A45,MATCH(FALSE,ISBLANK(BU7:BU45),0))-INDEX($A7:$A45,MATCH("Poznań Główny",$C7:$C45,0)),)</f>
        <v>#NAME?</v>
      </c>
      <c r="BV46" s="389" t="e">
        <f t="array" aca="1" ref="BV46" ca="1">IFERROR(INDEX($A7:$A45,MATCH(FALSE,ISBLANK(BV7:BV45),0))-INDEX($A7:$A45,MATCH("Poznań Główny",$C7:$C45,0)),)</f>
        <v>#NAME?</v>
      </c>
      <c r="BW46" s="389" t="e">
        <f t="array" aca="1" ref="BW46" ca="1">IFERROR(INDEX($A7:$A45,MATCH(FALSE,ISBLANK(BW7:BW45),0))-INDEX($A7:$A45,MATCH("Poznań Główny",$C7:$C45,0)),)</f>
        <v>#NAME?</v>
      </c>
      <c r="BX46" s="389" t="e">
        <f t="array" aca="1" ref="BX46" ca="1">IFERROR(INDEX($A7:$A45,MATCH(FALSE,ISBLANK(BX7:BX45),0))-INDEX($A7:$A45,MATCH("Poznań Główny",$C7:$C45,0)),)</f>
        <v>#NAME?</v>
      </c>
      <c r="BY46" s="389" t="e">
        <f t="array" aca="1" ref="BY46" ca="1">IFERROR(INDEX($A7:$A45,MATCH(FALSE,ISBLANK(BY7:BY45),0))-INDEX($A7:$A45,MATCH("Poznań Główny",$C7:$C45,0)),)</f>
        <v>#NAME?</v>
      </c>
      <c r="BZ46" s="389" t="e">
        <f t="array" aca="1" ref="BZ46" ca="1">IFERROR(INDEX($A7:$A45,MATCH(FALSE,ISBLANK(BZ7:BZ45),0))-INDEX($A7:$A45,MATCH("Poznań Główny",$C7:$C45,0)),)</f>
        <v>#NAME?</v>
      </c>
      <c r="CA46" s="389" t="e">
        <f t="array" aca="1" ref="CA46" ca="1">IFERROR(INDEX($A7:$A45,MATCH(FALSE,ISBLANK(CA7:CA45),0))-INDEX($A7:$A45,MATCH("Poznań Główny",$C7:$C45,0)),)</f>
        <v>#NAME?</v>
      </c>
      <c r="CB46" s="389" t="e">
        <f t="array" aca="1" ref="CB46" ca="1">IFERROR(INDEX($A7:$A45,MATCH(FALSE,ISBLANK(CB7:CB45),0))-INDEX($A7:$A45,MATCH("Poznań Główny",$C7:$C45,0)),)</f>
        <v>#NAME?</v>
      </c>
      <c r="CC46" s="389" t="e">
        <f t="array" aca="1" ref="CC46" ca="1">IFERROR(INDEX($A7:$A45,MATCH(FALSE,ISBLANK(CC7:CC45),0))-INDEX($A7:$A45,MATCH("Poznań Główny",$C7:$C45,0)),)</f>
        <v>#NAME?</v>
      </c>
      <c r="CD46" s="389" t="e">
        <f t="array" aca="1" ref="CD46" ca="1">IFERROR(INDEX($A7:$A45,MATCH(FALSE,ISBLANK(CD7:CD45),0))-INDEX($A7:$A45,MATCH("Poznań Główny",$C7:$C45,0)),)</f>
        <v>#NAME?</v>
      </c>
      <c r="CE46" s="389" t="e">
        <f t="array" aca="1" ref="CE46" ca="1">IFERROR(INDEX($A7:$A45,MATCH(FALSE,ISBLANK(CE7:CE45),0))-INDEX($A7:$A45,MATCH("Poznań Główny",$C7:$C45,0)),)</f>
        <v>#NAME?</v>
      </c>
      <c r="CF46" s="389" t="e">
        <f t="array" aca="1" ref="CF46" ca="1">IFERROR(INDEX($A7:$A45,MATCH(FALSE,ISBLANK(CF7:CF45),0))-INDEX($A7:$A45,MATCH("Poznań Główny",$C7:$C45,0)),)</f>
        <v>#NAME?</v>
      </c>
      <c r="CG46" s="389" t="e">
        <f t="array" aca="1" ref="CG46" ca="1">IFERROR(INDEX($A7:$A45,MATCH(FALSE,ISBLANK(CG7:CG45),0))-INDEX($A7:$A45,MATCH("Poznań Główny",$C7:$C45,0)),)</f>
        <v>#NAME?</v>
      </c>
      <c r="CH46" s="389" t="e">
        <f t="array" aca="1" ref="CH46" ca="1">IFERROR(INDEX($A7:$A45,MATCH(FALSE,ISBLANK(CH7:CH45),0))-INDEX($A7:$A45,MATCH("Poznań Główny",$C7:$C45,0)),)</f>
        <v>#NAME?</v>
      </c>
      <c r="CI46" s="389" t="e">
        <f t="array" aca="1" ref="CI46" ca="1">IFERROR(INDEX($A7:$A45,MATCH(FALSE,ISBLANK(CI7:CI45),0))-INDEX($A7:$A45,MATCH("Poznań Główny",$C7:$C45,0)),)</f>
        <v>#NAME?</v>
      </c>
      <c r="CJ46" s="389" t="e">
        <f t="array" aca="1" ref="CJ46" ca="1">IFERROR(INDEX($A7:$A45,MATCH(FALSE,ISBLANK(CJ7:CJ45),0))-INDEX($A7:$A45,MATCH("Poznań Główny",$C7:$C45,0)),)</f>
        <v>#NAME?</v>
      </c>
      <c r="CK46" s="389" t="e">
        <f t="array" aca="1" ref="CK46" ca="1">IFERROR(INDEX($A7:$A45,MATCH(FALSE,ISBLANK(CK7:CK45),0))-INDEX($A7:$A45,MATCH("Poznań Główny",$C7:$C45,0)),)</f>
        <v>#NAME?</v>
      </c>
      <c r="CL46" s="389" t="e">
        <f t="array" aca="1" ref="CL46" ca="1">IFERROR(INDEX($A7:$A45,MATCH(FALSE,ISBLANK(CL7:CL45),0))-INDEX($A7:$A45,MATCH("Poznań Główny",$C7:$C45,0)),)</f>
        <v>#NAME?</v>
      </c>
      <c r="CM46" s="389" t="e">
        <f t="array" aca="1" ref="CM46" ca="1">IFERROR(INDEX($A7:$A45,MATCH(FALSE,ISBLANK(CM7:CM45),0))-INDEX($A7:$A45,MATCH("Poznań Główny",$C7:$C45,0)),)</f>
        <v>#NAME?</v>
      </c>
      <c r="CN46" s="389" t="e">
        <f t="array" aca="1" ref="CN46" ca="1">IFERROR(INDEX($A7:$A45,MATCH(FALSE,ISBLANK(CN7:CN45),0))-INDEX($A7:$A45,MATCH("Poznań Główny",$C7:$C45,0)),)</f>
        <v>#NAME?</v>
      </c>
      <c r="CO46" s="389" t="e">
        <f t="array" aca="1" ref="CO46" ca="1">IFERROR(INDEX($A7:$A45,MATCH(FALSE,ISBLANK(CO7:CO45),0))-INDEX($A7:$A45,MATCH("Poznań Główny",$C7:$C45,0)),)</f>
        <v>#NAME?</v>
      </c>
      <c r="CP46" s="389" t="e">
        <f t="array" aca="1" ref="CP46" ca="1">IFERROR(INDEX($A7:$A45,MATCH(FALSE,ISBLANK(CP7:CP45),0))-INDEX($A7:$A45,MATCH("Poznań Główny",$C7:$C45,0)),)</f>
        <v>#NAME?</v>
      </c>
      <c r="CQ46" s="389" t="e">
        <f t="array" aca="1" ref="CQ46" ca="1">IFERROR(INDEX($A7:$A45,MATCH(FALSE,ISBLANK(CQ7:CQ45),0))-INDEX($A7:$A45,MATCH("Poznań Główny",$C7:$C45,0)),)</f>
        <v>#NAME?</v>
      </c>
      <c r="CR46" s="389" t="e">
        <f t="array" aca="1" ref="CR46" ca="1">IFERROR(INDEX($A7:$A45,MATCH(FALSE,ISBLANK(CR7:CR45),0))-INDEX($A7:$A45,MATCH("Poznań Główny",$C7:$C45,0)),)</f>
        <v>#NAME?</v>
      </c>
      <c r="CZ46" s="389" t="e">
        <f t="array" aca="1" ref="CZ46" ca="1">IFERROR(INDEX($A7:$A45,MATCH(FALSE,ISBLANK(CZ7:CZ45),0))-INDEX($A7:$A45,MATCH("Poznań Główny",$C7:$C45,0)),)</f>
        <v>#NAME?</v>
      </c>
      <c r="DA46" s="389" t="e">
        <f t="array" aca="1" ref="DA46" ca="1">IFERROR(INDEX($A7:$A45,MATCH(FALSE,ISBLANK(DA7:DA45),0))-INDEX($A7:$A45,MATCH("Poznań Główny",$C7:$C45,0)),)</f>
        <v>#NAME?</v>
      </c>
      <c r="DB46" s="389" t="e">
        <f t="array" aca="1" ref="DB46" ca="1">IFERROR(INDEX($A7:$A45,MATCH(FALSE,ISBLANK(DB7:DB45),0))-INDEX($A7:$A45,MATCH("Poznań Główny",$C7:$C45,0)),)</f>
        <v>#NAME?</v>
      </c>
      <c r="DC46" s="389" t="e">
        <f t="array" aca="1" ref="DC46" ca="1">IFERROR(INDEX($A7:$A45,MATCH(FALSE,ISBLANK(DC7:DC45),0))-INDEX($A7:$A45,MATCH("Poznań Główny",$C7:$C45,0)),)</f>
        <v>#NAME?</v>
      </c>
      <c r="DD46" s="389" t="e">
        <f t="array" aca="1" ref="DD46" ca="1">IFERROR(INDEX($A7:$A45,MATCH(FALSE,ISBLANK(DD7:DD45),0))-INDEX($A7:$A45,MATCH("Poznań Główny",$C7:$C45,0)),)</f>
        <v>#NAME?</v>
      </c>
      <c r="DE46" s="389" t="e">
        <f t="array" aca="1" ref="DE46" ca="1">IFERROR(INDEX($A7:$A45,MATCH(FALSE,ISBLANK(DE7:DE45),0))-INDEX($A7:$A45,MATCH("Poznań Główny",$C7:$C45,0)),)</f>
        <v>#NAME?</v>
      </c>
      <c r="DF46" s="389" t="e">
        <f t="array" aca="1" ref="DF46" ca="1">IFERROR(INDEX($A7:$A45,MATCH(FALSE,ISBLANK(DF7:DF45),0))-INDEX($A7:$A45,MATCH("Poznań Główny",$C7:$C45,0)),)</f>
        <v>#NAME?</v>
      </c>
      <c r="DG46" s="389" t="e">
        <f t="array" aca="1" ref="DG46" ca="1">IFERROR(INDEX($A7:$A45,MATCH(FALSE,ISBLANK(DG7:DG45),0))-INDEX($A7:$A45,MATCH("Poznań Główny",$C7:$C45,0)),)</f>
        <v>#NAME?</v>
      </c>
      <c r="DH46" s="389" t="e">
        <f t="array" aca="1" ref="DH46" ca="1">IFERROR(INDEX($A7:$A45,MATCH(FALSE,ISBLANK(DH7:DH45),0))-INDEX($A7:$A45,MATCH("Poznań Główny",$C7:$C45,0)),)</f>
        <v>#NAME?</v>
      </c>
      <c r="DI46" s="389" t="e">
        <f t="array" aca="1" ref="DI46" ca="1">IFERROR(INDEX($A7:$A45,MATCH(FALSE,ISBLANK(DI7:DI45),0))-INDEX($A7:$A45,MATCH("Poznań Główny",$C7:$C45,0)),)</f>
        <v>#NAME?</v>
      </c>
      <c r="DJ46" s="389" t="e">
        <f t="array" aca="1" ref="DJ46" ca="1">IFERROR(INDEX($A7:$A45,MATCH(FALSE,ISBLANK(DJ7:DJ45),0))-INDEX($A7:$A45,MATCH("Poznań Główny",$C7:$C45,0)),)</f>
        <v>#NAME?</v>
      </c>
      <c r="DK46" s="389" t="e">
        <f t="array" aca="1" ref="DK46" ca="1">IFERROR(INDEX($A7:$A45,MATCH(FALSE,ISBLANK(DK7:DK45),0))-INDEX($A7:$A45,MATCH("Poznań Główny",$C7:$C45,0)),)</f>
        <v>#NAME?</v>
      </c>
      <c r="DL46" s="389" t="e">
        <f t="array" aca="1" ref="DL46" ca="1">IFERROR(INDEX($A7:$A45,MATCH(FALSE,ISBLANK(DL7:DL45),0))-INDEX($A7:$A45,MATCH("Poznań Główny",$C7:$C45,0)),)</f>
        <v>#NAME?</v>
      </c>
      <c r="DM46" s="389" t="e">
        <f t="array" aca="1" ref="DM46" ca="1">IFERROR(INDEX($A7:$A45,MATCH(FALSE,ISBLANK(DM7:DM45),0))-INDEX($A7:$A45,MATCH("Poznań Główny",$C7:$C45,0)),)</f>
        <v>#NAME?</v>
      </c>
      <c r="DN46" s="389" t="e">
        <f t="array" aca="1" ref="DN46" ca="1">IFERROR(INDEX($A7:$A45,MATCH(FALSE,ISBLANK(DN7:DN45),0))-INDEX($A7:$A45,MATCH("Poznań Główny",$C7:$C45,0)),)</f>
        <v>#NAME?</v>
      </c>
      <c r="DO46" s="389" t="e">
        <f t="array" aca="1" ref="DO46" ca="1">IFERROR(INDEX($A7:$A45,MATCH(FALSE,ISBLANK(DO7:DO45),0))-INDEX($A7:$A45,MATCH("Poznań Główny",$C7:$C45,0)),)</f>
        <v>#NAME?</v>
      </c>
      <c r="DP46" s="389" t="e">
        <f t="array" aca="1" ref="DP46" ca="1">IFERROR(INDEX($A7:$A45,MATCH(FALSE,ISBLANK(DP7:DP45),0))-INDEX($A7:$A45,MATCH("Poznań Główny",$C7:$C45,0)),)</f>
        <v>#NAME?</v>
      </c>
      <c r="DQ46" s="389" t="e">
        <f t="array" aca="1" ref="DQ46" ca="1">IFERROR(INDEX($A7:$A45,MATCH(FALSE,ISBLANK(DQ7:DQ45),0))-INDEX($A7:$A45,MATCH("Poznań Główny",$C7:$C45,0)),)</f>
        <v>#NAME?</v>
      </c>
      <c r="DR46" s="389" t="e">
        <f t="array" aca="1" ref="DR46" ca="1">IFERROR(INDEX($A7:$A45,MATCH(FALSE,ISBLANK(DR7:DR45),0))-INDEX($A7:$A45,MATCH("Poznań Główny",$C7:$C45,0)),)</f>
        <v>#NAME?</v>
      </c>
      <c r="DS46" s="389" t="e">
        <f t="array" aca="1" ref="DS46" ca="1">IFERROR(INDEX($A7:$A45,MATCH(FALSE,ISBLANK(DS7:DS45),0))-INDEX($A7:$A45,MATCH("Poznań Główny",$C7:$C45,0)),)</f>
        <v>#NAME?</v>
      </c>
      <c r="DT46" s="389" t="e">
        <f t="array" aca="1" ref="DT46" ca="1">IFERROR(INDEX($A7:$A45,MATCH(FALSE,ISBLANK(DT7:DT45),0))-INDEX($A7:$A45,MATCH("Poznań Główny",$C7:$C45,0)),)</f>
        <v>#NAME?</v>
      </c>
      <c r="DU46" s="389" t="e">
        <f t="array" aca="1" ref="DU46" ca="1">IFERROR(INDEX($A7:$A45,MATCH(FALSE,ISBLANK(DU7:DU45),0))-INDEX($A7:$A45,MATCH("Poznań Główny",$C7:$C45,0)),)</f>
        <v>#NAME?</v>
      </c>
      <c r="DV46" s="389" t="e">
        <f t="array" aca="1" ref="DV46" ca="1">IFERROR(INDEX($A7:$A45,MATCH(FALSE,ISBLANK(DV7:DV45),0))-INDEX($A7:$A45,MATCH("Poznań Główny",$C7:$C45,0)),)</f>
        <v>#NAME?</v>
      </c>
      <c r="DW46" s="389" t="e">
        <f t="array" aca="1" ref="DW46" ca="1">IFERROR(INDEX($A7:$A45,MATCH(FALSE,ISBLANK(DW7:DW45),0))-INDEX($A7:$A45,MATCH("Poznań Główny",$C7:$C45,0)),)</f>
        <v>#NAME?</v>
      </c>
      <c r="DX46" s="389" t="e">
        <f t="array" aca="1" ref="DX46" ca="1">IFERROR(INDEX($A7:$A45,MATCH(FALSE,ISBLANK(DX7:DX45),0))-INDEX($A7:$A45,MATCH("Poznań Główny",$C7:$C45,0)),)</f>
        <v>#NAME?</v>
      </c>
      <c r="DY46" s="389" t="e">
        <f t="array" aca="1" ref="DY46" ca="1">IFERROR(INDEX($A7:$A45,MATCH(FALSE,ISBLANK(DY7:DY45),0))-INDEX($A7:$A45,MATCH("Poznań Główny",$C7:$C45,0)),)</f>
        <v>#NAME?</v>
      </c>
      <c r="DZ46" s="389" t="e">
        <f t="array" aca="1" ref="DZ46" ca="1">IFERROR(INDEX($A7:$A45,MATCH(FALSE,ISBLANK(DZ7:DZ45),0))-INDEX($A7:$A45,MATCH("Poznań Główny",$C7:$C45,0)),)</f>
        <v>#NAME?</v>
      </c>
      <c r="EA46" s="389" t="e">
        <f t="array" aca="1" ref="EA46" ca="1">IFERROR(INDEX($A7:$A45,MATCH(FALSE,ISBLANK(EA7:EA45),0))-INDEX($A7:$A45,MATCH("Poznań Główny",$C7:$C45,0)),)</f>
        <v>#NAME?</v>
      </c>
      <c r="EB46" s="389" t="e">
        <f t="array" aca="1" ref="EB46" ca="1">IFERROR(INDEX($A7:$A45,MATCH(FALSE,ISBLANK(EB7:EB45),0))-INDEX($A7:$A45,MATCH("Poznań Główny",$C7:$C45,0)),)</f>
        <v>#NAME?</v>
      </c>
      <c r="EC46" s="389" t="e">
        <f t="array" aca="1" ref="EC46" ca="1">IFERROR(INDEX($A7:$A45,MATCH(FALSE,ISBLANK(EC7:EC45),0))-INDEX($A7:$A45,MATCH("Poznań Główny",$C7:$C45,0)),)</f>
        <v>#NAME?</v>
      </c>
      <c r="ED46" s="389" t="e">
        <f t="array" aca="1" ref="ED46" ca="1">IFERROR(INDEX($A7:$A45,MATCH(FALSE,ISBLANK(ED7:ED45),0))-INDEX($A7:$A45,MATCH("Poznań Główny",$C7:$C45,0)),)</f>
        <v>#NAME?</v>
      </c>
      <c r="EE46" s="389" t="e">
        <f t="array" aca="1" ref="EE46" ca="1">IFERROR(INDEX($A7:$A45,MATCH(FALSE,ISBLANK(EE7:EE45),0))-INDEX($A7:$A45,MATCH("Poznań Główny",$C7:$C45,0)),)</f>
        <v>#NAME?</v>
      </c>
      <c r="EF46" s="389" t="e">
        <f t="array" aca="1" ref="EF46" ca="1">IFERROR(INDEX($A7:$A45,MATCH(FALSE,ISBLANK(EF7:EF45),0))-INDEX($A7:$A45,MATCH("Poznań Główny",$C7:$C45,0)),)</f>
        <v>#NAME?</v>
      </c>
      <c r="EG46" s="389" t="e">
        <f t="array" aca="1" ref="EG46" ca="1">IFERROR(INDEX($A7:$A45,MATCH(FALSE,ISBLANK(EG7:EG45),0))-INDEX($A7:$A45,MATCH("Poznań Główny",$C7:$C45,0)),)</f>
        <v>#NAME?</v>
      </c>
      <c r="EH46" s="389" t="e">
        <f t="array" aca="1" ref="EH46" ca="1">IFERROR(INDEX($A7:$A45,MATCH(FALSE,ISBLANK(EH7:EH45),0))-INDEX($A7:$A45,MATCH("Poznań Główny",$C7:$C45,0)),)</f>
        <v>#NAME?</v>
      </c>
      <c r="EI46" s="389" t="e">
        <f t="array" aca="1" ref="EI46" ca="1">IFERROR(INDEX($A7:$A45,MATCH(FALSE,ISBLANK(EI7:EI45),0))-INDEX($A7:$A45,MATCH("Poznań Główny",$C7:$C45,0)),)</f>
        <v>#NAME?</v>
      </c>
      <c r="EJ46" s="389" t="e">
        <f t="array" aca="1" ref="EJ46" ca="1">IFERROR(INDEX($A7:$A45,MATCH(FALSE,ISBLANK(EJ7:EJ45),0))-INDEX($A7:$A45,MATCH("Poznań Główny",$C7:$C45,0)),)</f>
        <v>#NAME?</v>
      </c>
      <c r="EK46" s="389" t="e">
        <f t="array" aca="1" ref="EK46" ca="1">IFERROR(INDEX($A7:$A45,MATCH(FALSE,ISBLANK(EK7:EK45),0))-INDEX($A7:$A45,MATCH("Poznań Główny",$C7:$C45,0)),)</f>
        <v>#NAME?</v>
      </c>
      <c r="EL46" s="389" t="e">
        <f t="array" aca="1" ref="EL46" ca="1">IFERROR(INDEX($A7:$A45,MATCH(FALSE,ISBLANK(EL7:EL45),0))-INDEX($A7:$A45,MATCH("Poznań Główny",$C7:$C45,0)),)</f>
        <v>#NAME?</v>
      </c>
      <c r="EM46" s="389" t="e">
        <f t="array" aca="1" ref="EM46" ca="1">IFERROR(INDEX($A7:$A45,MATCH(FALSE,ISBLANK(EM7:EM45),0))-INDEX($A7:$A45,MATCH("Poznań Główny",$C7:$C45,0)),)</f>
        <v>#NAME?</v>
      </c>
      <c r="EN46" s="389" t="e">
        <f t="array" aca="1" ref="EN46" ca="1">IFERROR(INDEX($A7:$A45,MATCH(FALSE,ISBLANK(EN7:EN45),0))-INDEX($A7:$A45,MATCH("Poznań Główny",$C7:$C45,0)),)</f>
        <v>#NAME?</v>
      </c>
      <c r="EO46" s="389" t="e">
        <f t="array" aca="1" ref="EO46" ca="1">IFERROR(INDEX($A7:$A45,MATCH(FALSE,ISBLANK(EO7:EO45),0))-INDEX($A7:$A45,MATCH("Poznań Główny",$C7:$C45,0)),)</f>
        <v>#NAME?</v>
      </c>
      <c r="EP46" s="389" t="e">
        <f t="array" aca="1" ref="EP46" ca="1">IFERROR(INDEX($A7:$A45,MATCH(FALSE,ISBLANK(EP7:EP45),0))-INDEX($A7:$A45,MATCH("Poznań Główny",$C7:$C45,0)),)</f>
        <v>#NAME?</v>
      </c>
      <c r="EQ46" s="389" t="e">
        <f t="array" aca="1" ref="EQ46" ca="1">IFERROR(INDEX($A7:$A45,MATCH(FALSE,ISBLANK(EQ7:EQ45),0))-INDEX($A7:$A45,MATCH("Poznań Główny",$C7:$C45,0)),)</f>
        <v>#NAME?</v>
      </c>
      <c r="ER46" s="389" t="e">
        <f t="array" aca="1" ref="ER46" ca="1">IFERROR(INDEX($A7:$A45,MATCH(FALSE,ISBLANK(ER7:ER45),0))-INDEX($A7:$A45,MATCH("Poznań Główny",$C7:$C45,0)),)</f>
        <v>#NAME?</v>
      </c>
      <c r="ES46" s="389" t="e">
        <f t="array" aca="1" ref="ES46" ca="1">IFERROR(INDEX($A7:$A45,MATCH(FALSE,ISBLANK(ES7:ES45),0))-INDEX($A7:$A45,MATCH("Poznań Główny",$C7:$C45,0)),)</f>
        <v>#NAME?</v>
      </c>
      <c r="ET46" s="389" t="e">
        <f t="array" aca="1" ref="ET46" ca="1">IFERROR(INDEX($A7:$A45,MATCH(FALSE,ISBLANK(ET7:ET45),0))-INDEX($A7:$A45,MATCH("Poznań Główny",$C7:$C45,0)),)</f>
        <v>#NAME?</v>
      </c>
      <c r="EU46" s="389" t="e">
        <f t="array" aca="1" ref="EU46" ca="1">IFERROR(INDEX($A7:$A45,MATCH(FALSE,ISBLANK(EU7:EU45),0))-INDEX($A7:$A45,MATCH("Poznań Główny",$C7:$C45,0)),)</f>
        <v>#NAME?</v>
      </c>
      <c r="EV46" s="389" t="e">
        <f t="array" aca="1" ref="EV46" ca="1">IFERROR(INDEX($A7:$A45,MATCH(FALSE,ISBLANK(EV7:EV45),0))-INDEX($A7:$A45,MATCH("Poznań Główny",$C7:$C45,0)),)</f>
        <v>#NAME?</v>
      </c>
      <c r="EW46" s="389" t="e">
        <f t="array" aca="1" ref="EW46" ca="1">IFERROR(INDEX($A7:$A45,MATCH(FALSE,ISBLANK(EW7:EW45),0))-INDEX($A7:$A45,MATCH("Poznań Główny",$C7:$C45,0)),)</f>
        <v>#NAME?</v>
      </c>
      <c r="EX46" s="389" t="e">
        <f t="array" aca="1" ref="EX46" ca="1">IFERROR(INDEX($A7:$A45,MATCH(FALSE,ISBLANK(EX7:EX45),0))-INDEX($A7:$A45,MATCH("Poznań Główny",$C7:$C45,0)),)</f>
        <v>#NAME?</v>
      </c>
      <c r="EY46" s="389" t="e">
        <f t="array" aca="1" ref="EY46" ca="1">IFERROR(INDEX($A7:$A45,MATCH(FALSE,ISBLANK(EY7:EY45),0))-INDEX($A7:$A45,MATCH("Poznań Główny",$C7:$C45,0)),)</f>
        <v>#NAME?</v>
      </c>
      <c r="EZ46" s="389" t="e">
        <f t="array" aca="1" ref="EZ46" ca="1">IFERROR(INDEX($A7:$A45,MATCH(FALSE,ISBLANK(EZ7:EZ45),0))-INDEX($A7:$A45,MATCH("Poznań Główny",$C7:$C45,0)),)</f>
        <v>#NAME?</v>
      </c>
      <c r="FA46" s="389" t="e">
        <f t="array" aca="1" ref="FA46" ca="1">IFERROR(INDEX($A7:$A45,MATCH(FALSE,ISBLANK(FA7:FA45),0))-INDEX($A7:$A45,MATCH("Poznań Główny",$C7:$C45,0)),)</f>
        <v>#NAME?</v>
      </c>
      <c r="FB46" s="389" t="e">
        <f t="array" aca="1" ref="FB46" ca="1">IFERROR(INDEX($A7:$A45,MATCH(FALSE,ISBLANK(FB7:FB45),0))-INDEX($A7:$A45,MATCH("Poznań Główny",$C7:$C45,0)),)</f>
        <v>#NAME?</v>
      </c>
      <c r="FC46" s="389" t="e">
        <f t="array" aca="1" ref="FC46" ca="1">IFERROR(INDEX($A7:$A45,MATCH(FALSE,ISBLANK(FC7:FC45),0))-INDEX($A7:$A45,MATCH("Poznań Główny",$C7:$C45,0)),)</f>
        <v>#NAME?</v>
      </c>
      <c r="FD46" s="389" t="e">
        <f t="array" aca="1" ref="FD46" ca="1">IFERROR(INDEX($A7:$A45,MATCH(FALSE,ISBLANK(FD7:FD45),0))-INDEX($A7:$A45,MATCH("Poznań Główny",$C7:$C45,0)),)</f>
        <v>#NAME?</v>
      </c>
      <c r="FE46" s="389" t="e">
        <f t="array" aca="1" ref="FE46" ca="1">IFERROR(INDEX($A7:$A45,MATCH(FALSE,ISBLANK(FE7:FE45),0))-INDEX($A7:$A45,MATCH("Poznań Główny",$C7:$C45,0)),)</f>
        <v>#NAME?</v>
      </c>
      <c r="FF46" s="389" t="e">
        <f t="array" aca="1" ref="FF46" ca="1">IFERROR(INDEX($A7:$A45,MATCH(FALSE,ISBLANK(FF7:FF45),0))-INDEX($A7:$A45,MATCH("Poznań Główny",$C7:$C45,0)),)</f>
        <v>#NAME?</v>
      </c>
      <c r="FG46" s="389" t="e">
        <f t="array" aca="1" ref="FG46" ca="1">IFERROR(INDEX($A7:$A45,MATCH(FALSE,ISBLANK(FG7:FG45),0))-INDEX($A7:$A45,MATCH("Poznań Główny",$C7:$C45,0)),)</f>
        <v>#NAME?</v>
      </c>
      <c r="FH46" s="389" t="e">
        <f t="array" aca="1" ref="FH46" ca="1">IFERROR(INDEX($A7:$A45,MATCH(FALSE,ISBLANK(FH7:FH45),0))-INDEX($A7:$A45,MATCH("Poznań Główny",$C7:$C45,0)),)</f>
        <v>#NAME?</v>
      </c>
      <c r="FI46" s="389" t="e">
        <f t="array" aca="1" ref="FI46" ca="1">IFERROR(INDEX($A7:$A45,MATCH(FALSE,ISBLANK(FI7:FI45),0))-INDEX($A7:$A45,MATCH("Poznań Główny",$C7:$C45,0)),)</f>
        <v>#NAME?</v>
      </c>
      <c r="FJ46" s="389" t="e">
        <f t="array" aca="1" ref="FJ46" ca="1">IFERROR(INDEX($A7:$A45,MATCH(FALSE,ISBLANK(FJ7:FJ45),0))-INDEX($A7:$A45,MATCH("Poznań Główny",$C7:$C45,0)),)</f>
        <v>#NAME?</v>
      </c>
      <c r="FK46" s="389" t="e">
        <f t="array" aca="1" ref="FK46" ca="1">IFERROR(INDEX($A7:$A45,MATCH(FALSE,ISBLANK(FK7:FK45),0))-INDEX($A7:$A45,MATCH("Poznań Główny",$C7:$C45,0)),)</f>
        <v>#NAME?</v>
      </c>
      <c r="FL46" s="389" t="e">
        <f t="array" aca="1" ref="FL46" ca="1">IFERROR(INDEX($A7:$A45,MATCH(FALSE,ISBLANK(FL7:FL45),0))-INDEX($A7:$A45,MATCH("Poznań Główny",$C7:$C45,0)),)</f>
        <v>#NAME?</v>
      </c>
      <c r="FM46" s="389" t="e">
        <f t="array" aca="1" ref="FM46" ca="1">IFERROR(INDEX($A7:$A45,MATCH(FALSE,ISBLANK(FM7:FM45),0))-INDEX($A7:$A45,MATCH("Poznań Główny",$C7:$C45,0)),)</f>
        <v>#NAME?</v>
      </c>
      <c r="FN46" s="389" t="e">
        <f t="array" aca="1" ref="FN46" ca="1">IFERROR(INDEX($A7:$A45,MATCH(FALSE,ISBLANK(FN7:FN45),0))-INDEX($A7:$A45,MATCH("Poznań Główny",$C7:$C45,0)),)</f>
        <v>#NAME?</v>
      </c>
      <c r="FO46" s="389" t="e">
        <f t="array" aca="1" ref="FO46" ca="1">IFERROR(INDEX($A7:$A45,MATCH(FALSE,ISBLANK(FO7:FO45),0))-INDEX($A7:$A45,MATCH("Poznań Główny",$C7:$C45,0)),)</f>
        <v>#NAME?</v>
      </c>
      <c r="FP46" s="389" t="e">
        <f t="array" aca="1" ref="FP46" ca="1">IFERROR(INDEX($A7:$A45,MATCH(FALSE,ISBLANK(FP7:FP45),0))-INDEX($A7:$A45,MATCH("Poznań Główny",$C7:$C45,0)),)</f>
        <v>#NAME?</v>
      </c>
      <c r="FQ46" s="389" t="e">
        <f t="array" aca="1" ref="FQ46" ca="1">IFERROR(INDEX($A7:$A45,MATCH(FALSE,ISBLANK(FQ7:FQ45),0))-INDEX($A7:$A45,MATCH("Poznań Główny",$C7:$C45,0)),)</f>
        <v>#NAME?</v>
      </c>
      <c r="FR46" s="389" t="e">
        <f t="array" aca="1" ref="FR46" ca="1">IFERROR(INDEX($A7:$A45,MATCH(FALSE,ISBLANK(FR7:FR45),0))-INDEX($A7:$A45,MATCH("Poznań Główny",$C7:$C45,0)),)</f>
        <v>#NAME?</v>
      </c>
      <c r="FS46" s="389" t="e">
        <f t="array" aca="1" ref="FS46" ca="1">IFERROR(INDEX($A7:$A45,MATCH(FALSE,ISBLANK(FS7:FS45),0))-INDEX($A7:$A45,MATCH("Poznań Główny",$C7:$C45,0)),)</f>
        <v>#NAME?</v>
      </c>
      <c r="FT46" s="389" t="e">
        <f t="array" aca="1" ref="FT46" ca="1">IFERROR(INDEX($A7:$A45,MATCH(FALSE,ISBLANK(FT7:FT45),0))-INDEX($A7:$A45,MATCH("Poznań Główny",$C7:$C45,0)),)</f>
        <v>#NAME?</v>
      </c>
      <c r="FU46" s="389" t="e">
        <f t="array" aca="1" ref="FU46" ca="1">IFERROR(INDEX($A7:$A45,MATCH(FALSE,ISBLANK(FU7:FU45),0))-INDEX($A7:$A45,MATCH("Poznań Główny",$C7:$C45,0)),)</f>
        <v>#NAME?</v>
      </c>
      <c r="FV46" s="389" t="e">
        <f t="array" aca="1" ref="FV46" ca="1">IFERROR(INDEX($A7:$A45,MATCH(FALSE,ISBLANK(FV7:FV45),0))-INDEX($A7:$A45,MATCH("Poznań Główny",$C7:$C45,0)),)</f>
        <v>#NAME?</v>
      </c>
      <c r="FW46" s="389" t="e">
        <f t="array" aca="1" ref="FW46" ca="1">IFERROR(INDEX($A7:$A45,MATCH(FALSE,ISBLANK(FW7:FW45),0))-INDEX($A7:$A45,MATCH("Poznań Główny",$C7:$C45,0)),)</f>
        <v>#NAME?</v>
      </c>
      <c r="FX46" s="389" t="e">
        <f t="array" aca="1" ref="FX46" ca="1">IFERROR(INDEX($A7:$A45,MATCH(FALSE,ISBLANK(FX7:FX45),0))-INDEX($A7:$A45,MATCH("Poznań Główny",$C7:$C45,0)),)</f>
        <v>#NAME?</v>
      </c>
      <c r="FY46" s="389" t="e">
        <f t="array" aca="1" ref="FY46" ca="1">IFERROR(INDEX($A7:$A45,MATCH(FALSE,ISBLANK(FY7:FY45),0))-INDEX($A7:$A45,MATCH("Poznań Główny",$C7:$C45,0)),)</f>
        <v>#NAME?</v>
      </c>
      <c r="FZ46" s="389" t="e">
        <f t="array" aca="1" ref="FZ46" ca="1">IFERROR(INDEX($A7:$A45,MATCH(FALSE,ISBLANK(FZ7:FZ45),0))-INDEX($A7:$A45,MATCH("Poznań Główny",$C7:$C45,0)),)</f>
        <v>#NAME?</v>
      </c>
      <c r="GA46" s="389" t="e">
        <f t="array" aca="1" ref="GA46" ca="1">IFERROR(INDEX($A7:$A45,MATCH(FALSE,ISBLANK(GA7:GA45),0))-INDEX($A7:$A45,MATCH("Poznań Główny",$C7:$C45,0)),)</f>
        <v>#NAME?</v>
      </c>
      <c r="GB46" s="389" t="e">
        <f t="array" aca="1" ref="GB46" ca="1">IFERROR(INDEX($A7:$A45,MATCH(FALSE,ISBLANK(GB7:GB45),0))-INDEX($A7:$A45,MATCH("Poznań Główny",$C7:$C45,0)),)</f>
        <v>#NAME?</v>
      </c>
      <c r="GC46" s="389" t="e">
        <f t="array" aca="1" ref="GC46" ca="1">IFERROR(INDEX($A7:$A45,MATCH(FALSE,ISBLANK(GC7:GC45),0))-INDEX($A7:$A45,MATCH("Poznań Główny",$C7:$C45,0)),)</f>
        <v>#NAME?</v>
      </c>
      <c r="GD46" s="389" t="e">
        <f t="array" aca="1" ref="GD46" ca="1">IFERROR(INDEX($A7:$A45,MATCH(FALSE,ISBLANK(GD7:GD45),0))-INDEX($A7:$A45,MATCH("Poznań Główny",$C7:$C45,0)),)</f>
        <v>#NAME?</v>
      </c>
      <c r="GE46" s="389" t="e">
        <f t="array" aca="1" ref="GE46" ca="1">IFERROR(INDEX($A7:$A45,MATCH(FALSE,ISBLANK(GE7:GE45),0))-INDEX($A7:$A45,MATCH("Poznań Główny",$C7:$C45,0)),)</f>
        <v>#NAME?</v>
      </c>
      <c r="GF46" s="389" t="e">
        <f t="array" aca="1" ref="GF46" ca="1">IFERROR(INDEX($A7:$A45,MATCH(FALSE,ISBLANK(GF7:GF45),0))-INDEX($A7:$A45,MATCH("Poznań Główny",$C7:$C45,0)),)</f>
        <v>#NAME?</v>
      </c>
      <c r="GG46" s="389" t="e">
        <f t="array" aca="1" ref="GG46" ca="1">IFERROR(INDEX($A7:$A45,MATCH(FALSE,ISBLANK(GG7:GG45),0))-INDEX($A7:$A45,MATCH("Poznań Główny",$C7:$C45,0)),)</f>
        <v>#NAME?</v>
      </c>
      <c r="GH46" s="389" t="e">
        <f t="array" aca="1" ref="GH46" ca="1">IFERROR(INDEX($A7:$A45,MATCH(FALSE,ISBLANK(GH7:GH45),0))-INDEX($A7:$A45,MATCH("Poznań Główny",$C7:$C45,0)),)</f>
        <v>#NAME?</v>
      </c>
      <c r="GI46" s="389" t="e">
        <f t="array" aca="1" ref="GI46" ca="1">IFERROR(INDEX($A7:$A45,MATCH(FALSE,ISBLANK(GI7:GI45),0))-INDEX($A7:$A45,MATCH("Poznań Główny",$C7:$C45,0)),)</f>
        <v>#NAME?</v>
      </c>
      <c r="GJ46" s="389" t="e">
        <f t="array" aca="1" ref="GJ46" ca="1">IFERROR(INDEX($A7:$A45,MATCH(FALSE,ISBLANK(GJ7:GJ45),0))-INDEX($A7:$A45,MATCH("Poznań Główny",$C7:$C45,0)),)</f>
        <v>#NAME?</v>
      </c>
      <c r="GK46" s="389" t="e">
        <f t="array" aca="1" ref="GK46" ca="1">IFERROR(INDEX($A7:$A45,MATCH(FALSE,ISBLANK(GK7:GK45),0))-INDEX($A7:$A45,MATCH("Poznań Główny",$C7:$C45,0)),)</f>
        <v>#NAME?</v>
      </c>
      <c r="GL46" s="389" t="e">
        <f t="array" aca="1" ref="GL46" ca="1">IFERROR(INDEX($A7:$A45,MATCH(FALSE,ISBLANK(GL7:GL45),0))-INDEX($A7:$A45,MATCH("Poznań Główny",$C7:$C45,0)),)</f>
        <v>#NAME?</v>
      </c>
    </row>
    <row r="47" spans="1:194" s="390" customFormat="1">
      <c r="E47" s="390">
        <f t="array" ref="E47">ABS(INDEX($A7:$A45,MATCH("Poznań Główny",$C7:$C45,0))-INDEX($A7:$A45, MAX(IF(ISBLANK(E7:E45), 0, ROW(E7:E45))) - ROW(E7:E45)+1))</f>
        <v>57.384999999999991</v>
      </c>
      <c r="F47" s="390">
        <f t="array" ref="F47">ABS(INDEX($A7:$A45,MATCH("Poznań Główny",$C7:$C45,0))-INDEX($A7:$A45, MAX(IF(ISBLANK(F7:F45), 0, ROW(F7:F45))) - ROW(F7:F45)+1))</f>
        <v>0</v>
      </c>
      <c r="G47" s="390">
        <f t="array" ref="G47">ABS(INDEX($A7:$A45,MATCH("Poznań Główny",$C7:$C45,0))-INDEX($A7:$A45, MAX(IF(ISBLANK(G7:G45), 0, ROW(G7:G45))) - ROW(G7:G45)+1))</f>
        <v>0</v>
      </c>
      <c r="H47" s="390">
        <f t="array" ref="H47">ABS(INDEX($A7:$A45,MATCH("Poznań Główny",$C7:$C45,0))-INDEX($A7:$A45, MAX(IF(ISBLANK(H7:H45), 0, ROW(H7:H45))) - ROW(H7:H45)+1))</f>
        <v>80.97199999999998</v>
      </c>
      <c r="I47" s="390">
        <f t="array" ref="I47">ABS(INDEX($A7:$A45,MATCH("Poznań Główny",$C7:$C45,0))-INDEX($A7:$A45, MAX(IF(ISBLANK(I7:I45), 0, ROW(I7:I45))) - ROW(I7:I45)+1))</f>
        <v>0</v>
      </c>
      <c r="J47" s="390">
        <f t="array" ref="J47">ABS(INDEX($A7:$A45,MATCH("Poznań Główny",$C7:$C45,0))-INDEX($A7:$A45, MAX(IF(ISBLANK(J7:J45), 0, ROW(J7:J45))) - ROW(J7:J45)+1))</f>
        <v>80.97199999999998</v>
      </c>
      <c r="K47" s="390">
        <f t="array" ref="K47">ABS(INDEX($A7:$A45,MATCH("Poznań Główny",$C7:$C45,0))-INDEX($A7:$A45, MAX(IF(ISBLANK(K7:K45), 0, ROW(K7:K45))) - ROW(K7:K45)+1))</f>
        <v>57.384999999999991</v>
      </c>
      <c r="L47" s="390">
        <f t="array" ref="L47">ABS(INDEX($A7:$A45,MATCH("Poznań Główny",$C7:$C45,0))-INDEX($A7:$A45, MAX(IF(ISBLANK(L7:L45), 0, ROW(L7:L45))) - ROW(L7:L45)+1))</f>
        <v>0</v>
      </c>
      <c r="M47" s="390">
        <f t="array" ref="M47">ABS(INDEX($A7:$A45,MATCH("Poznań Główny",$C7:$C45,0))-INDEX($A7:$A45, MAX(IF(ISBLANK(M7:M45), 0, ROW(M7:M45))) - ROW(M7:M45)+1))</f>
        <v>0</v>
      </c>
      <c r="N47" s="390">
        <f t="array" ref="N47">ABS(INDEX($A7:$A45,MATCH("Poznań Główny",$C7:$C45,0))-INDEX($A7:$A45, MAX(IF(ISBLANK(N7:N45), 0, ROW(N7:N45))) - ROW(N7:N45)+1))</f>
        <v>80.97199999999998</v>
      </c>
      <c r="O47" s="390">
        <f t="array" ref="O47">ABS(INDEX($A7:$A45,MATCH("Poznań Główny",$C7:$C45,0))-INDEX($A7:$A45, MAX(IF(ISBLANK(O7:O45), 0, ROW(O7:O45))) - ROW(O7:O45)+1))</f>
        <v>80.97199999999998</v>
      </c>
      <c r="P47" s="390">
        <f t="array" ref="P47">ABS(INDEX($A7:$A45,MATCH("Poznań Główny",$C7:$C45,0))-INDEX($A7:$A45, MAX(IF(ISBLANK(P7:P45), 0, ROW(P7:P45))) - ROW(P7:P45)+1))</f>
        <v>0</v>
      </c>
      <c r="Q47" s="390">
        <f t="array" ref="Q47">ABS(INDEX($A7:$A45,MATCH("Poznań Główny",$C7:$C45,0))-INDEX($A7:$A45, MAX(IF(ISBLANK(Q7:Q45), 0, ROW(Q7:Q45))) - ROW(Q7:Q45)+1))</f>
        <v>80.97199999999998</v>
      </c>
      <c r="R47" s="390">
        <f t="array" ref="R47">ABS(INDEX($A7:$A45,MATCH("Poznań Główny",$C7:$C45,0))-INDEX($A7:$A45, MAX(IF(ISBLANK(R7:R45), 0, ROW(R7:R45))) - ROW(R7:R45)+1))</f>
        <v>57.384999999999991</v>
      </c>
      <c r="S47" s="390">
        <f t="array" ref="S47">ABS(INDEX($A7:$A45,MATCH("Poznań Główny",$C7:$C45,0))-INDEX($A7:$A45, MAX(IF(ISBLANK(S7:S45), 0, ROW(S7:S45))) - ROW(S7:S45)+1))</f>
        <v>0</v>
      </c>
      <c r="T47" s="390">
        <f t="array" ref="T47">ABS(INDEX($A7:$A45,MATCH("Poznań Główny",$C7:$C45,0))-INDEX($A7:$A45, MAX(IF(ISBLANK(T7:T45), 0, ROW(T7:T45))) - ROW(T7:T45)+1))</f>
        <v>0</v>
      </c>
      <c r="U47" s="390">
        <f t="array" ref="U47">ABS(INDEX($A7:$A45,MATCH("Poznań Główny",$C7:$C45,0))-INDEX($A7:$A45, MAX(IF(ISBLANK(U7:U45), 0, ROW(U7:U45))) - ROW(U7:U45)+1))</f>
        <v>0</v>
      </c>
      <c r="V47" s="390">
        <f t="array" ref="V47">ABS(INDEX($A7:$A45,MATCH("Poznań Główny",$C7:$C45,0))-INDEX($A7:$A45, MAX(IF(ISBLANK(V7:V45), 0, ROW(V7:V45))) - ROW(V7:V45)+1))</f>
        <v>80.97199999999998</v>
      </c>
      <c r="W47" s="390">
        <f t="array" ref="W47">ABS(INDEX($A7:$A45,MATCH("Poznań Główny",$C7:$C45,0))-INDEX($A7:$A45, MAX(IF(ISBLANK(W7:W45), 0, ROW(W7:W45))) - ROW(W7:W45)+1))</f>
        <v>0</v>
      </c>
      <c r="X47" s="390">
        <f t="array" ref="X47">ABS(INDEX($A7:$A45,MATCH("Poznań Główny",$C7:$C45,0))-INDEX($A7:$A45, MAX(IF(ISBLANK(X7:X45), 0, ROW(X7:X45))) - ROW(X7:X45)+1))</f>
        <v>80.97199999999998</v>
      </c>
      <c r="Y47" s="390">
        <f t="array" ref="Y47">ABS(INDEX($A7:$A45,MATCH("Poznań Główny",$C7:$C45,0))-INDEX($A7:$A45, MAX(IF(ISBLANK(Y7:Y45), 0, ROW(Y7:Y45))) - ROW(Y7:Y45)+1))</f>
        <v>57.384999999999991</v>
      </c>
      <c r="Z47" s="390">
        <f t="array" ref="Z47">ABS(INDEX($A7:$A45,MATCH("Poznań Główny",$C7:$C45,0))-INDEX($A7:$A45, MAX(IF(ISBLANK(Z7:Z45), 0, ROW(Z7:Z45))) - ROW(Z7:Z45)+1))</f>
        <v>0</v>
      </c>
      <c r="AA47" s="390">
        <f t="array" ref="AA47">ABS(INDEX($A7:$A45,MATCH("Poznań Główny",$C7:$C45,0))-INDEX($A7:$A45, MAX(IF(ISBLANK(AA7:AA45), 0, ROW(AA7:AA45))) - ROW(AA7:AA45)+1))</f>
        <v>0</v>
      </c>
      <c r="AB47" s="390">
        <f t="array" ref="AB47">ABS(INDEX($A7:$A45,MATCH("Poznań Główny",$C7:$C45,0))-INDEX($A7:$A45, MAX(IF(ISBLANK(AB7:AB45), 0, ROW(AB7:AB45))) - ROW(AB7:AB45)+1))</f>
        <v>80.97199999999998</v>
      </c>
      <c r="AC47" s="390">
        <f t="array" ref="AC47">ABS(INDEX($A7:$A45,MATCH("Poznań Główny",$C7:$C45,0))-INDEX($A7:$A45, MAX(IF(ISBLANK(AC7:AC45), 0, ROW(AC7:AC45))) - ROW(AC7:AC45)+1))</f>
        <v>80.97199999999998</v>
      </c>
      <c r="AD47" s="390">
        <f t="array" ref="AD47">ABS(INDEX($A7:$A45,MATCH("Poznań Główny",$C7:$C45,0))-INDEX($A7:$A45, MAX(IF(ISBLANK(AD7:AD45), 0, ROW(AD7:AD45))) - ROW(AD7:AD45)+1))</f>
        <v>0</v>
      </c>
      <c r="AE47" s="390">
        <f t="array" ref="AE47">ABS(INDEX($A7:$A45,MATCH("Poznań Główny",$C7:$C45,0))-INDEX($A7:$A45, MAX(IF(ISBLANK(AE7:AE45), 0, ROW(AE7:AE45))) - ROW(AE7:AE45)+1))</f>
        <v>80.97199999999998</v>
      </c>
      <c r="AF47" s="390">
        <f t="array" ref="AF47">ABS(INDEX($A7:$A45,MATCH("Poznań Główny",$C7:$C45,0))-INDEX($A7:$A45, MAX(IF(ISBLANK(AF7:AF45), 0, ROW(AF7:AF45))) - ROW(AF7:AF45)+1))</f>
        <v>0</v>
      </c>
      <c r="AG47" s="390">
        <f t="array" ref="AG47">ABS(INDEX($A7:$A45,MATCH("Poznań Główny",$C7:$C45,0))-INDEX($A7:$A45, MAX(IF(ISBLANK(AG7:AG45), 0, ROW(AG7:AG45))) - ROW(AG7:AG45)+1))</f>
        <v>0</v>
      </c>
      <c r="AH47" s="390">
        <f t="array" ref="AH47">ABS(INDEX($A7:$A45,MATCH("Poznań Główny",$C7:$C45,0))-INDEX($A7:$A45, MAX(IF(ISBLANK(AH7:AH45), 0, ROW(AH7:AH45))) - ROW(AH7:AH45)+1))</f>
        <v>80.97199999999998</v>
      </c>
      <c r="AI47" s="390">
        <f t="array" ref="AI47">ABS(INDEX($A7:$A45,MATCH("Poznań Główny",$C7:$C45,0))-INDEX($A7:$A45, MAX(IF(ISBLANK(AI7:AI45), 0, ROW(AI7:AI45))) - ROW(AI7:AI45)+1))</f>
        <v>0</v>
      </c>
      <c r="AJ47" s="390">
        <f t="array" ref="AJ47">ABS(INDEX($A7:$A45,MATCH("Poznań Główny",$C7:$C45,0))-INDEX($A7:$A45, MAX(IF(ISBLANK(AJ7:AJ45), 0, ROW(AJ7:AJ45))) - ROW(AJ7:AJ45)+1))</f>
        <v>57.384999999999991</v>
      </c>
      <c r="AK47" s="390">
        <f t="array" ref="AK47">ABS(INDEX($A7:$A45,MATCH("Poznań Główny",$C7:$C45,0))-INDEX($A7:$A45, MAX(IF(ISBLANK(AK7:AK45), 0, ROW(AK7:AK45))) - ROW(AK7:AK45)+1))</f>
        <v>0</v>
      </c>
      <c r="AL47" s="390">
        <f t="array" ref="AL47">ABS(INDEX($A7:$A45,MATCH("Poznań Główny",$C7:$C45,0))-INDEX($A7:$A45, MAX(IF(ISBLANK(AL7:AL45), 0, ROW(AL7:AL45))) - ROW(AL7:AL45)+1))</f>
        <v>80.97199999999998</v>
      </c>
      <c r="AM47" s="390">
        <f t="array" ref="AM47">ABS(INDEX($A7:$A45,MATCH("Poznań Główny",$C7:$C45,0))-INDEX($A7:$A45, MAX(IF(ISBLANK(AM7:AM45), 0, ROW(AM7:AM45))) - ROW(AM7:AM45)+1))</f>
        <v>80.97199999999998</v>
      </c>
      <c r="AN47" s="390">
        <f t="array" ref="AN47">ABS(INDEX($A7:$A45,MATCH("Poznań Główny",$C7:$C45,0))-INDEX($A7:$A45, MAX(IF(ISBLANK(AN7:AN45), 0, ROW(AN7:AN45))) - ROW(AN7:AN45)+1))</f>
        <v>0</v>
      </c>
      <c r="AO47" s="390">
        <f t="array" ref="AO47">ABS(INDEX($A7:$A45,MATCH("Poznań Główny",$C7:$C45,0))-INDEX($A7:$A45, MAX(IF(ISBLANK(AO7:AO45), 0, ROW(AO7:AO45))) - ROW(AO7:AO45)+1))</f>
        <v>0</v>
      </c>
      <c r="AP47" s="390">
        <f t="array" ref="AP47">ABS(INDEX($A7:$A45,MATCH("Poznań Główny",$C7:$C45,0))-INDEX($A7:$A45, MAX(IF(ISBLANK(AP7:AP45), 0, ROW(AP7:AP45))) - ROW(AP7:AP45)+1))</f>
        <v>80.97199999999998</v>
      </c>
      <c r="AQ47" s="390">
        <f t="array" ref="AQ47">ABS(INDEX($A7:$A45,MATCH("Poznań Główny",$C7:$C45,0))-INDEX($A7:$A45, MAX(IF(ISBLANK(AQ7:AQ45), 0, ROW(AQ7:AQ45))) - ROW(AQ7:AQ45)+1))</f>
        <v>0</v>
      </c>
      <c r="AR47" s="390">
        <f t="array" ref="AR47">ABS(INDEX($A7:$A45,MATCH("Poznań Główny",$C7:$C45,0))-INDEX($A7:$A45, MAX(IF(ISBLANK(AR7:AR45), 0, ROW(AR7:AR45))) - ROW(AR7:AR45)+1))</f>
        <v>57.384999999999991</v>
      </c>
      <c r="AS47" s="390">
        <f t="array" ref="AS47">ABS(INDEX($A7:$A45,MATCH("Poznań Główny",$C7:$C45,0))-INDEX($A7:$A45, MAX(IF(ISBLANK(AS7:AS45), 0, ROW(AS7:AS45))) - ROW(AS7:AS45)+1))</f>
        <v>0</v>
      </c>
      <c r="AT47" s="390">
        <f t="array" ref="AT47">ABS(INDEX($A7:$A45,MATCH("Poznań Główny",$C7:$C45,0))-INDEX($A7:$A45, MAX(IF(ISBLANK(AT7:AT45), 0, ROW(AT7:AT45))) - ROW(AT7:AT45)+1))</f>
        <v>80.97199999999998</v>
      </c>
      <c r="AU47" s="390">
        <f t="array" ref="AU47">ABS(INDEX($A7:$A45,MATCH("Poznań Główny",$C7:$C45,0))-INDEX($A7:$A45, MAX(IF(ISBLANK(AU7:AU45), 0, ROW(AU7:AU45))) - ROW(AU7:AU45)+1))</f>
        <v>80.97199999999998</v>
      </c>
      <c r="AV47" s="390">
        <f t="array" ref="AV47">ABS(INDEX($A7:$A45,MATCH("Poznań Główny",$C7:$C45,0))-INDEX($A7:$A45, MAX(IF(ISBLANK(AV7:AV45), 0, ROW(AV7:AV45))) - ROW(AV7:AV45)+1))</f>
        <v>0</v>
      </c>
      <c r="AW47" s="390">
        <f t="array" ref="AW47">ABS(INDEX($A7:$A45,MATCH("Poznań Główny",$C7:$C45,0))-INDEX($A7:$A45, MAX(IF(ISBLANK(AW7:AW45), 0, ROW(AW7:AW45))) - ROW(AW7:AW45)+1))</f>
        <v>0</v>
      </c>
      <c r="AX47" s="390">
        <f t="array" ref="AX47">ABS(INDEX($A7:$A45,MATCH("Poznań Główny",$C7:$C45,0))-INDEX($A7:$A45, MAX(IF(ISBLANK(AX7:AX45), 0, ROW(AX7:AX45))) - ROW(AX7:AX45)+1))</f>
        <v>80.97199999999998</v>
      </c>
      <c r="AY47" s="390">
        <f t="array" ref="AY47">ABS(INDEX($A7:$A45,MATCH("Poznań Główny",$C7:$C45,0))-INDEX($A7:$A45, MAX(IF(ISBLANK(AY7:AY45), 0, ROW(AY7:AY45))) - ROW(AY7:AY45)+1))</f>
        <v>0</v>
      </c>
      <c r="AZ47" s="390">
        <f t="array" ref="AZ47">ABS(INDEX($A7:$A45,MATCH("Poznań Główny",$C7:$C45,0))-INDEX($A7:$A45, MAX(IF(ISBLANK(AZ7:AZ45), 0, ROW(AZ7:AZ45))) - ROW(AZ7:AZ45)+1))</f>
        <v>57.384999999999991</v>
      </c>
      <c r="BA47" s="390">
        <f t="array" ref="BA47">ABS(INDEX($A7:$A45,MATCH("Poznań Główny",$C7:$C45,0))-INDEX($A7:$A45, MAX(IF(ISBLANK(BA7:BA45), 0, ROW(BA7:BA45))) - ROW(BA7:BA45)+1))</f>
        <v>0</v>
      </c>
      <c r="BB47" s="390">
        <f t="array" ref="BB47">ABS(INDEX($A7:$A45,MATCH("Poznań Główny",$C7:$C45,0))-INDEX($A7:$A45, MAX(IF(ISBLANK(BB7:BB45), 0, ROW(BB7:BB45))) - ROW(BB7:BB45)+1))</f>
        <v>80.97199999999998</v>
      </c>
      <c r="BC47" s="390">
        <f t="array" ref="BC47">ABS(INDEX($A7:$A45,MATCH("Poznań Główny",$C7:$C45,0))-INDEX($A7:$A45, MAX(IF(ISBLANK(BC7:BC45), 0, ROW(BC7:BC45))) - ROW(BC7:BC45)+1))</f>
        <v>80.97199999999998</v>
      </c>
      <c r="BD47" s="390">
        <f t="array" ref="BD47">ABS(INDEX($A7:$A45,MATCH("Poznań Główny",$C7:$C45,0))-INDEX($A7:$A45, MAX(IF(ISBLANK(BD7:BD45), 0, ROW(BD7:BD45))) - ROW(BD7:BD45)+1))</f>
        <v>57.384999999999991</v>
      </c>
      <c r="BE47" s="390">
        <f t="array" ref="BE47">ABS(INDEX($A7:$A45,MATCH("Poznań Główny",$C7:$C45,0))-INDEX($A7:$A45, MAX(IF(ISBLANK(BE7:BE45), 0, ROW(BE7:BE45))) - ROW(BE7:BE45)+1))</f>
        <v>0</v>
      </c>
      <c r="BF47" s="390">
        <f t="array" ref="BF47">ABS(INDEX($A7:$A45,MATCH("Poznań Główny",$C7:$C45,0))-INDEX($A7:$A45, MAX(IF(ISBLANK(BF7:BF45), 0, ROW(BF7:BF45))) - ROW(BF7:BF45)+1))</f>
        <v>0</v>
      </c>
      <c r="BG47" s="390">
        <f t="array" ref="BG47">ABS(INDEX($A7:$A45,MATCH("Poznań Główny",$C7:$C45,0))-INDEX($A7:$A45, MAX(IF(ISBLANK(BG7:BG45), 0, ROW(BG7:BG45))) - ROW(BG7:BG45)+1))</f>
        <v>0</v>
      </c>
      <c r="BH47" s="390">
        <f t="array" ref="BH47">ABS(INDEX($A7:$A45,MATCH("Poznań Główny",$C7:$C45,0))-INDEX($A7:$A45, MAX(IF(ISBLANK(BH7:BH45), 0, ROW(BH7:BH45))) - ROW(BH7:BH45)+1))</f>
        <v>80.97199999999998</v>
      </c>
      <c r="BI47" s="390">
        <f t="array" ref="BI47">ABS(INDEX($A7:$A45,MATCH("Poznań Główny",$C7:$C45,0))-INDEX($A7:$A45, MAX(IF(ISBLANK(BI7:BI45), 0, ROW(BI7:BI45))) - ROW(BI7:BI45)+1))</f>
        <v>0</v>
      </c>
      <c r="BJ47" s="390">
        <f t="array" ref="BJ47">ABS(INDEX($A7:$A45,MATCH("Poznań Główny",$C7:$C45,0))-INDEX($A7:$A45, MAX(IF(ISBLANK(BJ7:BJ45), 0, ROW(BJ7:BJ45))) - ROW(BJ7:BJ45)+1))</f>
        <v>80.97199999999998</v>
      </c>
      <c r="BK47" s="390">
        <f t="array" ref="BK47">ABS(INDEX($A7:$A45,MATCH("Poznań Główny",$C7:$C45,0))-INDEX($A7:$A45, MAX(IF(ISBLANK(BK7:BK45), 0, ROW(BK7:BK45))) - ROW(BK7:BK45)+1))</f>
        <v>57.384999999999991</v>
      </c>
      <c r="BL47" s="390">
        <f t="array" ref="BL47">ABS(INDEX($A7:$A45,MATCH("Poznań Główny",$C7:$C45,0))-INDEX($A7:$A45, MAX(IF(ISBLANK(BL7:BL45), 0, ROW(BL7:BL45))) - ROW(BL7:BL45)+1))</f>
        <v>0</v>
      </c>
      <c r="BM47" s="390">
        <f t="array" ref="BM47">ABS(INDEX($A7:$A45,MATCH("Poznań Główny",$C7:$C45,0))-INDEX($A7:$A45, MAX(IF(ISBLANK(BM7:BM45), 0, ROW(BM7:BM45))) - ROW(BM7:BM45)+1))</f>
        <v>0</v>
      </c>
      <c r="BN47" s="390">
        <f t="array" ref="BN47">ABS(INDEX($A7:$A45,MATCH("Poznań Główny",$C7:$C45,0))-INDEX($A7:$A45, MAX(IF(ISBLANK(BN7:BN45), 0, ROW(BN7:BN45))) - ROW(BN7:BN45)+1))</f>
        <v>80.97199999999998</v>
      </c>
      <c r="BO47" s="390">
        <f t="array" ref="BO47">ABS(INDEX($A7:$A45,MATCH("Poznań Główny",$C7:$C45,0))-INDEX($A7:$A45, MAX(IF(ISBLANK(BO7:BO45), 0, ROW(BO7:BO45))) - ROW(BO7:BO45)+1))</f>
        <v>80.97199999999998</v>
      </c>
      <c r="BP47" s="390">
        <f t="array" ref="BP47">ABS(INDEX($A7:$A45,MATCH("Poznań Główny",$C7:$C45,0))-INDEX($A7:$A45, MAX(IF(ISBLANK(BP7:BP45), 0, ROW(BP7:BP45))) - ROW(BP7:BP45)+1))</f>
        <v>0</v>
      </c>
      <c r="BQ47" s="390">
        <f t="array" ref="BQ47">ABS(INDEX($A7:$A45,MATCH("Poznań Główny",$C7:$C45,0))-INDEX($A7:$A45, MAX(IF(ISBLANK(BQ7:BQ45), 0, ROW(BQ7:BQ45))) - ROW(BQ7:BQ45)+1))</f>
        <v>80.97199999999998</v>
      </c>
      <c r="BR47" s="390">
        <f t="array" ref="BR47">ABS(INDEX($A7:$A45,MATCH("Poznań Główny",$C7:$C45,0))-INDEX($A7:$A45, MAX(IF(ISBLANK(BR7:BR45), 0, ROW(BR7:BR45))) - ROW(BR7:BR45)+1))</f>
        <v>57.384999999999991</v>
      </c>
      <c r="BS47" s="390">
        <f t="array" ref="BS47">ABS(INDEX($A7:$A45,MATCH("Poznań Główny",$C7:$C45,0))-INDEX($A7:$A45, MAX(IF(ISBLANK(BS7:BS45), 0, ROW(BS7:BS45))) - ROW(BS7:BS45)+1))</f>
        <v>0</v>
      </c>
      <c r="BT47" s="390">
        <f t="array" ref="BT47">ABS(INDEX($A7:$A45,MATCH("Poznań Główny",$C7:$C45,0))-INDEX($A7:$A45, MAX(IF(ISBLANK(BT7:BT45), 0, ROW(BT7:BT45))) - ROW(BT7:BT45)+1))</f>
        <v>0</v>
      </c>
      <c r="BU47" s="390">
        <f t="array" ref="BU47">ABS(INDEX($A7:$A45,MATCH("Poznań Główny",$C7:$C45,0))-INDEX($A7:$A45, MAX(IF(ISBLANK(BU7:BU45), 0, ROW(BU7:BU45))) - ROW(BU7:BU45)+1))</f>
        <v>0</v>
      </c>
      <c r="BV47" s="390">
        <f t="array" ref="BV47">ABS(INDEX($A7:$A45,MATCH("Poznań Główny",$C7:$C45,0))-INDEX($A7:$A45, MAX(IF(ISBLANK(BV7:BV45), 0, ROW(BV7:BV45))) - ROW(BV7:BV45)+1))</f>
        <v>80.97199999999998</v>
      </c>
      <c r="BW47" s="390">
        <f t="array" ref="BW47">ABS(INDEX($A7:$A45,MATCH("Poznań Główny",$C7:$C45,0))-INDEX($A7:$A45, MAX(IF(ISBLANK(BW7:BW45), 0, ROW(BW7:BW45))) - ROW(BW7:BW45)+1))</f>
        <v>0</v>
      </c>
      <c r="BX47" s="390">
        <f t="array" ref="BX47">ABS(INDEX($A7:$A45,MATCH("Poznań Główny",$C7:$C45,0))-INDEX($A7:$A45, MAX(IF(ISBLANK(BX7:BX45), 0, ROW(BX7:BX45))) - ROW(BX7:BX45)+1))</f>
        <v>80.97199999999998</v>
      </c>
      <c r="BY47" s="390">
        <f t="array" ref="BY47">ABS(INDEX($A7:$A45,MATCH("Poznań Główny",$C7:$C45,0))-INDEX($A7:$A45, MAX(IF(ISBLANK(BY7:BY45), 0, ROW(BY7:BY45))) - ROW(BY7:BY45)+1))</f>
        <v>0</v>
      </c>
      <c r="BZ47" s="390">
        <f t="array" ref="BZ47">ABS(INDEX($A7:$A45,MATCH("Poznań Główny",$C7:$C45,0))-INDEX($A7:$A45, MAX(IF(ISBLANK(BZ7:BZ45), 0, ROW(BZ7:BZ45))) - ROW(BZ7:BZ45)+1))</f>
        <v>80.97199999999998</v>
      </c>
      <c r="CA47" s="390">
        <f t="array" ref="CA47">ABS(INDEX($A7:$A45,MATCH("Poznań Główny",$C7:$C45,0))-INDEX($A7:$A45, MAX(IF(ISBLANK(CA7:CA45), 0, ROW(CA7:CA45))) - ROW(CA7:CA45)+1))</f>
        <v>80.97199999999998</v>
      </c>
      <c r="CB47" s="390">
        <f t="array" ref="CB47">ABS(INDEX($A7:$A45,MATCH("Poznań Główny",$C7:$C45,0))-INDEX($A7:$A45, MAX(IF(ISBLANK(CB7:CB45), 0, ROW(CB7:CB45))) - ROW(CB7:CB45)+1))</f>
        <v>0</v>
      </c>
      <c r="CC47" s="390">
        <f t="array" ref="CC47">ABS(INDEX($A7:$A45,MATCH("Poznań Główny",$C7:$C45,0))-INDEX($A7:$A45, MAX(IF(ISBLANK(CC7:CC45), 0, ROW(CC7:CC45))) - ROW(CC7:CC45)+1))</f>
        <v>57.384999999999991</v>
      </c>
      <c r="CD47" s="390">
        <f t="array" ref="CD47">ABS(INDEX($A7:$A45,MATCH("Poznań Główny",$C7:$C45,0))-INDEX($A7:$A45, MAX(IF(ISBLANK(CD7:CD45), 0, ROW(CD7:CD45))) - ROW(CD7:CD45)+1))</f>
        <v>0</v>
      </c>
      <c r="CE47" s="390">
        <f t="array" ref="CE47">ABS(INDEX($A7:$A45,MATCH("Poznań Główny",$C7:$C45,0))-INDEX($A7:$A45, MAX(IF(ISBLANK(CE7:CE45), 0, ROW(CE7:CE45))) - ROW(CE7:CE45)+1))</f>
        <v>0</v>
      </c>
      <c r="CF47" s="390">
        <f t="array" ref="CF47">ABS(INDEX($A7:$A45,MATCH("Poznań Główny",$C7:$C45,0))-INDEX($A7:$A45, MAX(IF(ISBLANK(CF7:CF45), 0, ROW(CF7:CF45))) - ROW(CF7:CF45)+1))</f>
        <v>80.97199999999998</v>
      </c>
      <c r="CG47" s="390">
        <f t="array" ref="CG47">ABS(INDEX($A7:$A45,MATCH("Poznań Główny",$C7:$C45,0))-INDEX($A7:$A45, MAX(IF(ISBLANK(CG7:CG45), 0, ROW(CG7:CG45))) - ROW(CG7:CG45)+1))</f>
        <v>0</v>
      </c>
      <c r="CH47" s="390">
        <f t="array" ref="CH47">ABS(INDEX($A7:$A45,MATCH("Poznań Główny",$C7:$C45,0))-INDEX($A7:$A45, MAX(IF(ISBLANK(CH7:CH45), 0, ROW(CH7:CH45))) - ROW(CH7:CH45)+1))</f>
        <v>80.97199999999998</v>
      </c>
      <c r="CI47" s="390">
        <f t="array" ref="CI47">ABS(INDEX($A7:$A45,MATCH("Poznań Główny",$C7:$C45,0))-INDEX($A7:$A45, MAX(IF(ISBLANK(CI7:CI45), 0, ROW(CI7:CI45))) - ROW(CI7:CI45)+1))</f>
        <v>80.97199999999998</v>
      </c>
      <c r="CJ47" s="390">
        <f t="array" ref="CJ47">ABS(INDEX($A7:$A45,MATCH("Poznań Główny",$C7:$C45,0))-INDEX($A7:$A45, MAX(IF(ISBLANK(CJ7:CJ45), 0, ROW(CJ7:CJ45))) - ROW(CJ7:CJ45)+1))</f>
        <v>0</v>
      </c>
      <c r="CK47" s="390">
        <f t="array" ref="CK47">ABS(INDEX($A7:$A45,MATCH("Poznań Główny",$C7:$C45,0))-INDEX($A7:$A45, MAX(IF(ISBLANK(CK7:CK45), 0, ROW(CK7:CK45))) - ROW(CK7:CK45)+1))</f>
        <v>57.384999999999991</v>
      </c>
      <c r="CL47" s="390">
        <f t="array" ref="CL47">ABS(INDEX($A7:$A45,MATCH("Poznań Główny",$C7:$C45,0))-INDEX($A7:$A45, MAX(IF(ISBLANK(CL7:CL45), 0, ROW(CL7:CL45))) - ROW(CL7:CL45)+1))</f>
        <v>0</v>
      </c>
      <c r="CM47" s="390">
        <f t="array" ref="CM47">ABS(INDEX($A7:$A45,MATCH("Poznań Główny",$C7:$C45,0))-INDEX($A7:$A45, MAX(IF(ISBLANK(CM7:CM45), 0, ROW(CM7:CM45))) - ROW(CM7:CM45)+1))</f>
        <v>0</v>
      </c>
      <c r="CN47" s="390">
        <f t="array" ref="CN47">ABS(INDEX($A7:$A45,MATCH("Poznań Główny",$C7:$C45,0))-INDEX($A7:$A45, MAX(IF(ISBLANK(CN7:CN45), 0, ROW(CN7:CN45))) - ROW(CN7:CN45)+1))</f>
        <v>80.97199999999998</v>
      </c>
      <c r="CO47" s="390">
        <f t="array" ref="CO47">ABS(INDEX($A7:$A45,MATCH("Poznań Główny",$C7:$C45,0))-INDEX($A7:$A45, MAX(IF(ISBLANK(CO7:CO45), 0, ROW(CO7:CO45))) - ROW(CO7:CO45)+1))</f>
        <v>0</v>
      </c>
      <c r="CP47" s="390">
        <f t="array" ref="CP47">ABS(INDEX($A7:$A45,MATCH("Poznań Główny",$C7:$C45,0))-INDEX($A7:$A45, MAX(IF(ISBLANK(CP7:CP45), 0, ROW(CP7:CP45))) - ROW(CP7:CP45)+1))</f>
        <v>0</v>
      </c>
      <c r="CQ47" s="390">
        <f t="array" ref="CQ47">ABS(INDEX($A7:$A45,MATCH("Poznań Główny",$C7:$C45,0))-INDEX($A7:$A45, MAX(IF(ISBLANK(CQ7:CQ45), 0, ROW(CQ7:CQ45))) - ROW(CQ7:CQ45)+1))</f>
        <v>0</v>
      </c>
      <c r="CR47" s="390">
        <f t="array" ref="CR47">ABS(INDEX($A7:$A45,MATCH("Poznań Główny",$C7:$C45,0))-INDEX($A7:$A45, MAX(IF(ISBLANK(CR7:CR45), 0, ROW(CR7:CR45))) - ROW(CR7:CR45)+1))</f>
        <v>57.384999999999991</v>
      </c>
      <c r="CZ47" s="390">
        <f t="array" ref="CZ47">ABS(INDEX($A7:$A45,MATCH("Poznań Główny",$C7:$C45,0))-INDEX($A7:$A45, MAX(IF(ISBLANK(CZ7:CZ45), 0, ROW(CZ7:CZ45))) - ROW(CZ7:CZ45)+1))</f>
        <v>57.384999999999991</v>
      </c>
      <c r="DA47" s="390">
        <f t="array" ref="DA47">ABS(INDEX($A7:$A45,MATCH("Poznań Główny",$C7:$C45,0))-INDEX($A7:$A45, MAX(IF(ISBLANK(DA7:DA45), 0, ROW(DA7:DA45))) - ROW(DA7:DA45)+1))</f>
        <v>80.97199999999998</v>
      </c>
      <c r="DB47" s="390">
        <f t="array" ref="DB47">ABS(INDEX($A7:$A45,MATCH("Poznań Główny",$C7:$C45,0))-INDEX($A7:$A45, MAX(IF(ISBLANK(DB7:DB45), 0, ROW(DB7:DB45))) - ROW(DB7:DB45)+1))</f>
        <v>80.97199999999998</v>
      </c>
      <c r="DC47" s="390">
        <f t="array" ref="DC47">ABS(INDEX($A7:$A45,MATCH("Poznań Główny",$C7:$C45,0))-INDEX($A7:$A45, MAX(IF(ISBLANK(DC7:DC45), 0, ROW(DC7:DC45))) - ROW(DC7:DC45)+1))</f>
        <v>0</v>
      </c>
      <c r="DD47" s="390">
        <f t="array" ref="DD47">ABS(INDEX($A7:$A45,MATCH("Poznań Główny",$C7:$C45,0))-INDEX($A7:$A45, MAX(IF(ISBLANK(DD7:DD45), 0, ROW(DD7:DD45))) - ROW(DD7:DD45)+1))</f>
        <v>0</v>
      </c>
      <c r="DE47" s="390">
        <f t="array" ref="DE47">ABS(INDEX($A7:$A45,MATCH("Poznań Główny",$C7:$C45,0))-INDEX($A7:$A45, MAX(IF(ISBLANK(DE7:DE45), 0, ROW(DE7:DE45))) - ROW(DE7:DE45)+1))</f>
        <v>0</v>
      </c>
      <c r="DF47" s="390">
        <f t="array" ref="DF47">ABS(INDEX($A7:$A45,MATCH("Poznań Główny",$C7:$C45,0))-INDEX($A7:$A45, MAX(IF(ISBLANK(DF7:DF45), 0, ROW(DF7:DF45))) - ROW(DF7:DF45)+1))</f>
        <v>0</v>
      </c>
      <c r="DG47" s="390">
        <f t="array" ref="DG47">ABS(INDEX($A7:$A45,MATCH("Poznań Główny",$C7:$C45,0))-INDEX($A7:$A45, MAX(IF(ISBLANK(DG7:DG45), 0, ROW(DG7:DG45))) - ROW(DG7:DG45)+1))</f>
        <v>57.384999999999991</v>
      </c>
      <c r="DH47" s="390">
        <f t="array" ref="DH47">ABS(INDEX($A7:$A45,MATCH("Poznań Główny",$C7:$C45,0))-INDEX($A7:$A45, MAX(IF(ISBLANK(DH7:DH45), 0, ROW(DH7:DH45))) - ROW(DH7:DH45)+1))</f>
        <v>80.97199999999998</v>
      </c>
      <c r="DI47" s="390">
        <f t="array" ref="DI47">ABS(INDEX($A7:$A45,MATCH("Poznań Główny",$C7:$C45,0))-INDEX($A7:$A45, MAX(IF(ISBLANK(DI7:DI45), 0, ROW(DI7:DI45))) - ROW(DI7:DI45)+1))</f>
        <v>80.97199999999998</v>
      </c>
      <c r="DJ47" s="390">
        <f t="array" ref="DJ47">ABS(INDEX($A7:$A45,MATCH("Poznań Główny",$C7:$C45,0))-INDEX($A7:$A45, MAX(IF(ISBLANK(DJ7:DJ45), 0, ROW(DJ7:DJ45))) - ROW(DJ7:DJ45)+1))</f>
        <v>0</v>
      </c>
      <c r="DK47" s="390">
        <f t="array" ref="DK47">ABS(INDEX($A7:$A45,MATCH("Poznań Główny",$C7:$C45,0))-INDEX($A7:$A45, MAX(IF(ISBLANK(DK7:DK45), 0, ROW(DK7:DK45))) - ROW(DK7:DK45)+1))</f>
        <v>0</v>
      </c>
      <c r="DL47" s="390">
        <f t="array" ref="DL47">ABS(INDEX($A7:$A45,MATCH("Poznań Główny",$C7:$C45,0))-INDEX($A7:$A45, MAX(IF(ISBLANK(DL7:DL45), 0, ROW(DL7:DL45))) - ROW(DL7:DL45)+1))</f>
        <v>0</v>
      </c>
      <c r="DM47" s="390">
        <f t="array" ref="DM47">ABS(INDEX($A7:$A45,MATCH("Poznań Główny",$C7:$C45,0))-INDEX($A7:$A45, MAX(IF(ISBLANK(DM7:DM45), 0, ROW(DM7:DM45))) - ROW(DM7:DM45)+1))</f>
        <v>0</v>
      </c>
      <c r="DN47" s="390">
        <f t="array" ref="DN47">ABS(INDEX($A7:$A45,MATCH("Poznań Główny",$C7:$C45,0))-INDEX($A7:$A45, MAX(IF(ISBLANK(DN7:DN45), 0, ROW(DN7:DN45))) - ROW(DN7:DN45)+1))</f>
        <v>57.384999999999991</v>
      </c>
      <c r="DO47" s="390">
        <f t="array" ref="DO47">ABS(INDEX($A7:$A45,MATCH("Poznań Główny",$C7:$C45,0))-INDEX($A7:$A45, MAX(IF(ISBLANK(DO7:DO45), 0, ROW(DO7:DO45))) - ROW(DO7:DO45)+1))</f>
        <v>80.97199999999998</v>
      </c>
      <c r="DP47" s="390">
        <f t="array" ref="DP47">ABS(INDEX($A7:$A45,MATCH("Poznań Główny",$C7:$C45,0))-INDEX($A7:$A45, MAX(IF(ISBLANK(DP7:DP45), 0, ROW(DP7:DP45))) - ROW(DP7:DP45)+1))</f>
        <v>80.97199999999998</v>
      </c>
      <c r="DQ47" s="390">
        <f t="array" ref="DQ47">ABS(INDEX($A7:$A45,MATCH("Poznań Główny",$C7:$C45,0))-INDEX($A7:$A45, MAX(IF(ISBLANK(DQ7:DQ45), 0, ROW(DQ7:DQ45))) - ROW(DQ7:DQ45)+1))</f>
        <v>0</v>
      </c>
      <c r="DR47" s="390">
        <f t="array" ref="DR47">ABS(INDEX($A7:$A45,MATCH("Poznań Główny",$C7:$C45,0))-INDEX($A7:$A45, MAX(IF(ISBLANK(DR7:DR45), 0, ROW(DR7:DR45))) - ROW(DR7:DR45)+1))</f>
        <v>80.97199999999998</v>
      </c>
      <c r="DS47" s="390">
        <f t="array" ref="DS47">ABS(INDEX($A7:$A45,MATCH("Poznań Główny",$C7:$C45,0))-INDEX($A7:$A45, MAX(IF(ISBLANK(DS7:DS45), 0, ROW(DS7:DS45))) - ROW(DS7:DS45)+1))</f>
        <v>0</v>
      </c>
      <c r="DT47" s="390">
        <f t="array" ref="DT47">ABS(INDEX($A7:$A45,MATCH("Poznań Główny",$C7:$C45,0))-INDEX($A7:$A45, MAX(IF(ISBLANK(DT7:DT45), 0, ROW(DT7:DT45))) - ROW(DT7:DT45)+1))</f>
        <v>0</v>
      </c>
      <c r="DU47" s="390">
        <f t="array" ref="DU47">ABS(INDEX($A7:$A45,MATCH("Poznań Główny",$C7:$C45,0))-INDEX($A7:$A45, MAX(IF(ISBLANK(DU7:DU45), 0, ROW(DU7:DU45))) - ROW(DU7:DU45)+1))</f>
        <v>57.384999999999991</v>
      </c>
      <c r="DV47" s="390">
        <f t="array" ref="DV47">ABS(INDEX($A7:$A45,MATCH("Poznań Główny",$C7:$C45,0))-INDEX($A7:$A45, MAX(IF(ISBLANK(DV7:DV45), 0, ROW(DV7:DV45))) - ROW(DV7:DV45)+1))</f>
        <v>80.97199999999998</v>
      </c>
      <c r="DW47" s="390">
        <f t="array" ref="DW47">ABS(INDEX($A7:$A45,MATCH("Poznań Główny",$C7:$C45,0))-INDEX($A7:$A45, MAX(IF(ISBLANK(DW7:DW45), 0, ROW(DW7:DW45))) - ROW(DW7:DW45)+1))</f>
        <v>80.97199999999998</v>
      </c>
      <c r="DX47" s="390">
        <f t="array" ref="DX47">ABS(INDEX($A7:$A45,MATCH("Poznań Główny",$C7:$C45,0))-INDEX($A7:$A45, MAX(IF(ISBLANK(DX7:DX45), 0, ROW(DX7:DX45))) - ROW(DX7:DX45)+1))</f>
        <v>0</v>
      </c>
      <c r="DY47" s="390">
        <f t="array" ref="DY47">ABS(INDEX($A7:$A45,MATCH("Poznań Główny",$C7:$C45,0))-INDEX($A7:$A45, MAX(IF(ISBLANK(DY7:DY45), 0, ROW(DY7:DY45))) - ROW(DY7:DY45)+1))</f>
        <v>0</v>
      </c>
      <c r="DZ47" s="390">
        <f t="array" ref="DZ47">ABS(INDEX($A7:$A45,MATCH("Poznań Główny",$C7:$C45,0))-INDEX($A7:$A45, MAX(IF(ISBLANK(DZ7:DZ45), 0, ROW(DZ7:DZ45))) - ROW(DZ7:DZ45)+1))</f>
        <v>0</v>
      </c>
      <c r="EA47" s="390">
        <f t="array" ref="EA47">ABS(INDEX($A7:$A45,MATCH("Poznań Główny",$C7:$C45,0))-INDEX($A7:$A45, MAX(IF(ISBLANK(EA7:EA45), 0, ROW(EA7:EA45))) - ROW(EA7:EA45)+1))</f>
        <v>0</v>
      </c>
      <c r="EB47" s="390">
        <f t="array" ref="EB47">ABS(INDEX($A7:$A45,MATCH("Poznań Główny",$C7:$C45,0))-INDEX($A7:$A45, MAX(IF(ISBLANK(EB7:EB45), 0, ROW(EB7:EB45))) - ROW(EB7:EB45)+1))</f>
        <v>80.97199999999998</v>
      </c>
      <c r="EC47" s="390">
        <f t="array" ref="EC47">ABS(INDEX($A7:$A45,MATCH("Poznań Główny",$C7:$C45,0))-INDEX($A7:$A45, MAX(IF(ISBLANK(EC7:EC45), 0, ROW(EC7:EC45))) - ROW(EC7:EC45)+1))</f>
        <v>80.97199999999998</v>
      </c>
      <c r="ED47" s="390">
        <f t="array" ref="ED47">ABS(INDEX($A7:$A45,MATCH("Poznań Główny",$C7:$C45,0))-INDEX($A7:$A45, MAX(IF(ISBLANK(ED7:ED45), 0, ROW(ED7:ED45))) - ROW(ED7:ED45)+1))</f>
        <v>0</v>
      </c>
      <c r="EE47" s="390">
        <f t="array" ref="EE47">ABS(INDEX($A7:$A45,MATCH("Poznań Główny",$C7:$C45,0))-INDEX($A7:$A45, MAX(IF(ISBLANK(EE7:EE45), 0, ROW(EE7:EE45))) - ROW(EE7:EE45)+1))</f>
        <v>57.384999999999991</v>
      </c>
      <c r="EF47" s="390">
        <f t="array" ref="EF47">ABS(INDEX($A7:$A45,MATCH("Poznań Główny",$C7:$C45,0))-INDEX($A7:$A45, MAX(IF(ISBLANK(EF7:EF45), 0, ROW(EF7:EF45))) - ROW(EF7:EF45)+1))</f>
        <v>80.97199999999998</v>
      </c>
      <c r="EG47" s="390">
        <f t="array" ref="EG47">ABS(INDEX($A7:$A45,MATCH("Poznań Główny",$C7:$C45,0))-INDEX($A7:$A45, MAX(IF(ISBLANK(EG7:EG45), 0, ROW(EG7:EG45))) - ROW(EG7:EG45)+1))</f>
        <v>0</v>
      </c>
      <c r="EH47" s="390">
        <f t="array" ref="EH47">ABS(INDEX($A7:$A45,MATCH("Poznań Główny",$C7:$C45,0))-INDEX($A7:$A45, MAX(IF(ISBLANK(EH7:EH45), 0, ROW(EH7:EH45))) - ROW(EH7:EH45)+1))</f>
        <v>0</v>
      </c>
      <c r="EI47" s="390">
        <f t="array" ref="EI47">ABS(INDEX($A7:$A45,MATCH("Poznań Główny",$C7:$C45,0))-INDEX($A7:$A45, MAX(IF(ISBLANK(EI7:EI45), 0, ROW(EI7:EI45))) - ROW(EI7:EI45)+1))</f>
        <v>0</v>
      </c>
      <c r="EJ47" s="390">
        <f t="array" ref="EJ47">ABS(INDEX($A7:$A45,MATCH("Poznań Główny",$C7:$C45,0))-INDEX($A7:$A45, MAX(IF(ISBLANK(EJ7:EJ45), 0, ROW(EJ7:EJ45))) - ROW(EJ7:EJ45)+1))</f>
        <v>80.97199999999998</v>
      </c>
      <c r="EK47" s="390">
        <f t="array" ref="EK47">ABS(INDEX($A7:$A45,MATCH("Poznań Główny",$C7:$C45,0))-INDEX($A7:$A45, MAX(IF(ISBLANK(EK7:EK45), 0, ROW(EK7:EK45))) - ROW(EK7:EK45)+1))</f>
        <v>80.97199999999998</v>
      </c>
      <c r="EL47" s="390">
        <f t="array" ref="EL47">ABS(INDEX($A7:$A45,MATCH("Poznań Główny",$C7:$C45,0))-INDEX($A7:$A45, MAX(IF(ISBLANK(EL7:EL45), 0, ROW(EL7:EL45))) - ROW(EL7:EL45)+1))</f>
        <v>0</v>
      </c>
      <c r="EM47" s="390">
        <f t="array" ref="EM47">ABS(INDEX($A7:$A45,MATCH("Poznań Główny",$C7:$C45,0))-INDEX($A7:$A45, MAX(IF(ISBLANK(EM7:EM45), 0, ROW(EM7:EM45))) - ROW(EM7:EM45)+1))</f>
        <v>57.384999999999991</v>
      </c>
      <c r="EN47" s="390">
        <f t="array" ref="EN47">ABS(INDEX($A7:$A45,MATCH("Poznań Główny",$C7:$C45,0))-INDEX($A7:$A45, MAX(IF(ISBLANK(EN7:EN45), 0, ROW(EN7:EN45))) - ROW(EN7:EN45)+1))</f>
        <v>80.97199999999998</v>
      </c>
      <c r="EO47" s="390">
        <f t="array" ref="EO47">ABS(INDEX($A7:$A45,MATCH("Poznań Główny",$C7:$C45,0))-INDEX($A7:$A45, MAX(IF(ISBLANK(EO7:EO45), 0, ROW(EO7:EO45))) - ROW(EO7:EO45)+1))</f>
        <v>0</v>
      </c>
      <c r="EP47" s="390">
        <f t="array" ref="EP47">ABS(INDEX($A7:$A45,MATCH("Poznań Główny",$C7:$C45,0))-INDEX($A7:$A45, MAX(IF(ISBLANK(EP7:EP45), 0, ROW(EP7:EP45))) - ROW(EP7:EP45)+1))</f>
        <v>0</v>
      </c>
      <c r="EQ47" s="390">
        <f t="array" ref="EQ47">ABS(INDEX($A7:$A45,MATCH("Poznań Główny",$C7:$C45,0))-INDEX($A7:$A45, MAX(IF(ISBLANK(EQ7:EQ45), 0, ROW(EQ7:EQ45))) - ROW(EQ7:EQ45)+1))</f>
        <v>0</v>
      </c>
      <c r="ER47" s="390">
        <f t="array" ref="ER47">ABS(INDEX($A7:$A45,MATCH("Poznań Główny",$C7:$C45,0))-INDEX($A7:$A45, MAX(IF(ISBLANK(ER7:ER45), 0, ROW(ER7:ER45))) - ROW(ER7:ER45)+1))</f>
        <v>80.97199999999998</v>
      </c>
      <c r="ES47" s="390">
        <f t="array" ref="ES47">ABS(INDEX($A7:$A45,MATCH("Poznań Główny",$C7:$C45,0))-INDEX($A7:$A45, MAX(IF(ISBLANK(ES7:ES45), 0, ROW(ES7:ES45))) - ROW(ES7:ES45)+1))</f>
        <v>80.97199999999998</v>
      </c>
      <c r="ET47" s="390">
        <f t="array" ref="ET47">ABS(INDEX($A7:$A45,MATCH("Poznań Główny",$C7:$C45,0))-INDEX($A7:$A45, MAX(IF(ISBLANK(ET7:ET45), 0, ROW(ET7:ET45))) - ROW(ET7:ET45)+1))</f>
        <v>0</v>
      </c>
      <c r="EU47" s="390">
        <f t="array" ref="EU47">ABS(INDEX($A7:$A45,MATCH("Poznań Główny",$C7:$C45,0))-INDEX($A7:$A45, MAX(IF(ISBLANK(EU7:EU45), 0, ROW(EU7:EU45))) - ROW(EU7:EU45)+1))</f>
        <v>57.384999999999991</v>
      </c>
      <c r="EV47" s="390">
        <f t="array" ref="EV47">ABS(INDEX($A7:$A45,MATCH("Poznań Główny",$C7:$C45,0))-INDEX($A7:$A45, MAX(IF(ISBLANK(EV7:EV45), 0, ROW(EV7:EV45))) - ROW(EV7:EV45)+1))</f>
        <v>80.97199999999998</v>
      </c>
      <c r="EW47" s="390">
        <f t="array" ref="EW47">ABS(INDEX($A7:$A45,MATCH("Poznań Główny",$C7:$C45,0))-INDEX($A7:$A45, MAX(IF(ISBLANK(EW7:EW45), 0, ROW(EW7:EW45))) - ROW(EW7:EW45)+1))</f>
        <v>0</v>
      </c>
      <c r="EX47" s="390">
        <f t="array" ref="EX47">ABS(INDEX($A7:$A45,MATCH("Poznań Główny",$C7:$C45,0))-INDEX($A7:$A45, MAX(IF(ISBLANK(EX7:EX45), 0, ROW(EX7:EX45))) - ROW(EX7:EX45)+1))</f>
        <v>0</v>
      </c>
      <c r="EY47" s="390">
        <f t="array" ref="EY47">ABS(INDEX($A7:$A45,MATCH("Poznań Główny",$C7:$C45,0))-INDEX($A7:$A45, MAX(IF(ISBLANK(EY7:EY45), 0, ROW(EY7:EY45))) - ROW(EY7:EY45)+1))</f>
        <v>0</v>
      </c>
      <c r="EZ47" s="390">
        <f t="array" ref="EZ47">ABS(INDEX($A7:$A45,MATCH("Poznań Główny",$C7:$C45,0))-INDEX($A7:$A45, MAX(IF(ISBLANK(EZ7:EZ45), 0, ROW(EZ7:EZ45))) - ROW(EZ7:EZ45)+1))</f>
        <v>57.384999999999991</v>
      </c>
      <c r="FA47" s="390">
        <f t="array" ref="FA47">ABS(INDEX($A7:$A45,MATCH("Poznań Główny",$C7:$C45,0))-INDEX($A7:$A45, MAX(IF(ISBLANK(FA7:FA45), 0, ROW(FA7:FA45))) - ROW(FA7:FA45)+1))</f>
        <v>80.97199999999998</v>
      </c>
      <c r="FB47" s="390">
        <f t="array" ref="FB47">ABS(INDEX($A7:$A45,MATCH("Poznań Główny",$C7:$C45,0))-INDEX($A7:$A45, MAX(IF(ISBLANK(FB7:FB45), 0, ROW(FB7:FB45))) - ROW(FB7:FB45)+1))</f>
        <v>80.97199999999998</v>
      </c>
      <c r="FC47" s="390">
        <f t="array" ref="FC47">ABS(INDEX($A7:$A45,MATCH("Poznań Główny",$C7:$C45,0))-INDEX($A7:$A45, MAX(IF(ISBLANK(FC7:FC45), 0, ROW(FC7:FC45))) - ROW(FC7:FC45)+1))</f>
        <v>0</v>
      </c>
      <c r="FD47" s="390">
        <f t="array" ref="FD47">ABS(INDEX($A7:$A45,MATCH("Poznań Główny",$C7:$C45,0))-INDEX($A7:$A45, MAX(IF(ISBLANK(FD7:FD45), 0, ROW(FD7:FD45))) - ROW(FD7:FD45)+1))</f>
        <v>80.97199999999998</v>
      </c>
      <c r="FE47" s="390">
        <f t="array" ref="FE47">ABS(INDEX($A7:$A45,MATCH("Poznań Główny",$C7:$C45,0))-INDEX($A7:$A45, MAX(IF(ISBLANK(FE7:FE45), 0, ROW(FE7:FE45))) - ROW(FE7:FE45)+1))</f>
        <v>0</v>
      </c>
      <c r="FF47" s="390">
        <f t="array" ref="FF47">ABS(INDEX($A7:$A45,MATCH("Poznań Główny",$C7:$C45,0))-INDEX($A7:$A45, MAX(IF(ISBLANK(FF7:FF45), 0, ROW(FF7:FF45))) - ROW(FF7:FF45)+1))</f>
        <v>0</v>
      </c>
      <c r="FG47" s="390">
        <f t="array" ref="FG47">ABS(INDEX($A7:$A45,MATCH("Poznań Główny",$C7:$C45,0))-INDEX($A7:$A45, MAX(IF(ISBLANK(FG7:FG45), 0, ROW(FG7:FG45))) - ROW(FG7:FG45)+1))</f>
        <v>57.384999999999991</v>
      </c>
      <c r="FH47" s="390">
        <f t="array" ref="FH47">ABS(INDEX($A7:$A45,MATCH("Poznań Główny",$C7:$C45,0))-INDEX($A7:$A45, MAX(IF(ISBLANK(FH7:FH45), 0, ROW(FH7:FH45))) - ROW(FH7:FH45)+1))</f>
        <v>80.97199999999998</v>
      </c>
      <c r="FI47" s="390">
        <f t="array" ref="FI47">ABS(INDEX($A7:$A45,MATCH("Poznań Główny",$C7:$C45,0))-INDEX($A7:$A45, MAX(IF(ISBLANK(FI7:FI45), 0, ROW(FI7:FI45))) - ROW(FI7:FI45)+1))</f>
        <v>80.97199999999998</v>
      </c>
      <c r="FJ47" s="390">
        <f t="array" ref="FJ47">ABS(INDEX($A7:$A45,MATCH("Poznań Główny",$C7:$C45,0))-INDEX($A7:$A45, MAX(IF(ISBLANK(FJ7:FJ45), 0, ROW(FJ7:FJ45))) - ROW(FJ7:FJ45)+1))</f>
        <v>0</v>
      </c>
      <c r="FK47" s="390">
        <f t="array" ref="FK47">ABS(INDEX($A7:$A45,MATCH("Poznań Główny",$C7:$C45,0))-INDEX($A7:$A45, MAX(IF(ISBLANK(FK7:FK45), 0, ROW(FK7:FK45))) - ROW(FK7:FK45)+1))</f>
        <v>0</v>
      </c>
      <c r="FL47" s="390">
        <f t="array" ref="FL47">ABS(INDEX($A7:$A45,MATCH("Poznań Główny",$C7:$C45,0))-INDEX($A7:$A45, MAX(IF(ISBLANK(FL7:FL45), 0, ROW(FL7:FL45))) - ROW(FL7:FL45)+1))</f>
        <v>0</v>
      </c>
      <c r="FM47" s="390">
        <f t="array" ref="FM47">ABS(INDEX($A7:$A45,MATCH("Poznań Główny",$C7:$C45,0))-INDEX($A7:$A45, MAX(IF(ISBLANK(FM7:FM45), 0, ROW(FM7:FM45))) - ROW(FM7:FM45)+1))</f>
        <v>57.384999999999991</v>
      </c>
      <c r="FN47" s="390">
        <f t="array" ref="FN47">ABS(INDEX($A7:$A45,MATCH("Poznań Główny",$C7:$C45,0))-INDEX($A7:$A45, MAX(IF(ISBLANK(FN7:FN45), 0, ROW(FN7:FN45))) - ROW(FN7:FN45)+1))</f>
        <v>80.97199999999998</v>
      </c>
      <c r="FO47" s="390">
        <f t="array" ref="FO47">ABS(INDEX($A7:$A45,MATCH("Poznań Główny",$C7:$C45,0))-INDEX($A7:$A45, MAX(IF(ISBLANK(FO7:FO45), 0, ROW(FO7:FO45))) - ROW(FO7:FO45)+1))</f>
        <v>80.97199999999998</v>
      </c>
      <c r="FP47" s="390">
        <f t="array" ref="FP47">ABS(INDEX($A7:$A45,MATCH("Poznań Główny",$C7:$C45,0))-INDEX($A7:$A45, MAX(IF(ISBLANK(FP7:FP45), 0, ROW(FP7:FP45))) - ROW(FP7:FP45)+1))</f>
        <v>0</v>
      </c>
      <c r="FQ47" s="390">
        <f t="array" ref="FQ47">ABS(INDEX($A7:$A45,MATCH("Poznań Główny",$C7:$C45,0))-INDEX($A7:$A45, MAX(IF(ISBLANK(FQ7:FQ45), 0, ROW(FQ7:FQ45))) - ROW(FQ7:FQ45)+1))</f>
        <v>80.97199999999998</v>
      </c>
      <c r="FR47" s="390">
        <f t="array" ref="FR47">ABS(INDEX($A7:$A45,MATCH("Poznań Główny",$C7:$C45,0))-INDEX($A7:$A45, MAX(IF(ISBLANK(FR7:FR45), 0, ROW(FR7:FR45))) - ROW(FR7:FR45)+1))</f>
        <v>0</v>
      </c>
      <c r="FS47" s="390">
        <f t="array" ref="FS47">ABS(INDEX($A7:$A45,MATCH("Poznań Główny",$C7:$C45,0))-INDEX($A7:$A45, MAX(IF(ISBLANK(FS7:FS45), 0, ROW(FS7:FS45))) - ROW(FS7:FS45)+1))</f>
        <v>0</v>
      </c>
      <c r="FT47" s="390">
        <f t="array" ref="FT47">ABS(INDEX($A7:$A45,MATCH("Poznań Główny",$C7:$C45,0))-INDEX($A7:$A45, MAX(IF(ISBLANK(FT7:FT45), 0, ROW(FT7:FT45))) - ROW(FT7:FT45)+1))</f>
        <v>80.97199999999998</v>
      </c>
      <c r="FU47" s="390">
        <f t="array" ref="FU47">ABS(INDEX($A7:$A45,MATCH("Poznań Główny",$C7:$C45,0))-INDEX($A7:$A45, MAX(IF(ISBLANK(FU7:FU45), 0, ROW(FU7:FU45))) - ROW(FU7:FU45)+1))</f>
        <v>0</v>
      </c>
      <c r="FV47" s="390">
        <f t="array" ref="FV47">ABS(INDEX($A7:$A45,MATCH("Poznań Główny",$C7:$C45,0))-INDEX($A7:$A45, MAX(IF(ISBLANK(FV7:FV45), 0, ROW(FV7:FV45))) - ROW(FV7:FV45)+1))</f>
        <v>0</v>
      </c>
      <c r="FW47" s="390">
        <f t="array" ref="FW47">ABS(INDEX($A7:$A45,MATCH("Poznań Główny",$C7:$C45,0))-INDEX($A7:$A45, MAX(IF(ISBLANK(FW7:FW45), 0, ROW(FW7:FW45))) - ROW(FW7:FW45)+1))</f>
        <v>57.384999999999991</v>
      </c>
      <c r="FX47" s="390">
        <f t="array" ref="FX47">ABS(INDEX($A7:$A45,MATCH("Poznań Główny",$C7:$C45,0))-INDEX($A7:$A45, MAX(IF(ISBLANK(FX7:FX45), 0, ROW(FX7:FX45))) - ROW(FX7:FX45)+1))</f>
        <v>80.97199999999998</v>
      </c>
      <c r="FY47" s="390">
        <f t="array" ref="FY47">ABS(INDEX($A7:$A45,MATCH("Poznań Główny",$C7:$C45,0))-INDEX($A7:$A45, MAX(IF(ISBLANK(FY7:FY45), 0, ROW(FY7:FY45))) - ROW(FY7:FY45)+1))</f>
        <v>0</v>
      </c>
      <c r="FZ47" s="390">
        <f t="array" ref="FZ47">ABS(INDEX($A7:$A45,MATCH("Poznań Główny",$C7:$C45,0))-INDEX($A7:$A45, MAX(IF(ISBLANK(FZ7:FZ45), 0, ROW(FZ7:FZ45))) - ROW(FZ7:FZ45)+1))</f>
        <v>80.97199999999998</v>
      </c>
      <c r="GA47" s="390">
        <f t="array" ref="GA47">ABS(INDEX($A7:$A45,MATCH("Poznań Główny",$C7:$C45,0))-INDEX($A7:$A45, MAX(IF(ISBLANK(GA7:GA45), 0, ROW(GA7:GA45))) - ROW(GA7:GA45)+1))</f>
        <v>0</v>
      </c>
      <c r="GB47" s="390">
        <f t="array" ref="GB47">ABS(INDEX($A7:$A45,MATCH("Poznań Główny",$C7:$C45,0))-INDEX($A7:$A45, MAX(IF(ISBLANK(GB7:GB45), 0, ROW(GB7:GB45))) - ROW(GB7:GB45)+1))</f>
        <v>80.97199999999998</v>
      </c>
      <c r="GC47" s="390">
        <f t="array" ref="GC47">ABS(INDEX($A7:$A45,MATCH("Poznań Główny",$C7:$C45,0))-INDEX($A7:$A45, MAX(IF(ISBLANK(GC7:GC45), 0, ROW(GC7:GC45))) - ROW(GC7:GC45)+1))</f>
        <v>0</v>
      </c>
      <c r="GD47" s="390">
        <f t="array" ref="GD47">ABS(INDEX($A7:$A45,MATCH("Poznań Główny",$C7:$C45,0))-INDEX($A7:$A45, MAX(IF(ISBLANK(GD7:GD45), 0, ROW(GD7:GD45))) - ROW(GD7:GD45)+1))</f>
        <v>0</v>
      </c>
      <c r="GE47" s="390">
        <f t="array" ref="GE47">ABS(INDEX($A7:$A45,MATCH("Poznań Główny",$C7:$C45,0))-INDEX($A7:$A45, MAX(IF(ISBLANK(GE7:GE45), 0, ROW(GE7:GE45))) - ROW(GE7:GE45)+1))</f>
        <v>57.384999999999991</v>
      </c>
      <c r="GF47" s="390">
        <f t="array" ref="GF47">ABS(INDEX($A7:$A45,MATCH("Poznań Główny",$C7:$C45,0))-INDEX($A7:$A45, MAX(IF(ISBLANK(GF7:GF45), 0, ROW(GF7:GF45))) - ROW(GF7:GF45)+1))</f>
        <v>80.97199999999998</v>
      </c>
      <c r="GG47" s="390">
        <f t="array" ref="GG47">ABS(INDEX($A7:$A45,MATCH("Poznań Główny",$C7:$C45,0))-INDEX($A7:$A45, MAX(IF(ISBLANK(GG7:GG45), 0, ROW(GG7:GG45))) - ROW(GG7:GG45)+1))</f>
        <v>0</v>
      </c>
      <c r="GH47" s="390">
        <f t="array" ref="GH47">ABS(INDEX($A7:$A45,MATCH("Poznań Główny",$C7:$C45,0))-INDEX($A7:$A45, MAX(IF(ISBLANK(GH7:GH45), 0, ROW(GH7:GH45))) - ROW(GH7:GH45)+1))</f>
        <v>80.97199999999998</v>
      </c>
      <c r="GI47" s="390">
        <f t="array" ref="GI47">ABS(INDEX($A7:$A45,MATCH("Poznań Główny",$C7:$C45,0))-INDEX($A7:$A45, MAX(IF(ISBLANK(GI7:GI45), 0, ROW(GI7:GI45))) - ROW(GI7:GI45)+1))</f>
        <v>0</v>
      </c>
      <c r="GJ47" s="390">
        <f t="array" ref="GJ47">ABS(INDEX($A7:$A45,MATCH("Poznań Główny",$C7:$C45,0))-INDEX($A7:$A45, MAX(IF(ISBLANK(GJ7:GJ45), 0, ROW(GJ7:GJ45))) - ROW(GJ7:GJ45)+1))</f>
        <v>80.97199999999998</v>
      </c>
      <c r="GK47" s="390">
        <f t="array" ref="GK47">ABS(INDEX($A7:$A45,MATCH("Poznań Główny",$C7:$C45,0))-INDEX($A7:$A45, MAX(IF(ISBLANK(GK7:GK45), 0, ROW(GK7:GK45))) - ROW(GK7:GK45)+1))</f>
        <v>0</v>
      </c>
      <c r="GL47" s="390">
        <f t="array" ref="GL47">ABS(INDEX($A7:$A45,MATCH("Poznań Główny",$C7:$C45,0))-INDEX($A7:$A45, MAX(IF(ISBLANK(GL7:GL45), 0, ROW(GL7:GL45))) - ROW(GL7:GL45)+1))</f>
        <v>57.384999999999991</v>
      </c>
    </row>
    <row r="48" spans="1:194">
      <c r="A48" s="786" t="s">
        <v>307</v>
      </c>
      <c r="B48" s="786"/>
      <c r="C48" s="786"/>
    </row>
    <row r="49" spans="1:3">
      <c r="A49" t="s">
        <v>15</v>
      </c>
      <c r="B49" s="391"/>
      <c r="C49" s="391" t="e">
        <f ca="1">SUMIF(5:5,"PKM S3",46:46)</f>
        <v>#NAME?</v>
      </c>
    </row>
    <row r="50" spans="1:3">
      <c r="A50" t="s">
        <v>15</v>
      </c>
      <c r="B50" s="391"/>
      <c r="C50" s="391">
        <f>SUMIF(5:5,"PKM S3",47:47)</f>
        <v>1492.0099999999998</v>
      </c>
    </row>
    <row r="51" spans="1:3">
      <c r="B51" t="s">
        <v>19</v>
      </c>
      <c r="C51" s="391" t="e">
        <f ca="1">SUMIF(5:5,"PKM S4",46:46)*$B$7/$A$7</f>
        <v>#NAME?</v>
      </c>
    </row>
    <row r="52" spans="1:3">
      <c r="A52" t="s">
        <v>7</v>
      </c>
      <c r="C52" s="391" t="e">
        <f ca="1">SUMIF(5:5,"Regio",46:46)</f>
        <v>#NAME?</v>
      </c>
    </row>
    <row r="53" spans="1:3">
      <c r="A53" t="s">
        <v>7</v>
      </c>
      <c r="C53" s="391">
        <f>SUMIF(5:5,"Regio",47:47)</f>
        <v>1943.3279999999995</v>
      </c>
    </row>
    <row r="54" spans="1:3">
      <c r="A54" t="s">
        <v>268</v>
      </c>
      <c r="C54" s="391" t="e">
        <f ca="1">SUMIF(5:5,"REx",46:46)</f>
        <v>#NAME?</v>
      </c>
    </row>
    <row r="55" spans="1:3">
      <c r="A55" t="s">
        <v>268</v>
      </c>
      <c r="C55" s="391">
        <f>SUMIF(5:5,"REx",47:47)</f>
        <v>2024.2999999999995</v>
      </c>
    </row>
    <row r="56" spans="1:3">
      <c r="A56" s="787" t="s">
        <v>306</v>
      </c>
      <c r="B56" s="787"/>
      <c r="C56" s="391" t="e">
        <f ca="1">SUM(C49:C51)</f>
        <v>#NAME?</v>
      </c>
    </row>
  </sheetData>
  <sheetCalcPr fullCalcOnLoad="1"/>
  <mergeCells count="12">
    <mergeCell ref="A3:C3"/>
    <mergeCell ref="A4:C4"/>
    <mergeCell ref="A5:C5"/>
    <mergeCell ref="A6:C6"/>
    <mergeCell ref="A48:C48"/>
    <mergeCell ref="A56:B56"/>
    <mergeCell ref="CV1:CX2"/>
    <mergeCell ref="CV3:CX3"/>
    <mergeCell ref="CV4:CX4"/>
    <mergeCell ref="CV5:CX5"/>
    <mergeCell ref="CV6:CX6"/>
    <mergeCell ref="A1:C2"/>
  </mergeCells>
  <phoneticPr fontId="0" type="noConversion"/>
  <printOptions gridLines="1"/>
  <pageMargins left="0.7" right="0.7" top="0.75" bottom="0.75" header="0.3" footer="0.3"/>
  <pageSetup paperSize="9" scale="14" fitToWidth="2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GL56"/>
  <sheetViews>
    <sheetView showZeros="0" topLeftCell="A25" zoomScale="70" zoomScaleNormal="70" workbookViewId="0">
      <selection activeCell="AD42" sqref="AD42"/>
    </sheetView>
  </sheetViews>
  <sheetFormatPr defaultRowHeight="15"/>
  <cols>
    <col min="1" max="1" width="6.7109375" customWidth="1"/>
    <col min="2" max="2" width="7.140625" customWidth="1"/>
    <col min="3" max="3" width="29" customWidth="1"/>
    <col min="4" max="4" width="3.7109375" customWidth="1"/>
    <col min="5" max="5" width="10" bestFit="1" customWidth="1"/>
    <col min="102" max="102" width="24.42578125" customWidth="1"/>
    <col min="103" max="103" width="3.7109375" customWidth="1"/>
  </cols>
  <sheetData>
    <row r="1" spans="1:194" ht="21">
      <c r="A1" s="791" t="s">
        <v>223</v>
      </c>
      <c r="B1" s="791"/>
      <c r="C1" s="791"/>
      <c r="D1" s="631" t="s">
        <v>438</v>
      </c>
      <c r="E1" s="174"/>
      <c r="H1" s="174"/>
      <c r="K1" s="174"/>
      <c r="N1" s="174"/>
      <c r="O1" s="174"/>
      <c r="R1" s="174"/>
      <c r="U1" s="174"/>
      <c r="V1" s="174"/>
      <c r="Y1" s="174"/>
      <c r="AB1" s="174"/>
      <c r="AC1" s="174"/>
      <c r="AG1" s="174"/>
      <c r="AH1" s="174"/>
      <c r="AJ1" s="174"/>
      <c r="AL1" s="174"/>
      <c r="AO1" s="174"/>
      <c r="AP1" s="174"/>
      <c r="AR1" s="174"/>
      <c r="AT1" s="174"/>
      <c r="AW1" s="174"/>
      <c r="AX1" s="174"/>
      <c r="AZ1" s="174"/>
      <c r="BB1" s="174"/>
      <c r="BD1" s="174"/>
      <c r="BG1" s="174"/>
      <c r="BH1" s="174"/>
      <c r="BK1" s="174"/>
      <c r="BN1" s="174"/>
      <c r="BO1" s="174"/>
      <c r="BR1" s="174"/>
      <c r="BU1" s="174"/>
      <c r="BV1" s="174"/>
      <c r="BZ1" s="174"/>
      <c r="CA1" s="174"/>
      <c r="CC1" s="174"/>
      <c r="CE1" s="174"/>
      <c r="CH1" s="174"/>
      <c r="CI1" s="174"/>
      <c r="CK1" s="174"/>
      <c r="CM1" s="174"/>
      <c r="CP1" s="174"/>
      <c r="CR1" s="174"/>
      <c r="CS1" s="174"/>
      <c r="CT1" s="174"/>
      <c r="CV1" s="791" t="s">
        <v>224</v>
      </c>
      <c r="CW1" s="791"/>
      <c r="CX1" s="791"/>
      <c r="CY1" s="631" t="s">
        <v>444</v>
      </c>
      <c r="CZ1" s="174"/>
      <c r="DD1" s="174"/>
      <c r="DG1" s="174"/>
      <c r="DK1" s="174"/>
      <c r="DN1" s="174"/>
      <c r="DR1" s="174"/>
      <c r="DU1" s="174"/>
      <c r="DY1" s="174"/>
      <c r="EC1" s="174"/>
      <c r="EE1" s="174"/>
      <c r="EH1" s="174"/>
      <c r="EK1" s="174"/>
      <c r="EM1" s="174"/>
      <c r="EP1" s="174"/>
      <c r="ES1" s="174"/>
      <c r="EU1" s="174"/>
      <c r="EX1" s="174"/>
      <c r="EZ1" s="174"/>
      <c r="FD1" s="174"/>
      <c r="FG1" s="174"/>
      <c r="FK1" s="174"/>
      <c r="FM1" s="174"/>
      <c r="FQ1" s="174"/>
      <c r="FU1" s="174"/>
      <c r="FW1" s="174"/>
      <c r="FZ1" s="174"/>
      <c r="GC1" s="174"/>
      <c r="GE1" s="174"/>
      <c r="GH1" s="174"/>
      <c r="GL1" s="174"/>
    </row>
    <row r="2" spans="1:194" ht="21">
      <c r="A2" s="791"/>
      <c r="B2" s="791"/>
      <c r="C2" s="791"/>
      <c r="D2" s="632" t="s">
        <v>414</v>
      </c>
      <c r="E2" s="174"/>
      <c r="H2" s="174"/>
      <c r="K2" s="174"/>
      <c r="N2" s="174"/>
      <c r="O2" s="174"/>
      <c r="R2" s="174"/>
      <c r="U2" s="174"/>
      <c r="V2" s="174"/>
      <c r="Y2" s="174"/>
      <c r="AB2" s="174"/>
      <c r="AC2" s="174"/>
      <c r="AG2" s="174"/>
      <c r="AH2" s="174"/>
      <c r="AJ2" s="174"/>
      <c r="AL2" s="174"/>
      <c r="AO2" s="174"/>
      <c r="AP2" s="174"/>
      <c r="AR2" s="174"/>
      <c r="AT2" s="174"/>
      <c r="AW2" s="174"/>
      <c r="AX2" s="174"/>
      <c r="AZ2" s="174"/>
      <c r="BB2" s="174"/>
      <c r="BD2" s="174"/>
      <c r="BG2" s="174"/>
      <c r="BH2" s="174"/>
      <c r="BK2" s="174"/>
      <c r="BN2" s="174"/>
      <c r="BO2" s="174"/>
      <c r="BR2" s="174"/>
      <c r="BU2" s="174"/>
      <c r="BV2" s="174"/>
      <c r="BZ2" s="174"/>
      <c r="CA2" s="174"/>
      <c r="CC2" s="174"/>
      <c r="CE2" s="174"/>
      <c r="CH2" s="174"/>
      <c r="CI2" s="174"/>
      <c r="CK2" s="174"/>
      <c r="CM2" s="174"/>
      <c r="CP2" s="174"/>
      <c r="CR2" s="174"/>
      <c r="CS2" s="174"/>
      <c r="CT2" s="174"/>
      <c r="CV2" s="791"/>
      <c r="CW2" s="791"/>
      <c r="CX2" s="791"/>
      <c r="CY2" s="632" t="s">
        <v>414</v>
      </c>
      <c r="CZ2" s="174"/>
      <c r="DD2" s="174"/>
      <c r="DG2" s="174"/>
      <c r="DK2" s="174"/>
      <c r="DN2" s="174"/>
      <c r="DR2" s="174"/>
      <c r="DU2" s="174"/>
      <c r="DY2" s="174"/>
      <c r="EC2" s="174"/>
      <c r="EE2" s="174"/>
      <c r="EH2" s="174"/>
      <c r="EK2" s="174"/>
      <c r="EM2" s="174"/>
      <c r="EP2" s="174"/>
      <c r="ES2" s="174"/>
      <c r="EU2" s="174"/>
      <c r="EX2" s="174"/>
      <c r="EZ2" s="174"/>
      <c r="FD2" s="174"/>
      <c r="FG2" s="174"/>
      <c r="FK2" s="174"/>
      <c r="FM2" s="174"/>
      <c r="FQ2" s="174"/>
      <c r="FU2" s="174"/>
      <c r="FW2" s="174"/>
      <c r="FZ2" s="174"/>
      <c r="GC2" s="174"/>
      <c r="GE2" s="174"/>
      <c r="GH2" s="174"/>
      <c r="GL2" s="174"/>
    </row>
    <row r="3" spans="1:194" ht="18.75">
      <c r="A3" s="792" t="s">
        <v>437</v>
      </c>
      <c r="B3" s="792"/>
      <c r="C3" s="792"/>
      <c r="D3" s="173"/>
      <c r="E3" s="174"/>
      <c r="H3" s="174"/>
      <c r="K3" s="174"/>
      <c r="N3" s="174"/>
      <c r="O3" s="174"/>
      <c r="R3" s="174"/>
      <c r="U3" s="174"/>
      <c r="V3" s="174"/>
      <c r="Y3" s="174"/>
      <c r="AB3" s="174"/>
      <c r="AC3" s="174"/>
      <c r="AG3" s="174"/>
      <c r="AH3" s="174"/>
      <c r="AJ3" s="174"/>
      <c r="AL3" s="174"/>
      <c r="AO3" s="174"/>
      <c r="AP3" s="174"/>
      <c r="AR3" s="174"/>
      <c r="AT3" s="174"/>
      <c r="AW3" s="174"/>
      <c r="AX3" s="174"/>
      <c r="AZ3" s="174"/>
      <c r="BB3" s="174"/>
      <c r="BD3" s="174"/>
      <c r="BG3" s="174"/>
      <c r="BH3" s="174"/>
      <c r="BK3" s="174"/>
      <c r="BN3" s="174"/>
      <c r="BO3" s="174"/>
      <c r="BR3" s="174"/>
      <c r="BU3" s="174"/>
      <c r="BV3" s="174"/>
      <c r="BZ3" s="174"/>
      <c r="CA3" s="174"/>
      <c r="CC3" s="174"/>
      <c r="CE3" s="174"/>
      <c r="CH3" s="174"/>
      <c r="CI3" s="174"/>
      <c r="CK3" s="174"/>
      <c r="CM3" s="174"/>
      <c r="CP3" s="174"/>
      <c r="CR3" s="174"/>
      <c r="CS3" s="174"/>
      <c r="CT3" s="174"/>
      <c r="CV3" s="792" t="s">
        <v>443</v>
      </c>
      <c r="CW3" s="792"/>
      <c r="CX3" s="792"/>
      <c r="CY3" s="173"/>
      <c r="CZ3" s="174"/>
      <c r="DD3" s="174"/>
      <c r="DG3" s="174"/>
      <c r="DK3" s="174"/>
      <c r="DN3" s="174"/>
      <c r="DR3" s="174"/>
      <c r="DU3" s="174"/>
      <c r="DY3" s="174"/>
      <c r="EC3" s="174"/>
      <c r="EE3" s="174"/>
      <c r="EH3" s="174"/>
      <c r="EK3" s="174"/>
      <c r="EM3" s="174"/>
      <c r="EP3" s="174"/>
      <c r="ES3" s="174"/>
      <c r="EU3" s="174"/>
      <c r="EX3" s="174"/>
      <c r="EZ3" s="174"/>
      <c r="FD3" s="174"/>
      <c r="FG3" s="174"/>
      <c r="FK3" s="174"/>
      <c r="FM3" s="174"/>
      <c r="FQ3" s="174"/>
      <c r="FU3" s="174"/>
      <c r="FW3" s="174"/>
      <c r="FZ3" s="174"/>
      <c r="GC3" s="174"/>
      <c r="GE3" s="174"/>
      <c r="GH3" s="174"/>
      <c r="GL3" s="174"/>
    </row>
    <row r="4" spans="1:194" ht="76.5" customHeight="1">
      <c r="A4" s="756" t="s">
        <v>180</v>
      </c>
      <c r="B4" s="756"/>
      <c r="C4" s="756"/>
      <c r="D4" s="97"/>
      <c r="E4" s="91" t="s">
        <v>222</v>
      </c>
      <c r="F4" s="204" t="s">
        <v>262</v>
      </c>
      <c r="G4" s="200" t="s">
        <v>429</v>
      </c>
      <c r="H4" s="204" t="s">
        <v>254</v>
      </c>
      <c r="I4" s="210" t="s">
        <v>218</v>
      </c>
      <c r="J4" s="93" t="s">
        <v>221</v>
      </c>
      <c r="K4" s="91" t="s">
        <v>222</v>
      </c>
      <c r="L4" s="204" t="s">
        <v>262</v>
      </c>
      <c r="M4" s="200" t="s">
        <v>429</v>
      </c>
      <c r="N4" s="192" t="s">
        <v>217</v>
      </c>
      <c r="O4" s="204" t="s">
        <v>254</v>
      </c>
      <c r="P4" s="210" t="s">
        <v>218</v>
      </c>
      <c r="Q4" s="93" t="s">
        <v>221</v>
      </c>
      <c r="R4" s="91" t="s">
        <v>222</v>
      </c>
      <c r="S4" s="204" t="s">
        <v>262</v>
      </c>
      <c r="T4" s="200" t="s">
        <v>429</v>
      </c>
      <c r="U4" s="192" t="s">
        <v>263</v>
      </c>
      <c r="V4" s="204" t="s">
        <v>254</v>
      </c>
      <c r="W4" s="210" t="s">
        <v>218</v>
      </c>
      <c r="X4" s="93" t="s">
        <v>221</v>
      </c>
      <c r="Y4" s="91" t="s">
        <v>222</v>
      </c>
      <c r="Z4" s="204" t="s">
        <v>262</v>
      </c>
      <c r="AA4" s="200" t="s">
        <v>429</v>
      </c>
      <c r="AB4" s="192" t="s">
        <v>217</v>
      </c>
      <c r="AC4" s="204" t="s">
        <v>254</v>
      </c>
      <c r="AD4" s="210" t="s">
        <v>218</v>
      </c>
      <c r="AE4" s="93" t="s">
        <v>221</v>
      </c>
      <c r="AF4" s="204" t="s">
        <v>262</v>
      </c>
      <c r="AG4" s="192" t="s">
        <v>263</v>
      </c>
      <c r="AH4" s="204" t="s">
        <v>254</v>
      </c>
      <c r="AI4" s="210" t="s">
        <v>218</v>
      </c>
      <c r="AJ4" s="91" t="s">
        <v>222</v>
      </c>
      <c r="AK4" s="200" t="s">
        <v>429</v>
      </c>
      <c r="AL4" s="192" t="s">
        <v>217</v>
      </c>
      <c r="AM4" s="93" t="s">
        <v>221</v>
      </c>
      <c r="AN4" s="204" t="s">
        <v>262</v>
      </c>
      <c r="AO4" s="192" t="s">
        <v>263</v>
      </c>
      <c r="AP4" s="204" t="s">
        <v>254</v>
      </c>
      <c r="AQ4" s="210" t="s">
        <v>218</v>
      </c>
      <c r="AR4" s="91" t="s">
        <v>222</v>
      </c>
      <c r="AS4" s="200" t="s">
        <v>429</v>
      </c>
      <c r="AT4" s="192" t="s">
        <v>217</v>
      </c>
      <c r="AU4" s="93" t="s">
        <v>221</v>
      </c>
      <c r="AV4" s="204" t="s">
        <v>262</v>
      </c>
      <c r="AW4" s="192" t="s">
        <v>263</v>
      </c>
      <c r="AX4" s="204" t="s">
        <v>254</v>
      </c>
      <c r="AY4" s="210" t="s">
        <v>218</v>
      </c>
      <c r="AZ4" s="91" t="s">
        <v>222</v>
      </c>
      <c r="BA4" s="200" t="s">
        <v>429</v>
      </c>
      <c r="BB4" s="192" t="s">
        <v>217</v>
      </c>
      <c r="BC4" s="93" t="s">
        <v>221</v>
      </c>
      <c r="BD4" s="91" t="s">
        <v>222</v>
      </c>
      <c r="BE4" s="204" t="s">
        <v>262</v>
      </c>
      <c r="BF4" s="200" t="s">
        <v>429</v>
      </c>
      <c r="BG4" s="192" t="s">
        <v>263</v>
      </c>
      <c r="BH4" s="204" t="s">
        <v>254</v>
      </c>
      <c r="BI4" s="210" t="s">
        <v>218</v>
      </c>
      <c r="BJ4" s="93" t="s">
        <v>221</v>
      </c>
      <c r="BK4" s="91" t="s">
        <v>222</v>
      </c>
      <c r="BL4" s="204" t="s">
        <v>262</v>
      </c>
      <c r="BM4" s="200" t="s">
        <v>429</v>
      </c>
      <c r="BN4" s="192" t="s">
        <v>217</v>
      </c>
      <c r="BO4" s="204" t="s">
        <v>254</v>
      </c>
      <c r="BP4" s="210" t="s">
        <v>218</v>
      </c>
      <c r="BQ4" s="93" t="s">
        <v>221</v>
      </c>
      <c r="BR4" s="91" t="s">
        <v>222</v>
      </c>
      <c r="BS4" s="204" t="s">
        <v>262</v>
      </c>
      <c r="BT4" s="200" t="s">
        <v>429</v>
      </c>
      <c r="BU4" s="192" t="s">
        <v>263</v>
      </c>
      <c r="BV4" s="204" t="s">
        <v>254</v>
      </c>
      <c r="BW4" s="210" t="s">
        <v>218</v>
      </c>
      <c r="BX4" s="93" t="s">
        <v>221</v>
      </c>
      <c r="BY4" s="204" t="s">
        <v>262</v>
      </c>
      <c r="BZ4" s="192" t="s">
        <v>217</v>
      </c>
      <c r="CA4" s="204" t="s">
        <v>254</v>
      </c>
      <c r="CB4" s="210" t="s">
        <v>218</v>
      </c>
      <c r="CC4" s="91" t="s">
        <v>222</v>
      </c>
      <c r="CD4" s="200" t="s">
        <v>429</v>
      </c>
      <c r="CE4" s="192" t="s">
        <v>263</v>
      </c>
      <c r="CF4" s="93" t="s">
        <v>221</v>
      </c>
      <c r="CG4" s="204" t="s">
        <v>262</v>
      </c>
      <c r="CH4" s="192" t="s">
        <v>217</v>
      </c>
      <c r="CI4" s="204" t="s">
        <v>254</v>
      </c>
      <c r="CJ4" s="210" t="s">
        <v>218</v>
      </c>
      <c r="CK4" s="91" t="s">
        <v>222</v>
      </c>
      <c r="CL4" s="200" t="s">
        <v>429</v>
      </c>
      <c r="CM4" s="192" t="s">
        <v>263</v>
      </c>
      <c r="CN4" s="93" t="s">
        <v>221</v>
      </c>
      <c r="CO4" s="204" t="s">
        <v>262</v>
      </c>
      <c r="CP4" s="192" t="s">
        <v>217</v>
      </c>
      <c r="CQ4" s="210" t="s">
        <v>218</v>
      </c>
      <c r="CR4" s="91" t="s">
        <v>222</v>
      </c>
      <c r="CS4" s="381"/>
      <c r="CT4" s="381"/>
      <c r="CU4" s="277"/>
      <c r="CV4" s="756" t="s">
        <v>180</v>
      </c>
      <c r="CW4" s="756"/>
      <c r="CX4" s="756"/>
      <c r="CY4" s="97"/>
      <c r="CZ4" s="91" t="s">
        <v>260</v>
      </c>
      <c r="DA4" s="93" t="s">
        <v>259</v>
      </c>
      <c r="DB4" s="204" t="s">
        <v>266</v>
      </c>
      <c r="DC4" s="210" t="s">
        <v>264</v>
      </c>
      <c r="DD4" s="192" t="s">
        <v>261</v>
      </c>
      <c r="DE4" s="200" t="s">
        <v>446</v>
      </c>
      <c r="DF4" s="204" t="s">
        <v>265</v>
      </c>
      <c r="DG4" s="91" t="s">
        <v>260</v>
      </c>
      <c r="DH4" s="93" t="s">
        <v>259</v>
      </c>
      <c r="DI4" s="204" t="s">
        <v>266</v>
      </c>
      <c r="DJ4" s="210" t="s">
        <v>264</v>
      </c>
      <c r="DK4" s="192" t="s">
        <v>261</v>
      </c>
      <c r="DL4" s="200" t="s">
        <v>446</v>
      </c>
      <c r="DM4" s="204" t="s">
        <v>265</v>
      </c>
      <c r="DN4" s="91" t="s">
        <v>260</v>
      </c>
      <c r="DO4" s="93" t="s">
        <v>259</v>
      </c>
      <c r="DP4" s="204" t="s">
        <v>266</v>
      </c>
      <c r="DQ4" s="210" t="s">
        <v>264</v>
      </c>
      <c r="DR4" s="192" t="s">
        <v>257</v>
      </c>
      <c r="DS4" s="200" t="s">
        <v>446</v>
      </c>
      <c r="DT4" s="204" t="s">
        <v>265</v>
      </c>
      <c r="DU4" s="91" t="s">
        <v>260</v>
      </c>
      <c r="DV4" s="93" t="s">
        <v>259</v>
      </c>
      <c r="DW4" s="204" t="s">
        <v>266</v>
      </c>
      <c r="DX4" s="210" t="s">
        <v>264</v>
      </c>
      <c r="DY4" s="192" t="s">
        <v>261</v>
      </c>
      <c r="DZ4" s="200" t="s">
        <v>446</v>
      </c>
      <c r="EA4" s="204" t="s">
        <v>265</v>
      </c>
      <c r="EB4" s="93" t="s">
        <v>259</v>
      </c>
      <c r="EC4" s="192" t="s">
        <v>257</v>
      </c>
      <c r="ED4" s="200" t="s">
        <v>446</v>
      </c>
      <c r="EE4" s="91" t="s">
        <v>260</v>
      </c>
      <c r="EF4" s="204" t="s">
        <v>266</v>
      </c>
      <c r="EG4" s="210" t="s">
        <v>264</v>
      </c>
      <c r="EH4" s="192" t="s">
        <v>261</v>
      </c>
      <c r="EI4" s="204" t="s">
        <v>265</v>
      </c>
      <c r="EJ4" s="93" t="s">
        <v>259</v>
      </c>
      <c r="EK4" s="192" t="s">
        <v>257</v>
      </c>
      <c r="EL4" s="200" t="s">
        <v>446</v>
      </c>
      <c r="EM4" s="91" t="s">
        <v>260</v>
      </c>
      <c r="EN4" s="204" t="s">
        <v>266</v>
      </c>
      <c r="EO4" s="210" t="s">
        <v>264</v>
      </c>
      <c r="EP4" s="192" t="s">
        <v>261</v>
      </c>
      <c r="EQ4" s="204" t="s">
        <v>265</v>
      </c>
      <c r="ER4" s="93" t="s">
        <v>259</v>
      </c>
      <c r="ES4" s="192" t="s">
        <v>257</v>
      </c>
      <c r="ET4" s="200" t="s">
        <v>446</v>
      </c>
      <c r="EU4" s="91" t="s">
        <v>260</v>
      </c>
      <c r="EV4" s="204" t="s">
        <v>266</v>
      </c>
      <c r="EW4" s="210" t="s">
        <v>264</v>
      </c>
      <c r="EX4" s="192" t="s">
        <v>261</v>
      </c>
      <c r="EY4" s="204" t="s">
        <v>265</v>
      </c>
      <c r="EZ4" s="91" t="s">
        <v>260</v>
      </c>
      <c r="FA4" s="93" t="s">
        <v>259</v>
      </c>
      <c r="FB4" s="204" t="s">
        <v>266</v>
      </c>
      <c r="FC4" s="210" t="s">
        <v>264</v>
      </c>
      <c r="FD4" s="192" t="s">
        <v>257</v>
      </c>
      <c r="FE4" s="200" t="s">
        <v>446</v>
      </c>
      <c r="FF4" s="204" t="s">
        <v>265</v>
      </c>
      <c r="FG4" s="91" t="s">
        <v>260</v>
      </c>
      <c r="FH4" s="93" t="s">
        <v>259</v>
      </c>
      <c r="FI4" s="204" t="s">
        <v>266</v>
      </c>
      <c r="FJ4" s="210" t="s">
        <v>264</v>
      </c>
      <c r="FK4" s="192" t="s">
        <v>261</v>
      </c>
      <c r="FL4" s="204" t="s">
        <v>265</v>
      </c>
      <c r="FM4" s="91" t="s">
        <v>260</v>
      </c>
      <c r="FN4" s="93" t="s">
        <v>259</v>
      </c>
      <c r="FO4" s="204" t="s">
        <v>266</v>
      </c>
      <c r="FP4" s="210" t="s">
        <v>264</v>
      </c>
      <c r="FQ4" s="192" t="s">
        <v>257</v>
      </c>
      <c r="FR4" s="200" t="s">
        <v>446</v>
      </c>
      <c r="FS4" s="204" t="s">
        <v>265</v>
      </c>
      <c r="FT4" s="93" t="s">
        <v>259</v>
      </c>
      <c r="FU4" s="192" t="s">
        <v>261</v>
      </c>
      <c r="FV4" s="200" t="s">
        <v>446</v>
      </c>
      <c r="FW4" s="91" t="s">
        <v>260</v>
      </c>
      <c r="FX4" s="204" t="s">
        <v>266</v>
      </c>
      <c r="FY4" s="210" t="s">
        <v>264</v>
      </c>
      <c r="FZ4" s="192" t="s">
        <v>257</v>
      </c>
      <c r="GA4" s="204" t="s">
        <v>265</v>
      </c>
      <c r="GB4" s="93" t="s">
        <v>259</v>
      </c>
      <c r="GC4" s="192" t="s">
        <v>261</v>
      </c>
      <c r="GD4" s="200" t="s">
        <v>446</v>
      </c>
      <c r="GE4" s="91" t="s">
        <v>260</v>
      </c>
      <c r="GF4" s="204" t="s">
        <v>266</v>
      </c>
      <c r="GG4" s="210" t="s">
        <v>264</v>
      </c>
      <c r="GH4" s="192" t="s">
        <v>257</v>
      </c>
      <c r="GI4" s="204" t="s">
        <v>265</v>
      </c>
      <c r="GJ4" s="93" t="s">
        <v>259</v>
      </c>
      <c r="GK4" s="200" t="s">
        <v>446</v>
      </c>
      <c r="GL4" s="91" t="s">
        <v>260</v>
      </c>
    </row>
    <row r="5" spans="1:194">
      <c r="A5" s="756" t="s">
        <v>178</v>
      </c>
      <c r="B5" s="756"/>
      <c r="C5" s="756"/>
      <c r="D5" s="89"/>
      <c r="E5" s="94" t="s">
        <v>219</v>
      </c>
      <c r="F5" s="205" t="s">
        <v>7</v>
      </c>
      <c r="G5" s="201" t="s">
        <v>220</v>
      </c>
      <c r="H5" s="237" t="s">
        <v>7</v>
      </c>
      <c r="I5" s="211" t="s">
        <v>47</v>
      </c>
      <c r="J5" s="203" t="s">
        <v>268</v>
      </c>
      <c r="K5" s="94" t="s">
        <v>219</v>
      </c>
      <c r="L5" s="205" t="s">
        <v>7</v>
      </c>
      <c r="M5" s="201" t="s">
        <v>220</v>
      </c>
      <c r="N5" s="193" t="s">
        <v>47</v>
      </c>
      <c r="O5" s="237" t="s">
        <v>7</v>
      </c>
      <c r="P5" s="211" t="s">
        <v>47</v>
      </c>
      <c r="Q5" s="203" t="s">
        <v>268</v>
      </c>
      <c r="R5" s="94" t="s">
        <v>219</v>
      </c>
      <c r="S5" s="205" t="s">
        <v>7</v>
      </c>
      <c r="T5" s="201" t="s">
        <v>220</v>
      </c>
      <c r="U5" s="193" t="s">
        <v>47</v>
      </c>
      <c r="V5" s="237" t="s">
        <v>7</v>
      </c>
      <c r="W5" s="211" t="s">
        <v>47</v>
      </c>
      <c r="X5" s="203" t="s">
        <v>268</v>
      </c>
      <c r="Y5" s="94" t="s">
        <v>219</v>
      </c>
      <c r="Z5" s="205" t="s">
        <v>7</v>
      </c>
      <c r="AA5" s="201" t="s">
        <v>220</v>
      </c>
      <c r="AB5" s="193" t="s">
        <v>47</v>
      </c>
      <c r="AC5" s="237" t="s">
        <v>7</v>
      </c>
      <c r="AD5" s="211" t="s">
        <v>47</v>
      </c>
      <c r="AE5" s="203" t="s">
        <v>268</v>
      </c>
      <c r="AF5" s="205" t="s">
        <v>7</v>
      </c>
      <c r="AG5" s="193" t="s">
        <v>47</v>
      </c>
      <c r="AH5" s="237" t="s">
        <v>7</v>
      </c>
      <c r="AI5" s="211" t="s">
        <v>47</v>
      </c>
      <c r="AJ5" s="94" t="s">
        <v>219</v>
      </c>
      <c r="AK5" s="201" t="s">
        <v>220</v>
      </c>
      <c r="AL5" s="193" t="s">
        <v>47</v>
      </c>
      <c r="AM5" s="203" t="s">
        <v>268</v>
      </c>
      <c r="AN5" s="205" t="s">
        <v>7</v>
      </c>
      <c r="AO5" s="193" t="s">
        <v>47</v>
      </c>
      <c r="AP5" s="237" t="s">
        <v>7</v>
      </c>
      <c r="AQ5" s="211" t="s">
        <v>47</v>
      </c>
      <c r="AR5" s="94" t="s">
        <v>219</v>
      </c>
      <c r="AS5" s="201" t="s">
        <v>220</v>
      </c>
      <c r="AT5" s="193" t="s">
        <v>47</v>
      </c>
      <c r="AU5" s="203" t="s">
        <v>268</v>
      </c>
      <c r="AV5" s="205" t="s">
        <v>7</v>
      </c>
      <c r="AW5" s="193" t="s">
        <v>47</v>
      </c>
      <c r="AX5" s="237" t="s">
        <v>7</v>
      </c>
      <c r="AY5" s="211" t="s">
        <v>47</v>
      </c>
      <c r="AZ5" s="94" t="s">
        <v>219</v>
      </c>
      <c r="BA5" s="201" t="s">
        <v>220</v>
      </c>
      <c r="BB5" s="193" t="s">
        <v>47</v>
      </c>
      <c r="BC5" s="203" t="s">
        <v>268</v>
      </c>
      <c r="BD5" s="94" t="s">
        <v>219</v>
      </c>
      <c r="BE5" s="205" t="s">
        <v>7</v>
      </c>
      <c r="BF5" s="201" t="s">
        <v>220</v>
      </c>
      <c r="BG5" s="193" t="s">
        <v>47</v>
      </c>
      <c r="BH5" s="237" t="s">
        <v>7</v>
      </c>
      <c r="BI5" s="211" t="s">
        <v>47</v>
      </c>
      <c r="BJ5" s="203" t="s">
        <v>268</v>
      </c>
      <c r="BK5" s="94" t="s">
        <v>219</v>
      </c>
      <c r="BL5" s="205" t="s">
        <v>7</v>
      </c>
      <c r="BM5" s="201" t="s">
        <v>220</v>
      </c>
      <c r="BN5" s="193" t="s">
        <v>47</v>
      </c>
      <c r="BO5" s="237" t="s">
        <v>7</v>
      </c>
      <c r="BP5" s="211" t="s">
        <v>47</v>
      </c>
      <c r="BQ5" s="203" t="s">
        <v>268</v>
      </c>
      <c r="BR5" s="94" t="s">
        <v>219</v>
      </c>
      <c r="BS5" s="205" t="s">
        <v>7</v>
      </c>
      <c r="BT5" s="201" t="s">
        <v>220</v>
      </c>
      <c r="BU5" s="193" t="s">
        <v>47</v>
      </c>
      <c r="BV5" s="237" t="s">
        <v>7</v>
      </c>
      <c r="BW5" s="211" t="s">
        <v>47</v>
      </c>
      <c r="BX5" s="203" t="s">
        <v>268</v>
      </c>
      <c r="BY5" s="205" t="s">
        <v>7</v>
      </c>
      <c r="BZ5" s="193" t="s">
        <v>47</v>
      </c>
      <c r="CA5" s="237" t="s">
        <v>7</v>
      </c>
      <c r="CB5" s="211" t="s">
        <v>47</v>
      </c>
      <c r="CC5" s="94" t="s">
        <v>219</v>
      </c>
      <c r="CD5" s="201" t="s">
        <v>220</v>
      </c>
      <c r="CE5" s="193" t="s">
        <v>47</v>
      </c>
      <c r="CF5" s="203" t="s">
        <v>268</v>
      </c>
      <c r="CG5" s="205" t="s">
        <v>7</v>
      </c>
      <c r="CH5" s="193" t="s">
        <v>47</v>
      </c>
      <c r="CI5" s="237" t="s">
        <v>7</v>
      </c>
      <c r="CJ5" s="211" t="s">
        <v>47</v>
      </c>
      <c r="CK5" s="94" t="s">
        <v>219</v>
      </c>
      <c r="CL5" s="201" t="s">
        <v>220</v>
      </c>
      <c r="CM5" s="193" t="s">
        <v>47</v>
      </c>
      <c r="CN5" s="203" t="s">
        <v>268</v>
      </c>
      <c r="CO5" s="205" t="s">
        <v>7</v>
      </c>
      <c r="CP5" s="193" t="s">
        <v>47</v>
      </c>
      <c r="CQ5" s="211" t="s">
        <v>47</v>
      </c>
      <c r="CR5" s="94" t="s">
        <v>219</v>
      </c>
      <c r="CS5" s="382"/>
      <c r="CT5" s="382"/>
      <c r="CU5" s="278"/>
      <c r="CV5" s="756" t="s">
        <v>178</v>
      </c>
      <c r="CW5" s="756"/>
      <c r="CX5" s="756"/>
      <c r="CY5" s="89"/>
      <c r="CZ5" s="94" t="s">
        <v>219</v>
      </c>
      <c r="DA5" s="203" t="s">
        <v>268</v>
      </c>
      <c r="DB5" s="205" t="s">
        <v>7</v>
      </c>
      <c r="DC5" s="211" t="s">
        <v>47</v>
      </c>
      <c r="DD5" s="193" t="s">
        <v>47</v>
      </c>
      <c r="DE5" s="201" t="s">
        <v>220</v>
      </c>
      <c r="DF5" s="205" t="s">
        <v>7</v>
      </c>
      <c r="DG5" s="94" t="s">
        <v>219</v>
      </c>
      <c r="DH5" s="203" t="s">
        <v>268</v>
      </c>
      <c r="DI5" s="205" t="s">
        <v>7</v>
      </c>
      <c r="DJ5" s="211" t="s">
        <v>47</v>
      </c>
      <c r="DK5" s="193" t="s">
        <v>47</v>
      </c>
      <c r="DL5" s="201" t="s">
        <v>220</v>
      </c>
      <c r="DM5" s="205" t="s">
        <v>7</v>
      </c>
      <c r="DN5" s="94" t="s">
        <v>219</v>
      </c>
      <c r="DO5" s="203" t="s">
        <v>268</v>
      </c>
      <c r="DP5" s="205" t="s">
        <v>7</v>
      </c>
      <c r="DQ5" s="211" t="s">
        <v>47</v>
      </c>
      <c r="DR5" s="193" t="s">
        <v>47</v>
      </c>
      <c r="DS5" s="201" t="s">
        <v>220</v>
      </c>
      <c r="DT5" s="205" t="s">
        <v>7</v>
      </c>
      <c r="DU5" s="94" t="s">
        <v>219</v>
      </c>
      <c r="DV5" s="203" t="s">
        <v>268</v>
      </c>
      <c r="DW5" s="205" t="s">
        <v>7</v>
      </c>
      <c r="DX5" s="211" t="s">
        <v>47</v>
      </c>
      <c r="DY5" s="193" t="s">
        <v>47</v>
      </c>
      <c r="DZ5" s="201" t="s">
        <v>220</v>
      </c>
      <c r="EA5" s="205" t="s">
        <v>7</v>
      </c>
      <c r="EB5" s="203" t="s">
        <v>268</v>
      </c>
      <c r="EC5" s="193" t="s">
        <v>47</v>
      </c>
      <c r="ED5" s="201" t="s">
        <v>220</v>
      </c>
      <c r="EE5" s="94" t="s">
        <v>219</v>
      </c>
      <c r="EF5" s="205" t="s">
        <v>7</v>
      </c>
      <c r="EG5" s="211" t="s">
        <v>47</v>
      </c>
      <c r="EH5" s="193" t="s">
        <v>47</v>
      </c>
      <c r="EI5" s="205" t="s">
        <v>7</v>
      </c>
      <c r="EJ5" s="203" t="s">
        <v>268</v>
      </c>
      <c r="EK5" s="193" t="s">
        <v>47</v>
      </c>
      <c r="EL5" s="201" t="s">
        <v>220</v>
      </c>
      <c r="EM5" s="94" t="s">
        <v>219</v>
      </c>
      <c r="EN5" s="205" t="s">
        <v>7</v>
      </c>
      <c r="EO5" s="211" t="s">
        <v>47</v>
      </c>
      <c r="EP5" s="193" t="s">
        <v>47</v>
      </c>
      <c r="EQ5" s="205" t="s">
        <v>7</v>
      </c>
      <c r="ER5" s="203" t="s">
        <v>268</v>
      </c>
      <c r="ES5" s="193" t="s">
        <v>47</v>
      </c>
      <c r="ET5" s="201" t="s">
        <v>220</v>
      </c>
      <c r="EU5" s="94" t="s">
        <v>219</v>
      </c>
      <c r="EV5" s="205" t="s">
        <v>7</v>
      </c>
      <c r="EW5" s="211" t="s">
        <v>47</v>
      </c>
      <c r="EX5" s="193" t="s">
        <v>47</v>
      </c>
      <c r="EY5" s="205" t="s">
        <v>7</v>
      </c>
      <c r="EZ5" s="94" t="s">
        <v>219</v>
      </c>
      <c r="FA5" s="203" t="s">
        <v>268</v>
      </c>
      <c r="FB5" s="205" t="s">
        <v>7</v>
      </c>
      <c r="FC5" s="211" t="s">
        <v>47</v>
      </c>
      <c r="FD5" s="193" t="s">
        <v>47</v>
      </c>
      <c r="FE5" s="201" t="s">
        <v>220</v>
      </c>
      <c r="FF5" s="205" t="s">
        <v>7</v>
      </c>
      <c r="FG5" s="94" t="s">
        <v>219</v>
      </c>
      <c r="FH5" s="203" t="s">
        <v>268</v>
      </c>
      <c r="FI5" s="205" t="s">
        <v>7</v>
      </c>
      <c r="FJ5" s="211" t="s">
        <v>47</v>
      </c>
      <c r="FK5" s="193" t="s">
        <v>47</v>
      </c>
      <c r="FL5" s="205" t="s">
        <v>7</v>
      </c>
      <c r="FM5" s="94" t="s">
        <v>219</v>
      </c>
      <c r="FN5" s="203" t="s">
        <v>268</v>
      </c>
      <c r="FO5" s="205" t="s">
        <v>7</v>
      </c>
      <c r="FP5" s="211" t="s">
        <v>47</v>
      </c>
      <c r="FQ5" s="193" t="s">
        <v>47</v>
      </c>
      <c r="FR5" s="201" t="s">
        <v>220</v>
      </c>
      <c r="FS5" s="205" t="s">
        <v>7</v>
      </c>
      <c r="FT5" s="203" t="s">
        <v>268</v>
      </c>
      <c r="FU5" s="193" t="s">
        <v>47</v>
      </c>
      <c r="FV5" s="201" t="s">
        <v>220</v>
      </c>
      <c r="FW5" s="94" t="s">
        <v>219</v>
      </c>
      <c r="FX5" s="205" t="s">
        <v>7</v>
      </c>
      <c r="FY5" s="211" t="s">
        <v>47</v>
      </c>
      <c r="FZ5" s="193" t="s">
        <v>47</v>
      </c>
      <c r="GA5" s="205" t="s">
        <v>7</v>
      </c>
      <c r="GB5" s="203" t="s">
        <v>268</v>
      </c>
      <c r="GC5" s="193" t="s">
        <v>47</v>
      </c>
      <c r="GD5" s="201" t="s">
        <v>220</v>
      </c>
      <c r="GE5" s="94" t="s">
        <v>219</v>
      </c>
      <c r="GF5" s="205" t="s">
        <v>7</v>
      </c>
      <c r="GG5" s="211" t="s">
        <v>47</v>
      </c>
      <c r="GH5" s="193" t="s">
        <v>47</v>
      </c>
      <c r="GI5" s="205" t="s">
        <v>7</v>
      </c>
      <c r="GJ5" s="203" t="s">
        <v>268</v>
      </c>
      <c r="GK5" s="201" t="s">
        <v>220</v>
      </c>
      <c r="GL5" s="94" t="s">
        <v>219</v>
      </c>
    </row>
    <row r="6" spans="1:194" s="1" customFormat="1">
      <c r="A6" s="788" t="s">
        <v>407</v>
      </c>
      <c r="B6" s="789"/>
      <c r="C6" s="790"/>
      <c r="D6" s="676"/>
      <c r="E6" s="94" t="s">
        <v>316</v>
      </c>
      <c r="F6" s="205"/>
      <c r="G6" s="201" t="s">
        <v>316</v>
      </c>
      <c r="H6" s="193"/>
      <c r="I6" s="211"/>
      <c r="J6" s="203"/>
      <c r="K6" s="94" t="s">
        <v>317</v>
      </c>
      <c r="L6" s="205"/>
      <c r="M6" s="201" t="s">
        <v>317</v>
      </c>
      <c r="N6" s="193"/>
      <c r="O6" s="193"/>
      <c r="P6" s="211"/>
      <c r="Q6" s="203"/>
      <c r="R6" s="94" t="s">
        <v>371</v>
      </c>
      <c r="S6" s="205"/>
      <c r="T6" s="201" t="s">
        <v>371</v>
      </c>
      <c r="U6" s="193"/>
      <c r="V6" s="193"/>
      <c r="W6" s="211"/>
      <c r="X6" s="203"/>
      <c r="Y6" s="94" t="s">
        <v>318</v>
      </c>
      <c r="Z6" s="205"/>
      <c r="AA6" s="201" t="s">
        <v>318</v>
      </c>
      <c r="AB6" s="193"/>
      <c r="AC6" s="193"/>
      <c r="AD6" s="211"/>
      <c r="AE6" s="203"/>
      <c r="AF6" s="205"/>
      <c r="AG6" s="193"/>
      <c r="AH6" s="193"/>
      <c r="AI6" s="211"/>
      <c r="AJ6" s="94" t="s">
        <v>317</v>
      </c>
      <c r="AK6" s="201" t="s">
        <v>316</v>
      </c>
      <c r="AL6" s="193"/>
      <c r="AM6" s="203"/>
      <c r="AN6" s="205"/>
      <c r="AO6" s="193"/>
      <c r="AP6" s="193"/>
      <c r="AQ6" s="211"/>
      <c r="AR6" s="94" t="s">
        <v>371</v>
      </c>
      <c r="AS6" s="201" t="s">
        <v>317</v>
      </c>
      <c r="AT6" s="193"/>
      <c r="AU6" s="203"/>
      <c r="AV6" s="205"/>
      <c r="AW6" s="193"/>
      <c r="AX6" s="193"/>
      <c r="AY6" s="211"/>
      <c r="AZ6" s="94" t="s">
        <v>318</v>
      </c>
      <c r="BA6" s="201" t="s">
        <v>371</v>
      </c>
      <c r="BB6" s="193"/>
      <c r="BC6" s="203"/>
      <c r="BD6" s="94" t="s">
        <v>317</v>
      </c>
      <c r="BE6" s="205"/>
      <c r="BF6" s="201" t="s">
        <v>316</v>
      </c>
      <c r="BG6" s="193"/>
      <c r="BH6" s="193"/>
      <c r="BI6" s="211"/>
      <c r="BJ6" s="203"/>
      <c r="BK6" s="94" t="s">
        <v>316</v>
      </c>
      <c r="BL6" s="205"/>
      <c r="BM6" s="201" t="s">
        <v>317</v>
      </c>
      <c r="BN6" s="193"/>
      <c r="BO6" s="193"/>
      <c r="BP6" s="211"/>
      <c r="BQ6" s="203"/>
      <c r="BR6" s="94" t="s">
        <v>371</v>
      </c>
      <c r="BS6" s="205"/>
      <c r="BT6" s="201" t="s">
        <v>371</v>
      </c>
      <c r="BU6" s="193"/>
      <c r="BV6" s="193"/>
      <c r="BW6" s="211"/>
      <c r="BX6" s="203"/>
      <c r="BY6" s="205"/>
      <c r="BZ6" s="193"/>
      <c r="CA6" s="193"/>
      <c r="CB6" s="211"/>
      <c r="CC6" s="94" t="s">
        <v>317</v>
      </c>
      <c r="CD6" s="201" t="s">
        <v>317</v>
      </c>
      <c r="CE6" s="193"/>
      <c r="CF6" s="203"/>
      <c r="CG6" s="205"/>
      <c r="CH6" s="193"/>
      <c r="CI6" s="193"/>
      <c r="CJ6" s="211"/>
      <c r="CK6" s="94" t="s">
        <v>371</v>
      </c>
      <c r="CL6" s="201" t="s">
        <v>318</v>
      </c>
      <c r="CM6" s="193"/>
      <c r="CN6" s="203"/>
      <c r="CO6" s="205"/>
      <c r="CP6" s="193"/>
      <c r="CQ6" s="211"/>
      <c r="CR6" s="94" t="s">
        <v>318</v>
      </c>
      <c r="CS6" s="382"/>
      <c r="CT6" s="382"/>
      <c r="CU6" s="278"/>
      <c r="CV6" s="788" t="s">
        <v>407</v>
      </c>
      <c r="CW6" s="789"/>
      <c r="CX6" s="790"/>
      <c r="CY6" s="676"/>
      <c r="CZ6" s="94" t="s">
        <v>371</v>
      </c>
      <c r="DA6" s="203"/>
      <c r="DB6" s="205"/>
      <c r="DC6" s="211"/>
      <c r="DD6" s="193"/>
      <c r="DE6" s="201" t="s">
        <v>371</v>
      </c>
      <c r="DF6" s="205"/>
      <c r="DG6" s="94" t="s">
        <v>318</v>
      </c>
      <c r="DH6" s="203"/>
      <c r="DI6" s="205"/>
      <c r="DJ6" s="211"/>
      <c r="DK6" s="193"/>
      <c r="DL6" s="201" t="s">
        <v>318</v>
      </c>
      <c r="DM6" s="205"/>
      <c r="DN6" s="94" t="s">
        <v>316</v>
      </c>
      <c r="DO6" s="203"/>
      <c r="DP6" s="205"/>
      <c r="DQ6" s="211"/>
      <c r="DR6" s="193"/>
      <c r="DS6" s="201" t="s">
        <v>316</v>
      </c>
      <c r="DT6" s="205"/>
      <c r="DU6" s="94" t="s">
        <v>317</v>
      </c>
      <c r="DV6" s="203"/>
      <c r="DW6" s="205"/>
      <c r="DX6" s="211"/>
      <c r="DY6" s="193"/>
      <c r="DZ6" s="201" t="s">
        <v>317</v>
      </c>
      <c r="EA6" s="205"/>
      <c r="EB6" s="203"/>
      <c r="EC6" s="193"/>
      <c r="ED6" s="201" t="s">
        <v>371</v>
      </c>
      <c r="EE6" s="94" t="s">
        <v>371</v>
      </c>
      <c r="EF6" s="205"/>
      <c r="EG6" s="211"/>
      <c r="EH6" s="193"/>
      <c r="EI6" s="205"/>
      <c r="EJ6" s="203"/>
      <c r="EK6" s="193"/>
      <c r="EL6" s="201" t="s">
        <v>316</v>
      </c>
      <c r="EM6" s="94" t="s">
        <v>318</v>
      </c>
      <c r="EN6" s="205"/>
      <c r="EO6" s="211"/>
      <c r="EP6" s="193"/>
      <c r="EQ6" s="205"/>
      <c r="ER6" s="203"/>
      <c r="ES6" s="193"/>
      <c r="ET6" s="201" t="s">
        <v>317</v>
      </c>
      <c r="EU6" s="94" t="s">
        <v>317</v>
      </c>
      <c r="EV6" s="205"/>
      <c r="EW6" s="211"/>
      <c r="EX6" s="193"/>
      <c r="EY6" s="205"/>
      <c r="EZ6" s="94" t="s">
        <v>371</v>
      </c>
      <c r="FA6" s="203"/>
      <c r="FB6" s="205"/>
      <c r="FC6" s="211"/>
      <c r="FD6" s="193"/>
      <c r="FE6" s="201" t="s">
        <v>371</v>
      </c>
      <c r="FF6" s="205"/>
      <c r="FG6" s="94" t="s">
        <v>318</v>
      </c>
      <c r="FH6" s="203"/>
      <c r="FI6" s="205"/>
      <c r="FJ6" s="211"/>
      <c r="FK6" s="193"/>
      <c r="FL6" s="205"/>
      <c r="FM6" s="94" t="s">
        <v>317</v>
      </c>
      <c r="FN6" s="203"/>
      <c r="FO6" s="205"/>
      <c r="FP6" s="211"/>
      <c r="FQ6" s="193"/>
      <c r="FR6" s="201" t="s">
        <v>316</v>
      </c>
      <c r="FS6" s="205"/>
      <c r="FT6" s="203"/>
      <c r="FU6" s="193"/>
      <c r="FV6" s="201" t="s">
        <v>317</v>
      </c>
      <c r="FW6" s="94" t="s">
        <v>371</v>
      </c>
      <c r="FX6" s="205"/>
      <c r="FY6" s="211"/>
      <c r="FZ6" s="193"/>
      <c r="GA6" s="205"/>
      <c r="GB6" s="203"/>
      <c r="GC6" s="193"/>
      <c r="GD6" s="201" t="s">
        <v>318</v>
      </c>
      <c r="GE6" s="94" t="s">
        <v>317</v>
      </c>
      <c r="GF6" s="205"/>
      <c r="GG6" s="211"/>
      <c r="GH6" s="193"/>
      <c r="GI6" s="205"/>
      <c r="GJ6" s="203"/>
      <c r="GK6" s="201" t="s">
        <v>317</v>
      </c>
      <c r="GL6" s="94" t="s">
        <v>316</v>
      </c>
    </row>
    <row r="7" spans="1:194">
      <c r="A7" s="283">
        <f ca="1">'INF S3 3'!K5</f>
        <v>49.326000000000022</v>
      </c>
      <c r="B7" s="151">
        <f ca="1">'INF S4 3-351'!K4</f>
        <v>52.851999999999997</v>
      </c>
      <c r="C7" s="238" t="str">
        <f ca="1">'INF S3 3'!L5</f>
        <v>Września</v>
      </c>
      <c r="D7" s="179"/>
      <c r="E7" s="84">
        <v>0.19652777777777777</v>
      </c>
      <c r="F7" s="206">
        <v>0.20833333333333334</v>
      </c>
      <c r="G7" s="188">
        <v>0.21736111111111112</v>
      </c>
      <c r="H7" s="194"/>
      <c r="I7" s="214">
        <v>0.23194444444444443</v>
      </c>
      <c r="J7" s="86">
        <v>0.23402777777777781</v>
      </c>
      <c r="K7" s="84">
        <v>0.23819444444444446</v>
      </c>
      <c r="L7" s="206">
        <v>0.25</v>
      </c>
      <c r="M7" s="188">
        <v>0.2590277777777778</v>
      </c>
      <c r="N7" s="194" t="s">
        <v>216</v>
      </c>
      <c r="O7" s="194"/>
      <c r="P7" s="214">
        <f>$I7+TIME(1,,)</f>
        <v>0.27361111111111108</v>
      </c>
      <c r="Q7" s="86">
        <v>0.27569444444444446</v>
      </c>
      <c r="R7" s="84">
        <v>0.27986111111111112</v>
      </c>
      <c r="S7" s="206">
        <v>0.29166666666666669</v>
      </c>
      <c r="T7" s="188">
        <v>0.30069444444444443</v>
      </c>
      <c r="U7" s="194" t="s">
        <v>216</v>
      </c>
      <c r="V7" s="194"/>
      <c r="W7" s="214">
        <f>$I7+TIME(2,,)</f>
        <v>0.31527777777777777</v>
      </c>
      <c r="X7" s="86">
        <v>0.31736111111111115</v>
      </c>
      <c r="Y7" s="84">
        <v>0.3215277777777778</v>
      </c>
      <c r="Z7" s="206">
        <v>0.33333333333333331</v>
      </c>
      <c r="AA7" s="188">
        <v>0.34236111111111112</v>
      </c>
      <c r="AB7" s="194" t="s">
        <v>216</v>
      </c>
      <c r="AC7" s="194"/>
      <c r="AD7" s="214">
        <f>$I7+TIME(3,,)</f>
        <v>0.3569444444444444</v>
      </c>
      <c r="AE7" s="86">
        <v>0.35902777777777778</v>
      </c>
      <c r="AF7" s="206">
        <v>0.375</v>
      </c>
      <c r="AG7" s="194" t="s">
        <v>216</v>
      </c>
      <c r="AH7" s="194"/>
      <c r="AI7" s="214">
        <f>$I7+TIME(4,,)</f>
        <v>0.39861111111111108</v>
      </c>
      <c r="AJ7" s="84">
        <v>0.40486111111111112</v>
      </c>
      <c r="AK7" s="188">
        <v>0.42569444444444443</v>
      </c>
      <c r="AL7" s="194" t="s">
        <v>216</v>
      </c>
      <c r="AM7" s="86">
        <v>0.44236111111111115</v>
      </c>
      <c r="AN7" s="206">
        <v>0.45833333333333331</v>
      </c>
      <c r="AO7" s="194" t="s">
        <v>216</v>
      </c>
      <c r="AP7" s="194"/>
      <c r="AQ7" s="214">
        <f>$I7+TIME(6,,)</f>
        <v>0.4819444444444444</v>
      </c>
      <c r="AR7" s="84">
        <v>0.48819444444444443</v>
      </c>
      <c r="AS7" s="188">
        <v>0.50902777777777775</v>
      </c>
      <c r="AT7" s="194" t="s">
        <v>216</v>
      </c>
      <c r="AU7" s="86">
        <v>0.52569444444444446</v>
      </c>
      <c r="AV7" s="206">
        <v>0.54166666666666663</v>
      </c>
      <c r="AW7" s="194" t="s">
        <v>216</v>
      </c>
      <c r="AX7" s="194"/>
      <c r="AY7" s="214">
        <f>$I7+TIME(8,,)</f>
        <v>0.56527777777777777</v>
      </c>
      <c r="AZ7" s="84">
        <v>0.57152777777777775</v>
      </c>
      <c r="BA7" s="188">
        <v>0.59236111111111112</v>
      </c>
      <c r="BB7" s="194" t="s">
        <v>216</v>
      </c>
      <c r="BC7" s="86">
        <v>0.60902777777777783</v>
      </c>
      <c r="BD7" s="84">
        <v>0.61319444444444449</v>
      </c>
      <c r="BE7" s="206">
        <v>0.625</v>
      </c>
      <c r="BF7" s="188">
        <v>0.63402777777777775</v>
      </c>
      <c r="BG7" s="194" t="s">
        <v>216</v>
      </c>
      <c r="BH7" s="194"/>
      <c r="BI7" s="214">
        <f>$I7+TIME(10,,)</f>
        <v>0.64861111111111114</v>
      </c>
      <c r="BJ7" s="86">
        <v>0.65069444444444446</v>
      </c>
      <c r="BK7" s="84">
        <v>0.65486111111111112</v>
      </c>
      <c r="BL7" s="206">
        <v>0.66666666666666663</v>
      </c>
      <c r="BM7" s="188">
        <v>0.67569444444444438</v>
      </c>
      <c r="BN7" s="194" t="s">
        <v>216</v>
      </c>
      <c r="BO7" s="194"/>
      <c r="BP7" s="214">
        <f>$I7+TIME(11,,)</f>
        <v>0.69027777777777777</v>
      </c>
      <c r="BQ7" s="86">
        <v>0.69236111111111109</v>
      </c>
      <c r="BR7" s="84">
        <v>0.69652777777777775</v>
      </c>
      <c r="BS7" s="206">
        <v>0.70833333333333337</v>
      </c>
      <c r="BT7" s="188">
        <v>0.71736111111111101</v>
      </c>
      <c r="BU7" s="194" t="s">
        <v>216</v>
      </c>
      <c r="BV7" s="194"/>
      <c r="BW7" s="214">
        <f>$I7+TIME(12,,)</f>
        <v>0.7319444444444444</v>
      </c>
      <c r="BX7" s="86">
        <v>0.73402777777777783</v>
      </c>
      <c r="BY7" s="206">
        <v>0.75</v>
      </c>
      <c r="BZ7" s="194" t="s">
        <v>216</v>
      </c>
      <c r="CA7" s="194"/>
      <c r="CB7" s="214">
        <f>$I7+TIME(13,,)</f>
        <v>0.77361111111111103</v>
      </c>
      <c r="CC7" s="84">
        <v>0.77986111111111101</v>
      </c>
      <c r="CD7" s="188">
        <v>0.80069444444444438</v>
      </c>
      <c r="CE7" s="194" t="s">
        <v>216</v>
      </c>
      <c r="CF7" s="86">
        <v>0.81736111111111109</v>
      </c>
      <c r="CG7" s="206">
        <v>0.83333333333333337</v>
      </c>
      <c r="CH7" s="194" t="s">
        <v>216</v>
      </c>
      <c r="CI7" s="194"/>
      <c r="CJ7" s="214">
        <f>$I7+TIME(15,,)</f>
        <v>0.8569444444444444</v>
      </c>
      <c r="CK7" s="84">
        <v>0.86319444444444438</v>
      </c>
      <c r="CL7" s="188">
        <v>0.88402777777777775</v>
      </c>
      <c r="CM7" s="194" t="s">
        <v>216</v>
      </c>
      <c r="CN7" s="86">
        <v>0.90069444444444446</v>
      </c>
      <c r="CO7" s="206">
        <v>0.91666666666666663</v>
      </c>
      <c r="CP7" s="194" t="s">
        <v>216</v>
      </c>
      <c r="CQ7" s="214">
        <f>$I7+TIME(17,,)</f>
        <v>0.94027777777777777</v>
      </c>
      <c r="CR7" s="84">
        <v>0.94652777777777775</v>
      </c>
      <c r="CS7" s="336"/>
      <c r="CT7" s="336"/>
      <c r="CU7" s="279"/>
      <c r="CV7" s="283">
        <v>49.326000000000022</v>
      </c>
      <c r="CW7" s="151">
        <v>52.851999999999997</v>
      </c>
      <c r="CX7" s="238" t="s">
        <v>13</v>
      </c>
      <c r="CY7" s="179"/>
      <c r="CZ7" s="83">
        <f ca="1">IF('INF S3 3'!$AY5="|","|",CZ$19+'INF S3 3'!$AY5)</f>
        <v>0.26102835648148148</v>
      </c>
      <c r="DA7" s="82">
        <f ca="1">IF('INF S3 3'!$AZ5="|","|",DA$19+'INF S3 3'!$AZ5)</f>
        <v>0.26650965277777777</v>
      </c>
      <c r="DB7" s="207"/>
      <c r="DC7" s="190">
        <f ca="1">IF('INF S4 3-351'!$BA4="|","|",DC$24+'INF S4 3-351'!$BA4)</f>
        <v>0.26871755787037038</v>
      </c>
      <c r="DD7" s="194" t="s">
        <v>216</v>
      </c>
      <c r="DE7" s="83">
        <f ca="1">IF('INF S4 3-351'!$AY4="|","|",DE$24+'INF S4 3-351'!$AY4)</f>
        <v>0.28277578703703704</v>
      </c>
      <c r="DF7" s="207">
        <f ca="1">IF('INF S3 3'!$AY5="|","|",DF$19+'INF S3 3'!$AY5)</f>
        <v>0.29227835648148148</v>
      </c>
      <c r="DG7" s="83">
        <f ca="1">IF('INF S3 3'!$AY5="|","|",DG$19+'INF S3 3'!$AY5)</f>
        <v>0.30269502314814811</v>
      </c>
      <c r="DH7" s="82">
        <f ca="1">IF('INF S3 3'!$AZ5="|","|",DH$19+'INF S3 3'!$AZ5)</f>
        <v>0.30817631944444446</v>
      </c>
      <c r="DI7" s="207"/>
      <c r="DJ7" s="190">
        <f ca="1">IF('INF S4 3-351'!$BA4="|","|",DJ$24+'INF S4 3-351'!$BA4)</f>
        <v>0.31038422453703707</v>
      </c>
      <c r="DK7" s="194" t="s">
        <v>216</v>
      </c>
      <c r="DL7" s="83">
        <f ca="1">IF('INF S4 3-351'!$AY4="|","|",DL$24+'INF S4 3-351'!$AY4)</f>
        <v>0.32444245370370373</v>
      </c>
      <c r="DM7" s="207">
        <f ca="1">IF('INF S3 3'!$AY5="|","|",DM$19+'INF S3 3'!$AY5)</f>
        <v>0.33394502314814811</v>
      </c>
      <c r="DN7" s="83">
        <f ca="1">IF('INF S3 3'!$AY5="|","|",DN$19+'INF S3 3'!$AY5)</f>
        <v>0.3443616898148148</v>
      </c>
      <c r="DO7" s="82">
        <f ca="1">IF('INF S3 3'!$AZ5="|","|",DO$19+'INF S3 3'!$AZ5)</f>
        <v>0.34984298611111114</v>
      </c>
      <c r="DP7" s="207"/>
      <c r="DQ7" s="190">
        <f ca="1">IF('INF S4 3-351'!$BA4="|","|",DQ$24+'INF S4 3-351'!$BA4)</f>
        <v>0.3520508912037037</v>
      </c>
      <c r="DR7" s="194" t="s">
        <v>216</v>
      </c>
      <c r="DS7" s="83">
        <f ca="1">IF('INF S4 3-351'!$AY4="|","|",DS$24+'INF S4 3-351'!$AY4)</f>
        <v>0.36610912037037036</v>
      </c>
      <c r="DT7" s="207">
        <f ca="1">IF('INF S3 3'!$AY5="|","|",DT$19+'INF S3 3'!$AY5)</f>
        <v>0.3756116898148148</v>
      </c>
      <c r="DU7" s="83">
        <f ca="1">IF('INF S3 3'!$AY5="|","|",DU$19+'INF S3 3'!$AY5)</f>
        <v>0.38602835648148148</v>
      </c>
      <c r="DV7" s="82">
        <f ca="1">IF('INF S3 3'!$AZ5="|","|",DV$19+'INF S3 3'!$AZ5)</f>
        <v>0.39150965277777783</v>
      </c>
      <c r="DW7" s="207"/>
      <c r="DX7" s="190">
        <f ca="1">IF('INF S4 3-351'!$BA4="|","|",DX$24+'INF S4 3-351'!$BA4)</f>
        <v>0.39371755787037038</v>
      </c>
      <c r="DY7" s="194" t="s">
        <v>216</v>
      </c>
      <c r="DZ7" s="83">
        <f ca="1">IF('INF S4 3-351'!$AY4="|","|",DZ$24+'INF S4 3-351'!$AY4)</f>
        <v>0.40777578703703704</v>
      </c>
      <c r="EA7" s="207">
        <f ca="1">IF('INF S3 3'!$AY5="|","|",EA$19+'INF S3 3'!$AY5)</f>
        <v>0.41727835648148148</v>
      </c>
      <c r="EB7" s="82">
        <f ca="1">IF('INF S3 3'!$AZ5="|","|",EB$19+'INF S3 3'!$AZ5)</f>
        <v>0.43317631944444451</v>
      </c>
      <c r="EC7" s="194" t="s">
        <v>216</v>
      </c>
      <c r="ED7" s="83">
        <f ca="1">IF('INF S4 3-351'!$AY4="|","|",ED$24+'INF S4 3-351'!$AY4)</f>
        <v>0.44944245370370373</v>
      </c>
      <c r="EE7" s="83">
        <f ca="1">IF('INF S3 3'!$AY5="|","|",EE$19+'INF S3 3'!$AY5)</f>
        <v>0.4693616898148148</v>
      </c>
      <c r="EF7" s="207"/>
      <c r="EG7" s="190">
        <f ca="1">IF('INF S4 3-351'!$BA4="|","|",EG$24+'INF S4 3-351'!$BA4)</f>
        <v>0.47705089120370375</v>
      </c>
      <c r="EH7" s="194" t="s">
        <v>216</v>
      </c>
      <c r="EI7" s="207">
        <f ca="1">IF('INF S3 3'!$AY5="|","|",EI$19+'INF S3 3'!$AY5)</f>
        <v>0.50061168981481485</v>
      </c>
      <c r="EJ7" s="82">
        <f ca="1">IF('INF S3 3'!$AZ5="|","|",EJ$19+'INF S3 3'!$AZ5)</f>
        <v>0.51650965277777783</v>
      </c>
      <c r="EK7" s="194" t="s">
        <v>216</v>
      </c>
      <c r="EL7" s="83">
        <f ca="1">IF('INF S4 3-351'!$AY4="|","|",EL$24+'INF S4 3-351'!$AY4)</f>
        <v>0.53277578703703699</v>
      </c>
      <c r="EM7" s="83">
        <f ca="1">IF('INF S3 3'!$AY5="|","|",EM$19+'INF S3 3'!$AY5)</f>
        <v>0.55269502314814822</v>
      </c>
      <c r="EN7" s="207"/>
      <c r="EO7" s="190">
        <f ca="1">IF('INF S4 3-351'!$BA4="|","|",EO$24+'INF S4 3-351'!$BA4)</f>
        <v>0.56038422453703707</v>
      </c>
      <c r="EP7" s="194" t="s">
        <v>216</v>
      </c>
      <c r="EQ7" s="207">
        <f ca="1">IF('INF S3 3'!$AY5="|","|",EQ$19+'INF S3 3'!$AY5)</f>
        <v>0.58394502314814822</v>
      </c>
      <c r="ER7" s="82">
        <f ca="1">IF('INF S3 3'!$AZ5="|","|",ER$19+'INF S3 3'!$AZ5)</f>
        <v>0.5998429861111112</v>
      </c>
      <c r="ES7" s="194" t="s">
        <v>216</v>
      </c>
      <c r="ET7" s="83">
        <f ca="1">IF('INF S4 3-351'!$AY4="|","|",ET$24+'INF S4 3-351'!$AY4)</f>
        <v>0.61610912037037036</v>
      </c>
      <c r="EU7" s="83">
        <f ca="1">IF('INF S3 3'!$AY5="|","|",EU$19+'INF S3 3'!$AY5)</f>
        <v>0.63602835648148148</v>
      </c>
      <c r="EV7" s="207"/>
      <c r="EW7" s="190">
        <f ca="1">IF('INF S4 3-351'!$BA4="|","|",EW$24+'INF S4 3-351'!$BA4)</f>
        <v>0.64371755787037033</v>
      </c>
      <c r="EX7" s="194" t="s">
        <v>216</v>
      </c>
      <c r="EY7" s="207">
        <f ca="1">IF('INF S3 3'!$AY5="|","|",EY$19+'INF S3 3'!$AY5)</f>
        <v>0.66727835648148148</v>
      </c>
      <c r="EZ7" s="83">
        <f ca="1">IF('INF S3 3'!$AY5="|","|",EZ$19+'INF S3 3'!$AY5)</f>
        <v>0.67769502314814822</v>
      </c>
      <c r="FA7" s="82">
        <f ca="1">IF('INF S3 3'!$AZ5="|","|",FA$19+'INF S3 3'!$AZ5)</f>
        <v>0.68317631944444446</v>
      </c>
      <c r="FB7" s="207"/>
      <c r="FC7" s="190">
        <f ca="1">IF('INF S4 3-351'!$BA4="|","|",FC$24+'INF S4 3-351'!$BA4)</f>
        <v>0.68538422453703707</v>
      </c>
      <c r="FD7" s="194" t="s">
        <v>216</v>
      </c>
      <c r="FE7" s="83">
        <f ca="1">IF('INF S4 3-351'!$AY4="|","|",FE$24+'INF S4 3-351'!$AY4)</f>
        <v>0.69944245370370361</v>
      </c>
      <c r="FF7" s="207">
        <f ca="1">IF('INF S3 3'!$AY5="|","|",FF$19+'INF S3 3'!$AY5)</f>
        <v>0.70894502314814822</v>
      </c>
      <c r="FG7" s="83">
        <f ca="1">IF('INF S3 3'!$AY5="|","|",FG$19+'INF S3 3'!$AY5)</f>
        <v>0.71936168981481485</v>
      </c>
      <c r="FH7" s="82">
        <f ca="1">IF('INF S3 3'!$AZ5="|","|",FH$19+'INF S3 3'!$AZ5)</f>
        <v>0.72484298611111109</v>
      </c>
      <c r="FI7" s="207"/>
      <c r="FJ7" s="190">
        <f ca="1">IF('INF S4 3-351'!$BA4="|","|",FJ$24+'INF S4 3-351'!$BA4)</f>
        <v>0.72705089120370359</v>
      </c>
      <c r="FK7" s="194" t="s">
        <v>216</v>
      </c>
      <c r="FL7" s="207">
        <f ca="1">IF('INF S3 3'!$AY5="|","|",FL$19+'INF S3 3'!$AY5)</f>
        <v>0.75061168981481485</v>
      </c>
      <c r="FM7" s="83">
        <f ca="1">IF('INF S3 3'!$AY5="|","|",FM$19+'INF S3 3'!$AY5)</f>
        <v>0.76102835648148148</v>
      </c>
      <c r="FN7" s="82">
        <f ca="1">IF('INF S3 3'!$AZ5="|","|",FN$19+'INF S3 3'!$AZ5)</f>
        <v>0.76650965277777772</v>
      </c>
      <c r="FO7" s="207"/>
      <c r="FP7" s="190">
        <f ca="1">IF('INF S4 3-351'!$BA4="|","|",FP$24+'INF S4 3-351'!$BA4)</f>
        <v>0.76871755787037033</v>
      </c>
      <c r="FQ7" s="194" t="s">
        <v>216</v>
      </c>
      <c r="FR7" s="83">
        <f ca="1">IF('INF S4 3-351'!$AY4="|","|",FR$24+'INF S4 3-351'!$AY4)</f>
        <v>0.78277578703703699</v>
      </c>
      <c r="FS7" s="207">
        <f ca="1">IF('INF S3 3'!$AY5="|","|",FS$19+'INF S3 3'!$AY5)</f>
        <v>0.79227835648148148</v>
      </c>
      <c r="FT7" s="82">
        <f ca="1">IF('INF S3 3'!$AZ5="|","|",FT$19+'INF S3 3'!$AZ5)</f>
        <v>0.80817631944444446</v>
      </c>
      <c r="FU7" s="194" t="s">
        <v>216</v>
      </c>
      <c r="FV7" s="83">
        <f ca="1">IF('INF S4 3-351'!$AY4="|","|",FV$24+'INF S4 3-351'!$AY4)</f>
        <v>0.82444245370370361</v>
      </c>
      <c r="FW7" s="83">
        <f ca="1">IF('INF S3 3'!$AY5="|","|",FW$19+'INF S3 3'!$AY5)</f>
        <v>0.84436168981481485</v>
      </c>
      <c r="FX7" s="207"/>
      <c r="FY7" s="190">
        <f ca="1">IF('INF S4 3-351'!$BA4="|","|",FY$24+'INF S4 3-351'!$BA4)</f>
        <v>0.8520508912037037</v>
      </c>
      <c r="FZ7" s="194" t="s">
        <v>216</v>
      </c>
      <c r="GA7" s="207">
        <f ca="1">IF('INF S3 3'!$AY5="|","|",GA$19+'INF S3 3'!$AY5)</f>
        <v>0.87561168981481485</v>
      </c>
      <c r="GB7" s="82">
        <f ca="1">IF('INF S3 3'!$AZ5="|","|",GB$19+'INF S3 3'!$AZ5)</f>
        <v>0.89150965277777772</v>
      </c>
      <c r="GC7" s="194" t="s">
        <v>216</v>
      </c>
      <c r="GD7" s="83">
        <f ca="1">IF('INF S4 3-351'!$AY4="|","|",GD$24+'INF S4 3-351'!$AY4)</f>
        <v>0.90777578703703699</v>
      </c>
      <c r="GE7" s="83">
        <f ca="1">IF('INF S3 3'!$AY5="|","|",GE$19+'INF S3 3'!$AY5)</f>
        <v>0.92769502314814822</v>
      </c>
      <c r="GF7" s="207"/>
      <c r="GG7" s="190">
        <f ca="1">IF('INF S4 3-351'!$BA4="|","|",GG$24+'INF S4 3-351'!$BA4)</f>
        <v>0.93538422453703696</v>
      </c>
      <c r="GH7" s="194" t="s">
        <v>216</v>
      </c>
      <c r="GI7" s="207">
        <f ca="1">IF('INF S3 3'!$AY5="|","|",GI$19+'INF S3 3'!$AY5)</f>
        <v>0.95894502314814822</v>
      </c>
      <c r="GJ7" s="82">
        <f ca="1">IF('INF S3 3'!$AZ5="|","|",GJ$19+'INF S3 3'!$AZ5)</f>
        <v>0.97484298611111109</v>
      </c>
      <c r="GK7" s="83">
        <f ca="1">IF('INF S4 3-351'!$AY4="|","|",GK$24+'INF S4 3-351'!$AY4)</f>
        <v>0.99110912037037036</v>
      </c>
      <c r="GL7" s="83">
        <f ca="1">IF('INF S3 3'!$AY5="|","|",GL$19+'INF S3 3'!$AY5)</f>
        <v>1.0110283564814815</v>
      </c>
    </row>
    <row r="8" spans="1:194">
      <c r="A8" s="187">
        <f ca="1">'INF S3 3'!K6</f>
        <v>41.927000000000021</v>
      </c>
      <c r="B8" s="148">
        <f ca="1">'INF S4 3-351'!K5</f>
        <v>45.452999999999996</v>
      </c>
      <c r="C8" s="153" t="str">
        <f ca="1">'INF S3 3'!L6</f>
        <v>Podstolice</v>
      </c>
      <c r="D8" s="180"/>
      <c r="E8" s="83">
        <f ca="1">IF('INF S3 3'!$AQ6="|","|",E$7+'INF S3 3'!$AQ6-'INF S3 3'!$AQ$5)</f>
        <v>0.20145833333333332</v>
      </c>
      <c r="F8" s="207">
        <f ca="1">IF('INF S3 3'!$AQ6="|","|",F$7+'INF S3 3'!$AQ6-'INF S3 3'!$AQ$5)</f>
        <v>0.21326388888888889</v>
      </c>
      <c r="G8" s="83">
        <f ca="1">IF('INF S4 3-351'!$AQ5="|","|",G$7+'INF S4 3-351'!$AQ5)</f>
        <v>0.22229166666666667</v>
      </c>
      <c r="H8" s="195"/>
      <c r="I8" s="190" t="str">
        <f ca="1">IF('INF S4 3-351'!$AS5="|","|",I$7+'INF S4 3-351'!$AS5)</f>
        <v>|</v>
      </c>
      <c r="J8" s="82" t="str">
        <f ca="1">IF('INF S3 3'!$AR6="|","|",J$7+'INF S3 3'!$AR6-'INF S3 3'!$AN$5)</f>
        <v>|</v>
      </c>
      <c r="K8" s="83">
        <f ca="1">IF('INF S3 3'!$AQ6="|","|",K$7+'INF S3 3'!$AQ6-'INF S3 3'!$AQ$5)</f>
        <v>0.24312500000000001</v>
      </c>
      <c r="L8" s="207">
        <f ca="1">IF('INF S3 3'!$AQ6="|","|",L$7+'INF S3 3'!$AQ6-'INF S3 3'!$AQ$5)</f>
        <v>0.25493055555555555</v>
      </c>
      <c r="M8" s="83">
        <f ca="1">IF('INF S4 3-351'!$AQ5="|","|",M$7+'INF S4 3-351'!$AQ5)</f>
        <v>0.26395833333333335</v>
      </c>
      <c r="N8" s="195">
        <v>0.27847222222222223</v>
      </c>
      <c r="O8" s="195"/>
      <c r="P8" s="190" t="str">
        <f ca="1">IF('INF S4 3-351'!$AS5="|","|",P$7+'INF S4 3-351'!$AS5)</f>
        <v>|</v>
      </c>
      <c r="Q8" s="82" t="str">
        <f ca="1">IF('INF S3 3'!$AR6="|","|",Q$7+'INF S3 3'!$AR6-'INF S3 3'!$AN$5)</f>
        <v>|</v>
      </c>
      <c r="R8" s="83">
        <f ca="1">IF('INF S3 3'!$AQ6="|","|",R$7+'INF S3 3'!$AQ6-'INF S3 3'!$AQ$5)</f>
        <v>0.28479166666666667</v>
      </c>
      <c r="S8" s="207">
        <f ca="1">IF('INF S3 3'!$AQ6="|","|",S$7+'INF S3 3'!$AQ6-'INF S3 3'!$AQ$5)</f>
        <v>0.29659722222222223</v>
      </c>
      <c r="T8" s="83">
        <f ca="1">IF('INF S4 3-351'!$AQ5="|","|",T$7+'INF S4 3-351'!$AQ5)</f>
        <v>0.30562499999999998</v>
      </c>
      <c r="U8" s="195">
        <v>0.32013888888888892</v>
      </c>
      <c r="V8" s="195"/>
      <c r="W8" s="190" t="str">
        <f ca="1">IF('INF S4 3-351'!$AS5="|","|",W$7+'INF S4 3-351'!$AS5)</f>
        <v>|</v>
      </c>
      <c r="X8" s="82" t="str">
        <f ca="1">IF('INF S3 3'!$AR6="|","|",X$7+'INF S3 3'!$AR6-'INF S3 3'!$AN$5)</f>
        <v>|</v>
      </c>
      <c r="Y8" s="83">
        <f ca="1">IF('INF S3 3'!$AQ6="|","|",Y$7+'INF S3 3'!$AQ6-'INF S3 3'!$AQ$5)</f>
        <v>0.32645833333333335</v>
      </c>
      <c r="Z8" s="207">
        <f ca="1">IF('INF S3 3'!$AQ6="|","|",Z$7+'INF S3 3'!$AQ6-'INF S3 3'!$AQ$5)</f>
        <v>0.33826388888888886</v>
      </c>
      <c r="AA8" s="83">
        <f ca="1">IF('INF S4 3-351'!$AQ5="|","|",AA$7+'INF S4 3-351'!$AQ5)</f>
        <v>0.34729166666666667</v>
      </c>
      <c r="AB8" s="195">
        <v>0.36180555555555555</v>
      </c>
      <c r="AC8" s="195"/>
      <c r="AD8" s="190" t="str">
        <f ca="1">IF('INF S4 3-351'!$AS5="|","|",AD$7+'INF S4 3-351'!$AS5)</f>
        <v>|</v>
      </c>
      <c r="AE8" s="82" t="str">
        <f ca="1">IF('INF S3 3'!$AR6="|","|",AE$7+'INF S3 3'!$AR6-'INF S3 3'!$AN$5)</f>
        <v>|</v>
      </c>
      <c r="AF8" s="207">
        <f ca="1">IF('INF S3 3'!$AQ6="|","|",AF$7+'INF S3 3'!$AQ6-'INF S3 3'!$AQ$5)</f>
        <v>0.37993055555555555</v>
      </c>
      <c r="AG8" s="195">
        <v>0.40347222222222223</v>
      </c>
      <c r="AH8" s="195"/>
      <c r="AI8" s="190" t="str">
        <f ca="1">IF('INF S4 3-351'!$AS5="|","|",AI$7+'INF S4 3-351'!$AS5)</f>
        <v>|</v>
      </c>
      <c r="AJ8" s="83">
        <f ca="1">IF('INF S3 3'!$AQ6="|","|",AJ$7+'INF S3 3'!$AQ6-'INF S3 3'!$AQ$5)</f>
        <v>0.40979166666666667</v>
      </c>
      <c r="AK8" s="83">
        <f ca="1">IF('INF S4 3-351'!$AQ5="|","|",AK$7+'INF S4 3-351'!$AQ5)</f>
        <v>0.43062499999999998</v>
      </c>
      <c r="AL8" s="195">
        <v>0.44513888888888892</v>
      </c>
      <c r="AM8" s="82" t="str">
        <f ca="1">IF('INF S3 3'!$AR6="|","|",AM$7+'INF S3 3'!$AR6-'INF S3 3'!$AN$5)</f>
        <v>|</v>
      </c>
      <c r="AN8" s="207">
        <f ca="1">IF('INF S3 3'!$AQ6="|","|",AN$7+'INF S3 3'!$AQ6-'INF S3 3'!$AQ$5)</f>
        <v>0.46326388888888886</v>
      </c>
      <c r="AO8" s="195">
        <v>0.48680555555555555</v>
      </c>
      <c r="AP8" s="195"/>
      <c r="AQ8" s="190" t="str">
        <f ca="1">IF('INF S4 3-351'!$AS5="|","|",AQ$7+'INF S4 3-351'!$AS5)</f>
        <v>|</v>
      </c>
      <c r="AR8" s="83">
        <f ca="1">IF('INF S3 3'!$AQ6="|","|",AR$7+'INF S3 3'!$AQ6-'INF S3 3'!$AQ$5)</f>
        <v>0.49312499999999992</v>
      </c>
      <c r="AS8" s="83">
        <f ca="1">IF('INF S4 3-351'!$AQ5="|","|",AS$7+'INF S4 3-351'!$AQ5)</f>
        <v>0.51395833333333329</v>
      </c>
      <c r="AT8" s="195">
        <v>0.52847222222222223</v>
      </c>
      <c r="AU8" s="82" t="str">
        <f ca="1">IF('INF S3 3'!$AR6="|","|",AU$7+'INF S3 3'!$AR6-'INF S3 3'!$AN$5)</f>
        <v>|</v>
      </c>
      <c r="AV8" s="207">
        <f ca="1">IF('INF S3 3'!$AQ6="|","|",AV$7+'INF S3 3'!$AQ6-'INF S3 3'!$AQ$5)</f>
        <v>0.54659722222222218</v>
      </c>
      <c r="AW8" s="195">
        <v>0.57013888888888886</v>
      </c>
      <c r="AX8" s="195"/>
      <c r="AY8" s="190" t="str">
        <f ca="1">IF('INF S4 3-351'!$AS5="|","|",AY$7+'INF S4 3-351'!$AS5)</f>
        <v>|</v>
      </c>
      <c r="AZ8" s="83">
        <f ca="1">IF('INF S3 3'!$AQ6="|","|",AZ$7+'INF S3 3'!$AQ6-'INF S3 3'!$AQ$5)</f>
        <v>0.57645833333333329</v>
      </c>
      <c r="BA8" s="83">
        <f ca="1">IF('INF S4 3-351'!$AQ5="|","|",BA$7+'INF S4 3-351'!$AQ5)</f>
        <v>0.59729166666666667</v>
      </c>
      <c r="BB8" s="195">
        <v>0.6118055555555556</v>
      </c>
      <c r="BC8" s="82" t="str">
        <f ca="1">IF('INF S3 3'!$AR6="|","|",BC$7+'INF S3 3'!$AR6-'INF S3 3'!$AN$5)</f>
        <v>|</v>
      </c>
      <c r="BD8" s="83">
        <f ca="1">IF('INF S3 3'!$AQ6="|","|",BD$7+'INF S3 3'!$AQ6-'INF S3 3'!$AQ$5)</f>
        <v>0.61812500000000004</v>
      </c>
      <c r="BE8" s="207">
        <f ca="1">IF('INF S3 3'!$AQ6="|","|",BE$7+'INF S3 3'!$AQ6-'INF S3 3'!$AQ$5)</f>
        <v>0.62993055555555555</v>
      </c>
      <c r="BF8" s="83">
        <f ca="1">IF('INF S4 3-351'!$AQ5="|","|",BF$7+'INF S4 3-351'!$AQ5)</f>
        <v>0.63895833333333329</v>
      </c>
      <c r="BG8" s="195">
        <v>0.65347222222222223</v>
      </c>
      <c r="BH8" s="195"/>
      <c r="BI8" s="190" t="str">
        <f ca="1">IF('INF S4 3-351'!$AS5="|","|",BI$7+'INF S4 3-351'!$AS5)</f>
        <v>|</v>
      </c>
      <c r="BJ8" s="82" t="str">
        <f ca="1">IF('INF S3 3'!$AR6="|","|",BJ$7+'INF S3 3'!$AR6-'INF S3 3'!$AN$5)</f>
        <v>|</v>
      </c>
      <c r="BK8" s="83">
        <f ca="1">IF('INF S3 3'!$AQ6="|","|",BK$7+'INF S3 3'!$AQ6-'INF S3 3'!$AQ$5)</f>
        <v>0.65979166666666667</v>
      </c>
      <c r="BL8" s="207">
        <f ca="1">IF('INF S3 3'!$AQ6="|","|",BL$7+'INF S3 3'!$AQ6-'INF S3 3'!$AQ$5)</f>
        <v>0.67159722222222218</v>
      </c>
      <c r="BM8" s="83">
        <f ca="1">IF('INF S4 3-351'!$AQ5="|","|",BM$7+'INF S4 3-351'!$AQ5)</f>
        <v>0.68062499999999992</v>
      </c>
      <c r="BN8" s="195">
        <v>0.69513888888888886</v>
      </c>
      <c r="BO8" s="195"/>
      <c r="BP8" s="190" t="str">
        <f ca="1">IF('INF S4 3-351'!$AS5="|","|",BP$7+'INF S4 3-351'!$AS5)</f>
        <v>|</v>
      </c>
      <c r="BQ8" s="82" t="str">
        <f ca="1">IF('INF S3 3'!$AR6="|","|",BQ$7+'INF S3 3'!$AR6-'INF S3 3'!$AN$5)</f>
        <v>|</v>
      </c>
      <c r="BR8" s="83">
        <f ca="1">IF('INF S3 3'!$AQ6="|","|",BR$7+'INF S3 3'!$AQ6-'INF S3 3'!$AQ$5)</f>
        <v>0.70145833333333329</v>
      </c>
      <c r="BS8" s="207">
        <f ca="1">IF('INF S3 3'!$AQ6="|","|",BS$7+'INF S3 3'!$AQ6-'INF S3 3'!$AQ$5)</f>
        <v>0.71326388888888892</v>
      </c>
      <c r="BT8" s="83">
        <f ca="1">IF('INF S4 3-351'!$AQ5="|","|",BT$7+'INF S4 3-351'!$AQ5)</f>
        <v>0.72229166666666655</v>
      </c>
      <c r="BU8" s="195">
        <v>0.7368055555555556</v>
      </c>
      <c r="BV8" s="195"/>
      <c r="BW8" s="190" t="str">
        <f ca="1">IF('INF S4 3-351'!$AS5="|","|",BW$7+'INF S4 3-351'!$AS5)</f>
        <v>|</v>
      </c>
      <c r="BX8" s="82" t="str">
        <f ca="1">IF('INF S3 3'!$AR6="|","|",BX$7+'INF S3 3'!$AR6-'INF S3 3'!$AN$5)</f>
        <v>|</v>
      </c>
      <c r="BY8" s="207">
        <f ca="1">IF('INF S3 3'!$AQ6="|","|",BY$7+'INF S3 3'!$AQ6-'INF S3 3'!$AQ$5)</f>
        <v>0.75493055555555555</v>
      </c>
      <c r="BZ8" s="195">
        <v>0.77847222222222223</v>
      </c>
      <c r="CA8" s="195"/>
      <c r="CB8" s="190" t="str">
        <f ca="1">IF('INF S4 3-351'!$AS5="|","|",CB$7+'INF S4 3-351'!$AS5)</f>
        <v>|</v>
      </c>
      <c r="CC8" s="83">
        <f ca="1">IF('INF S3 3'!$AQ6="|","|",CC$7+'INF S3 3'!$AQ6-'INF S3 3'!$AQ$5)</f>
        <v>0.78479166666666655</v>
      </c>
      <c r="CD8" s="83">
        <f ca="1">IF('INF S4 3-351'!$AQ5="|","|",CD$7+'INF S4 3-351'!$AQ5)</f>
        <v>0.80562499999999992</v>
      </c>
      <c r="CE8" s="195">
        <v>0.82013888888888886</v>
      </c>
      <c r="CF8" s="82" t="str">
        <f ca="1">IF('INF S3 3'!$AR6="|","|",CF$7+'INF S3 3'!$AR6-'INF S3 3'!$AN$5)</f>
        <v>|</v>
      </c>
      <c r="CG8" s="207">
        <f ca="1">IF('INF S3 3'!$AQ6="|","|",CG$7+'INF S3 3'!$AQ6-'INF S3 3'!$AQ$5)</f>
        <v>0.83826388888888892</v>
      </c>
      <c r="CH8" s="195">
        <v>0.8618055555555556</v>
      </c>
      <c r="CI8" s="195"/>
      <c r="CJ8" s="190" t="str">
        <f ca="1">IF('INF S4 3-351'!$AS5="|","|",CJ$7+'INF S4 3-351'!$AS5)</f>
        <v>|</v>
      </c>
      <c r="CK8" s="83">
        <f ca="1">IF('INF S3 3'!$AQ6="|","|",CK$7+'INF S3 3'!$AQ6-'INF S3 3'!$AQ$5)</f>
        <v>0.86812499999999992</v>
      </c>
      <c r="CL8" s="83">
        <f ca="1">IF('INF S4 3-351'!$AQ5="|","|",CL$7+'INF S4 3-351'!$AQ5)</f>
        <v>0.88895833333333329</v>
      </c>
      <c r="CM8" s="195">
        <v>0.90347222222222223</v>
      </c>
      <c r="CN8" s="82" t="str">
        <f ca="1">IF('INF S3 3'!$AR6="|","|",CN$7+'INF S3 3'!$AR6-'INF S3 3'!$AN$5)</f>
        <v>|</v>
      </c>
      <c r="CO8" s="207">
        <f ca="1">IF('INF S3 3'!$AQ6="|","|",CO$7+'INF S3 3'!$AQ6-'INF S3 3'!$AQ$5)</f>
        <v>0.92159722222222218</v>
      </c>
      <c r="CP8" s="195">
        <v>0.94513888888888886</v>
      </c>
      <c r="CQ8" s="190" t="str">
        <f ca="1">IF('INF S4 3-351'!$AS5="|","|",CQ$7+'INF S4 3-351'!$AS5)</f>
        <v>|</v>
      </c>
      <c r="CR8" s="83">
        <f ca="1">IF('INF S3 3'!$AQ6="|","|",CR$7+'INF S3 3'!$AQ6-'INF S3 3'!$AQ$5)</f>
        <v>0.95145833333333329</v>
      </c>
      <c r="CS8" s="175"/>
      <c r="CT8" s="175"/>
      <c r="CU8" s="280"/>
      <c r="CV8" s="187">
        <v>41.927000000000021</v>
      </c>
      <c r="CW8" s="148">
        <v>45.452999999999996</v>
      </c>
      <c r="CX8" s="153" t="s">
        <v>125</v>
      </c>
      <c r="CY8" s="180"/>
      <c r="CZ8" s="83">
        <f ca="1">IF('INF S3 3'!$AY6="|","|",CZ$19+'INF S3 3'!$AY6)</f>
        <v>0.25597978009259259</v>
      </c>
      <c r="DA8" s="82" t="str">
        <f ca="1">IF('INF S3 3'!$AZ6="|","|",DA$19+'INF S3 3'!$AZ6)</f>
        <v>|</v>
      </c>
      <c r="DB8" s="207"/>
      <c r="DC8" s="190" t="str">
        <f ca="1">IF('INF S4 3-351'!$BA5="|","|",DC$24+'INF S4 3-351'!$BA5)</f>
        <v>|</v>
      </c>
      <c r="DD8" s="195">
        <f ca="1">DD19+'INF S3 3'!$BB$4-'INF S3 3'!$AX$4</f>
        <v>0.26579861111111108</v>
      </c>
      <c r="DE8" s="83">
        <f ca="1">IF('INF S4 3-351'!$AY5="|","|",DE$24+'INF S4 3-351'!$AY5)</f>
        <v>0.27842165509259259</v>
      </c>
      <c r="DF8" s="207">
        <f ca="1">IF('INF S3 3'!$AY6="|","|",DF$19+'INF S3 3'!$AY6)</f>
        <v>0.28722978009259259</v>
      </c>
      <c r="DG8" s="83">
        <f ca="1">IF('INF S3 3'!$AY6="|","|",DG$19+'INF S3 3'!$AY6)</f>
        <v>0.29764644675925922</v>
      </c>
      <c r="DH8" s="82" t="str">
        <f ca="1">IF('INF S3 3'!$AZ6="|","|",DH$19+'INF S3 3'!$AZ6)</f>
        <v>|</v>
      </c>
      <c r="DI8" s="207"/>
      <c r="DJ8" s="190" t="str">
        <f ca="1">IF('INF S4 3-351'!$BA5="|","|",DJ$24+'INF S4 3-351'!$BA5)</f>
        <v>|</v>
      </c>
      <c r="DK8" s="195">
        <f ca="1">DK19+'INF S3 3'!$BB$4-'INF S3 3'!$AX$4</f>
        <v>0.30746527777777777</v>
      </c>
      <c r="DL8" s="83">
        <f ca="1">IF('INF S4 3-351'!$AY5="|","|",DL$24+'INF S4 3-351'!$AY5)</f>
        <v>0.32008832175925928</v>
      </c>
      <c r="DM8" s="207">
        <f ca="1">IF('INF S3 3'!$AY6="|","|",DM$19+'INF S3 3'!$AY6)</f>
        <v>0.32889644675925922</v>
      </c>
      <c r="DN8" s="83">
        <f ca="1">IF('INF S3 3'!$AY6="|","|",DN$19+'INF S3 3'!$AY6)</f>
        <v>0.33931311342592591</v>
      </c>
      <c r="DO8" s="82" t="str">
        <f ca="1">IF('INF S3 3'!$AZ6="|","|",DO$19+'INF S3 3'!$AZ6)</f>
        <v>|</v>
      </c>
      <c r="DP8" s="207"/>
      <c r="DQ8" s="190" t="str">
        <f ca="1">IF('INF S4 3-351'!$BA5="|","|",DQ$24+'INF S4 3-351'!$BA5)</f>
        <v>|</v>
      </c>
      <c r="DR8" s="195">
        <f ca="1">DR19+'INF S3 3'!$BB$4-'INF S3 3'!$AX$4</f>
        <v>0.3491319444444444</v>
      </c>
      <c r="DS8" s="83">
        <f ca="1">IF('INF S4 3-351'!$AY5="|","|",DS$24+'INF S4 3-351'!$AY5)</f>
        <v>0.36175498842592591</v>
      </c>
      <c r="DT8" s="207">
        <f ca="1">IF('INF S3 3'!$AY6="|","|",DT$19+'INF S3 3'!$AY6)</f>
        <v>0.37056311342592591</v>
      </c>
      <c r="DU8" s="83">
        <f ca="1">IF('INF S3 3'!$AY6="|","|",DU$19+'INF S3 3'!$AY6)</f>
        <v>0.38097978009259259</v>
      </c>
      <c r="DV8" s="82" t="str">
        <f ca="1">IF('INF S3 3'!$AZ6="|","|",DV$19+'INF S3 3'!$AZ6)</f>
        <v>|</v>
      </c>
      <c r="DW8" s="207"/>
      <c r="DX8" s="190" t="str">
        <f ca="1">IF('INF S4 3-351'!$BA5="|","|",DX$24+'INF S4 3-351'!$BA5)</f>
        <v>|</v>
      </c>
      <c r="DY8" s="195">
        <f ca="1">DY19+'INF S3 3'!$BB$4-'INF S3 3'!$AX$4</f>
        <v>0.39079861111111108</v>
      </c>
      <c r="DZ8" s="83">
        <f ca="1">IF('INF S4 3-351'!$AY5="|","|",DZ$24+'INF S4 3-351'!$AY5)</f>
        <v>0.40342165509259259</v>
      </c>
      <c r="EA8" s="207">
        <f ca="1">IF('INF S3 3'!$AY6="|","|",EA$19+'INF S3 3'!$AY6)</f>
        <v>0.41222978009259259</v>
      </c>
      <c r="EB8" s="82" t="str">
        <f ca="1">IF('INF S3 3'!$AZ6="|","|",EB$19+'INF S3 3'!$AZ6)</f>
        <v>|</v>
      </c>
      <c r="EC8" s="195">
        <f ca="1">EC19+'INF S3 3'!$BB$4-'INF S3 3'!$AX$4</f>
        <v>0.43246527777777777</v>
      </c>
      <c r="ED8" s="83">
        <f ca="1">IF('INF S4 3-351'!$AY5="|","|",ED$24+'INF S4 3-351'!$AY5)</f>
        <v>0.44508832175925928</v>
      </c>
      <c r="EE8" s="83">
        <f ca="1">IF('INF S3 3'!$AY6="|","|",EE$19+'INF S3 3'!$AY6)</f>
        <v>0.46431311342592591</v>
      </c>
      <c r="EF8" s="207"/>
      <c r="EG8" s="190" t="str">
        <f ca="1">IF('INF S4 3-351'!$BA5="|","|",EG$24+'INF S4 3-351'!$BA5)</f>
        <v>|</v>
      </c>
      <c r="EH8" s="195">
        <f ca="1">EH19+'INF S3 3'!$BB$4-'INF S3 3'!$AX$4</f>
        <v>0.4741319444444444</v>
      </c>
      <c r="EI8" s="207">
        <f ca="1">IF('INF S3 3'!$AY6="|","|",EI$19+'INF S3 3'!$AY6)</f>
        <v>0.49556311342592591</v>
      </c>
      <c r="EJ8" s="82" t="str">
        <f ca="1">IF('INF S3 3'!$AZ6="|","|",EJ$19+'INF S3 3'!$AZ6)</f>
        <v>|</v>
      </c>
      <c r="EK8" s="195">
        <f ca="1">EK19+'INF S3 3'!$BB$4-'INF S3 3'!$AX$4</f>
        <v>0.51579861111111114</v>
      </c>
      <c r="EL8" s="83">
        <f ca="1">IF('INF S4 3-351'!$AY5="|","|",EL$24+'INF S4 3-351'!$AY5)</f>
        <v>0.52842165509259265</v>
      </c>
      <c r="EM8" s="83">
        <f ca="1">IF('INF S3 3'!$AY6="|","|",EM$19+'INF S3 3'!$AY6)</f>
        <v>0.54764644675925933</v>
      </c>
      <c r="EN8" s="207"/>
      <c r="EO8" s="190" t="str">
        <f ca="1">IF('INF S4 3-351'!$BA5="|","|",EO$24+'INF S4 3-351'!$BA5)</f>
        <v>|</v>
      </c>
      <c r="EP8" s="195">
        <f ca="1">EP19+'INF S3 3'!$BB$4-'INF S3 3'!$AX$4</f>
        <v>0.55746527777777777</v>
      </c>
      <c r="EQ8" s="207">
        <f ca="1">IF('INF S3 3'!$AY6="|","|",EQ$19+'INF S3 3'!$AY6)</f>
        <v>0.57889644675925933</v>
      </c>
      <c r="ER8" s="82" t="str">
        <f ca="1">IF('INF S3 3'!$AZ6="|","|",ER$19+'INF S3 3'!$AZ6)</f>
        <v>|</v>
      </c>
      <c r="ES8" s="195">
        <f ca="1">ES19+'INF S3 3'!$BB$4-'INF S3 3'!$AX$4</f>
        <v>0.59913194444444451</v>
      </c>
      <c r="ET8" s="83">
        <f ca="1">IF('INF S4 3-351'!$AY5="|","|",ET$24+'INF S4 3-351'!$AY5)</f>
        <v>0.61175498842592591</v>
      </c>
      <c r="EU8" s="83">
        <f ca="1">IF('INF S3 3'!$AY6="|","|",EU$19+'INF S3 3'!$AY6)</f>
        <v>0.63097978009259259</v>
      </c>
      <c r="EV8" s="207"/>
      <c r="EW8" s="190" t="str">
        <f ca="1">IF('INF S4 3-351'!$BA5="|","|",EW$24+'INF S4 3-351'!$BA5)</f>
        <v>|</v>
      </c>
      <c r="EX8" s="195">
        <f ca="1">EX19+'INF S3 3'!$BB$4-'INF S3 3'!$AX$4</f>
        <v>0.64079861111111114</v>
      </c>
      <c r="EY8" s="207">
        <f ca="1">IF('INF S3 3'!$AY6="|","|",EY$19+'INF S3 3'!$AY6)</f>
        <v>0.66222978009259259</v>
      </c>
      <c r="EZ8" s="83">
        <f ca="1">IF('INF S3 3'!$AY6="|","|",EZ$19+'INF S3 3'!$AY6)</f>
        <v>0.67264644675925933</v>
      </c>
      <c r="FA8" s="82" t="str">
        <f ca="1">IF('INF S3 3'!$AZ6="|","|",FA$19+'INF S3 3'!$AZ6)</f>
        <v>|</v>
      </c>
      <c r="FB8" s="207"/>
      <c r="FC8" s="190" t="str">
        <f ca="1">IF('INF S4 3-351'!$BA5="|","|",FC$24+'INF S4 3-351'!$BA5)</f>
        <v>|</v>
      </c>
      <c r="FD8" s="195">
        <f ca="1">FD19+'INF S3 3'!$BB$4-'INF S3 3'!$AX$4</f>
        <v>0.68246527777777788</v>
      </c>
      <c r="FE8" s="83">
        <f ca="1">IF('INF S4 3-351'!$AY5="|","|",FE$24+'INF S4 3-351'!$AY5)</f>
        <v>0.69508832175925916</v>
      </c>
      <c r="FF8" s="207">
        <f ca="1">IF('INF S3 3'!$AY6="|","|",FF$19+'INF S3 3'!$AY6)</f>
        <v>0.70389644675925933</v>
      </c>
      <c r="FG8" s="83">
        <f ca="1">IF('INF S3 3'!$AY6="|","|",FG$19+'INF S3 3'!$AY6)</f>
        <v>0.71431311342592596</v>
      </c>
      <c r="FH8" s="82" t="str">
        <f ca="1">IF('INF S3 3'!$AZ6="|","|",FH$19+'INF S3 3'!$AZ6)</f>
        <v>|</v>
      </c>
      <c r="FI8" s="207"/>
      <c r="FJ8" s="190" t="str">
        <f ca="1">IF('INF S4 3-351'!$BA5="|","|",FJ$24+'INF S4 3-351'!$BA5)</f>
        <v>|</v>
      </c>
      <c r="FK8" s="195">
        <f ca="1">FK19+'INF S3 3'!$BB$4-'INF S3 3'!$AX$4</f>
        <v>0.72413194444444451</v>
      </c>
      <c r="FL8" s="207">
        <f ca="1">IF('INF S3 3'!$AY6="|","|",FL$19+'INF S3 3'!$AY6)</f>
        <v>0.74556311342592596</v>
      </c>
      <c r="FM8" s="83">
        <f ca="1">IF('INF S3 3'!$AY6="|","|",FM$19+'INF S3 3'!$AY6)</f>
        <v>0.75597978009259259</v>
      </c>
      <c r="FN8" s="82" t="str">
        <f ca="1">IF('INF S3 3'!$AZ6="|","|",FN$19+'INF S3 3'!$AZ6)</f>
        <v>|</v>
      </c>
      <c r="FO8" s="207"/>
      <c r="FP8" s="190" t="str">
        <f ca="1">IF('INF S4 3-351'!$BA5="|","|",FP$24+'INF S4 3-351'!$BA5)</f>
        <v>|</v>
      </c>
      <c r="FQ8" s="195">
        <f ca="1">FQ19+'INF S3 3'!$BB$4-'INF S3 3'!$AX$4</f>
        <v>0.76579861111111125</v>
      </c>
      <c r="FR8" s="83">
        <f ca="1">IF('INF S4 3-351'!$AY5="|","|",FR$24+'INF S4 3-351'!$AY5)</f>
        <v>0.77842165509259265</v>
      </c>
      <c r="FS8" s="207">
        <f ca="1">IF('INF S3 3'!$AY6="|","|",FS$19+'INF S3 3'!$AY6)</f>
        <v>0.78722978009259259</v>
      </c>
      <c r="FT8" s="82" t="str">
        <f ca="1">IF('INF S3 3'!$AZ6="|","|",FT$19+'INF S3 3'!$AZ6)</f>
        <v>|</v>
      </c>
      <c r="FU8" s="195">
        <f ca="1">FU19+'INF S3 3'!$BB$4-'INF S3 3'!$AX$4</f>
        <v>0.80746527777777788</v>
      </c>
      <c r="FV8" s="83">
        <f ca="1">IF('INF S4 3-351'!$AY5="|","|",FV$24+'INF S4 3-351'!$AY5)</f>
        <v>0.82008832175925916</v>
      </c>
      <c r="FW8" s="83">
        <f ca="1">IF('INF S3 3'!$AY6="|","|",FW$19+'INF S3 3'!$AY6)</f>
        <v>0.83931311342592596</v>
      </c>
      <c r="FX8" s="207"/>
      <c r="FY8" s="190" t="str">
        <f ca="1">IF('INF S4 3-351'!$BA5="|","|",FY$24+'INF S4 3-351'!$BA5)</f>
        <v>|</v>
      </c>
      <c r="FZ8" s="195">
        <f ca="1">FZ19+'INF S3 3'!$BB$4-'INF S3 3'!$AX$4</f>
        <v>0.84913194444444451</v>
      </c>
      <c r="GA8" s="207">
        <f ca="1">IF('INF S3 3'!$AY6="|","|",GA$19+'INF S3 3'!$AY6)</f>
        <v>0.87056311342592596</v>
      </c>
      <c r="GB8" s="82" t="str">
        <f ca="1">IF('INF S3 3'!$AZ6="|","|",GB$19+'INF S3 3'!$AZ6)</f>
        <v>|</v>
      </c>
      <c r="GC8" s="195">
        <f ca="1">GC19+'INF S3 3'!$BB$4-'INF S3 3'!$AX$4</f>
        <v>0.89079861111111125</v>
      </c>
      <c r="GD8" s="83">
        <f ca="1">IF('INF S4 3-351'!$AY5="|","|",GD$24+'INF S4 3-351'!$AY5)</f>
        <v>0.90342165509259265</v>
      </c>
      <c r="GE8" s="83">
        <f ca="1">IF('INF S3 3'!$AY6="|","|",GE$19+'INF S3 3'!$AY6)</f>
        <v>0.92264644675925933</v>
      </c>
      <c r="GF8" s="207"/>
      <c r="GG8" s="190" t="str">
        <f ca="1">IF('INF S4 3-351'!$BA5="|","|",GG$24+'INF S4 3-351'!$BA5)</f>
        <v>|</v>
      </c>
      <c r="GH8" s="195">
        <f ca="1">GH19+'INF S3 3'!$BB$4-'INF S3 3'!$AX$4</f>
        <v>0.93246527777777788</v>
      </c>
      <c r="GI8" s="207">
        <f ca="1">IF('INF S3 3'!$AY6="|","|",GI$19+'INF S3 3'!$AY6)</f>
        <v>0.95389644675925933</v>
      </c>
      <c r="GJ8" s="82" t="str">
        <f ca="1">IF('INF S3 3'!$AZ6="|","|",GJ$19+'INF S3 3'!$AZ6)</f>
        <v>|</v>
      </c>
      <c r="GK8" s="83">
        <f ca="1">IF('INF S4 3-351'!$AY5="|","|",GK$24+'INF S4 3-351'!$AY5)</f>
        <v>0.98675498842592591</v>
      </c>
      <c r="GL8" s="83">
        <f ca="1">IF('INF S3 3'!$AY6="|","|",GL$19+'INF S3 3'!$AY6)</f>
        <v>1.0059797800925925</v>
      </c>
    </row>
    <row r="9" spans="1:194">
      <c r="A9" s="187">
        <f ca="1">'INF S3 3'!K7</f>
        <v>36.252999999999986</v>
      </c>
      <c r="B9" s="148">
        <f ca="1">'INF S4 3-351'!K6</f>
        <v>39.778999999999961</v>
      </c>
      <c r="C9" s="155" t="str">
        <f ca="1">'INF S3 3'!L7</f>
        <v>Nekla</v>
      </c>
      <c r="D9" s="180"/>
      <c r="E9" s="83">
        <f ca="1">IF('INF S3 3'!$AQ7="|","|",E$7+'INF S3 3'!$AQ7-'INF S3 3'!$AQ$5)</f>
        <v>0.2041550925925926</v>
      </c>
      <c r="F9" s="207">
        <f ca="1">IF('INF S3 3'!$AQ7="|","|",F$7+'INF S3 3'!$AQ7-'INF S3 3'!$AQ$5)</f>
        <v>0.21596064814814817</v>
      </c>
      <c r="G9" s="83">
        <f ca="1">IF('INF S4 3-351'!$AQ6="|","|",G$7+'INF S4 3-351'!$AQ6)</f>
        <v>0.22498842592592594</v>
      </c>
      <c r="H9" s="196"/>
      <c r="I9" s="190" t="str">
        <f ca="1">IF('INF S4 3-351'!$AS6="|","|",I$7+'INF S4 3-351'!$AS6)</f>
        <v>|</v>
      </c>
      <c r="J9" s="82">
        <f ca="1">IF('INF S3 3'!$AR7="|","|",J$7+'INF S3 3'!$AR7-'INF S3 3'!$AN$5)</f>
        <v>0.24186342592592597</v>
      </c>
      <c r="K9" s="83">
        <f ca="1">IF('INF S3 3'!$AQ7="|","|",K$7+'INF S3 3'!$AQ7-'INF S3 3'!$AQ$5)</f>
        <v>0.24582175925925928</v>
      </c>
      <c r="L9" s="207">
        <f ca="1">IF('INF S3 3'!$AQ7="|","|",L$7+'INF S3 3'!$AQ7-'INF S3 3'!$AQ$5)</f>
        <v>0.25762731481481482</v>
      </c>
      <c r="M9" s="83">
        <f ca="1">IF('INF S4 3-351'!$AQ6="|","|",M$7+'INF S4 3-351'!$AQ6)</f>
        <v>0.26665509259259262</v>
      </c>
      <c r="N9" s="196" t="str">
        <f ca="1">IF('INF S3 3'!$AT7="|","|",N$8+'INF S3 3'!$AT7)</f>
        <v>|</v>
      </c>
      <c r="O9" s="196"/>
      <c r="P9" s="190" t="str">
        <f ca="1">IF('INF S4 3-351'!$AS6="|","|",P$7+'INF S4 3-351'!$AS6)</f>
        <v>|</v>
      </c>
      <c r="Q9" s="82">
        <f ca="1">IF('INF S3 3'!$AR7="|","|",Q$7+'INF S3 3'!$AR7-'INF S3 3'!$AN$5)</f>
        <v>0.2835300925925926</v>
      </c>
      <c r="R9" s="83">
        <f ca="1">IF('INF S3 3'!$AQ7="|","|",R$7+'INF S3 3'!$AQ7-'INF S3 3'!$AQ$5)</f>
        <v>0.28748842592592594</v>
      </c>
      <c r="S9" s="207">
        <f ca="1">IF('INF S3 3'!$AQ7="|","|",S$7+'INF S3 3'!$AQ7-'INF S3 3'!$AQ$5)</f>
        <v>0.29929398148148145</v>
      </c>
      <c r="T9" s="83">
        <f ca="1">IF('INF S4 3-351'!$AQ6="|","|",T$7+'INF S4 3-351'!$AQ6)</f>
        <v>0.30832175925925925</v>
      </c>
      <c r="U9" s="196" t="str">
        <f ca="1">IF('INF S3 3'!$AT7="|","|",U$8+'INF S3 3'!$AT7)</f>
        <v>|</v>
      </c>
      <c r="V9" s="196"/>
      <c r="W9" s="190" t="str">
        <f ca="1">IF('INF S4 3-351'!$AS6="|","|",W$7+'INF S4 3-351'!$AS6)</f>
        <v>|</v>
      </c>
      <c r="X9" s="82">
        <f ca="1">IF('INF S3 3'!$AR7="|","|",X$7+'INF S3 3'!$AR7-'INF S3 3'!$AN$5)</f>
        <v>0.32519675925925928</v>
      </c>
      <c r="Y9" s="83">
        <f ca="1">IF('INF S3 3'!$AQ7="|","|",Y$7+'INF S3 3'!$AQ7-'INF S3 3'!$AQ$5)</f>
        <v>0.32915509259259257</v>
      </c>
      <c r="Z9" s="207">
        <f ca="1">IF('INF S3 3'!$AQ7="|","|",Z$7+'INF S3 3'!$AQ7-'INF S3 3'!$AQ$5)</f>
        <v>0.34096064814814808</v>
      </c>
      <c r="AA9" s="83">
        <f ca="1">IF('INF S4 3-351'!$AQ6="|","|",AA$7+'INF S4 3-351'!$AQ6)</f>
        <v>0.34998842592592594</v>
      </c>
      <c r="AB9" s="196" t="str">
        <f ca="1">IF('INF S3 3'!$AT7="|","|",AB$8+'INF S3 3'!$AT7)</f>
        <v>|</v>
      </c>
      <c r="AC9" s="196"/>
      <c r="AD9" s="190" t="str">
        <f ca="1">IF('INF S4 3-351'!$AS6="|","|",AD$7+'INF S4 3-351'!$AS6)</f>
        <v>|</v>
      </c>
      <c r="AE9" s="82">
        <f ca="1">IF('INF S3 3'!$AR7="|","|",AE$7+'INF S3 3'!$AR7-'INF S3 3'!$AN$5)</f>
        <v>0.36686342592592591</v>
      </c>
      <c r="AF9" s="207">
        <f ca="1">IF('INF S3 3'!$AQ7="|","|",AF$7+'INF S3 3'!$AQ7-'INF S3 3'!$AQ$5)</f>
        <v>0.38262731481481482</v>
      </c>
      <c r="AG9" s="196" t="str">
        <f ca="1">IF('INF S3 3'!$AT7="|","|",AG$8+'INF S3 3'!$AT7)</f>
        <v>|</v>
      </c>
      <c r="AH9" s="196"/>
      <c r="AI9" s="190" t="str">
        <f ca="1">IF('INF S4 3-351'!$AS6="|","|",AI$7+'INF S4 3-351'!$AS6)</f>
        <v>|</v>
      </c>
      <c r="AJ9" s="83">
        <f ca="1">IF('INF S3 3'!$AQ7="|","|",AJ$7+'INF S3 3'!$AQ7-'INF S3 3'!$AQ$5)</f>
        <v>0.41248842592592594</v>
      </c>
      <c r="AK9" s="83">
        <f ca="1">IF('INF S4 3-351'!$AQ6="|","|",AK$7+'INF S4 3-351'!$AQ6)</f>
        <v>0.43332175925925925</v>
      </c>
      <c r="AL9" s="196" t="str">
        <f ca="1">IF('INF S3 3'!$AT7="|","|",AL$8+'INF S3 3'!$AT7)</f>
        <v>|</v>
      </c>
      <c r="AM9" s="82">
        <f ca="1">IF('INF S3 3'!$AR7="|","|",AM$7+'INF S3 3'!$AR7-'INF S3 3'!$AN$5)</f>
        <v>0.45019675925925928</v>
      </c>
      <c r="AN9" s="207">
        <f ca="1">IF('INF S3 3'!$AQ7="|","|",AN$7+'INF S3 3'!$AQ7-'INF S3 3'!$AQ$5)</f>
        <v>0.46596064814814808</v>
      </c>
      <c r="AO9" s="196" t="str">
        <f ca="1">IF('INF S3 3'!$AT7="|","|",AO$8+'INF S3 3'!$AT7)</f>
        <v>|</v>
      </c>
      <c r="AP9" s="196"/>
      <c r="AQ9" s="190" t="str">
        <f ca="1">IF('INF S4 3-351'!$AS6="|","|",AQ$7+'INF S4 3-351'!$AS6)</f>
        <v>|</v>
      </c>
      <c r="AR9" s="83">
        <f ca="1">IF('INF S3 3'!$AQ7="|","|",AR$7+'INF S3 3'!$AQ7-'INF S3 3'!$AQ$5)</f>
        <v>0.4958217592592592</v>
      </c>
      <c r="AS9" s="83">
        <f ca="1">IF('INF S4 3-351'!$AQ6="|","|",AS$7+'INF S4 3-351'!$AQ6)</f>
        <v>0.51665509259259257</v>
      </c>
      <c r="AT9" s="196" t="str">
        <f ca="1">IF('INF S3 3'!$AT7="|","|",AT$8+'INF S3 3'!$AT7)</f>
        <v>|</v>
      </c>
      <c r="AU9" s="82">
        <f ca="1">IF('INF S3 3'!$AR7="|","|",AU$7+'INF S3 3'!$AR7-'INF S3 3'!$AN$5)</f>
        <v>0.53353009259259265</v>
      </c>
      <c r="AV9" s="207">
        <f ca="1">IF('INF S3 3'!$AQ7="|","|",AV$7+'INF S3 3'!$AQ7-'INF S3 3'!$AQ$5)</f>
        <v>0.54929398148148145</v>
      </c>
      <c r="AW9" s="196" t="str">
        <f ca="1">IF('INF S3 3'!$AT7="|","|",AW$8+'INF S3 3'!$AT7)</f>
        <v>|</v>
      </c>
      <c r="AX9" s="196"/>
      <c r="AY9" s="190" t="str">
        <f ca="1">IF('INF S4 3-351'!$AS6="|","|",AY$7+'INF S4 3-351'!$AS6)</f>
        <v>|</v>
      </c>
      <c r="AZ9" s="83">
        <f ca="1">IF('INF S3 3'!$AQ7="|","|",AZ$7+'INF S3 3'!$AQ7-'INF S3 3'!$AQ$5)</f>
        <v>0.57915509259259257</v>
      </c>
      <c r="BA9" s="83">
        <f ca="1">IF('INF S4 3-351'!$AQ6="|","|",BA$7+'INF S4 3-351'!$AQ6)</f>
        <v>0.59998842592592594</v>
      </c>
      <c r="BB9" s="196" t="str">
        <f ca="1">IF('INF S3 3'!$AT7="|","|",BB$8+'INF S3 3'!$AT7)</f>
        <v>|</v>
      </c>
      <c r="BC9" s="82">
        <f ca="1">IF('INF S3 3'!$AR7="|","|",BC$7+'INF S3 3'!$AR7-'INF S3 3'!$AN$5)</f>
        <v>0.61686342592592602</v>
      </c>
      <c r="BD9" s="83">
        <f ca="1">IF('INF S3 3'!$AQ7="|","|",BD$7+'INF S3 3'!$AQ7-'INF S3 3'!$AQ$5)</f>
        <v>0.62082175925925931</v>
      </c>
      <c r="BE9" s="207">
        <f ca="1">IF('INF S3 3'!$AQ7="|","|",BE$7+'INF S3 3'!$AQ7-'INF S3 3'!$AQ$5)</f>
        <v>0.63262731481481482</v>
      </c>
      <c r="BF9" s="83">
        <f ca="1">IF('INF S4 3-351'!$AQ6="|","|",BF$7+'INF S4 3-351'!$AQ6)</f>
        <v>0.64165509259259257</v>
      </c>
      <c r="BG9" s="196" t="str">
        <f ca="1">IF('INF S3 3'!$AT7="|","|",BG$8+'INF S3 3'!$AT7)</f>
        <v>|</v>
      </c>
      <c r="BH9" s="196"/>
      <c r="BI9" s="190" t="str">
        <f ca="1">IF('INF S4 3-351'!$AS6="|","|",BI$7+'INF S4 3-351'!$AS6)</f>
        <v>|</v>
      </c>
      <c r="BJ9" s="82">
        <f ca="1">IF('INF S3 3'!$AR7="|","|",BJ$7+'INF S3 3'!$AR7-'INF S3 3'!$AN$5)</f>
        <v>0.65853009259259265</v>
      </c>
      <c r="BK9" s="83">
        <f ca="1">IF('INF S3 3'!$AQ7="|","|",BK$7+'INF S3 3'!$AQ7-'INF S3 3'!$AQ$5)</f>
        <v>0.66248842592592594</v>
      </c>
      <c r="BL9" s="207">
        <f ca="1">IF('INF S3 3'!$AQ7="|","|",BL$7+'INF S3 3'!$AQ7-'INF S3 3'!$AQ$5)</f>
        <v>0.67429398148148145</v>
      </c>
      <c r="BM9" s="83">
        <f ca="1">IF('INF S4 3-351'!$AQ6="|","|",BM$7+'INF S4 3-351'!$AQ6)</f>
        <v>0.6833217592592592</v>
      </c>
      <c r="BN9" s="196" t="str">
        <f ca="1">IF('INF S3 3'!$AT7="|","|",BN$8+'INF S3 3'!$AT7)</f>
        <v>|</v>
      </c>
      <c r="BO9" s="196"/>
      <c r="BP9" s="190" t="str">
        <f ca="1">IF('INF S4 3-351'!$AS6="|","|",BP$7+'INF S4 3-351'!$AS6)</f>
        <v>|</v>
      </c>
      <c r="BQ9" s="82">
        <f ca="1">IF('INF S3 3'!$AR7="|","|",BQ$7+'INF S3 3'!$AR7-'INF S3 3'!$AN$5)</f>
        <v>0.70019675925925928</v>
      </c>
      <c r="BR9" s="83">
        <f ca="1">IF('INF S3 3'!$AQ7="|","|",BR$7+'INF S3 3'!$AQ7-'INF S3 3'!$AQ$5)</f>
        <v>0.70415509259259257</v>
      </c>
      <c r="BS9" s="207">
        <f ca="1">IF('INF S3 3'!$AQ7="|","|",BS$7+'INF S3 3'!$AQ7-'INF S3 3'!$AQ$5)</f>
        <v>0.71596064814814819</v>
      </c>
      <c r="BT9" s="83">
        <f ca="1">IF('INF S4 3-351'!$AQ6="|","|",BT$7+'INF S4 3-351'!$AQ6)</f>
        <v>0.72498842592592583</v>
      </c>
      <c r="BU9" s="196" t="str">
        <f ca="1">IF('INF S3 3'!$AT7="|","|",BU$8+'INF S3 3'!$AT7)</f>
        <v>|</v>
      </c>
      <c r="BV9" s="196"/>
      <c r="BW9" s="190" t="str">
        <f ca="1">IF('INF S4 3-351'!$AS6="|","|",BW$7+'INF S4 3-351'!$AS6)</f>
        <v>|</v>
      </c>
      <c r="BX9" s="82">
        <f ca="1">IF('INF S3 3'!$AR7="|","|",BX$7+'INF S3 3'!$AR7-'INF S3 3'!$AN$5)</f>
        <v>0.74186342592592602</v>
      </c>
      <c r="BY9" s="207">
        <f ca="1">IF('INF S3 3'!$AQ7="|","|",BY$7+'INF S3 3'!$AQ7-'INF S3 3'!$AQ$5)</f>
        <v>0.75762731481481482</v>
      </c>
      <c r="BZ9" s="196" t="str">
        <f ca="1">IF('INF S3 3'!$AT7="|","|",BZ$8+'INF S3 3'!$AT7)</f>
        <v>|</v>
      </c>
      <c r="CA9" s="196"/>
      <c r="CB9" s="190" t="str">
        <f ca="1">IF('INF S4 3-351'!$AS6="|","|",CB$7+'INF S4 3-351'!$AS6)</f>
        <v>|</v>
      </c>
      <c r="CC9" s="83">
        <f ca="1">IF('INF S3 3'!$AQ7="|","|",CC$7+'INF S3 3'!$AQ7-'INF S3 3'!$AQ$5)</f>
        <v>0.78748842592592583</v>
      </c>
      <c r="CD9" s="83">
        <f ca="1">IF('INF S4 3-351'!$AQ6="|","|",CD$7+'INF S4 3-351'!$AQ6)</f>
        <v>0.8083217592592592</v>
      </c>
      <c r="CE9" s="196" t="str">
        <f ca="1">IF('INF S3 3'!$AT7="|","|",CE$8+'INF S3 3'!$AT7)</f>
        <v>|</v>
      </c>
      <c r="CF9" s="82">
        <f ca="1">IF('INF S3 3'!$AR7="|","|",CF$7+'INF S3 3'!$AR7-'INF S3 3'!$AN$5)</f>
        <v>0.82519675925925928</v>
      </c>
      <c r="CG9" s="207">
        <f ca="1">IF('INF S3 3'!$AQ7="|","|",CG$7+'INF S3 3'!$AQ7-'INF S3 3'!$AQ$5)</f>
        <v>0.84096064814814819</v>
      </c>
      <c r="CH9" s="196" t="str">
        <f ca="1">IF('INF S3 3'!$AT7="|","|",CH$8+'INF S3 3'!$AT7)</f>
        <v>|</v>
      </c>
      <c r="CI9" s="196"/>
      <c r="CJ9" s="190" t="str">
        <f ca="1">IF('INF S4 3-351'!$AS6="|","|",CJ$7+'INF S4 3-351'!$AS6)</f>
        <v>|</v>
      </c>
      <c r="CK9" s="83">
        <f ca="1">IF('INF S3 3'!$AQ7="|","|",CK$7+'INF S3 3'!$AQ7-'INF S3 3'!$AQ$5)</f>
        <v>0.8708217592592592</v>
      </c>
      <c r="CL9" s="83">
        <f ca="1">IF('INF S4 3-351'!$AQ6="|","|",CL$7+'INF S4 3-351'!$AQ6)</f>
        <v>0.89165509259259257</v>
      </c>
      <c r="CM9" s="196" t="str">
        <f ca="1">IF('INF S3 3'!$AT7="|","|",CM$8+'INF S3 3'!$AT7)</f>
        <v>|</v>
      </c>
      <c r="CN9" s="82">
        <f ca="1">IF('INF S3 3'!$AR7="|","|",CN$7+'INF S3 3'!$AR7-'INF S3 3'!$AN$5)</f>
        <v>0.90853009259259265</v>
      </c>
      <c r="CO9" s="207">
        <f ca="1">IF('INF S3 3'!$AQ7="|","|",CO$7+'INF S3 3'!$AQ7-'INF S3 3'!$AQ$5)</f>
        <v>0.92429398148148145</v>
      </c>
      <c r="CP9" s="196" t="str">
        <f ca="1">IF('INF S3 3'!$AT7="|","|",CP$8+'INF S3 3'!$AT7)</f>
        <v>|</v>
      </c>
      <c r="CQ9" s="190" t="str">
        <f ca="1">IF('INF S4 3-351'!$AS6="|","|",CQ$7+'INF S4 3-351'!$AS6)</f>
        <v>|</v>
      </c>
      <c r="CR9" s="83">
        <f ca="1">IF('INF S3 3'!$AQ7="|","|",CR$7+'INF S3 3'!$AQ7-'INF S3 3'!$AQ$5)</f>
        <v>0.95415509259259257</v>
      </c>
      <c r="CS9" s="175"/>
      <c r="CT9" s="175"/>
      <c r="CU9" s="280"/>
      <c r="CV9" s="187">
        <v>36.252999999999986</v>
      </c>
      <c r="CW9" s="148">
        <v>39.778999999999961</v>
      </c>
      <c r="CX9" s="155" t="s">
        <v>126</v>
      </c>
      <c r="CY9" s="180"/>
      <c r="CZ9" s="83">
        <f ca="1">IF('INF S3 3'!$AY7="|","|",CZ$19+'INF S3 3'!$AY7)</f>
        <v>0.25328302083333332</v>
      </c>
      <c r="DA9" s="82">
        <f ca="1">IF('INF S3 3'!$AZ7="|","|",DA$19+'INF S3 3'!$AZ7)</f>
        <v>0.25925042824074074</v>
      </c>
      <c r="DB9" s="207"/>
      <c r="DC9" s="190" t="str">
        <f ca="1">IF('INF S4 3-351'!$BA6="|","|",DC$24+'INF S4 3-351'!$BA6)</f>
        <v>|</v>
      </c>
      <c r="DD9" s="196" t="str">
        <f ca="1">IF('INF S3 3'!$BB7="|","|",DD$19+'INF S3 3'!$BB7)</f>
        <v>|</v>
      </c>
      <c r="DE9" s="83">
        <f ca="1">IF('INF S4 3-351'!$AY6="|","|",DE$24+'INF S4 3-351'!$AY6)</f>
        <v>0.27572489583333332</v>
      </c>
      <c r="DF9" s="207">
        <f ca="1">IF('INF S3 3'!$AY7="|","|",DF$19+'INF S3 3'!$AY7)</f>
        <v>0.28453302083333332</v>
      </c>
      <c r="DG9" s="83">
        <f ca="1">IF('INF S3 3'!$AY7="|","|",DG$19+'INF S3 3'!$AY7)</f>
        <v>0.29494968749999995</v>
      </c>
      <c r="DH9" s="82">
        <f ca="1">IF('INF S3 3'!$AZ7="|","|",DH$19+'INF S3 3'!$AZ7)</f>
        <v>0.30091709490740742</v>
      </c>
      <c r="DI9" s="207"/>
      <c r="DJ9" s="190" t="str">
        <f ca="1">IF('INF S4 3-351'!$BA6="|","|",DJ$24+'INF S4 3-351'!$BA6)</f>
        <v>|</v>
      </c>
      <c r="DK9" s="196" t="str">
        <f ca="1">IF('INF S3 3'!$BB7="|","|",DK$19+'INF S3 3'!$BB7)</f>
        <v>|</v>
      </c>
      <c r="DL9" s="83">
        <f ca="1">IF('INF S4 3-351'!$AY6="|","|",DL$24+'INF S4 3-351'!$AY6)</f>
        <v>0.3173915625</v>
      </c>
      <c r="DM9" s="207">
        <f ca="1">IF('INF S3 3'!$AY7="|","|",DM$19+'INF S3 3'!$AY7)</f>
        <v>0.32619968749999995</v>
      </c>
      <c r="DN9" s="83">
        <f ca="1">IF('INF S3 3'!$AY7="|","|",DN$19+'INF S3 3'!$AY7)</f>
        <v>0.33661635416666669</v>
      </c>
      <c r="DO9" s="82">
        <f ca="1">IF('INF S3 3'!$AZ7="|","|",DO$19+'INF S3 3'!$AZ7)</f>
        <v>0.34258376157407411</v>
      </c>
      <c r="DP9" s="207"/>
      <c r="DQ9" s="190" t="str">
        <f ca="1">IF('INF S4 3-351'!$BA6="|","|",DQ$24+'INF S4 3-351'!$BA6)</f>
        <v>|</v>
      </c>
      <c r="DR9" s="196" t="str">
        <f ca="1">IF('INF S3 3'!$BB7="|","|",DR$19+'INF S3 3'!$BB7)</f>
        <v>|</v>
      </c>
      <c r="DS9" s="83">
        <f ca="1">IF('INF S4 3-351'!$AY6="|","|",DS$24+'INF S4 3-351'!$AY6)</f>
        <v>0.35905822916666663</v>
      </c>
      <c r="DT9" s="207">
        <f ca="1">IF('INF S3 3'!$AY7="|","|",DT$19+'INF S3 3'!$AY7)</f>
        <v>0.36786635416666669</v>
      </c>
      <c r="DU9" s="83">
        <f ca="1">IF('INF S3 3'!$AY7="|","|",DU$19+'INF S3 3'!$AY7)</f>
        <v>0.37828302083333332</v>
      </c>
      <c r="DV9" s="82">
        <f ca="1">IF('INF S3 3'!$AZ7="|","|",DV$19+'INF S3 3'!$AZ7)</f>
        <v>0.38425042824074079</v>
      </c>
      <c r="DW9" s="207"/>
      <c r="DX9" s="190" t="str">
        <f ca="1">IF('INF S4 3-351'!$BA6="|","|",DX$24+'INF S4 3-351'!$BA6)</f>
        <v>|</v>
      </c>
      <c r="DY9" s="196" t="str">
        <f ca="1">IF('INF S3 3'!$BB7="|","|",DY$19+'INF S3 3'!$BB7)</f>
        <v>|</v>
      </c>
      <c r="DZ9" s="83">
        <f ca="1">IF('INF S4 3-351'!$AY6="|","|",DZ$24+'INF S4 3-351'!$AY6)</f>
        <v>0.40072489583333332</v>
      </c>
      <c r="EA9" s="207">
        <f ca="1">IF('INF S3 3'!$AY7="|","|",EA$19+'INF S3 3'!$AY7)</f>
        <v>0.40953302083333332</v>
      </c>
      <c r="EB9" s="82">
        <f ca="1">IF('INF S3 3'!$AZ7="|","|",EB$19+'INF S3 3'!$AZ7)</f>
        <v>0.42591709490740748</v>
      </c>
      <c r="EC9" s="196" t="str">
        <f ca="1">IF('INF S3 3'!$BB7="|","|",EC$19+'INF S3 3'!$BB7)</f>
        <v>|</v>
      </c>
      <c r="ED9" s="83">
        <f ca="1">IF('INF S4 3-351'!$AY6="|","|",ED$24+'INF S4 3-351'!$AY6)</f>
        <v>0.4423915625</v>
      </c>
      <c r="EE9" s="83">
        <f ca="1">IF('INF S3 3'!$AY7="|","|",EE$19+'INF S3 3'!$AY7)</f>
        <v>0.46161635416666669</v>
      </c>
      <c r="EF9" s="207"/>
      <c r="EG9" s="190" t="str">
        <f ca="1">IF('INF S4 3-351'!$BA6="|","|",EG$24+'INF S4 3-351'!$BA6)</f>
        <v>|</v>
      </c>
      <c r="EH9" s="196" t="str">
        <f ca="1">IF('INF S3 3'!$BB7="|","|",EH$19+'INF S3 3'!$BB7)</f>
        <v>|</v>
      </c>
      <c r="EI9" s="207">
        <f ca="1">IF('INF S3 3'!$AY7="|","|",EI$19+'INF S3 3'!$AY7)</f>
        <v>0.49286635416666669</v>
      </c>
      <c r="EJ9" s="82">
        <f ca="1">IF('INF S3 3'!$AZ7="|","|",EJ$19+'INF S3 3'!$AZ7)</f>
        <v>0.50925042824074074</v>
      </c>
      <c r="EK9" s="196" t="str">
        <f ca="1">IF('INF S3 3'!$BB7="|","|",EK$19+'INF S3 3'!$BB7)</f>
        <v>|</v>
      </c>
      <c r="EL9" s="83">
        <f ca="1">IF('INF S4 3-351'!$AY6="|","|",EL$24+'INF S4 3-351'!$AY6)</f>
        <v>0.52572489583333337</v>
      </c>
      <c r="EM9" s="83">
        <f ca="1">IF('INF S3 3'!$AY7="|","|",EM$19+'INF S3 3'!$AY7)</f>
        <v>0.54494968750000006</v>
      </c>
      <c r="EN9" s="207"/>
      <c r="EO9" s="190" t="str">
        <f ca="1">IF('INF S4 3-351'!$BA6="|","|",EO$24+'INF S4 3-351'!$BA6)</f>
        <v>|</v>
      </c>
      <c r="EP9" s="196" t="str">
        <f ca="1">IF('INF S3 3'!$BB7="|","|",EP$19+'INF S3 3'!$BB7)</f>
        <v>|</v>
      </c>
      <c r="EQ9" s="207">
        <f ca="1">IF('INF S3 3'!$AY7="|","|",EQ$19+'INF S3 3'!$AY7)</f>
        <v>0.57619968750000006</v>
      </c>
      <c r="ER9" s="82">
        <f ca="1">IF('INF S3 3'!$AZ7="|","|",ER$19+'INF S3 3'!$AZ7)</f>
        <v>0.59258376157407411</v>
      </c>
      <c r="ES9" s="196" t="str">
        <f ca="1">IF('INF S3 3'!$BB7="|","|",ES$19+'INF S3 3'!$BB7)</f>
        <v>|</v>
      </c>
      <c r="ET9" s="83">
        <f ca="1">IF('INF S4 3-351'!$AY6="|","|",ET$24+'INF S4 3-351'!$AY6)</f>
        <v>0.60905822916666674</v>
      </c>
      <c r="EU9" s="83">
        <f ca="1">IF('INF S3 3'!$AY7="|","|",EU$19+'INF S3 3'!$AY7)</f>
        <v>0.62828302083333332</v>
      </c>
      <c r="EV9" s="207"/>
      <c r="EW9" s="190" t="str">
        <f ca="1">IF('INF S4 3-351'!$BA6="|","|",EW$24+'INF S4 3-351'!$BA6)</f>
        <v>|</v>
      </c>
      <c r="EX9" s="196" t="str">
        <f ca="1">IF('INF S3 3'!$BB7="|","|",EX$19+'INF S3 3'!$BB7)</f>
        <v>|</v>
      </c>
      <c r="EY9" s="207">
        <f ca="1">IF('INF S3 3'!$AY7="|","|",EY$19+'INF S3 3'!$AY7)</f>
        <v>0.65953302083333332</v>
      </c>
      <c r="EZ9" s="83">
        <f ca="1">IF('INF S3 3'!$AY7="|","|",EZ$19+'INF S3 3'!$AY7)</f>
        <v>0.66994968750000006</v>
      </c>
      <c r="FA9" s="82">
        <f ca="1">IF('INF S3 3'!$AZ7="|","|",FA$19+'INF S3 3'!$AZ7)</f>
        <v>0.67591709490740737</v>
      </c>
      <c r="FB9" s="207"/>
      <c r="FC9" s="190" t="str">
        <f ca="1">IF('INF S4 3-351'!$BA6="|","|",FC$24+'INF S4 3-351'!$BA6)</f>
        <v>|</v>
      </c>
      <c r="FD9" s="196" t="str">
        <f ca="1">IF('INF S3 3'!$BB7="|","|",FD$19+'INF S3 3'!$BB7)</f>
        <v>|</v>
      </c>
      <c r="FE9" s="83">
        <f ca="1">IF('INF S4 3-351'!$AY6="|","|",FE$24+'INF S4 3-351'!$AY6)</f>
        <v>0.6923915625</v>
      </c>
      <c r="FF9" s="207">
        <f ca="1">IF('INF S3 3'!$AY7="|","|",FF$19+'INF S3 3'!$AY7)</f>
        <v>0.70119968750000006</v>
      </c>
      <c r="FG9" s="83">
        <f ca="1">IF('INF S3 3'!$AY7="|","|",FG$19+'INF S3 3'!$AY7)</f>
        <v>0.71161635416666669</v>
      </c>
      <c r="FH9" s="82">
        <f ca="1">IF('INF S3 3'!$AZ7="|","|",FH$19+'INF S3 3'!$AZ7)</f>
        <v>0.717583761574074</v>
      </c>
      <c r="FI9" s="207"/>
      <c r="FJ9" s="190" t="str">
        <f ca="1">IF('INF S4 3-351'!$BA6="|","|",FJ$24+'INF S4 3-351'!$BA6)</f>
        <v>|</v>
      </c>
      <c r="FK9" s="196" t="str">
        <f ca="1">IF('INF S3 3'!$BB7="|","|",FK$19+'INF S3 3'!$BB7)</f>
        <v>|</v>
      </c>
      <c r="FL9" s="207">
        <f ca="1">IF('INF S3 3'!$AY7="|","|",FL$19+'INF S3 3'!$AY7)</f>
        <v>0.74286635416666669</v>
      </c>
      <c r="FM9" s="83">
        <f ca="1">IF('INF S3 3'!$AY7="|","|",FM$19+'INF S3 3'!$AY7)</f>
        <v>0.75328302083333332</v>
      </c>
      <c r="FN9" s="82">
        <f ca="1">IF('INF S3 3'!$AZ7="|","|",FN$19+'INF S3 3'!$AZ7)</f>
        <v>0.75925042824074063</v>
      </c>
      <c r="FO9" s="207"/>
      <c r="FP9" s="190" t="str">
        <f ca="1">IF('INF S4 3-351'!$BA6="|","|",FP$24+'INF S4 3-351'!$BA6)</f>
        <v>|</v>
      </c>
      <c r="FQ9" s="196" t="str">
        <f ca="1">IF('INF S3 3'!$BB7="|","|",FQ$19+'INF S3 3'!$BB7)</f>
        <v>|</v>
      </c>
      <c r="FR9" s="83">
        <f ca="1">IF('INF S4 3-351'!$AY6="|","|",FR$24+'INF S4 3-351'!$AY6)</f>
        <v>0.77572489583333337</v>
      </c>
      <c r="FS9" s="207">
        <f ca="1">IF('INF S3 3'!$AY7="|","|",FS$19+'INF S3 3'!$AY7)</f>
        <v>0.78453302083333332</v>
      </c>
      <c r="FT9" s="82">
        <f ca="1">IF('INF S3 3'!$AZ7="|","|",FT$19+'INF S3 3'!$AZ7)</f>
        <v>0.80091709490740737</v>
      </c>
      <c r="FU9" s="196" t="str">
        <f ca="1">IF('INF S3 3'!$BB7="|","|",FU$19+'INF S3 3'!$BB7)</f>
        <v>|</v>
      </c>
      <c r="FV9" s="83">
        <f ca="1">IF('INF S4 3-351'!$AY6="|","|",FV$24+'INF S4 3-351'!$AY6)</f>
        <v>0.8173915625</v>
      </c>
      <c r="FW9" s="83">
        <f ca="1">IF('INF S3 3'!$AY7="|","|",FW$19+'INF S3 3'!$AY7)</f>
        <v>0.83661635416666669</v>
      </c>
      <c r="FX9" s="207"/>
      <c r="FY9" s="190" t="str">
        <f ca="1">IF('INF S4 3-351'!$BA6="|","|",FY$24+'INF S4 3-351'!$BA6)</f>
        <v>|</v>
      </c>
      <c r="FZ9" s="196" t="str">
        <f ca="1">IF('INF S3 3'!$BB7="|","|",FZ$19+'INF S3 3'!$BB7)</f>
        <v>|</v>
      </c>
      <c r="GA9" s="207">
        <f ca="1">IF('INF S3 3'!$AY7="|","|",GA$19+'INF S3 3'!$AY7)</f>
        <v>0.86786635416666669</v>
      </c>
      <c r="GB9" s="82">
        <f ca="1">IF('INF S3 3'!$AZ7="|","|",GB$19+'INF S3 3'!$AZ7)</f>
        <v>0.88425042824074063</v>
      </c>
      <c r="GC9" s="196" t="str">
        <f ca="1">IF('INF S3 3'!$BB7="|","|",GC$19+'INF S3 3'!$BB7)</f>
        <v>|</v>
      </c>
      <c r="GD9" s="83">
        <f ca="1">IF('INF S4 3-351'!$AY6="|","|",GD$24+'INF S4 3-351'!$AY6)</f>
        <v>0.90072489583333337</v>
      </c>
      <c r="GE9" s="83">
        <f ca="1">IF('INF S3 3'!$AY7="|","|",GE$19+'INF S3 3'!$AY7)</f>
        <v>0.91994968750000006</v>
      </c>
      <c r="GF9" s="207"/>
      <c r="GG9" s="190" t="str">
        <f ca="1">IF('INF S4 3-351'!$BA6="|","|",GG$24+'INF S4 3-351'!$BA6)</f>
        <v>|</v>
      </c>
      <c r="GH9" s="196" t="str">
        <f ca="1">IF('INF S3 3'!$BB7="|","|",GH$19+'INF S3 3'!$BB7)</f>
        <v>|</v>
      </c>
      <c r="GI9" s="207">
        <f ca="1">IF('INF S3 3'!$AY7="|","|",GI$19+'INF S3 3'!$AY7)</f>
        <v>0.95119968750000006</v>
      </c>
      <c r="GJ9" s="82">
        <f ca="1">IF('INF S3 3'!$AZ7="|","|",GJ$19+'INF S3 3'!$AZ7)</f>
        <v>0.967583761574074</v>
      </c>
      <c r="GK9" s="83">
        <f ca="1">IF('INF S4 3-351'!$AY6="|","|",GK$24+'INF S4 3-351'!$AY6)</f>
        <v>0.98405822916666674</v>
      </c>
      <c r="GL9" s="83">
        <f ca="1">IF('INF S3 3'!$AY7="|","|",GL$19+'INF S3 3'!$AY7)</f>
        <v>1.0032830208333332</v>
      </c>
    </row>
    <row r="10" spans="1:194">
      <c r="A10" s="187">
        <f ca="1">'INF S3 3'!K8</f>
        <v>30.27600000000001</v>
      </c>
      <c r="B10" s="148">
        <f ca="1">'INF S4 3-351'!K7</f>
        <v>33.801999999999985</v>
      </c>
      <c r="C10" s="154" t="str">
        <f ca="1">'INF S3 3'!L8</f>
        <v>Gułtowy</v>
      </c>
      <c r="D10" s="180"/>
      <c r="E10" s="83">
        <f ca="1">IF('INF S3 3'!$AQ8="|","|",E$7+'INF S3 3'!$AQ8-'INF S3 3'!$AQ$5)</f>
        <v>0.20700151620370369</v>
      </c>
      <c r="F10" s="207">
        <f ca="1">IF('INF S3 3'!$AQ8="|","|",F$7+'INF S3 3'!$AQ8-'INF S3 3'!$AQ$5)</f>
        <v>0.21880707175925926</v>
      </c>
      <c r="G10" s="83">
        <f ca="1">IF('INF S4 3-351'!$AQ7="|","|",G$7+'INF S4 3-351'!$AQ7)</f>
        <v>0.22783484953703703</v>
      </c>
      <c r="H10" s="196"/>
      <c r="I10" s="190" t="str">
        <f ca="1">IF('INF S4 3-351'!$AS7="|","|",I$7+'INF S4 3-351'!$AS7)</f>
        <v>|</v>
      </c>
      <c r="J10" s="82" t="str">
        <f ca="1">IF('INF S3 3'!$AR8="|","|",J$7+'INF S3 3'!$AR8-'INF S3 3'!$AN$5)</f>
        <v>|</v>
      </c>
      <c r="K10" s="83">
        <f ca="1">IF('INF S3 3'!$AQ8="|","|",K$7+'INF S3 3'!$AQ8-'INF S3 3'!$AQ$5)</f>
        <v>0.24866818287037037</v>
      </c>
      <c r="L10" s="207">
        <f ca="1">IF('INF S3 3'!$AQ8="|","|",L$7+'INF S3 3'!$AQ8-'INF S3 3'!$AQ$5)</f>
        <v>0.26047373842592592</v>
      </c>
      <c r="M10" s="83">
        <f ca="1">IF('INF S4 3-351'!$AQ7="|","|",M$7+'INF S4 3-351'!$AQ7)</f>
        <v>0.26950151620370372</v>
      </c>
      <c r="N10" s="196" t="str">
        <f ca="1">IF('INF S3 3'!$AT8="|","|",N$8+'INF S3 3'!$AT8)</f>
        <v>|</v>
      </c>
      <c r="O10" s="196"/>
      <c r="P10" s="190" t="str">
        <f ca="1">IF('INF S4 3-351'!$AS7="|","|",P$7+'INF S4 3-351'!$AS7)</f>
        <v>|</v>
      </c>
      <c r="Q10" s="82" t="str">
        <f ca="1">IF('INF S3 3'!$AR8="|","|",Q$7+'INF S3 3'!$AR8-'INF S3 3'!$AN$5)</f>
        <v>|</v>
      </c>
      <c r="R10" s="83">
        <f ca="1">IF('INF S3 3'!$AQ8="|","|",R$7+'INF S3 3'!$AQ8-'INF S3 3'!$AQ$5)</f>
        <v>0.29033484953703703</v>
      </c>
      <c r="S10" s="207">
        <f ca="1">IF('INF S3 3'!$AQ8="|","|",S$7+'INF S3 3'!$AQ8-'INF S3 3'!$AQ$5)</f>
        <v>0.3021404050925926</v>
      </c>
      <c r="T10" s="83">
        <f ca="1">IF('INF S4 3-351'!$AQ7="|","|",T$7+'INF S4 3-351'!$AQ7)</f>
        <v>0.31116818287037035</v>
      </c>
      <c r="U10" s="196" t="str">
        <f ca="1">IF('INF S3 3'!$AT8="|","|",U$8+'INF S3 3'!$AT8)</f>
        <v>|</v>
      </c>
      <c r="V10" s="196"/>
      <c r="W10" s="190" t="str">
        <f ca="1">IF('INF S4 3-351'!$AS7="|","|",W$7+'INF S4 3-351'!$AS7)</f>
        <v>|</v>
      </c>
      <c r="X10" s="82" t="str">
        <f ca="1">IF('INF S3 3'!$AR8="|","|",X$7+'INF S3 3'!$AR8-'INF S3 3'!$AN$5)</f>
        <v>|</v>
      </c>
      <c r="Y10" s="83">
        <f ca="1">IF('INF S3 3'!$AQ8="|","|",Y$7+'INF S3 3'!$AQ8-'INF S3 3'!$AQ$5)</f>
        <v>0.33200151620370372</v>
      </c>
      <c r="Z10" s="207">
        <f ca="1">IF('INF S3 3'!$AQ8="|","|",Z$7+'INF S3 3'!$AQ8-'INF S3 3'!$AQ$5)</f>
        <v>0.34380707175925923</v>
      </c>
      <c r="AA10" s="83">
        <f ca="1">IF('INF S4 3-351'!$AQ7="|","|",AA$7+'INF S4 3-351'!$AQ7)</f>
        <v>0.35283484953703703</v>
      </c>
      <c r="AB10" s="196" t="str">
        <f ca="1">IF('INF S3 3'!$AT8="|","|",AB$8+'INF S3 3'!$AT8)</f>
        <v>|</v>
      </c>
      <c r="AC10" s="196"/>
      <c r="AD10" s="190" t="str">
        <f ca="1">IF('INF S4 3-351'!$AS7="|","|",AD$7+'INF S4 3-351'!$AS7)</f>
        <v>|</v>
      </c>
      <c r="AE10" s="82" t="str">
        <f ca="1">IF('INF S3 3'!$AR8="|","|",AE$7+'INF S3 3'!$AR8-'INF S3 3'!$AN$5)</f>
        <v>|</v>
      </c>
      <c r="AF10" s="207">
        <f ca="1">IF('INF S3 3'!$AQ8="|","|",AF$7+'INF S3 3'!$AQ8-'INF S3 3'!$AQ$5)</f>
        <v>0.38547373842592592</v>
      </c>
      <c r="AG10" s="196" t="str">
        <f ca="1">IF('INF S3 3'!$AT8="|","|",AG$8+'INF S3 3'!$AT8)</f>
        <v>|</v>
      </c>
      <c r="AH10" s="196"/>
      <c r="AI10" s="190" t="str">
        <f ca="1">IF('INF S4 3-351'!$AS7="|","|",AI$7+'INF S4 3-351'!$AS7)</f>
        <v>|</v>
      </c>
      <c r="AJ10" s="83">
        <f ca="1">IF('INF S3 3'!$AQ8="|","|",AJ$7+'INF S3 3'!$AQ8-'INF S3 3'!$AQ$5)</f>
        <v>0.41533484953703703</v>
      </c>
      <c r="AK10" s="83">
        <f ca="1">IF('INF S4 3-351'!$AQ7="|","|",AK$7+'INF S4 3-351'!$AQ7)</f>
        <v>0.43616818287037035</v>
      </c>
      <c r="AL10" s="196" t="str">
        <f ca="1">IF('INF S3 3'!$AT8="|","|",AL$8+'INF S3 3'!$AT8)</f>
        <v>|</v>
      </c>
      <c r="AM10" s="82" t="str">
        <f ca="1">IF('INF S3 3'!$AR8="|","|",AM$7+'INF S3 3'!$AR8-'INF S3 3'!$AN$5)</f>
        <v>|</v>
      </c>
      <c r="AN10" s="207">
        <f ca="1">IF('INF S3 3'!$AQ8="|","|",AN$7+'INF S3 3'!$AQ8-'INF S3 3'!$AQ$5)</f>
        <v>0.46880707175925923</v>
      </c>
      <c r="AO10" s="196" t="str">
        <f ca="1">IF('INF S3 3'!$AT8="|","|",AO$8+'INF S3 3'!$AT8)</f>
        <v>|</v>
      </c>
      <c r="AP10" s="196"/>
      <c r="AQ10" s="190" t="str">
        <f ca="1">IF('INF S4 3-351'!$AS7="|","|",AQ$7+'INF S4 3-351'!$AS7)</f>
        <v>|</v>
      </c>
      <c r="AR10" s="83">
        <f ca="1">IF('INF S3 3'!$AQ8="|","|",AR$7+'INF S3 3'!$AQ8-'INF S3 3'!$AQ$5)</f>
        <v>0.49866818287037029</v>
      </c>
      <c r="AS10" s="83">
        <f ca="1">IF('INF S4 3-351'!$AQ7="|","|",AS$7+'INF S4 3-351'!$AQ7)</f>
        <v>0.51950151620370366</v>
      </c>
      <c r="AT10" s="196" t="str">
        <f ca="1">IF('INF S3 3'!$AT8="|","|",AT$8+'INF S3 3'!$AT8)</f>
        <v>|</v>
      </c>
      <c r="AU10" s="82" t="str">
        <f ca="1">IF('INF S3 3'!$AR8="|","|",AU$7+'INF S3 3'!$AR8-'INF S3 3'!$AN$5)</f>
        <v>|</v>
      </c>
      <c r="AV10" s="207">
        <f ca="1">IF('INF S3 3'!$AQ8="|","|",AV$7+'INF S3 3'!$AQ8-'INF S3 3'!$AQ$5)</f>
        <v>0.55214040509259255</v>
      </c>
      <c r="AW10" s="196" t="str">
        <f ca="1">IF('INF S3 3'!$AT8="|","|",AW$8+'INF S3 3'!$AT8)</f>
        <v>|</v>
      </c>
      <c r="AX10" s="196"/>
      <c r="AY10" s="190" t="str">
        <f ca="1">IF('INF S4 3-351'!$AS7="|","|",AY$7+'INF S4 3-351'!$AS7)</f>
        <v>|</v>
      </c>
      <c r="AZ10" s="83">
        <f ca="1">IF('INF S3 3'!$AQ8="|","|",AZ$7+'INF S3 3'!$AQ8-'INF S3 3'!$AQ$5)</f>
        <v>0.58200151620370366</v>
      </c>
      <c r="BA10" s="83">
        <f ca="1">IF('INF S4 3-351'!$AQ7="|","|",BA$7+'INF S4 3-351'!$AQ7)</f>
        <v>0.60283484953703703</v>
      </c>
      <c r="BB10" s="196" t="str">
        <f ca="1">IF('INF S3 3'!$AT8="|","|",BB$8+'INF S3 3'!$AT8)</f>
        <v>|</v>
      </c>
      <c r="BC10" s="82" t="str">
        <f ca="1">IF('INF S3 3'!$AR8="|","|",BC$7+'INF S3 3'!$AR8-'INF S3 3'!$AN$5)</f>
        <v>|</v>
      </c>
      <c r="BD10" s="83">
        <f ca="1">IF('INF S3 3'!$AQ8="|","|",BD$7+'INF S3 3'!$AQ8-'INF S3 3'!$AQ$5)</f>
        <v>0.6236681828703704</v>
      </c>
      <c r="BE10" s="207">
        <f ca="1">IF('INF S3 3'!$AQ8="|","|",BE$7+'INF S3 3'!$AQ8-'INF S3 3'!$AQ$5)</f>
        <v>0.63547373842592592</v>
      </c>
      <c r="BF10" s="83">
        <f ca="1">IF('INF S4 3-351'!$AQ7="|","|",BF$7+'INF S4 3-351'!$AQ7)</f>
        <v>0.64450151620370366</v>
      </c>
      <c r="BG10" s="196" t="str">
        <f ca="1">IF('INF S3 3'!$AT8="|","|",BG$8+'INF S3 3'!$AT8)</f>
        <v>|</v>
      </c>
      <c r="BH10" s="196"/>
      <c r="BI10" s="190" t="str">
        <f ca="1">IF('INF S4 3-351'!$AS7="|","|",BI$7+'INF S4 3-351'!$AS7)</f>
        <v>|</v>
      </c>
      <c r="BJ10" s="82" t="str">
        <f ca="1">IF('INF S3 3'!$AR8="|","|",BJ$7+'INF S3 3'!$AR8-'INF S3 3'!$AN$5)</f>
        <v>|</v>
      </c>
      <c r="BK10" s="83">
        <f ca="1">IF('INF S3 3'!$AQ8="|","|",BK$7+'INF S3 3'!$AQ8-'INF S3 3'!$AQ$5)</f>
        <v>0.66533484953703703</v>
      </c>
      <c r="BL10" s="207">
        <f ca="1">IF('INF S3 3'!$AQ8="|","|",BL$7+'INF S3 3'!$AQ8-'INF S3 3'!$AQ$5)</f>
        <v>0.67714040509259255</v>
      </c>
      <c r="BM10" s="83">
        <f ca="1">IF('INF S4 3-351'!$AQ7="|","|",BM$7+'INF S4 3-351'!$AQ7)</f>
        <v>0.68616818287037029</v>
      </c>
      <c r="BN10" s="196" t="str">
        <f ca="1">IF('INF S3 3'!$AT8="|","|",BN$8+'INF S3 3'!$AT8)</f>
        <v>|</v>
      </c>
      <c r="BO10" s="196"/>
      <c r="BP10" s="190" t="str">
        <f ca="1">IF('INF S4 3-351'!$AS7="|","|",BP$7+'INF S4 3-351'!$AS7)</f>
        <v>|</v>
      </c>
      <c r="BQ10" s="82" t="str">
        <f ca="1">IF('INF S3 3'!$AR8="|","|",BQ$7+'INF S3 3'!$AR8-'INF S3 3'!$AN$5)</f>
        <v>|</v>
      </c>
      <c r="BR10" s="83">
        <f ca="1">IF('INF S3 3'!$AQ8="|","|",BR$7+'INF S3 3'!$AQ8-'INF S3 3'!$AQ$5)</f>
        <v>0.70700151620370366</v>
      </c>
      <c r="BS10" s="207">
        <f ca="1">IF('INF S3 3'!$AQ8="|","|",BS$7+'INF S3 3'!$AQ8-'INF S3 3'!$AQ$5)</f>
        <v>0.71880707175925929</v>
      </c>
      <c r="BT10" s="83">
        <f ca="1">IF('INF S4 3-351'!$AQ7="|","|",BT$7+'INF S4 3-351'!$AQ7)</f>
        <v>0.72783484953703692</v>
      </c>
      <c r="BU10" s="196" t="str">
        <f ca="1">IF('INF S3 3'!$AT8="|","|",BU$8+'INF S3 3'!$AT8)</f>
        <v>|</v>
      </c>
      <c r="BV10" s="196"/>
      <c r="BW10" s="190" t="str">
        <f ca="1">IF('INF S4 3-351'!$AS7="|","|",BW$7+'INF S4 3-351'!$AS7)</f>
        <v>|</v>
      </c>
      <c r="BX10" s="82" t="str">
        <f ca="1">IF('INF S3 3'!$AR8="|","|",BX$7+'INF S3 3'!$AR8-'INF S3 3'!$AN$5)</f>
        <v>|</v>
      </c>
      <c r="BY10" s="207">
        <f ca="1">IF('INF S3 3'!$AQ8="|","|",BY$7+'INF S3 3'!$AQ8-'INF S3 3'!$AQ$5)</f>
        <v>0.76047373842592592</v>
      </c>
      <c r="BZ10" s="196" t="str">
        <f ca="1">IF('INF S3 3'!$AT8="|","|",BZ$8+'INF S3 3'!$AT8)</f>
        <v>|</v>
      </c>
      <c r="CA10" s="196"/>
      <c r="CB10" s="190" t="str">
        <f ca="1">IF('INF S4 3-351'!$AS7="|","|",CB$7+'INF S4 3-351'!$AS7)</f>
        <v>|</v>
      </c>
      <c r="CC10" s="83">
        <f ca="1">IF('INF S3 3'!$AQ8="|","|",CC$7+'INF S3 3'!$AQ8-'INF S3 3'!$AQ$5)</f>
        <v>0.79033484953703692</v>
      </c>
      <c r="CD10" s="83">
        <f ca="1">IF('INF S4 3-351'!$AQ7="|","|",CD$7+'INF S4 3-351'!$AQ7)</f>
        <v>0.81116818287037029</v>
      </c>
      <c r="CE10" s="196" t="str">
        <f ca="1">IF('INF S3 3'!$AT8="|","|",CE$8+'INF S3 3'!$AT8)</f>
        <v>|</v>
      </c>
      <c r="CF10" s="82" t="str">
        <f ca="1">IF('INF S3 3'!$AR8="|","|",CF$7+'INF S3 3'!$AR8-'INF S3 3'!$AN$5)</f>
        <v>|</v>
      </c>
      <c r="CG10" s="207">
        <f ca="1">IF('INF S3 3'!$AQ8="|","|",CG$7+'INF S3 3'!$AQ8-'INF S3 3'!$AQ$5)</f>
        <v>0.84380707175925929</v>
      </c>
      <c r="CH10" s="196" t="str">
        <f ca="1">IF('INF S3 3'!$AT8="|","|",CH$8+'INF S3 3'!$AT8)</f>
        <v>|</v>
      </c>
      <c r="CI10" s="196"/>
      <c r="CJ10" s="190" t="str">
        <f ca="1">IF('INF S4 3-351'!$AS7="|","|",CJ$7+'INF S4 3-351'!$AS7)</f>
        <v>|</v>
      </c>
      <c r="CK10" s="83">
        <f ca="1">IF('INF S3 3'!$AQ8="|","|",CK$7+'INF S3 3'!$AQ8-'INF S3 3'!$AQ$5)</f>
        <v>0.87366818287037029</v>
      </c>
      <c r="CL10" s="83">
        <f ca="1">IF('INF S4 3-351'!$AQ7="|","|",CL$7+'INF S4 3-351'!$AQ7)</f>
        <v>0.89450151620370366</v>
      </c>
      <c r="CM10" s="196" t="str">
        <f ca="1">IF('INF S3 3'!$AT8="|","|",CM$8+'INF S3 3'!$AT8)</f>
        <v>|</v>
      </c>
      <c r="CN10" s="82" t="str">
        <f ca="1">IF('INF S3 3'!$AR8="|","|",CN$7+'INF S3 3'!$AR8-'INF S3 3'!$AN$5)</f>
        <v>|</v>
      </c>
      <c r="CO10" s="207">
        <f ca="1">IF('INF S3 3'!$AQ8="|","|",CO$7+'INF S3 3'!$AQ8-'INF S3 3'!$AQ$5)</f>
        <v>0.92714040509259255</v>
      </c>
      <c r="CP10" s="196" t="str">
        <f ca="1">IF('INF S3 3'!$AT8="|","|",CP$8+'INF S3 3'!$AT8)</f>
        <v>|</v>
      </c>
      <c r="CQ10" s="190" t="str">
        <f ca="1">IF('INF S4 3-351'!$AS7="|","|",CQ$7+'INF S4 3-351'!$AS7)</f>
        <v>|</v>
      </c>
      <c r="CR10" s="83">
        <f ca="1">IF('INF S3 3'!$AQ8="|","|",CR$7+'INF S3 3'!$AQ8-'INF S3 3'!$AQ$5)</f>
        <v>0.95700151620370366</v>
      </c>
      <c r="CS10" s="175"/>
      <c r="CT10" s="175"/>
      <c r="CU10" s="280"/>
      <c r="CV10" s="187">
        <v>30.27600000000001</v>
      </c>
      <c r="CW10" s="148">
        <v>33.801999999999985</v>
      </c>
      <c r="CX10" s="154" t="s">
        <v>127</v>
      </c>
      <c r="CY10" s="180"/>
      <c r="CZ10" s="83">
        <f ca="1">IF('INF S3 3'!$AY8="|","|",CZ$19+'INF S3 3'!$AY8)</f>
        <v>0.25043659722222222</v>
      </c>
      <c r="DA10" s="82" t="str">
        <f ca="1">IF('INF S3 3'!$AZ8="|","|",DA$19+'INF S3 3'!$AZ8)</f>
        <v>|</v>
      </c>
      <c r="DB10" s="207"/>
      <c r="DC10" s="190" t="str">
        <f ca="1">IF('INF S4 3-351'!$BA7="|","|",DC$24+'INF S4 3-351'!$BA7)</f>
        <v>|</v>
      </c>
      <c r="DD10" s="196" t="str">
        <f ca="1">IF('INF S3 3'!$BB8="|","|",DD$19+'INF S3 3'!$BB8)</f>
        <v>|</v>
      </c>
      <c r="DE10" s="83">
        <f ca="1">IF('INF S4 3-351'!$AY7="|","|",DE$24+'INF S4 3-351'!$AY7)</f>
        <v>0.27287847222222222</v>
      </c>
      <c r="DF10" s="207">
        <f ca="1">IF('INF S3 3'!$AY8="|","|",DF$19+'INF S3 3'!$AY8)</f>
        <v>0.28168659722222222</v>
      </c>
      <c r="DG10" s="83">
        <f ca="1">IF('INF S3 3'!$AY8="|","|",DG$19+'INF S3 3'!$AY8)</f>
        <v>0.29210326388888885</v>
      </c>
      <c r="DH10" s="82" t="str">
        <f ca="1">IF('INF S3 3'!$AZ8="|","|",DH$19+'INF S3 3'!$AZ8)</f>
        <v>|</v>
      </c>
      <c r="DI10" s="207"/>
      <c r="DJ10" s="190" t="str">
        <f ca="1">IF('INF S4 3-351'!$BA7="|","|",DJ$24+'INF S4 3-351'!$BA7)</f>
        <v>|</v>
      </c>
      <c r="DK10" s="196" t="str">
        <f ca="1">IF('INF S3 3'!$BB8="|","|",DK$19+'INF S3 3'!$BB8)</f>
        <v>|</v>
      </c>
      <c r="DL10" s="83">
        <f ca="1">IF('INF S4 3-351'!$AY7="|","|",DL$24+'INF S4 3-351'!$AY7)</f>
        <v>0.31454513888888891</v>
      </c>
      <c r="DM10" s="207">
        <f ca="1">IF('INF S3 3'!$AY8="|","|",DM$19+'INF S3 3'!$AY8)</f>
        <v>0.32335326388888885</v>
      </c>
      <c r="DN10" s="83">
        <f ca="1">IF('INF S3 3'!$AY8="|","|",DN$19+'INF S3 3'!$AY8)</f>
        <v>0.33376993055555554</v>
      </c>
      <c r="DO10" s="82" t="str">
        <f ca="1">IF('INF S3 3'!$AZ8="|","|",DO$19+'INF S3 3'!$AZ8)</f>
        <v>|</v>
      </c>
      <c r="DP10" s="207"/>
      <c r="DQ10" s="190" t="str">
        <f ca="1">IF('INF S4 3-351'!$BA7="|","|",DQ$24+'INF S4 3-351'!$BA7)</f>
        <v>|</v>
      </c>
      <c r="DR10" s="196" t="str">
        <f ca="1">IF('INF S3 3'!$BB8="|","|",DR$19+'INF S3 3'!$BB8)</f>
        <v>|</v>
      </c>
      <c r="DS10" s="83">
        <f ca="1">IF('INF S4 3-351'!$AY7="|","|",DS$24+'INF S4 3-351'!$AY7)</f>
        <v>0.35621180555555554</v>
      </c>
      <c r="DT10" s="207">
        <f ca="1">IF('INF S3 3'!$AY8="|","|",DT$19+'INF S3 3'!$AY8)</f>
        <v>0.36501993055555554</v>
      </c>
      <c r="DU10" s="83">
        <f ca="1">IF('INF S3 3'!$AY8="|","|",DU$19+'INF S3 3'!$AY8)</f>
        <v>0.37543659722222222</v>
      </c>
      <c r="DV10" s="82" t="str">
        <f ca="1">IF('INF S3 3'!$AZ8="|","|",DV$19+'INF S3 3'!$AZ8)</f>
        <v>|</v>
      </c>
      <c r="DW10" s="207"/>
      <c r="DX10" s="190" t="str">
        <f ca="1">IF('INF S4 3-351'!$BA7="|","|",DX$24+'INF S4 3-351'!$BA7)</f>
        <v>|</v>
      </c>
      <c r="DY10" s="196" t="str">
        <f ca="1">IF('INF S3 3'!$BB8="|","|",DY$19+'INF S3 3'!$BB8)</f>
        <v>|</v>
      </c>
      <c r="DZ10" s="83">
        <f ca="1">IF('INF S4 3-351'!$AY7="|","|",DZ$24+'INF S4 3-351'!$AY7)</f>
        <v>0.39787847222222222</v>
      </c>
      <c r="EA10" s="207">
        <f ca="1">IF('INF S3 3'!$AY8="|","|",EA$19+'INF S3 3'!$AY8)</f>
        <v>0.40668659722222222</v>
      </c>
      <c r="EB10" s="82" t="str">
        <f ca="1">IF('INF S3 3'!$AZ8="|","|",EB$19+'INF S3 3'!$AZ8)</f>
        <v>|</v>
      </c>
      <c r="EC10" s="196" t="str">
        <f ca="1">IF('INF S3 3'!$BB8="|","|",EC$19+'INF S3 3'!$BB8)</f>
        <v>|</v>
      </c>
      <c r="ED10" s="83">
        <f ca="1">IF('INF S4 3-351'!$AY7="|","|",ED$24+'INF S4 3-351'!$AY7)</f>
        <v>0.43954513888888891</v>
      </c>
      <c r="EE10" s="83">
        <f ca="1">IF('INF S3 3'!$AY8="|","|",EE$19+'INF S3 3'!$AY8)</f>
        <v>0.45876993055555554</v>
      </c>
      <c r="EF10" s="207"/>
      <c r="EG10" s="190" t="str">
        <f ca="1">IF('INF S4 3-351'!$BA7="|","|",EG$24+'INF S4 3-351'!$BA7)</f>
        <v>|</v>
      </c>
      <c r="EH10" s="196" t="str">
        <f ca="1">IF('INF S3 3'!$BB8="|","|",EH$19+'INF S3 3'!$BB8)</f>
        <v>|</v>
      </c>
      <c r="EI10" s="207">
        <f ca="1">IF('INF S3 3'!$AY8="|","|",EI$19+'INF S3 3'!$AY8)</f>
        <v>0.49001993055555554</v>
      </c>
      <c r="EJ10" s="82" t="str">
        <f ca="1">IF('INF S3 3'!$AZ8="|","|",EJ$19+'INF S3 3'!$AZ8)</f>
        <v>|</v>
      </c>
      <c r="EK10" s="196" t="str">
        <f ca="1">IF('INF S3 3'!$BB8="|","|",EK$19+'INF S3 3'!$BB8)</f>
        <v>|</v>
      </c>
      <c r="EL10" s="83">
        <f ca="1">IF('INF S4 3-351'!$AY7="|","|",EL$24+'INF S4 3-351'!$AY7)</f>
        <v>0.52287847222222217</v>
      </c>
      <c r="EM10" s="83">
        <f ca="1">IF('INF S3 3'!$AY8="|","|",EM$19+'INF S3 3'!$AY8)</f>
        <v>0.54210326388888896</v>
      </c>
      <c r="EN10" s="207"/>
      <c r="EO10" s="190" t="str">
        <f ca="1">IF('INF S4 3-351'!$BA7="|","|",EO$24+'INF S4 3-351'!$BA7)</f>
        <v>|</v>
      </c>
      <c r="EP10" s="196" t="str">
        <f ca="1">IF('INF S3 3'!$BB8="|","|",EP$19+'INF S3 3'!$BB8)</f>
        <v>|</v>
      </c>
      <c r="EQ10" s="207">
        <f ca="1">IF('INF S3 3'!$AY8="|","|",EQ$19+'INF S3 3'!$AY8)</f>
        <v>0.57335326388888896</v>
      </c>
      <c r="ER10" s="82" t="str">
        <f ca="1">IF('INF S3 3'!$AZ8="|","|",ER$19+'INF S3 3'!$AZ8)</f>
        <v>|</v>
      </c>
      <c r="ES10" s="196" t="str">
        <f ca="1">IF('INF S3 3'!$BB8="|","|",ES$19+'INF S3 3'!$BB8)</f>
        <v>|</v>
      </c>
      <c r="ET10" s="83">
        <f ca="1">IF('INF S4 3-351'!$AY7="|","|",ET$24+'INF S4 3-351'!$AY7)</f>
        <v>0.60621180555555565</v>
      </c>
      <c r="EU10" s="83">
        <f ca="1">IF('INF S3 3'!$AY8="|","|",EU$19+'INF S3 3'!$AY8)</f>
        <v>0.62543659722222222</v>
      </c>
      <c r="EV10" s="207"/>
      <c r="EW10" s="190" t="str">
        <f ca="1">IF('INF S4 3-351'!$BA7="|","|",EW$24+'INF S4 3-351'!$BA7)</f>
        <v>|</v>
      </c>
      <c r="EX10" s="196" t="str">
        <f ca="1">IF('INF S3 3'!$BB8="|","|",EX$19+'INF S3 3'!$BB8)</f>
        <v>|</v>
      </c>
      <c r="EY10" s="207">
        <f ca="1">IF('INF S3 3'!$AY8="|","|",EY$19+'INF S3 3'!$AY8)</f>
        <v>0.65668659722222222</v>
      </c>
      <c r="EZ10" s="83">
        <f ca="1">IF('INF S3 3'!$AY8="|","|",EZ$19+'INF S3 3'!$AY8)</f>
        <v>0.66710326388888896</v>
      </c>
      <c r="FA10" s="82" t="str">
        <f ca="1">IF('INF S3 3'!$AZ8="|","|",FA$19+'INF S3 3'!$AZ8)</f>
        <v>|</v>
      </c>
      <c r="FB10" s="207"/>
      <c r="FC10" s="190" t="str">
        <f ca="1">IF('INF S4 3-351'!$BA7="|","|",FC$24+'INF S4 3-351'!$BA7)</f>
        <v>|</v>
      </c>
      <c r="FD10" s="196" t="str">
        <f ca="1">IF('INF S3 3'!$BB8="|","|",FD$19+'INF S3 3'!$BB8)</f>
        <v>|</v>
      </c>
      <c r="FE10" s="83">
        <f ca="1">IF('INF S4 3-351'!$AY7="|","|",FE$24+'INF S4 3-351'!$AY7)</f>
        <v>0.68954513888888891</v>
      </c>
      <c r="FF10" s="207">
        <f ca="1">IF('INF S3 3'!$AY8="|","|",FF$19+'INF S3 3'!$AY8)</f>
        <v>0.69835326388888896</v>
      </c>
      <c r="FG10" s="83">
        <f ca="1">IF('INF S3 3'!$AY8="|","|",FG$19+'INF S3 3'!$AY8)</f>
        <v>0.70876993055555559</v>
      </c>
      <c r="FH10" s="82" t="str">
        <f ca="1">IF('INF S3 3'!$AZ8="|","|",FH$19+'INF S3 3'!$AZ8)</f>
        <v>|</v>
      </c>
      <c r="FI10" s="207"/>
      <c r="FJ10" s="190" t="str">
        <f ca="1">IF('INF S4 3-351'!$BA7="|","|",FJ$24+'INF S4 3-351'!$BA7)</f>
        <v>|</v>
      </c>
      <c r="FK10" s="196" t="str">
        <f ca="1">IF('INF S3 3'!$BB8="|","|",FK$19+'INF S3 3'!$BB8)</f>
        <v>|</v>
      </c>
      <c r="FL10" s="207">
        <f ca="1">IF('INF S3 3'!$AY8="|","|",FL$19+'INF S3 3'!$AY8)</f>
        <v>0.74001993055555559</v>
      </c>
      <c r="FM10" s="83">
        <f ca="1">IF('INF S3 3'!$AY8="|","|",FM$19+'INF S3 3'!$AY8)</f>
        <v>0.75043659722222222</v>
      </c>
      <c r="FN10" s="82" t="str">
        <f ca="1">IF('INF S3 3'!$AZ8="|","|",FN$19+'INF S3 3'!$AZ8)</f>
        <v>|</v>
      </c>
      <c r="FO10" s="207"/>
      <c r="FP10" s="190" t="str">
        <f ca="1">IF('INF S4 3-351'!$BA7="|","|",FP$24+'INF S4 3-351'!$BA7)</f>
        <v>|</v>
      </c>
      <c r="FQ10" s="196" t="str">
        <f ca="1">IF('INF S3 3'!$BB8="|","|",FQ$19+'INF S3 3'!$BB8)</f>
        <v>|</v>
      </c>
      <c r="FR10" s="83">
        <f ca="1">IF('INF S4 3-351'!$AY7="|","|",FR$24+'INF S4 3-351'!$AY7)</f>
        <v>0.77287847222222217</v>
      </c>
      <c r="FS10" s="207">
        <f ca="1">IF('INF S3 3'!$AY8="|","|",FS$19+'INF S3 3'!$AY8)</f>
        <v>0.78168659722222222</v>
      </c>
      <c r="FT10" s="82" t="str">
        <f ca="1">IF('INF S3 3'!$AZ8="|","|",FT$19+'INF S3 3'!$AZ8)</f>
        <v>|</v>
      </c>
      <c r="FU10" s="196" t="str">
        <f ca="1">IF('INF S3 3'!$BB8="|","|",FU$19+'INF S3 3'!$BB8)</f>
        <v>|</v>
      </c>
      <c r="FV10" s="83">
        <f ca="1">IF('INF S4 3-351'!$AY7="|","|",FV$24+'INF S4 3-351'!$AY7)</f>
        <v>0.81454513888888891</v>
      </c>
      <c r="FW10" s="83">
        <f ca="1">IF('INF S3 3'!$AY8="|","|",FW$19+'INF S3 3'!$AY8)</f>
        <v>0.83376993055555559</v>
      </c>
      <c r="FX10" s="207"/>
      <c r="FY10" s="190" t="str">
        <f ca="1">IF('INF S4 3-351'!$BA7="|","|",FY$24+'INF S4 3-351'!$BA7)</f>
        <v>|</v>
      </c>
      <c r="FZ10" s="196" t="str">
        <f ca="1">IF('INF S3 3'!$BB8="|","|",FZ$19+'INF S3 3'!$BB8)</f>
        <v>|</v>
      </c>
      <c r="GA10" s="207">
        <f ca="1">IF('INF S3 3'!$AY8="|","|",GA$19+'INF S3 3'!$AY8)</f>
        <v>0.86501993055555559</v>
      </c>
      <c r="GB10" s="82" t="str">
        <f ca="1">IF('INF S3 3'!$AZ8="|","|",GB$19+'INF S3 3'!$AZ8)</f>
        <v>|</v>
      </c>
      <c r="GC10" s="196" t="str">
        <f ca="1">IF('INF S3 3'!$BB8="|","|",GC$19+'INF S3 3'!$BB8)</f>
        <v>|</v>
      </c>
      <c r="GD10" s="83">
        <f ca="1">IF('INF S4 3-351'!$AY7="|","|",GD$24+'INF S4 3-351'!$AY7)</f>
        <v>0.89787847222222217</v>
      </c>
      <c r="GE10" s="83">
        <f ca="1">IF('INF S3 3'!$AY8="|","|",GE$19+'INF S3 3'!$AY8)</f>
        <v>0.91710326388888896</v>
      </c>
      <c r="GF10" s="207"/>
      <c r="GG10" s="190" t="str">
        <f ca="1">IF('INF S4 3-351'!$BA7="|","|",GG$24+'INF S4 3-351'!$BA7)</f>
        <v>|</v>
      </c>
      <c r="GH10" s="196" t="str">
        <f ca="1">IF('INF S3 3'!$BB8="|","|",GH$19+'INF S3 3'!$BB8)</f>
        <v>|</v>
      </c>
      <c r="GI10" s="207">
        <f ca="1">IF('INF S3 3'!$AY8="|","|",GI$19+'INF S3 3'!$AY8)</f>
        <v>0.94835326388888896</v>
      </c>
      <c r="GJ10" s="82" t="str">
        <f ca="1">IF('INF S3 3'!$AZ8="|","|",GJ$19+'INF S3 3'!$AZ8)</f>
        <v>|</v>
      </c>
      <c r="GK10" s="83">
        <f ca="1">IF('INF S4 3-351'!$AY7="|","|",GK$24+'INF S4 3-351'!$AY7)</f>
        <v>0.98121180555555565</v>
      </c>
      <c r="GL10" s="83">
        <f ca="1">IF('INF S3 3'!$AY8="|","|",GL$19+'INF S3 3'!$AY8)</f>
        <v>1.0004365972222222</v>
      </c>
    </row>
    <row r="11" spans="1:194">
      <c r="A11" s="225">
        <f ca="1">'INF S3 3'!K9</f>
        <v>23.379000000000019</v>
      </c>
      <c r="B11" s="226">
        <f ca="1">'INF S4 3-351'!K8</f>
        <v>26.904999999999994</v>
      </c>
      <c r="C11" s="155" t="str">
        <f ca="1">'INF S3 3'!L9</f>
        <v>Kostrzyn Wlkp.</v>
      </c>
      <c r="D11" s="180"/>
      <c r="E11" s="83">
        <f ca="1">IF('INF S3 3'!$AQ9="|","|",E$7+'INF S3 3'!$AQ9-'INF S3 3'!$AQ$5)</f>
        <v>0.21078266203703702</v>
      </c>
      <c r="F11" s="207">
        <f ca="1">IF('INF S3 3'!$AQ9="|","|",F$7+'INF S3 3'!$AQ9-'INF S3 3'!$AQ$5)</f>
        <v>0.22258821759259259</v>
      </c>
      <c r="G11" s="83">
        <f ca="1">IF('INF S4 3-351'!$AQ8="|","|",G$7+'INF S4 3-351'!$AQ8)</f>
        <v>0.23161599537037036</v>
      </c>
      <c r="H11" s="196"/>
      <c r="I11" s="190" t="str">
        <f ca="1">IF('INF S4 3-351'!$AS8="|","|",I$7+'INF S4 3-351'!$AS8)</f>
        <v>|</v>
      </c>
      <c r="J11" s="82">
        <f ca="1">IF('INF S3 3'!$AR9="|","|",J$7+'INF S3 3'!$AR9-'INF S3 3'!$AN$5)</f>
        <v>0.24752314814814819</v>
      </c>
      <c r="K11" s="83">
        <f ca="1">IF('INF S3 3'!$AQ9="|","|",K$7+'INF S3 3'!$AQ9-'INF S3 3'!$AQ$5)</f>
        <v>0.25244932870370368</v>
      </c>
      <c r="L11" s="207">
        <f ca="1">IF('INF S3 3'!$AQ9="|","|",L$7+'INF S3 3'!$AQ9-'INF S3 3'!$AQ$5)</f>
        <v>0.26425488425925925</v>
      </c>
      <c r="M11" s="83">
        <f ca="1">IF('INF S4 3-351'!$AQ8="|","|",M$7+'INF S4 3-351'!$AQ8)</f>
        <v>0.27328266203703705</v>
      </c>
      <c r="N11" s="196" t="str">
        <f ca="1">IF('INF S3 3'!$AT9="|","|",N$8+'INF S3 3'!$AT9)</f>
        <v>|</v>
      </c>
      <c r="O11" s="196"/>
      <c r="P11" s="190" t="str">
        <f ca="1">IF('INF S4 3-351'!$AS8="|","|",P$7+'INF S4 3-351'!$AS8)</f>
        <v>|</v>
      </c>
      <c r="Q11" s="82">
        <f ca="1">IF('INF S3 3'!$AR9="|","|",Q$7+'INF S3 3'!$AR9-'INF S3 3'!$AN$5)</f>
        <v>0.28918981481481487</v>
      </c>
      <c r="R11" s="83">
        <f ca="1">IF('INF S3 3'!$AQ9="|","|",R$7+'INF S3 3'!$AQ9-'INF S3 3'!$AQ$5)</f>
        <v>0.29411599537037036</v>
      </c>
      <c r="S11" s="207">
        <f ca="1">IF('INF S3 3'!$AQ9="|","|",S$7+'INF S3 3'!$AQ9-'INF S3 3'!$AQ$5)</f>
        <v>0.30592155092592593</v>
      </c>
      <c r="T11" s="83">
        <f ca="1">IF('INF S4 3-351'!$AQ8="|","|",T$7+'INF S4 3-351'!$AQ8)</f>
        <v>0.31494932870370368</v>
      </c>
      <c r="U11" s="196" t="str">
        <f ca="1">IF('INF S3 3'!$AT9="|","|",U$8+'INF S3 3'!$AT9)</f>
        <v>|</v>
      </c>
      <c r="V11" s="196"/>
      <c r="W11" s="190" t="str">
        <f ca="1">IF('INF S4 3-351'!$AS8="|","|",W$7+'INF S4 3-351'!$AS8)</f>
        <v>|</v>
      </c>
      <c r="X11" s="82">
        <f ca="1">IF('INF S3 3'!$AR9="|","|",X$7+'INF S3 3'!$AR9-'INF S3 3'!$AN$5)</f>
        <v>0.3308564814814815</v>
      </c>
      <c r="Y11" s="83">
        <f ca="1">IF('INF S3 3'!$AQ9="|","|",Y$7+'INF S3 3'!$AQ9-'INF S3 3'!$AQ$5)</f>
        <v>0.33578266203703705</v>
      </c>
      <c r="Z11" s="207">
        <f ca="1">IF('INF S3 3'!$AQ9="|","|",Z$7+'INF S3 3'!$AQ9-'INF S3 3'!$AQ$5)</f>
        <v>0.34758821759259256</v>
      </c>
      <c r="AA11" s="83">
        <f ca="1">IF('INF S4 3-351'!$AQ8="|","|",AA$7+'INF S4 3-351'!$AQ8)</f>
        <v>0.35661599537037036</v>
      </c>
      <c r="AB11" s="196" t="str">
        <f ca="1">IF('INF S3 3'!$AT9="|","|",AB$8+'INF S3 3'!$AT9)</f>
        <v>|</v>
      </c>
      <c r="AC11" s="196"/>
      <c r="AD11" s="190" t="str">
        <f ca="1">IF('INF S4 3-351'!$AS8="|","|",AD$7+'INF S4 3-351'!$AS8)</f>
        <v>|</v>
      </c>
      <c r="AE11" s="82">
        <f ca="1">IF('INF S3 3'!$AR9="|","|",AE$7+'INF S3 3'!$AR9-'INF S3 3'!$AN$5)</f>
        <v>0.37252314814814813</v>
      </c>
      <c r="AF11" s="207">
        <f ca="1">IF('INF S3 3'!$AQ9="|","|",AF$7+'INF S3 3'!$AQ9-'INF S3 3'!$AQ$5)</f>
        <v>0.38925488425925925</v>
      </c>
      <c r="AG11" s="196" t="str">
        <f ca="1">IF('INF S3 3'!$AT9="|","|",AG$8+'INF S3 3'!$AT9)</f>
        <v>|</v>
      </c>
      <c r="AH11" s="196"/>
      <c r="AI11" s="190" t="str">
        <f ca="1">IF('INF S4 3-351'!$AS8="|","|",AI$7+'INF S4 3-351'!$AS8)</f>
        <v>|</v>
      </c>
      <c r="AJ11" s="83">
        <f ca="1">IF('INF S3 3'!$AQ9="|","|",AJ$7+'INF S3 3'!$AQ9-'INF S3 3'!$AQ$5)</f>
        <v>0.41911599537037036</v>
      </c>
      <c r="AK11" s="83">
        <f ca="1">IF('INF S4 3-351'!$AQ8="|","|",AK$7+'INF S4 3-351'!$AQ8)</f>
        <v>0.43994932870370368</v>
      </c>
      <c r="AL11" s="196" t="str">
        <f ca="1">IF('INF S3 3'!$AT9="|","|",AL$8+'INF S3 3'!$AT9)</f>
        <v>|</v>
      </c>
      <c r="AM11" s="82">
        <f ca="1">IF('INF S3 3'!$AR9="|","|",AM$7+'INF S3 3'!$AR9-'INF S3 3'!$AN$5)</f>
        <v>0.4558564814814815</v>
      </c>
      <c r="AN11" s="207">
        <f ca="1">IF('INF S3 3'!$AQ9="|","|",AN$7+'INF S3 3'!$AQ9-'INF S3 3'!$AQ$5)</f>
        <v>0.47258821759259256</v>
      </c>
      <c r="AO11" s="196" t="str">
        <f ca="1">IF('INF S3 3'!$AT9="|","|",AO$8+'INF S3 3'!$AT9)</f>
        <v>|</v>
      </c>
      <c r="AP11" s="196"/>
      <c r="AQ11" s="190" t="str">
        <f ca="1">IF('INF S4 3-351'!$AS8="|","|",AQ$7+'INF S4 3-351'!$AS8)</f>
        <v>|</v>
      </c>
      <c r="AR11" s="83">
        <f ca="1">IF('INF S3 3'!$AQ9="|","|",AR$7+'INF S3 3'!$AQ9-'INF S3 3'!$AQ$5)</f>
        <v>0.50244932870370362</v>
      </c>
      <c r="AS11" s="83">
        <f ca="1">IF('INF S4 3-351'!$AQ8="|","|",AS$7+'INF S4 3-351'!$AQ8)</f>
        <v>0.52328266203703699</v>
      </c>
      <c r="AT11" s="196" t="str">
        <f ca="1">IF('INF S3 3'!$AT9="|","|",AT$8+'INF S3 3'!$AT9)</f>
        <v>|</v>
      </c>
      <c r="AU11" s="82">
        <f ca="1">IF('INF S3 3'!$AR9="|","|",AU$7+'INF S3 3'!$AR9-'INF S3 3'!$AN$5)</f>
        <v>0.53918981481481487</v>
      </c>
      <c r="AV11" s="207">
        <f ca="1">IF('INF S3 3'!$AQ9="|","|",AV$7+'INF S3 3'!$AQ9-'INF S3 3'!$AQ$5)</f>
        <v>0.55592155092592588</v>
      </c>
      <c r="AW11" s="196" t="str">
        <f ca="1">IF('INF S3 3'!$AT9="|","|",AW$8+'INF S3 3'!$AT9)</f>
        <v>|</v>
      </c>
      <c r="AX11" s="196"/>
      <c r="AY11" s="190" t="str">
        <f ca="1">IF('INF S4 3-351'!$AS8="|","|",AY$7+'INF S4 3-351'!$AS8)</f>
        <v>|</v>
      </c>
      <c r="AZ11" s="83">
        <f ca="1">IF('INF S3 3'!$AQ9="|","|",AZ$7+'INF S3 3'!$AQ9-'INF S3 3'!$AQ$5)</f>
        <v>0.58578266203703699</v>
      </c>
      <c r="BA11" s="83">
        <f ca="1">IF('INF S4 3-351'!$AQ8="|","|",BA$7+'INF S4 3-351'!$AQ8)</f>
        <v>0.60661599537037036</v>
      </c>
      <c r="BB11" s="196" t="str">
        <f ca="1">IF('INF S3 3'!$AT9="|","|",BB$8+'INF S3 3'!$AT9)</f>
        <v>|</v>
      </c>
      <c r="BC11" s="82">
        <f ca="1">IF('INF S3 3'!$AR9="|","|",BC$7+'INF S3 3'!$AR9-'INF S3 3'!$AN$5)</f>
        <v>0.62252314814814824</v>
      </c>
      <c r="BD11" s="83">
        <f ca="1">IF('INF S3 3'!$AQ9="|","|",BD$7+'INF S3 3'!$AQ9-'INF S3 3'!$AQ$5)</f>
        <v>0.62744932870370373</v>
      </c>
      <c r="BE11" s="207">
        <f ca="1">IF('INF S3 3'!$AQ9="|","|",BE$7+'INF S3 3'!$AQ9-'INF S3 3'!$AQ$5)</f>
        <v>0.63925488425925925</v>
      </c>
      <c r="BF11" s="83">
        <f ca="1">IF('INF S4 3-351'!$AQ8="|","|",BF$7+'INF S4 3-351'!$AQ8)</f>
        <v>0.64828266203703699</v>
      </c>
      <c r="BG11" s="196" t="str">
        <f ca="1">IF('INF S3 3'!$AT9="|","|",BG$8+'INF S3 3'!$AT9)</f>
        <v>|</v>
      </c>
      <c r="BH11" s="196"/>
      <c r="BI11" s="190" t="str">
        <f ca="1">IF('INF S4 3-351'!$AS8="|","|",BI$7+'INF S4 3-351'!$AS8)</f>
        <v>|</v>
      </c>
      <c r="BJ11" s="82">
        <f ca="1">IF('INF S3 3'!$AR9="|","|",BJ$7+'INF S3 3'!$AR9-'INF S3 3'!$AN$5)</f>
        <v>0.66418981481481487</v>
      </c>
      <c r="BK11" s="83">
        <f ca="1">IF('INF S3 3'!$AQ9="|","|",BK$7+'INF S3 3'!$AQ9-'INF S3 3'!$AQ$5)</f>
        <v>0.66911599537037036</v>
      </c>
      <c r="BL11" s="207">
        <f ca="1">IF('INF S3 3'!$AQ9="|","|",BL$7+'INF S3 3'!$AQ9-'INF S3 3'!$AQ$5)</f>
        <v>0.68092155092592588</v>
      </c>
      <c r="BM11" s="83">
        <f ca="1">IF('INF S4 3-351'!$AQ8="|","|",BM$7+'INF S4 3-351'!$AQ8)</f>
        <v>0.68994932870370362</v>
      </c>
      <c r="BN11" s="196" t="str">
        <f ca="1">IF('INF S3 3'!$AT9="|","|",BN$8+'INF S3 3'!$AT9)</f>
        <v>|</v>
      </c>
      <c r="BO11" s="196"/>
      <c r="BP11" s="190" t="str">
        <f ca="1">IF('INF S4 3-351'!$AS8="|","|",BP$7+'INF S4 3-351'!$AS8)</f>
        <v>|</v>
      </c>
      <c r="BQ11" s="82">
        <f ca="1">IF('INF S3 3'!$AR9="|","|",BQ$7+'INF S3 3'!$AR9-'INF S3 3'!$AN$5)</f>
        <v>0.7058564814814815</v>
      </c>
      <c r="BR11" s="83">
        <f ca="1">IF('INF S3 3'!$AQ9="|","|",BR$7+'INF S3 3'!$AQ9-'INF S3 3'!$AQ$5)</f>
        <v>0.71078266203703699</v>
      </c>
      <c r="BS11" s="207">
        <f ca="1">IF('INF S3 3'!$AQ9="|","|",BS$7+'INF S3 3'!$AQ9-'INF S3 3'!$AQ$5)</f>
        <v>0.72258821759259262</v>
      </c>
      <c r="BT11" s="83">
        <f ca="1">IF('INF S4 3-351'!$AQ8="|","|",BT$7+'INF S4 3-351'!$AQ8)</f>
        <v>0.73161599537037025</v>
      </c>
      <c r="BU11" s="196" t="str">
        <f ca="1">IF('INF S3 3'!$AT9="|","|",BU$8+'INF S3 3'!$AT9)</f>
        <v>|</v>
      </c>
      <c r="BV11" s="196"/>
      <c r="BW11" s="190" t="str">
        <f ca="1">IF('INF S4 3-351'!$AS8="|","|",BW$7+'INF S4 3-351'!$AS8)</f>
        <v>|</v>
      </c>
      <c r="BX11" s="82">
        <f ca="1">IF('INF S3 3'!$AR9="|","|",BX$7+'INF S3 3'!$AR9-'INF S3 3'!$AN$5)</f>
        <v>0.74752314814814824</v>
      </c>
      <c r="BY11" s="207">
        <f ca="1">IF('INF S3 3'!$AQ9="|","|",BY$7+'INF S3 3'!$AQ9-'INF S3 3'!$AQ$5)</f>
        <v>0.76425488425925925</v>
      </c>
      <c r="BZ11" s="196" t="str">
        <f ca="1">IF('INF S3 3'!$AT9="|","|",BZ$8+'INF S3 3'!$AT9)</f>
        <v>|</v>
      </c>
      <c r="CA11" s="196"/>
      <c r="CB11" s="190" t="str">
        <f ca="1">IF('INF S4 3-351'!$AS8="|","|",CB$7+'INF S4 3-351'!$AS8)</f>
        <v>|</v>
      </c>
      <c r="CC11" s="83">
        <f ca="1">IF('INF S3 3'!$AQ9="|","|",CC$7+'INF S3 3'!$AQ9-'INF S3 3'!$AQ$5)</f>
        <v>0.79411599537037025</v>
      </c>
      <c r="CD11" s="83">
        <f ca="1">IF('INF S4 3-351'!$AQ8="|","|",CD$7+'INF S4 3-351'!$AQ8)</f>
        <v>0.81494932870370362</v>
      </c>
      <c r="CE11" s="196" t="str">
        <f ca="1">IF('INF S3 3'!$AT9="|","|",CE$8+'INF S3 3'!$AT9)</f>
        <v>|</v>
      </c>
      <c r="CF11" s="82">
        <f ca="1">IF('INF S3 3'!$AR9="|","|",CF$7+'INF S3 3'!$AR9-'INF S3 3'!$AN$5)</f>
        <v>0.8308564814814815</v>
      </c>
      <c r="CG11" s="207">
        <f ca="1">IF('INF S3 3'!$AQ9="|","|",CG$7+'INF S3 3'!$AQ9-'INF S3 3'!$AQ$5)</f>
        <v>0.84758821759259262</v>
      </c>
      <c r="CH11" s="196" t="str">
        <f ca="1">IF('INF S3 3'!$AT9="|","|",CH$8+'INF S3 3'!$AT9)</f>
        <v>|</v>
      </c>
      <c r="CI11" s="196"/>
      <c r="CJ11" s="190" t="str">
        <f ca="1">IF('INF S4 3-351'!$AS8="|","|",CJ$7+'INF S4 3-351'!$AS8)</f>
        <v>|</v>
      </c>
      <c r="CK11" s="83">
        <f ca="1">IF('INF S3 3'!$AQ9="|","|",CK$7+'INF S3 3'!$AQ9-'INF S3 3'!$AQ$5)</f>
        <v>0.87744932870370362</v>
      </c>
      <c r="CL11" s="83">
        <f ca="1">IF('INF S4 3-351'!$AQ8="|","|",CL$7+'INF S4 3-351'!$AQ8)</f>
        <v>0.89828266203703699</v>
      </c>
      <c r="CM11" s="196" t="str">
        <f ca="1">IF('INF S3 3'!$AT9="|","|",CM$8+'INF S3 3'!$AT9)</f>
        <v>|</v>
      </c>
      <c r="CN11" s="82">
        <f ca="1">IF('INF S3 3'!$AR9="|","|",CN$7+'INF S3 3'!$AR9-'INF S3 3'!$AN$5)</f>
        <v>0.91418981481481487</v>
      </c>
      <c r="CO11" s="207">
        <f ca="1">IF('INF S3 3'!$AQ9="|","|",CO$7+'INF S3 3'!$AQ9-'INF S3 3'!$AQ$5)</f>
        <v>0.93092155092592588</v>
      </c>
      <c r="CP11" s="196" t="str">
        <f ca="1">IF('INF S3 3'!$AT9="|","|",CP$8+'INF S3 3'!$AT9)</f>
        <v>|</v>
      </c>
      <c r="CQ11" s="190" t="str">
        <f ca="1">IF('INF S4 3-351'!$AS8="|","|",CQ$7+'INF S4 3-351'!$AS8)</f>
        <v>|</v>
      </c>
      <c r="CR11" s="83">
        <f ca="1">IF('INF S3 3'!$AQ9="|","|",CR$7+'INF S3 3'!$AQ9-'INF S3 3'!$AQ$5)</f>
        <v>0.96078266203703699</v>
      </c>
      <c r="CS11" s="175"/>
      <c r="CT11" s="175"/>
      <c r="CU11" s="280"/>
      <c r="CV11" s="225">
        <v>23.379000000000019</v>
      </c>
      <c r="CW11" s="226">
        <v>26.904999999999994</v>
      </c>
      <c r="CX11" s="155" t="s">
        <v>128</v>
      </c>
      <c r="CY11" s="180"/>
      <c r="CZ11" s="83">
        <f ca="1">IF('INF S3 3'!$AY9="|","|",CZ$19+'INF S3 3'!$AY9)</f>
        <v>0.24700267361111111</v>
      </c>
      <c r="DA11" s="82">
        <f ca="1">IF('INF S3 3'!$AZ9="|","|",DA$19+'INF S3 3'!$AZ9)</f>
        <v>0.25359070601851852</v>
      </c>
      <c r="DB11" s="207"/>
      <c r="DC11" s="190" t="str">
        <f ca="1">IF('INF S4 3-351'!$BA8="|","|",DC$24+'INF S4 3-351'!$BA8)</f>
        <v>|</v>
      </c>
      <c r="DD11" s="196" t="str">
        <f ca="1">IF('INF S3 3'!$BB9="|","|",DD$19+'INF S3 3'!$BB9)</f>
        <v>|</v>
      </c>
      <c r="DE11" s="83">
        <f ca="1">IF('INF S4 3-351'!$AY8="|","|",DE$24+'INF S4 3-351'!$AY8)</f>
        <v>0.26944454861111111</v>
      </c>
      <c r="DF11" s="207">
        <f ca="1">IF('INF S3 3'!$AY9="|","|",DF$19+'INF S3 3'!$AY9)</f>
        <v>0.27825267361111111</v>
      </c>
      <c r="DG11" s="83">
        <f ca="1">IF('INF S3 3'!$AY9="|","|",DG$19+'INF S3 3'!$AY9)</f>
        <v>0.28866934027777774</v>
      </c>
      <c r="DH11" s="82">
        <f ca="1">IF('INF S3 3'!$AZ9="|","|",DH$19+'INF S3 3'!$AZ9)</f>
        <v>0.2952573726851852</v>
      </c>
      <c r="DI11" s="207"/>
      <c r="DJ11" s="190" t="str">
        <f ca="1">IF('INF S4 3-351'!$BA8="|","|",DJ$24+'INF S4 3-351'!$BA8)</f>
        <v>|</v>
      </c>
      <c r="DK11" s="196" t="str">
        <f ca="1">IF('INF S3 3'!$BB9="|","|",DK$19+'INF S3 3'!$BB9)</f>
        <v>|</v>
      </c>
      <c r="DL11" s="83">
        <f ca="1">IF('INF S4 3-351'!$AY8="|","|",DL$24+'INF S4 3-351'!$AY8)</f>
        <v>0.3111112152777778</v>
      </c>
      <c r="DM11" s="207">
        <f ca="1">IF('INF S3 3'!$AY9="|","|",DM$19+'INF S3 3'!$AY9)</f>
        <v>0.31991934027777774</v>
      </c>
      <c r="DN11" s="83">
        <f ca="1">IF('INF S3 3'!$AY9="|","|",DN$19+'INF S3 3'!$AY9)</f>
        <v>0.33033600694444443</v>
      </c>
      <c r="DO11" s="82">
        <f ca="1">IF('INF S3 3'!$AZ9="|","|",DO$19+'INF S3 3'!$AZ9)</f>
        <v>0.33692403935185189</v>
      </c>
      <c r="DP11" s="207"/>
      <c r="DQ11" s="190" t="str">
        <f ca="1">IF('INF S4 3-351'!$BA8="|","|",DQ$24+'INF S4 3-351'!$BA8)</f>
        <v>|</v>
      </c>
      <c r="DR11" s="196" t="str">
        <f ca="1">IF('INF S3 3'!$BB9="|","|",DR$19+'INF S3 3'!$BB9)</f>
        <v>|</v>
      </c>
      <c r="DS11" s="83">
        <f ca="1">IF('INF S4 3-351'!$AY8="|","|",DS$24+'INF S4 3-351'!$AY8)</f>
        <v>0.35277788194444443</v>
      </c>
      <c r="DT11" s="207">
        <f ca="1">IF('INF S3 3'!$AY9="|","|",DT$19+'INF S3 3'!$AY9)</f>
        <v>0.36158600694444443</v>
      </c>
      <c r="DU11" s="83">
        <f ca="1">IF('INF S3 3'!$AY9="|","|",DU$19+'INF S3 3'!$AY9)</f>
        <v>0.37200267361111111</v>
      </c>
      <c r="DV11" s="82">
        <f ca="1">IF('INF S3 3'!$AZ9="|","|",DV$19+'INF S3 3'!$AZ9)</f>
        <v>0.37859070601851857</v>
      </c>
      <c r="DW11" s="207"/>
      <c r="DX11" s="190" t="str">
        <f ca="1">IF('INF S4 3-351'!$BA8="|","|",DX$24+'INF S4 3-351'!$BA8)</f>
        <v>|</v>
      </c>
      <c r="DY11" s="196" t="str">
        <f ca="1">IF('INF S3 3'!$BB9="|","|",DY$19+'INF S3 3'!$BB9)</f>
        <v>|</v>
      </c>
      <c r="DZ11" s="83">
        <f ca="1">IF('INF S4 3-351'!$AY8="|","|",DZ$24+'INF S4 3-351'!$AY8)</f>
        <v>0.39444454861111111</v>
      </c>
      <c r="EA11" s="207">
        <f ca="1">IF('INF S3 3'!$AY9="|","|",EA$19+'INF S3 3'!$AY9)</f>
        <v>0.40325267361111111</v>
      </c>
      <c r="EB11" s="82">
        <f ca="1">IF('INF S3 3'!$AZ9="|","|",EB$19+'INF S3 3'!$AZ9)</f>
        <v>0.42025737268518526</v>
      </c>
      <c r="EC11" s="196" t="str">
        <f ca="1">IF('INF S3 3'!$BB9="|","|",EC$19+'INF S3 3'!$BB9)</f>
        <v>|</v>
      </c>
      <c r="ED11" s="83">
        <f ca="1">IF('INF S4 3-351'!$AY8="|","|",ED$24+'INF S4 3-351'!$AY8)</f>
        <v>0.4361112152777778</v>
      </c>
      <c r="EE11" s="83">
        <f ca="1">IF('INF S3 3'!$AY9="|","|",EE$19+'INF S3 3'!$AY9)</f>
        <v>0.45533600694444443</v>
      </c>
      <c r="EF11" s="207"/>
      <c r="EG11" s="190" t="str">
        <f ca="1">IF('INF S4 3-351'!$BA8="|","|",EG$24+'INF S4 3-351'!$BA8)</f>
        <v>|</v>
      </c>
      <c r="EH11" s="196" t="str">
        <f ca="1">IF('INF S3 3'!$BB9="|","|",EH$19+'INF S3 3'!$BB9)</f>
        <v>|</v>
      </c>
      <c r="EI11" s="207">
        <f ca="1">IF('INF S3 3'!$AY9="|","|",EI$19+'INF S3 3'!$AY9)</f>
        <v>0.48658600694444443</v>
      </c>
      <c r="EJ11" s="82">
        <f ca="1">IF('INF S3 3'!$AZ9="|","|",EJ$19+'INF S3 3'!$AZ9)</f>
        <v>0.50359070601851852</v>
      </c>
      <c r="EK11" s="196" t="str">
        <f ca="1">IF('INF S3 3'!$BB9="|","|",EK$19+'INF S3 3'!$BB9)</f>
        <v>|</v>
      </c>
      <c r="EL11" s="83">
        <f ca="1">IF('INF S4 3-351'!$AY8="|","|",EL$24+'INF S4 3-351'!$AY8)</f>
        <v>0.51944454861111111</v>
      </c>
      <c r="EM11" s="83">
        <f ca="1">IF('INF S3 3'!$AY9="|","|",EM$19+'INF S3 3'!$AY9)</f>
        <v>0.5386693402777778</v>
      </c>
      <c r="EN11" s="207"/>
      <c r="EO11" s="190" t="str">
        <f ca="1">IF('INF S4 3-351'!$BA8="|","|",EO$24+'INF S4 3-351'!$BA8)</f>
        <v>|</v>
      </c>
      <c r="EP11" s="196" t="str">
        <f ca="1">IF('INF S3 3'!$BB9="|","|",EP$19+'INF S3 3'!$BB9)</f>
        <v>|</v>
      </c>
      <c r="EQ11" s="207">
        <f ca="1">IF('INF S3 3'!$AY9="|","|",EQ$19+'INF S3 3'!$AY9)</f>
        <v>0.5699193402777778</v>
      </c>
      <c r="ER11" s="82">
        <f ca="1">IF('INF S3 3'!$AZ9="|","|",ER$19+'INF S3 3'!$AZ9)</f>
        <v>0.58692403935185189</v>
      </c>
      <c r="ES11" s="196" t="str">
        <f ca="1">IF('INF S3 3'!$BB9="|","|",ES$19+'INF S3 3'!$BB9)</f>
        <v>|</v>
      </c>
      <c r="ET11" s="83">
        <f ca="1">IF('INF S4 3-351'!$AY8="|","|",ET$24+'INF S4 3-351'!$AY8)</f>
        <v>0.60277788194444448</v>
      </c>
      <c r="EU11" s="83">
        <f ca="1">IF('INF S3 3'!$AY9="|","|",EU$19+'INF S3 3'!$AY9)</f>
        <v>0.62200267361111106</v>
      </c>
      <c r="EV11" s="207"/>
      <c r="EW11" s="190" t="str">
        <f ca="1">IF('INF S4 3-351'!$BA8="|","|",EW$24+'INF S4 3-351'!$BA8)</f>
        <v>|</v>
      </c>
      <c r="EX11" s="196" t="str">
        <f ca="1">IF('INF S3 3'!$BB9="|","|",EX$19+'INF S3 3'!$BB9)</f>
        <v>|</v>
      </c>
      <c r="EY11" s="207">
        <f ca="1">IF('INF S3 3'!$AY9="|","|",EY$19+'INF S3 3'!$AY9)</f>
        <v>0.65325267361111106</v>
      </c>
      <c r="EZ11" s="83">
        <f ca="1">IF('INF S3 3'!$AY9="|","|",EZ$19+'INF S3 3'!$AY9)</f>
        <v>0.6636693402777778</v>
      </c>
      <c r="FA11" s="82">
        <f ca="1">IF('INF S3 3'!$AZ9="|","|",FA$19+'INF S3 3'!$AZ9)</f>
        <v>0.67025737268518515</v>
      </c>
      <c r="FB11" s="207"/>
      <c r="FC11" s="190" t="str">
        <f ca="1">IF('INF S4 3-351'!$BA8="|","|",FC$24+'INF S4 3-351'!$BA8)</f>
        <v>|</v>
      </c>
      <c r="FD11" s="196" t="str">
        <f ca="1">IF('INF S3 3'!$BB9="|","|",FD$19+'INF S3 3'!$BB9)</f>
        <v>|</v>
      </c>
      <c r="FE11" s="83">
        <f ca="1">IF('INF S4 3-351'!$AY8="|","|",FE$24+'INF S4 3-351'!$AY8)</f>
        <v>0.68611121527777774</v>
      </c>
      <c r="FF11" s="207">
        <f ca="1">IF('INF S3 3'!$AY9="|","|",FF$19+'INF S3 3'!$AY9)</f>
        <v>0.6949193402777778</v>
      </c>
      <c r="FG11" s="83">
        <f ca="1">IF('INF S3 3'!$AY9="|","|",FG$19+'INF S3 3'!$AY9)</f>
        <v>0.70533600694444443</v>
      </c>
      <c r="FH11" s="82">
        <f ca="1">IF('INF S3 3'!$AZ9="|","|",FH$19+'INF S3 3'!$AZ9)</f>
        <v>0.71192403935185178</v>
      </c>
      <c r="FI11" s="207"/>
      <c r="FJ11" s="190" t="str">
        <f ca="1">IF('INF S4 3-351'!$BA8="|","|",FJ$24+'INF S4 3-351'!$BA8)</f>
        <v>|</v>
      </c>
      <c r="FK11" s="196" t="str">
        <f ca="1">IF('INF S3 3'!$BB9="|","|",FK$19+'INF S3 3'!$BB9)</f>
        <v>|</v>
      </c>
      <c r="FL11" s="207">
        <f ca="1">IF('INF S3 3'!$AY9="|","|",FL$19+'INF S3 3'!$AY9)</f>
        <v>0.73658600694444443</v>
      </c>
      <c r="FM11" s="83">
        <f ca="1">IF('INF S3 3'!$AY9="|","|",FM$19+'INF S3 3'!$AY9)</f>
        <v>0.74700267361111106</v>
      </c>
      <c r="FN11" s="82">
        <f ca="1">IF('INF S3 3'!$AZ9="|","|",FN$19+'INF S3 3'!$AZ9)</f>
        <v>0.75359070601851841</v>
      </c>
      <c r="FO11" s="207"/>
      <c r="FP11" s="190" t="str">
        <f ca="1">IF('INF S4 3-351'!$BA8="|","|",FP$24+'INF S4 3-351'!$BA8)</f>
        <v>|</v>
      </c>
      <c r="FQ11" s="196" t="str">
        <f ca="1">IF('INF S3 3'!$BB9="|","|",FQ$19+'INF S3 3'!$BB9)</f>
        <v>|</v>
      </c>
      <c r="FR11" s="83">
        <f ca="1">IF('INF S4 3-351'!$AY8="|","|",FR$24+'INF S4 3-351'!$AY8)</f>
        <v>0.76944454861111111</v>
      </c>
      <c r="FS11" s="207">
        <f ca="1">IF('INF S3 3'!$AY9="|","|",FS$19+'INF S3 3'!$AY9)</f>
        <v>0.77825267361111106</v>
      </c>
      <c r="FT11" s="82">
        <f ca="1">IF('INF S3 3'!$AZ9="|","|",FT$19+'INF S3 3'!$AZ9)</f>
        <v>0.79525737268518515</v>
      </c>
      <c r="FU11" s="196" t="str">
        <f ca="1">IF('INF S3 3'!$BB9="|","|",FU$19+'INF S3 3'!$BB9)</f>
        <v>|</v>
      </c>
      <c r="FV11" s="83">
        <f ca="1">IF('INF S4 3-351'!$AY8="|","|",FV$24+'INF S4 3-351'!$AY8)</f>
        <v>0.81111121527777774</v>
      </c>
      <c r="FW11" s="83">
        <f ca="1">IF('INF S3 3'!$AY9="|","|",FW$19+'INF S3 3'!$AY9)</f>
        <v>0.83033600694444443</v>
      </c>
      <c r="FX11" s="207"/>
      <c r="FY11" s="190" t="str">
        <f ca="1">IF('INF S4 3-351'!$BA8="|","|",FY$24+'INF S4 3-351'!$BA8)</f>
        <v>|</v>
      </c>
      <c r="FZ11" s="196" t="str">
        <f ca="1">IF('INF S3 3'!$BB9="|","|",FZ$19+'INF S3 3'!$BB9)</f>
        <v>|</v>
      </c>
      <c r="GA11" s="207">
        <f ca="1">IF('INF S3 3'!$AY9="|","|",GA$19+'INF S3 3'!$AY9)</f>
        <v>0.86158600694444443</v>
      </c>
      <c r="GB11" s="82">
        <f ca="1">IF('INF S3 3'!$AZ9="|","|",GB$19+'INF S3 3'!$AZ9)</f>
        <v>0.87859070601851841</v>
      </c>
      <c r="GC11" s="196" t="str">
        <f ca="1">IF('INF S3 3'!$BB9="|","|",GC$19+'INF S3 3'!$BB9)</f>
        <v>|</v>
      </c>
      <c r="GD11" s="83">
        <f ca="1">IF('INF S4 3-351'!$AY8="|","|",GD$24+'INF S4 3-351'!$AY8)</f>
        <v>0.89444454861111111</v>
      </c>
      <c r="GE11" s="83">
        <f ca="1">IF('INF S3 3'!$AY9="|","|",GE$19+'INF S3 3'!$AY9)</f>
        <v>0.9136693402777778</v>
      </c>
      <c r="GF11" s="207"/>
      <c r="GG11" s="190" t="str">
        <f ca="1">IF('INF S4 3-351'!$BA8="|","|",GG$24+'INF S4 3-351'!$BA8)</f>
        <v>|</v>
      </c>
      <c r="GH11" s="196" t="str">
        <f ca="1">IF('INF S3 3'!$BB9="|","|",GH$19+'INF S3 3'!$BB9)</f>
        <v>|</v>
      </c>
      <c r="GI11" s="207">
        <f ca="1">IF('INF S3 3'!$AY9="|","|",GI$19+'INF S3 3'!$AY9)</f>
        <v>0.9449193402777778</v>
      </c>
      <c r="GJ11" s="82">
        <f ca="1">IF('INF S3 3'!$AZ9="|","|",GJ$19+'INF S3 3'!$AZ9)</f>
        <v>0.96192403935185178</v>
      </c>
      <c r="GK11" s="83">
        <f ca="1">IF('INF S4 3-351'!$AY8="|","|",GK$24+'INF S4 3-351'!$AY8)</f>
        <v>0.97777788194444448</v>
      </c>
      <c r="GL11" s="83">
        <f ca="1">IF('INF S3 3'!$AY9="|","|",GL$19+'INF S3 3'!$AY9)</f>
        <v>0.99700267361111106</v>
      </c>
    </row>
    <row r="12" spans="1:194">
      <c r="A12" s="225">
        <f ca="1">'INF S3 3'!K10</f>
        <v>18.865999999999985</v>
      </c>
      <c r="B12" s="226">
        <f ca="1">'INF S4 3-351'!K9</f>
        <v>22.39199999999996</v>
      </c>
      <c r="C12" s="154" t="str">
        <f ca="1">'INF S3 3'!L10</f>
        <v>Paczkowo</v>
      </c>
      <c r="D12" s="180"/>
      <c r="E12" s="83">
        <f ca="1">IF('INF S3 3'!$AQ10="|","|",E$7+'INF S3 3'!$AQ10-'INF S3 3'!$AQ$5)</f>
        <v>0.21330047453703704</v>
      </c>
      <c r="F12" s="207">
        <f ca="1">IF('INF S3 3'!$AQ10="|","|",F$7+'INF S3 3'!$AQ10-'INF S3 3'!$AQ$5)</f>
        <v>0.22510603009259261</v>
      </c>
      <c r="G12" s="83">
        <f ca="1">IF('INF S4 3-351'!$AQ9="|","|",G$7+'INF S4 3-351'!$AQ9)</f>
        <v>0.23413380787037039</v>
      </c>
      <c r="H12" s="196"/>
      <c r="I12" s="190" t="str">
        <f ca="1">IF('INF S4 3-351'!$AS9="|","|",I$7+'INF S4 3-351'!$AS9)</f>
        <v>|</v>
      </c>
      <c r="J12" s="82" t="str">
        <f ca="1">IF('INF S3 3'!$AR10="|","|",J$7+'INF S3 3'!$AR10-'INF S3 3'!$AN$5)</f>
        <v>|</v>
      </c>
      <c r="K12" s="83">
        <f ca="1">IF('INF S3 3'!$AQ10="|","|",K$7+'INF S3 3'!$AQ10-'INF S3 3'!$AQ$5)</f>
        <v>0.25496714120370367</v>
      </c>
      <c r="L12" s="207">
        <f ca="1">IF('INF S3 3'!$AQ10="|","|",L$7+'INF S3 3'!$AQ10-'INF S3 3'!$AQ$5)</f>
        <v>0.26677269675925924</v>
      </c>
      <c r="M12" s="83">
        <f ca="1">IF('INF S4 3-351'!$AQ9="|","|",M$7+'INF S4 3-351'!$AQ9)</f>
        <v>0.27580047453703704</v>
      </c>
      <c r="N12" s="196" t="str">
        <f ca="1">IF('INF S3 3'!$AT10="|","|",N$8+'INF S3 3'!$AT10)</f>
        <v>|</v>
      </c>
      <c r="O12" s="196"/>
      <c r="P12" s="190" t="str">
        <f ca="1">IF('INF S4 3-351'!$AS9="|","|",P$7+'INF S4 3-351'!$AS9)</f>
        <v>|</v>
      </c>
      <c r="Q12" s="82" t="str">
        <f ca="1">IF('INF S3 3'!$AR10="|","|",Q$7+'INF S3 3'!$AR10-'INF S3 3'!$AN$5)</f>
        <v>|</v>
      </c>
      <c r="R12" s="83">
        <f ca="1">IF('INF S3 3'!$AQ10="|","|",R$7+'INF S3 3'!$AQ10-'INF S3 3'!$AQ$5)</f>
        <v>0.29663380787037036</v>
      </c>
      <c r="S12" s="207">
        <f ca="1">IF('INF S3 3'!$AQ10="|","|",S$7+'INF S3 3'!$AQ10-'INF S3 3'!$AQ$5)</f>
        <v>0.30843936342592593</v>
      </c>
      <c r="T12" s="83">
        <f ca="1">IF('INF S4 3-351'!$AQ9="|","|",T$7+'INF S4 3-351'!$AQ9)</f>
        <v>0.31746714120370367</v>
      </c>
      <c r="U12" s="196" t="str">
        <f ca="1">IF('INF S3 3'!$AT10="|","|",U$8+'INF S3 3'!$AT10)</f>
        <v>|</v>
      </c>
      <c r="V12" s="196"/>
      <c r="W12" s="190" t="str">
        <f ca="1">IF('INF S4 3-351'!$AS9="|","|",W$7+'INF S4 3-351'!$AS9)</f>
        <v>|</v>
      </c>
      <c r="X12" s="82" t="str">
        <f ca="1">IF('INF S3 3'!$AR10="|","|",X$7+'INF S3 3'!$AR10-'INF S3 3'!$AN$5)</f>
        <v>|</v>
      </c>
      <c r="Y12" s="83">
        <f ca="1">IF('INF S3 3'!$AQ10="|","|",Y$7+'INF S3 3'!$AQ10-'INF S3 3'!$AQ$5)</f>
        <v>0.33830047453703704</v>
      </c>
      <c r="Z12" s="207">
        <f ca="1">IF('INF S3 3'!$AQ10="|","|",Z$7+'INF S3 3'!$AQ10-'INF S3 3'!$AQ$5)</f>
        <v>0.35010603009259256</v>
      </c>
      <c r="AA12" s="83">
        <f ca="1">IF('INF S4 3-351'!$AQ9="|","|",AA$7+'INF S4 3-351'!$AQ9)</f>
        <v>0.35913380787037036</v>
      </c>
      <c r="AB12" s="196" t="str">
        <f ca="1">IF('INF S3 3'!$AT10="|","|",AB$8+'INF S3 3'!$AT10)</f>
        <v>|</v>
      </c>
      <c r="AC12" s="196"/>
      <c r="AD12" s="190" t="str">
        <f ca="1">IF('INF S4 3-351'!$AS9="|","|",AD$7+'INF S4 3-351'!$AS9)</f>
        <v>|</v>
      </c>
      <c r="AE12" s="82" t="str">
        <f ca="1">IF('INF S3 3'!$AR10="|","|",AE$7+'INF S3 3'!$AR10-'INF S3 3'!$AN$5)</f>
        <v>|</v>
      </c>
      <c r="AF12" s="207">
        <f ca="1">IF('INF S3 3'!$AQ10="|","|",AF$7+'INF S3 3'!$AQ10-'INF S3 3'!$AQ$5)</f>
        <v>0.39177269675925924</v>
      </c>
      <c r="AG12" s="196" t="str">
        <f ca="1">IF('INF S3 3'!$AT10="|","|",AG$8+'INF S3 3'!$AT10)</f>
        <v>|</v>
      </c>
      <c r="AH12" s="196"/>
      <c r="AI12" s="190" t="str">
        <f ca="1">IF('INF S4 3-351'!$AS9="|","|",AI$7+'INF S4 3-351'!$AS9)</f>
        <v>|</v>
      </c>
      <c r="AJ12" s="83">
        <f ca="1">IF('INF S3 3'!$AQ10="|","|",AJ$7+'INF S3 3'!$AQ10-'INF S3 3'!$AQ$5)</f>
        <v>0.42163380787037036</v>
      </c>
      <c r="AK12" s="83">
        <f ca="1">IF('INF S4 3-351'!$AQ9="|","|",AK$7+'INF S4 3-351'!$AQ9)</f>
        <v>0.44246714120370367</v>
      </c>
      <c r="AL12" s="196" t="str">
        <f ca="1">IF('INF S3 3'!$AT10="|","|",AL$8+'INF S3 3'!$AT10)</f>
        <v>|</v>
      </c>
      <c r="AM12" s="82" t="str">
        <f ca="1">IF('INF S3 3'!$AR10="|","|",AM$7+'INF S3 3'!$AR10-'INF S3 3'!$AN$5)</f>
        <v>|</v>
      </c>
      <c r="AN12" s="207">
        <f ca="1">IF('INF S3 3'!$AQ10="|","|",AN$7+'INF S3 3'!$AQ10-'INF S3 3'!$AQ$5)</f>
        <v>0.47510603009259256</v>
      </c>
      <c r="AO12" s="196" t="str">
        <f ca="1">IF('INF S3 3'!$AT10="|","|",AO$8+'INF S3 3'!$AT10)</f>
        <v>|</v>
      </c>
      <c r="AP12" s="196"/>
      <c r="AQ12" s="190" t="str">
        <f ca="1">IF('INF S4 3-351'!$AS9="|","|",AQ$7+'INF S4 3-351'!$AS9)</f>
        <v>|</v>
      </c>
      <c r="AR12" s="83">
        <f ca="1">IF('INF S3 3'!$AQ10="|","|",AR$7+'INF S3 3'!$AQ10-'INF S3 3'!$AQ$5)</f>
        <v>0.50496714120370367</v>
      </c>
      <c r="AS12" s="83">
        <f ca="1">IF('INF S4 3-351'!$AQ9="|","|",AS$7+'INF S4 3-351'!$AQ9)</f>
        <v>0.52580047453703704</v>
      </c>
      <c r="AT12" s="196" t="str">
        <f ca="1">IF('INF S3 3'!$AT10="|","|",AT$8+'INF S3 3'!$AT10)</f>
        <v>|</v>
      </c>
      <c r="AU12" s="82" t="str">
        <f ca="1">IF('INF S3 3'!$AR10="|","|",AU$7+'INF S3 3'!$AR10-'INF S3 3'!$AN$5)</f>
        <v>|</v>
      </c>
      <c r="AV12" s="207">
        <f ca="1">IF('INF S3 3'!$AQ10="|","|",AV$7+'INF S3 3'!$AQ10-'INF S3 3'!$AQ$5)</f>
        <v>0.55843936342592582</v>
      </c>
      <c r="AW12" s="196" t="str">
        <f ca="1">IF('INF S3 3'!$AT10="|","|",AW$8+'INF S3 3'!$AT10)</f>
        <v>|</v>
      </c>
      <c r="AX12" s="196"/>
      <c r="AY12" s="190" t="str">
        <f ca="1">IF('INF S4 3-351'!$AS9="|","|",AY$7+'INF S4 3-351'!$AS9)</f>
        <v>|</v>
      </c>
      <c r="AZ12" s="83">
        <f ca="1">IF('INF S3 3'!$AQ10="|","|",AZ$7+'INF S3 3'!$AQ10-'INF S3 3'!$AQ$5)</f>
        <v>0.58830047453703693</v>
      </c>
      <c r="BA12" s="83">
        <f ca="1">IF('INF S4 3-351'!$AQ9="|","|",BA$7+'INF S4 3-351'!$AQ9)</f>
        <v>0.60913380787037041</v>
      </c>
      <c r="BB12" s="196" t="str">
        <f ca="1">IF('INF S3 3'!$AT10="|","|",BB$8+'INF S3 3'!$AT10)</f>
        <v>|</v>
      </c>
      <c r="BC12" s="82" t="str">
        <f ca="1">IF('INF S3 3'!$AR10="|","|",BC$7+'INF S3 3'!$AR10-'INF S3 3'!$AN$5)</f>
        <v>|</v>
      </c>
      <c r="BD12" s="83">
        <f ca="1">IF('INF S3 3'!$AQ10="|","|",BD$7+'INF S3 3'!$AQ10-'INF S3 3'!$AQ$5)</f>
        <v>0.62996714120370367</v>
      </c>
      <c r="BE12" s="207">
        <f ca="1">IF('INF S3 3'!$AQ10="|","|",BE$7+'INF S3 3'!$AQ10-'INF S3 3'!$AQ$5)</f>
        <v>0.64177269675925919</v>
      </c>
      <c r="BF12" s="83">
        <f ca="1">IF('INF S4 3-351'!$AQ9="|","|",BF$7+'INF S4 3-351'!$AQ9)</f>
        <v>0.65080047453703704</v>
      </c>
      <c r="BG12" s="196" t="str">
        <f ca="1">IF('INF S3 3'!$AT10="|","|",BG$8+'INF S3 3'!$AT10)</f>
        <v>|</v>
      </c>
      <c r="BH12" s="196"/>
      <c r="BI12" s="190" t="str">
        <f ca="1">IF('INF S4 3-351'!$AS9="|","|",BI$7+'INF S4 3-351'!$AS9)</f>
        <v>|</v>
      </c>
      <c r="BJ12" s="82" t="str">
        <f ca="1">IF('INF S3 3'!$AR10="|","|",BJ$7+'INF S3 3'!$AR10-'INF S3 3'!$AN$5)</f>
        <v>|</v>
      </c>
      <c r="BK12" s="83">
        <f ca="1">IF('INF S3 3'!$AQ10="|","|",BK$7+'INF S3 3'!$AQ10-'INF S3 3'!$AQ$5)</f>
        <v>0.6716338078703703</v>
      </c>
      <c r="BL12" s="207">
        <f ca="1">IF('INF S3 3'!$AQ10="|","|",BL$7+'INF S3 3'!$AQ10-'INF S3 3'!$AQ$5)</f>
        <v>0.68343936342592582</v>
      </c>
      <c r="BM12" s="83">
        <f ca="1">IF('INF S4 3-351'!$AQ9="|","|",BM$7+'INF S4 3-351'!$AQ9)</f>
        <v>0.69246714120370367</v>
      </c>
      <c r="BN12" s="196" t="str">
        <f ca="1">IF('INF S3 3'!$AT10="|","|",BN$8+'INF S3 3'!$AT10)</f>
        <v>|</v>
      </c>
      <c r="BO12" s="196"/>
      <c r="BP12" s="190" t="str">
        <f ca="1">IF('INF S4 3-351'!$AS9="|","|",BP$7+'INF S4 3-351'!$AS9)</f>
        <v>|</v>
      </c>
      <c r="BQ12" s="82" t="str">
        <f ca="1">IF('INF S3 3'!$AR10="|","|",BQ$7+'INF S3 3'!$AR10-'INF S3 3'!$AN$5)</f>
        <v>|</v>
      </c>
      <c r="BR12" s="83">
        <f ca="1">IF('INF S3 3'!$AQ10="|","|",BR$7+'INF S3 3'!$AQ10-'INF S3 3'!$AQ$5)</f>
        <v>0.71330047453703693</v>
      </c>
      <c r="BS12" s="207">
        <f ca="1">IF('INF S3 3'!$AQ10="|","|",BS$7+'INF S3 3'!$AQ10-'INF S3 3'!$AQ$5)</f>
        <v>0.72510603009259256</v>
      </c>
      <c r="BT12" s="83">
        <f ca="1">IF('INF S4 3-351'!$AQ9="|","|",BT$7+'INF S4 3-351'!$AQ9)</f>
        <v>0.7341338078703703</v>
      </c>
      <c r="BU12" s="196" t="str">
        <f ca="1">IF('INF S3 3'!$AT10="|","|",BU$8+'INF S3 3'!$AT10)</f>
        <v>|</v>
      </c>
      <c r="BV12" s="196"/>
      <c r="BW12" s="190" t="str">
        <f ca="1">IF('INF S4 3-351'!$AS9="|","|",BW$7+'INF S4 3-351'!$AS9)</f>
        <v>|</v>
      </c>
      <c r="BX12" s="82" t="str">
        <f ca="1">IF('INF S3 3'!$AR10="|","|",BX$7+'INF S3 3'!$AR10-'INF S3 3'!$AN$5)</f>
        <v>|</v>
      </c>
      <c r="BY12" s="207">
        <f ca="1">IF('INF S3 3'!$AQ10="|","|",BY$7+'INF S3 3'!$AQ10-'INF S3 3'!$AQ$5)</f>
        <v>0.76677269675925919</v>
      </c>
      <c r="BZ12" s="196" t="str">
        <f ca="1">IF('INF S3 3'!$AT10="|","|",BZ$8+'INF S3 3'!$AT10)</f>
        <v>|</v>
      </c>
      <c r="CA12" s="196"/>
      <c r="CB12" s="190" t="str">
        <f ca="1">IF('INF S4 3-351'!$AS9="|","|",CB$7+'INF S4 3-351'!$AS9)</f>
        <v>|</v>
      </c>
      <c r="CC12" s="83">
        <f ca="1">IF('INF S3 3'!$AQ10="|","|",CC$7+'INF S3 3'!$AQ10-'INF S3 3'!$AQ$5)</f>
        <v>0.79663380787037019</v>
      </c>
      <c r="CD12" s="83">
        <f ca="1">IF('INF S4 3-351'!$AQ9="|","|",CD$7+'INF S4 3-351'!$AQ9)</f>
        <v>0.81746714120370367</v>
      </c>
      <c r="CE12" s="196" t="str">
        <f ca="1">IF('INF S3 3'!$AT10="|","|",CE$8+'INF S3 3'!$AT10)</f>
        <v>|</v>
      </c>
      <c r="CF12" s="82" t="str">
        <f ca="1">IF('INF S3 3'!$AR10="|","|",CF$7+'INF S3 3'!$AR10-'INF S3 3'!$AN$5)</f>
        <v>|</v>
      </c>
      <c r="CG12" s="207">
        <f ca="1">IF('INF S3 3'!$AQ10="|","|",CG$7+'INF S3 3'!$AQ10-'INF S3 3'!$AQ$5)</f>
        <v>0.85010603009259256</v>
      </c>
      <c r="CH12" s="196" t="str">
        <f ca="1">IF('INF S3 3'!$AT10="|","|",CH$8+'INF S3 3'!$AT10)</f>
        <v>|</v>
      </c>
      <c r="CI12" s="196"/>
      <c r="CJ12" s="190" t="str">
        <f ca="1">IF('INF S4 3-351'!$AS9="|","|",CJ$7+'INF S4 3-351'!$AS9)</f>
        <v>|</v>
      </c>
      <c r="CK12" s="83">
        <f ca="1">IF('INF S3 3'!$AQ10="|","|",CK$7+'INF S3 3'!$AQ10-'INF S3 3'!$AQ$5)</f>
        <v>0.87996714120370356</v>
      </c>
      <c r="CL12" s="83">
        <f ca="1">IF('INF S4 3-351'!$AQ9="|","|",CL$7+'INF S4 3-351'!$AQ9)</f>
        <v>0.90080047453703704</v>
      </c>
      <c r="CM12" s="196" t="str">
        <f ca="1">IF('INF S3 3'!$AT10="|","|",CM$8+'INF S3 3'!$AT10)</f>
        <v>|</v>
      </c>
      <c r="CN12" s="82" t="str">
        <f ca="1">IF('INF S3 3'!$AR10="|","|",CN$7+'INF S3 3'!$AR10-'INF S3 3'!$AN$5)</f>
        <v>|</v>
      </c>
      <c r="CO12" s="207">
        <f ca="1">IF('INF S3 3'!$AQ10="|","|",CO$7+'INF S3 3'!$AQ10-'INF S3 3'!$AQ$5)</f>
        <v>0.93343936342592582</v>
      </c>
      <c r="CP12" s="196" t="str">
        <f ca="1">IF('INF S3 3'!$AT10="|","|",CP$8+'INF S3 3'!$AT10)</f>
        <v>|</v>
      </c>
      <c r="CQ12" s="190" t="str">
        <f ca="1">IF('INF S4 3-351'!$AS9="|","|",CQ$7+'INF S4 3-351'!$AS9)</f>
        <v>|</v>
      </c>
      <c r="CR12" s="83">
        <f ca="1">IF('INF S3 3'!$AQ10="|","|",CR$7+'INF S3 3'!$AQ10-'INF S3 3'!$AQ$5)</f>
        <v>0.96330047453703693</v>
      </c>
      <c r="CS12" s="175"/>
      <c r="CT12" s="175"/>
      <c r="CU12" s="280"/>
      <c r="CV12" s="225">
        <v>18.865999999999985</v>
      </c>
      <c r="CW12" s="226">
        <v>22.39199999999996</v>
      </c>
      <c r="CX12" s="154" t="s">
        <v>129</v>
      </c>
      <c r="CY12" s="180"/>
      <c r="CZ12" s="83">
        <f ca="1">IF('INF S3 3'!$AY10="|","|",CZ$19+'INF S3 3'!$AY10)</f>
        <v>0.24413763888888887</v>
      </c>
      <c r="DA12" s="82" t="str">
        <f ca="1">IF('INF S3 3'!$AZ10="|","|",DA$19+'INF S3 3'!$AZ10)</f>
        <v>|</v>
      </c>
      <c r="DB12" s="207"/>
      <c r="DC12" s="190" t="str">
        <f ca="1">IF('INF S4 3-351'!$BA9="|","|",DC$24+'INF S4 3-351'!$BA9)</f>
        <v>|</v>
      </c>
      <c r="DD12" s="196" t="str">
        <f ca="1">IF('INF S3 3'!$BB10="|","|",DD$19+'INF S3 3'!$BB10)</f>
        <v>|</v>
      </c>
      <c r="DE12" s="83">
        <f ca="1">IF('INF S4 3-351'!$AY9="|","|",DE$24+'INF S4 3-351'!$AY9)</f>
        <v>0.2665795138888889</v>
      </c>
      <c r="DF12" s="207">
        <f ca="1">IF('INF S3 3'!$AY10="|","|",DF$19+'INF S3 3'!$AY10)</f>
        <v>0.2753876388888889</v>
      </c>
      <c r="DG12" s="83">
        <f ca="1">IF('INF S3 3'!$AY10="|","|",DG$19+'INF S3 3'!$AY10)</f>
        <v>0.28580430555555553</v>
      </c>
      <c r="DH12" s="82" t="str">
        <f ca="1">IF('INF S3 3'!$AZ10="|","|",DH$19+'INF S3 3'!$AZ10)</f>
        <v>|</v>
      </c>
      <c r="DI12" s="207"/>
      <c r="DJ12" s="190" t="str">
        <f ca="1">IF('INF S4 3-351'!$BA9="|","|",DJ$24+'INF S4 3-351'!$BA9)</f>
        <v>|</v>
      </c>
      <c r="DK12" s="196" t="str">
        <f ca="1">IF('INF S3 3'!$BB10="|","|",DK$19+'INF S3 3'!$BB10)</f>
        <v>|</v>
      </c>
      <c r="DL12" s="83">
        <f ca="1">IF('INF S4 3-351'!$AY9="|","|",DL$24+'INF S4 3-351'!$AY9)</f>
        <v>0.30824618055555558</v>
      </c>
      <c r="DM12" s="207">
        <f ca="1">IF('INF S3 3'!$AY10="|","|",DM$19+'INF S3 3'!$AY10)</f>
        <v>0.31705430555555553</v>
      </c>
      <c r="DN12" s="83">
        <f ca="1">IF('INF S3 3'!$AY10="|","|",DN$19+'INF S3 3'!$AY10)</f>
        <v>0.32747097222222221</v>
      </c>
      <c r="DO12" s="82" t="str">
        <f ca="1">IF('INF S3 3'!$AZ10="|","|",DO$19+'INF S3 3'!$AZ10)</f>
        <v>|</v>
      </c>
      <c r="DP12" s="207"/>
      <c r="DQ12" s="190" t="str">
        <f ca="1">IF('INF S4 3-351'!$BA9="|","|",DQ$24+'INF S4 3-351'!$BA9)</f>
        <v>|</v>
      </c>
      <c r="DR12" s="196" t="str">
        <f ca="1">IF('INF S3 3'!$BB10="|","|",DR$19+'INF S3 3'!$BB10)</f>
        <v>|</v>
      </c>
      <c r="DS12" s="83">
        <f ca="1">IF('INF S4 3-351'!$AY9="|","|",DS$24+'INF S4 3-351'!$AY9)</f>
        <v>0.34991284722222221</v>
      </c>
      <c r="DT12" s="207">
        <f ca="1">IF('INF S3 3'!$AY10="|","|",DT$19+'INF S3 3'!$AY10)</f>
        <v>0.35872097222222221</v>
      </c>
      <c r="DU12" s="83">
        <f ca="1">IF('INF S3 3'!$AY10="|","|",DU$19+'INF S3 3'!$AY10)</f>
        <v>0.3691376388888889</v>
      </c>
      <c r="DV12" s="82" t="str">
        <f ca="1">IF('INF S3 3'!$AZ10="|","|",DV$19+'INF S3 3'!$AZ10)</f>
        <v>|</v>
      </c>
      <c r="DW12" s="207"/>
      <c r="DX12" s="190" t="str">
        <f ca="1">IF('INF S4 3-351'!$BA9="|","|",DX$24+'INF S4 3-351'!$BA9)</f>
        <v>|</v>
      </c>
      <c r="DY12" s="196" t="str">
        <f ca="1">IF('INF S3 3'!$BB10="|","|",DY$19+'INF S3 3'!$BB10)</f>
        <v>|</v>
      </c>
      <c r="DZ12" s="83">
        <f ca="1">IF('INF S4 3-351'!$AY9="|","|",DZ$24+'INF S4 3-351'!$AY9)</f>
        <v>0.3915795138888889</v>
      </c>
      <c r="EA12" s="207">
        <f ca="1">IF('INF S3 3'!$AY10="|","|",EA$19+'INF S3 3'!$AY10)</f>
        <v>0.4003876388888889</v>
      </c>
      <c r="EB12" s="82" t="str">
        <f ca="1">IF('INF S3 3'!$AZ10="|","|",EB$19+'INF S3 3'!$AZ10)</f>
        <v>|</v>
      </c>
      <c r="EC12" s="196" t="str">
        <f ca="1">IF('INF S3 3'!$BB10="|","|",EC$19+'INF S3 3'!$BB10)</f>
        <v>|</v>
      </c>
      <c r="ED12" s="83">
        <f ca="1">IF('INF S4 3-351'!$AY9="|","|",ED$24+'INF S4 3-351'!$AY9)</f>
        <v>0.43324618055555558</v>
      </c>
      <c r="EE12" s="83">
        <f ca="1">IF('INF S3 3'!$AY10="|","|",EE$19+'INF S3 3'!$AY10)</f>
        <v>0.45247097222222221</v>
      </c>
      <c r="EF12" s="207"/>
      <c r="EG12" s="190" t="str">
        <f ca="1">IF('INF S4 3-351'!$BA9="|","|",EG$24+'INF S4 3-351'!$BA9)</f>
        <v>|</v>
      </c>
      <c r="EH12" s="196" t="str">
        <f ca="1">IF('INF S3 3'!$BB10="|","|",EH$19+'INF S3 3'!$BB10)</f>
        <v>|</v>
      </c>
      <c r="EI12" s="207">
        <f ca="1">IF('INF S3 3'!$AY10="|","|",EI$19+'INF S3 3'!$AY10)</f>
        <v>0.48372097222222221</v>
      </c>
      <c r="EJ12" s="82" t="str">
        <f ca="1">IF('INF S3 3'!$AZ10="|","|",EJ$19+'INF S3 3'!$AZ10)</f>
        <v>|</v>
      </c>
      <c r="EK12" s="196" t="str">
        <f ca="1">IF('INF S3 3'!$BB10="|","|",EK$19+'INF S3 3'!$BB10)</f>
        <v>|</v>
      </c>
      <c r="EL12" s="83">
        <f ca="1">IF('INF S4 3-351'!$AY9="|","|",EL$24+'INF S4 3-351'!$AY9)</f>
        <v>0.5165795138888889</v>
      </c>
      <c r="EM12" s="83">
        <f ca="1">IF('INF S3 3'!$AY10="|","|",EM$19+'INF S3 3'!$AY10)</f>
        <v>0.53580430555555558</v>
      </c>
      <c r="EN12" s="207"/>
      <c r="EO12" s="190" t="str">
        <f ca="1">IF('INF S4 3-351'!$BA9="|","|",EO$24+'INF S4 3-351'!$BA9)</f>
        <v>|</v>
      </c>
      <c r="EP12" s="196" t="str">
        <f ca="1">IF('INF S3 3'!$BB10="|","|",EP$19+'INF S3 3'!$BB10)</f>
        <v>|</v>
      </c>
      <c r="EQ12" s="207">
        <f ca="1">IF('INF S3 3'!$AY10="|","|",EQ$19+'INF S3 3'!$AY10)</f>
        <v>0.56705430555555558</v>
      </c>
      <c r="ER12" s="82" t="str">
        <f ca="1">IF('INF S3 3'!$AZ10="|","|",ER$19+'INF S3 3'!$AZ10)</f>
        <v>|</v>
      </c>
      <c r="ES12" s="196" t="str">
        <f ca="1">IF('INF S3 3'!$BB10="|","|",ES$19+'INF S3 3'!$BB10)</f>
        <v>|</v>
      </c>
      <c r="ET12" s="83">
        <f ca="1">IF('INF S4 3-351'!$AY9="|","|",ET$24+'INF S4 3-351'!$AY9)</f>
        <v>0.59991284722222227</v>
      </c>
      <c r="EU12" s="83">
        <f ca="1">IF('INF S3 3'!$AY10="|","|",EU$19+'INF S3 3'!$AY10)</f>
        <v>0.61913763888888884</v>
      </c>
      <c r="EV12" s="207"/>
      <c r="EW12" s="190" t="str">
        <f ca="1">IF('INF S4 3-351'!$BA9="|","|",EW$24+'INF S4 3-351'!$BA9)</f>
        <v>|</v>
      </c>
      <c r="EX12" s="196" t="str">
        <f ca="1">IF('INF S3 3'!$BB10="|","|",EX$19+'INF S3 3'!$BB10)</f>
        <v>|</v>
      </c>
      <c r="EY12" s="207">
        <f ca="1">IF('INF S3 3'!$AY10="|","|",EY$19+'INF S3 3'!$AY10)</f>
        <v>0.65038763888888884</v>
      </c>
      <c r="EZ12" s="83">
        <f ca="1">IF('INF S3 3'!$AY10="|","|",EZ$19+'INF S3 3'!$AY10)</f>
        <v>0.66080430555555558</v>
      </c>
      <c r="FA12" s="82" t="str">
        <f ca="1">IF('INF S3 3'!$AZ10="|","|",FA$19+'INF S3 3'!$AZ10)</f>
        <v>|</v>
      </c>
      <c r="FB12" s="207"/>
      <c r="FC12" s="190" t="str">
        <f ca="1">IF('INF S4 3-351'!$BA9="|","|",FC$24+'INF S4 3-351'!$BA9)</f>
        <v>|</v>
      </c>
      <c r="FD12" s="196" t="str">
        <f ca="1">IF('INF S3 3'!$BB10="|","|",FD$19+'INF S3 3'!$BB10)</f>
        <v>|</v>
      </c>
      <c r="FE12" s="83">
        <f ca="1">IF('INF S4 3-351'!$AY9="|","|",FE$24+'INF S4 3-351'!$AY9)</f>
        <v>0.68324618055555553</v>
      </c>
      <c r="FF12" s="207">
        <f ca="1">IF('INF S3 3'!$AY10="|","|",FF$19+'INF S3 3'!$AY10)</f>
        <v>0.69205430555555558</v>
      </c>
      <c r="FG12" s="83">
        <f ca="1">IF('INF S3 3'!$AY10="|","|",FG$19+'INF S3 3'!$AY10)</f>
        <v>0.70247097222222221</v>
      </c>
      <c r="FH12" s="82" t="str">
        <f ca="1">IF('INF S3 3'!$AZ10="|","|",FH$19+'INF S3 3'!$AZ10)</f>
        <v>|</v>
      </c>
      <c r="FI12" s="207"/>
      <c r="FJ12" s="190" t="str">
        <f ca="1">IF('INF S4 3-351'!$BA9="|","|",FJ$24+'INF S4 3-351'!$BA9)</f>
        <v>|</v>
      </c>
      <c r="FK12" s="196" t="str">
        <f ca="1">IF('INF S3 3'!$BB10="|","|",FK$19+'INF S3 3'!$BB10)</f>
        <v>|</v>
      </c>
      <c r="FL12" s="207">
        <f ca="1">IF('INF S3 3'!$AY10="|","|",FL$19+'INF S3 3'!$AY10)</f>
        <v>0.73372097222222221</v>
      </c>
      <c r="FM12" s="83">
        <f ca="1">IF('INF S3 3'!$AY10="|","|",FM$19+'INF S3 3'!$AY10)</f>
        <v>0.74413763888888884</v>
      </c>
      <c r="FN12" s="82" t="str">
        <f ca="1">IF('INF S3 3'!$AZ10="|","|",FN$19+'INF S3 3'!$AZ10)</f>
        <v>|</v>
      </c>
      <c r="FO12" s="207"/>
      <c r="FP12" s="190" t="str">
        <f ca="1">IF('INF S4 3-351'!$BA9="|","|",FP$24+'INF S4 3-351'!$BA9)</f>
        <v>|</v>
      </c>
      <c r="FQ12" s="196" t="str">
        <f ca="1">IF('INF S3 3'!$BB10="|","|",FQ$19+'INF S3 3'!$BB10)</f>
        <v>|</v>
      </c>
      <c r="FR12" s="83">
        <f ca="1">IF('INF S4 3-351'!$AY9="|","|",FR$24+'INF S4 3-351'!$AY9)</f>
        <v>0.7665795138888889</v>
      </c>
      <c r="FS12" s="207">
        <f ca="1">IF('INF S3 3'!$AY10="|","|",FS$19+'INF S3 3'!$AY10)</f>
        <v>0.77538763888888884</v>
      </c>
      <c r="FT12" s="82" t="str">
        <f ca="1">IF('INF S3 3'!$AZ10="|","|",FT$19+'INF S3 3'!$AZ10)</f>
        <v>|</v>
      </c>
      <c r="FU12" s="196" t="str">
        <f ca="1">IF('INF S3 3'!$BB10="|","|",FU$19+'INF S3 3'!$BB10)</f>
        <v>|</v>
      </c>
      <c r="FV12" s="83">
        <f ca="1">IF('INF S4 3-351'!$AY9="|","|",FV$24+'INF S4 3-351'!$AY9)</f>
        <v>0.80824618055555553</v>
      </c>
      <c r="FW12" s="83">
        <f ca="1">IF('INF S3 3'!$AY10="|","|",FW$19+'INF S3 3'!$AY10)</f>
        <v>0.82747097222222221</v>
      </c>
      <c r="FX12" s="207"/>
      <c r="FY12" s="190" t="str">
        <f ca="1">IF('INF S4 3-351'!$BA9="|","|",FY$24+'INF S4 3-351'!$BA9)</f>
        <v>|</v>
      </c>
      <c r="FZ12" s="196" t="str">
        <f ca="1">IF('INF S3 3'!$BB10="|","|",FZ$19+'INF S3 3'!$BB10)</f>
        <v>|</v>
      </c>
      <c r="GA12" s="207">
        <f ca="1">IF('INF S3 3'!$AY10="|","|",GA$19+'INF S3 3'!$AY10)</f>
        <v>0.85872097222222221</v>
      </c>
      <c r="GB12" s="82" t="str">
        <f ca="1">IF('INF S3 3'!$AZ10="|","|",GB$19+'INF S3 3'!$AZ10)</f>
        <v>|</v>
      </c>
      <c r="GC12" s="196" t="str">
        <f ca="1">IF('INF S3 3'!$BB10="|","|",GC$19+'INF S3 3'!$BB10)</f>
        <v>|</v>
      </c>
      <c r="GD12" s="83">
        <f ca="1">IF('INF S4 3-351'!$AY9="|","|",GD$24+'INF S4 3-351'!$AY9)</f>
        <v>0.8915795138888889</v>
      </c>
      <c r="GE12" s="83">
        <f ca="1">IF('INF S3 3'!$AY10="|","|",GE$19+'INF S3 3'!$AY10)</f>
        <v>0.91080430555555558</v>
      </c>
      <c r="GF12" s="207"/>
      <c r="GG12" s="190" t="str">
        <f ca="1">IF('INF S4 3-351'!$BA9="|","|",GG$24+'INF S4 3-351'!$BA9)</f>
        <v>|</v>
      </c>
      <c r="GH12" s="196" t="str">
        <f ca="1">IF('INF S3 3'!$BB10="|","|",GH$19+'INF S3 3'!$BB10)</f>
        <v>|</v>
      </c>
      <c r="GI12" s="207">
        <f ca="1">IF('INF S3 3'!$AY10="|","|",GI$19+'INF S3 3'!$AY10)</f>
        <v>0.94205430555555558</v>
      </c>
      <c r="GJ12" s="82" t="str">
        <f ca="1">IF('INF S3 3'!$AZ10="|","|",GJ$19+'INF S3 3'!$AZ10)</f>
        <v>|</v>
      </c>
      <c r="GK12" s="83">
        <f ca="1">IF('INF S4 3-351'!$AY9="|","|",GK$24+'INF S4 3-351'!$AY9)</f>
        <v>0.97491284722222227</v>
      </c>
      <c r="GL12" s="83">
        <f ca="1">IF('INF S3 3'!$AY10="|","|",GL$19+'INF S3 3'!$AY10)</f>
        <v>0.99413763888888884</v>
      </c>
    </row>
    <row r="13" spans="1:194">
      <c r="A13" s="225">
        <f ca="1">'INF S3 3'!K11</f>
        <v>13.038000000000011</v>
      </c>
      <c r="B13" s="226">
        <f ca="1">'INF S4 3-351'!K10</f>
        <v>16.563999999999986</v>
      </c>
      <c r="C13" s="155" t="str">
        <f ca="1">'INF S3 3'!L11</f>
        <v>Swarzędz</v>
      </c>
      <c r="D13" s="180"/>
      <c r="E13" s="83">
        <f ca="1">IF('INF S3 3'!$AQ11="|","|",E$7+'INF S3 3'!$AQ11-'INF S3 3'!$AQ$5)</f>
        <v>0.21704450231481481</v>
      </c>
      <c r="F13" s="207">
        <f ca="1">IF('INF S3 3'!$AQ11="|","|",F$7+'INF S3 3'!$AQ11-'INF S3 3'!$AQ$5)</f>
        <v>0.22885005787037041</v>
      </c>
      <c r="G13" s="83">
        <f ca="1">IF('INF S4 3-351'!$AQ10="|","|",G$7+'INF S4 3-351'!$AQ10)</f>
        <v>0.23787783564814816</v>
      </c>
      <c r="H13" s="196"/>
      <c r="I13" s="190" t="str">
        <f ca="1">IF('INF S4 3-351'!$AS10="|","|",I$7+'INF S4 3-351'!$AS10)</f>
        <v>|</v>
      </c>
      <c r="J13" s="82">
        <f ca="1">IF('INF S3 3'!$AR11="|","|",J$7+'INF S3 3'!$AR11-'INF S3 3'!$AN$5)</f>
        <v>0.25253472222222229</v>
      </c>
      <c r="K13" s="83">
        <f ca="1">IF('INF S3 3'!$AQ11="|","|",K$7+'INF S3 3'!$AQ11-'INF S3 3'!$AQ$5)</f>
        <v>0.2587111689814815</v>
      </c>
      <c r="L13" s="207">
        <f ca="1">IF('INF S3 3'!$AQ11="|","|",L$7+'INF S3 3'!$AQ11-'INF S3 3'!$AQ$5)</f>
        <v>0.27051672453703701</v>
      </c>
      <c r="M13" s="83">
        <f ca="1">IF('INF S4 3-351'!$AQ10="|","|",M$7+'INF S4 3-351'!$AQ10)</f>
        <v>0.27954450231481481</v>
      </c>
      <c r="N13" s="196" t="str">
        <f ca="1">IF('INF S3 3'!$AT11="|","|",N$8+'INF S3 3'!$AT11)</f>
        <v>|</v>
      </c>
      <c r="O13" s="196"/>
      <c r="P13" s="190" t="str">
        <f ca="1">IF('INF S4 3-351'!$AS10="|","|",P$7+'INF S4 3-351'!$AS10)</f>
        <v>|</v>
      </c>
      <c r="Q13" s="82">
        <f ca="1">IF('INF S3 3'!$AR11="|","|",Q$7+'INF S3 3'!$AR11-'INF S3 3'!$AN$5)</f>
        <v>0.29420138888888892</v>
      </c>
      <c r="R13" s="83">
        <f ca="1">IF('INF S3 3'!$AQ11="|","|",R$7+'INF S3 3'!$AQ11-'INF S3 3'!$AQ$5)</f>
        <v>0.30037783564814813</v>
      </c>
      <c r="S13" s="207">
        <f ca="1">IF('INF S3 3'!$AQ11="|","|",S$7+'INF S3 3'!$AQ11-'INF S3 3'!$AQ$5)</f>
        <v>0.3121833912037037</v>
      </c>
      <c r="T13" s="83">
        <f ca="1">IF('INF S4 3-351'!$AQ10="|","|",T$7+'INF S4 3-351'!$AQ10)</f>
        <v>0.32121116898148144</v>
      </c>
      <c r="U13" s="196" t="str">
        <f ca="1">IF('INF S3 3'!$AT11="|","|",U$8+'INF S3 3'!$AT11)</f>
        <v>|</v>
      </c>
      <c r="V13" s="196"/>
      <c r="W13" s="190" t="str">
        <f ca="1">IF('INF S4 3-351'!$AS10="|","|",W$7+'INF S4 3-351'!$AS10)</f>
        <v>|</v>
      </c>
      <c r="X13" s="82">
        <f ca="1">IF('INF S3 3'!$AR11="|","|",X$7+'INF S3 3'!$AR11-'INF S3 3'!$AN$5)</f>
        <v>0.3358680555555556</v>
      </c>
      <c r="Y13" s="83">
        <f ca="1">IF('INF S3 3'!$AQ11="|","|",Y$7+'INF S3 3'!$AQ11-'INF S3 3'!$AQ$5)</f>
        <v>0.34204450231481481</v>
      </c>
      <c r="Z13" s="207">
        <f ca="1">IF('INF S3 3'!$AQ11="|","|",Z$7+'INF S3 3'!$AQ11-'INF S3 3'!$AQ$5)</f>
        <v>0.35385005787037033</v>
      </c>
      <c r="AA13" s="83">
        <f ca="1">IF('INF S4 3-351'!$AQ10="|","|",AA$7+'INF S4 3-351'!$AQ10)</f>
        <v>0.36287783564814813</v>
      </c>
      <c r="AB13" s="196" t="str">
        <f ca="1">IF('INF S3 3'!$AT11="|","|",AB$8+'INF S3 3'!$AT11)</f>
        <v>|</v>
      </c>
      <c r="AC13" s="196"/>
      <c r="AD13" s="190" t="str">
        <f ca="1">IF('INF S4 3-351'!$AS10="|","|",AD$7+'INF S4 3-351'!$AS10)</f>
        <v>|</v>
      </c>
      <c r="AE13" s="82">
        <f ca="1">IF('INF S3 3'!$AR11="|","|",AE$7+'INF S3 3'!$AR11-'INF S3 3'!$AN$5)</f>
        <v>0.37753472222222223</v>
      </c>
      <c r="AF13" s="207">
        <f ca="1">IF('INF S3 3'!$AQ11="|","|",AF$7+'INF S3 3'!$AQ11-'INF S3 3'!$AQ$5)</f>
        <v>0.39551672453703701</v>
      </c>
      <c r="AG13" s="196" t="str">
        <f ca="1">IF('INF S3 3'!$AT11="|","|",AG$8+'INF S3 3'!$AT11)</f>
        <v>|</v>
      </c>
      <c r="AH13" s="196"/>
      <c r="AI13" s="190" t="str">
        <f ca="1">IF('INF S4 3-351'!$AS10="|","|",AI$7+'INF S4 3-351'!$AS10)</f>
        <v>|</v>
      </c>
      <c r="AJ13" s="83">
        <f ca="1">IF('INF S3 3'!$AQ11="|","|",AJ$7+'INF S3 3'!$AQ11-'INF S3 3'!$AQ$5)</f>
        <v>0.42537783564814813</v>
      </c>
      <c r="AK13" s="83">
        <f ca="1">IF('INF S4 3-351'!$AQ10="|","|",AK$7+'INF S4 3-351'!$AQ10)</f>
        <v>0.44621116898148144</v>
      </c>
      <c r="AL13" s="196" t="str">
        <f ca="1">IF('INF S3 3'!$AT11="|","|",AL$8+'INF S3 3'!$AT11)</f>
        <v>|</v>
      </c>
      <c r="AM13" s="82">
        <f ca="1">IF('INF S3 3'!$AR11="|","|",AM$7+'INF S3 3'!$AR11-'INF S3 3'!$AN$5)</f>
        <v>0.4608680555555556</v>
      </c>
      <c r="AN13" s="207">
        <f ca="1">IF('INF S3 3'!$AQ11="|","|",AN$7+'INF S3 3'!$AQ11-'INF S3 3'!$AQ$5)</f>
        <v>0.47885005787037038</v>
      </c>
      <c r="AO13" s="196" t="str">
        <f ca="1">IF('INF S3 3'!$AT11="|","|",AO$8+'INF S3 3'!$AT11)</f>
        <v>|</v>
      </c>
      <c r="AP13" s="196"/>
      <c r="AQ13" s="190" t="str">
        <f ca="1">IF('INF S4 3-351'!$AS10="|","|",AQ$7+'INF S4 3-351'!$AS10)</f>
        <v>|</v>
      </c>
      <c r="AR13" s="83">
        <f ca="1">IF('INF S3 3'!$AQ11="|","|",AR$7+'INF S3 3'!$AQ11-'INF S3 3'!$AQ$5)</f>
        <v>0.5087111689814815</v>
      </c>
      <c r="AS13" s="83">
        <f ca="1">IF('INF S4 3-351'!$AQ10="|","|",AS$7+'INF S4 3-351'!$AQ10)</f>
        <v>0.52954450231481476</v>
      </c>
      <c r="AT13" s="196" t="str">
        <f ca="1">IF('INF S3 3'!$AT11="|","|",AT$8+'INF S3 3'!$AT11)</f>
        <v>|</v>
      </c>
      <c r="AU13" s="82">
        <f ca="1">IF('INF S3 3'!$AR11="|","|",AU$7+'INF S3 3'!$AR11-'INF S3 3'!$AN$5)</f>
        <v>0.54420138888888892</v>
      </c>
      <c r="AV13" s="207">
        <f ca="1">IF('INF S3 3'!$AQ11="|","|",AV$7+'INF S3 3'!$AQ11-'INF S3 3'!$AQ$5)</f>
        <v>0.56218339120370364</v>
      </c>
      <c r="AW13" s="196" t="str">
        <f ca="1">IF('INF S3 3'!$AT11="|","|",AW$8+'INF S3 3'!$AT11)</f>
        <v>|</v>
      </c>
      <c r="AX13" s="196"/>
      <c r="AY13" s="190" t="str">
        <f ca="1">IF('INF S4 3-351'!$AS10="|","|",AY$7+'INF S4 3-351'!$AS10)</f>
        <v>|</v>
      </c>
      <c r="AZ13" s="83">
        <f ca="1">IF('INF S3 3'!$AQ11="|","|",AZ$7+'INF S3 3'!$AQ11-'INF S3 3'!$AQ$5)</f>
        <v>0.59204450231481476</v>
      </c>
      <c r="BA13" s="83">
        <f ca="1">IF('INF S4 3-351'!$AQ10="|","|",BA$7+'INF S4 3-351'!$AQ10)</f>
        <v>0.61287783564814813</v>
      </c>
      <c r="BB13" s="196" t="str">
        <f ca="1">IF('INF S3 3'!$AT11="|","|",BB$8+'INF S3 3'!$AT11)</f>
        <v>|</v>
      </c>
      <c r="BC13" s="82">
        <f ca="1">IF('INF S3 3'!$AR11="|","|",BC$7+'INF S3 3'!$AR11-'INF S3 3'!$AN$5)</f>
        <v>0.62753472222222229</v>
      </c>
      <c r="BD13" s="83">
        <f ca="1">IF('INF S3 3'!$AQ11="|","|",BD$7+'INF S3 3'!$AQ11-'INF S3 3'!$AQ$5)</f>
        <v>0.6337111689814815</v>
      </c>
      <c r="BE13" s="207">
        <f ca="1">IF('INF S3 3'!$AQ11="|","|",BE$7+'INF S3 3'!$AQ11-'INF S3 3'!$AQ$5)</f>
        <v>0.64551672453703701</v>
      </c>
      <c r="BF13" s="83">
        <f ca="1">IF('INF S4 3-351'!$AQ10="|","|",BF$7+'INF S4 3-351'!$AQ10)</f>
        <v>0.65454450231481476</v>
      </c>
      <c r="BG13" s="196" t="str">
        <f ca="1">IF('INF S3 3'!$AT11="|","|",BG$8+'INF S3 3'!$AT11)</f>
        <v>|</v>
      </c>
      <c r="BH13" s="196"/>
      <c r="BI13" s="190" t="str">
        <f ca="1">IF('INF S4 3-351'!$AS10="|","|",BI$7+'INF S4 3-351'!$AS10)</f>
        <v>|</v>
      </c>
      <c r="BJ13" s="82">
        <f ca="1">IF('INF S3 3'!$AR11="|","|",BJ$7+'INF S3 3'!$AR11-'INF S3 3'!$AN$5)</f>
        <v>0.66920138888888892</v>
      </c>
      <c r="BK13" s="83">
        <f ca="1">IF('INF S3 3'!$AQ11="|","|",BK$7+'INF S3 3'!$AQ11-'INF S3 3'!$AQ$5)</f>
        <v>0.67537783564814813</v>
      </c>
      <c r="BL13" s="207">
        <f ca="1">IF('INF S3 3'!$AQ11="|","|",BL$7+'INF S3 3'!$AQ11-'INF S3 3'!$AQ$5)</f>
        <v>0.68718339120370364</v>
      </c>
      <c r="BM13" s="83">
        <f ca="1">IF('INF S4 3-351'!$AQ10="|","|",BM$7+'INF S4 3-351'!$AQ10)</f>
        <v>0.69621116898148139</v>
      </c>
      <c r="BN13" s="196" t="str">
        <f ca="1">IF('INF S3 3'!$AT11="|","|",BN$8+'INF S3 3'!$AT11)</f>
        <v>|</v>
      </c>
      <c r="BO13" s="196"/>
      <c r="BP13" s="190" t="str">
        <f ca="1">IF('INF S4 3-351'!$AS10="|","|",BP$7+'INF S4 3-351'!$AS10)</f>
        <v>|</v>
      </c>
      <c r="BQ13" s="82">
        <f ca="1">IF('INF S3 3'!$AR11="|","|",BQ$7+'INF S3 3'!$AR11-'INF S3 3'!$AN$5)</f>
        <v>0.71086805555555554</v>
      </c>
      <c r="BR13" s="83">
        <f ca="1">IF('INF S3 3'!$AQ11="|","|",BR$7+'INF S3 3'!$AQ11-'INF S3 3'!$AQ$5)</f>
        <v>0.71704450231481476</v>
      </c>
      <c r="BS13" s="207">
        <f ca="1">IF('INF S3 3'!$AQ11="|","|",BS$7+'INF S3 3'!$AQ11-'INF S3 3'!$AQ$5)</f>
        <v>0.72885005787037038</v>
      </c>
      <c r="BT13" s="83">
        <f ca="1">IF('INF S4 3-351'!$AQ10="|","|",BT$7+'INF S4 3-351'!$AQ10)</f>
        <v>0.73787783564814802</v>
      </c>
      <c r="BU13" s="196" t="str">
        <f ca="1">IF('INF S3 3'!$AT11="|","|",BU$8+'INF S3 3'!$AT11)</f>
        <v>|</v>
      </c>
      <c r="BV13" s="196"/>
      <c r="BW13" s="190" t="str">
        <f ca="1">IF('INF S4 3-351'!$AS10="|","|",BW$7+'INF S4 3-351'!$AS10)</f>
        <v>|</v>
      </c>
      <c r="BX13" s="82">
        <f ca="1">IF('INF S3 3'!$AR11="|","|",BX$7+'INF S3 3'!$AR11-'INF S3 3'!$AN$5)</f>
        <v>0.75253472222222229</v>
      </c>
      <c r="BY13" s="207">
        <f ca="1">IF('INF S3 3'!$AQ11="|","|",BY$7+'INF S3 3'!$AQ11-'INF S3 3'!$AQ$5)</f>
        <v>0.77051672453703701</v>
      </c>
      <c r="BZ13" s="196" t="str">
        <f ca="1">IF('INF S3 3'!$AT11="|","|",BZ$8+'INF S3 3'!$AT11)</f>
        <v>|</v>
      </c>
      <c r="CA13" s="196"/>
      <c r="CB13" s="190" t="str">
        <f ca="1">IF('INF S4 3-351'!$AS10="|","|",CB$7+'INF S4 3-351'!$AS10)</f>
        <v>|</v>
      </c>
      <c r="CC13" s="83">
        <f ca="1">IF('INF S3 3'!$AQ11="|","|",CC$7+'INF S3 3'!$AQ11-'INF S3 3'!$AQ$5)</f>
        <v>0.80037783564814802</v>
      </c>
      <c r="CD13" s="83">
        <f ca="1">IF('INF S4 3-351'!$AQ10="|","|",CD$7+'INF S4 3-351'!$AQ10)</f>
        <v>0.82121116898148139</v>
      </c>
      <c r="CE13" s="196" t="str">
        <f ca="1">IF('INF S3 3'!$AT11="|","|",CE$8+'INF S3 3'!$AT11)</f>
        <v>|</v>
      </c>
      <c r="CF13" s="82">
        <f ca="1">IF('INF S3 3'!$AR11="|","|",CF$7+'INF S3 3'!$AR11-'INF S3 3'!$AN$5)</f>
        <v>0.83586805555555554</v>
      </c>
      <c r="CG13" s="207">
        <f ca="1">IF('INF S3 3'!$AQ11="|","|",CG$7+'INF S3 3'!$AQ11-'INF S3 3'!$AQ$5)</f>
        <v>0.85385005787037038</v>
      </c>
      <c r="CH13" s="196" t="str">
        <f ca="1">IF('INF S3 3'!$AT11="|","|",CH$8+'INF S3 3'!$AT11)</f>
        <v>|</v>
      </c>
      <c r="CI13" s="196"/>
      <c r="CJ13" s="190" t="str">
        <f ca="1">IF('INF S4 3-351'!$AS10="|","|",CJ$7+'INF S4 3-351'!$AS10)</f>
        <v>|</v>
      </c>
      <c r="CK13" s="83">
        <f ca="1">IF('INF S3 3'!$AQ11="|","|",CK$7+'INF S3 3'!$AQ11-'INF S3 3'!$AQ$5)</f>
        <v>0.88371116898148139</v>
      </c>
      <c r="CL13" s="83">
        <f ca="1">IF('INF S4 3-351'!$AQ10="|","|",CL$7+'INF S4 3-351'!$AQ10)</f>
        <v>0.90454450231481476</v>
      </c>
      <c r="CM13" s="196" t="str">
        <f ca="1">IF('INF S3 3'!$AT11="|","|",CM$8+'INF S3 3'!$AT11)</f>
        <v>|</v>
      </c>
      <c r="CN13" s="82">
        <f ca="1">IF('INF S3 3'!$AR11="|","|",CN$7+'INF S3 3'!$AR11-'INF S3 3'!$AN$5)</f>
        <v>0.91920138888888892</v>
      </c>
      <c r="CO13" s="207">
        <f ca="1">IF('INF S3 3'!$AQ11="|","|",CO$7+'INF S3 3'!$AQ11-'INF S3 3'!$AQ$5)</f>
        <v>0.93718339120370364</v>
      </c>
      <c r="CP13" s="196" t="str">
        <f ca="1">IF('INF S3 3'!$AT11="|","|",CP$8+'INF S3 3'!$AT11)</f>
        <v>|</v>
      </c>
      <c r="CQ13" s="190" t="str">
        <f ca="1">IF('INF S4 3-351'!$AS10="|","|",CQ$7+'INF S4 3-351'!$AS10)</f>
        <v>|</v>
      </c>
      <c r="CR13" s="83">
        <f ca="1">IF('INF S3 3'!$AQ11="|","|",CR$7+'INF S3 3'!$AQ11-'INF S3 3'!$AQ$5)</f>
        <v>0.96704450231481476</v>
      </c>
      <c r="CS13" s="175"/>
      <c r="CT13" s="175"/>
      <c r="CU13" s="280"/>
      <c r="CV13" s="225">
        <v>13.038000000000011</v>
      </c>
      <c r="CW13" s="226">
        <v>16.563999999999986</v>
      </c>
      <c r="CX13" s="155" t="s">
        <v>130</v>
      </c>
      <c r="CY13" s="180"/>
      <c r="CZ13" s="83">
        <f ca="1">IF('INF S3 3'!$AY11="|","|",CZ$19+'INF S3 3'!$AY11)</f>
        <v>0.24074083333333332</v>
      </c>
      <c r="DA13" s="82">
        <f ca="1">IF('INF S3 3'!$AZ11="|","|",DA$19+'INF S3 3'!$AZ11)</f>
        <v>0.24857913194444445</v>
      </c>
      <c r="DB13" s="207"/>
      <c r="DC13" s="190" t="str">
        <f ca="1">IF('INF S4 3-351'!$BA10="|","|",DC$24+'INF S4 3-351'!$BA10)</f>
        <v>|</v>
      </c>
      <c r="DD13" s="196" t="str">
        <f ca="1">IF('INF S3 3'!$BB11="|","|",DD$19+'INF S3 3'!$BB11)</f>
        <v>|</v>
      </c>
      <c r="DE13" s="83">
        <f ca="1">IF('INF S4 3-351'!$AY10="|","|",DE$24+'INF S4 3-351'!$AY10)</f>
        <v>0.26318270833333335</v>
      </c>
      <c r="DF13" s="207">
        <f ca="1">IF('INF S3 3'!$AY11="|","|",DF$19+'INF S3 3'!$AY11)</f>
        <v>0.27199083333333335</v>
      </c>
      <c r="DG13" s="83">
        <f ca="1">IF('INF S3 3'!$AY11="|","|",DG$19+'INF S3 3'!$AY11)</f>
        <v>0.28240749999999998</v>
      </c>
      <c r="DH13" s="82">
        <f ca="1">IF('INF S3 3'!$AZ11="|","|",DH$19+'INF S3 3'!$AZ11)</f>
        <v>0.29024579861111111</v>
      </c>
      <c r="DI13" s="207"/>
      <c r="DJ13" s="190" t="str">
        <f ca="1">IF('INF S4 3-351'!$BA10="|","|",DJ$24+'INF S4 3-351'!$BA10)</f>
        <v>|</v>
      </c>
      <c r="DK13" s="196" t="str">
        <f ca="1">IF('INF S3 3'!$BB11="|","|",DK$19+'INF S3 3'!$BB11)</f>
        <v>|</v>
      </c>
      <c r="DL13" s="83">
        <f ca="1">IF('INF S4 3-351'!$AY10="|","|",DL$24+'INF S4 3-351'!$AY10)</f>
        <v>0.30484937500000003</v>
      </c>
      <c r="DM13" s="207">
        <f ca="1">IF('INF S3 3'!$AY11="|","|",DM$19+'INF S3 3'!$AY11)</f>
        <v>0.31365749999999998</v>
      </c>
      <c r="DN13" s="83">
        <f ca="1">IF('INF S3 3'!$AY11="|","|",DN$19+'INF S3 3'!$AY11)</f>
        <v>0.32407416666666666</v>
      </c>
      <c r="DO13" s="82">
        <f ca="1">IF('INF S3 3'!$AZ11="|","|",DO$19+'INF S3 3'!$AZ11)</f>
        <v>0.33191246527777779</v>
      </c>
      <c r="DP13" s="207"/>
      <c r="DQ13" s="190" t="str">
        <f ca="1">IF('INF S4 3-351'!$BA10="|","|",DQ$24+'INF S4 3-351'!$BA10)</f>
        <v>|</v>
      </c>
      <c r="DR13" s="196" t="str">
        <f ca="1">IF('INF S3 3'!$BB11="|","|",DR$19+'INF S3 3'!$BB11)</f>
        <v>|</v>
      </c>
      <c r="DS13" s="83">
        <f ca="1">IF('INF S4 3-351'!$AY10="|","|",DS$24+'INF S4 3-351'!$AY10)</f>
        <v>0.34651604166666666</v>
      </c>
      <c r="DT13" s="207">
        <f ca="1">IF('INF S3 3'!$AY11="|","|",DT$19+'INF S3 3'!$AY11)</f>
        <v>0.35532416666666666</v>
      </c>
      <c r="DU13" s="83">
        <f ca="1">IF('INF S3 3'!$AY11="|","|",DU$19+'INF S3 3'!$AY11)</f>
        <v>0.36574083333333335</v>
      </c>
      <c r="DV13" s="82">
        <f ca="1">IF('INF S3 3'!$AZ11="|","|",DV$19+'INF S3 3'!$AZ11)</f>
        <v>0.37357913194444448</v>
      </c>
      <c r="DW13" s="207"/>
      <c r="DX13" s="190" t="str">
        <f ca="1">IF('INF S4 3-351'!$BA10="|","|",DX$24+'INF S4 3-351'!$BA10)</f>
        <v>|</v>
      </c>
      <c r="DY13" s="196" t="str">
        <f ca="1">IF('INF S3 3'!$BB11="|","|",DY$19+'INF S3 3'!$BB11)</f>
        <v>|</v>
      </c>
      <c r="DZ13" s="83">
        <f ca="1">IF('INF S4 3-351'!$AY10="|","|",DZ$24+'INF S4 3-351'!$AY10)</f>
        <v>0.38818270833333335</v>
      </c>
      <c r="EA13" s="207">
        <f ca="1">IF('INF S3 3'!$AY11="|","|",EA$19+'INF S3 3'!$AY11)</f>
        <v>0.39699083333333335</v>
      </c>
      <c r="EB13" s="82">
        <f ca="1">IF('INF S3 3'!$AZ11="|","|",EB$19+'INF S3 3'!$AZ11)</f>
        <v>0.41524579861111116</v>
      </c>
      <c r="EC13" s="196" t="str">
        <f ca="1">IF('INF S3 3'!$BB11="|","|",EC$19+'INF S3 3'!$BB11)</f>
        <v>|</v>
      </c>
      <c r="ED13" s="83">
        <f ca="1">IF('INF S4 3-351'!$AY10="|","|",ED$24+'INF S4 3-351'!$AY10)</f>
        <v>0.42984937500000003</v>
      </c>
      <c r="EE13" s="83">
        <f ca="1">IF('INF S3 3'!$AY11="|","|",EE$19+'INF S3 3'!$AY11)</f>
        <v>0.44907416666666666</v>
      </c>
      <c r="EF13" s="207"/>
      <c r="EG13" s="190" t="str">
        <f ca="1">IF('INF S4 3-351'!$BA10="|","|",EG$24+'INF S4 3-351'!$BA10)</f>
        <v>|</v>
      </c>
      <c r="EH13" s="196" t="str">
        <f ca="1">IF('INF S3 3'!$BB11="|","|",EH$19+'INF S3 3'!$BB11)</f>
        <v>|</v>
      </c>
      <c r="EI13" s="207">
        <f ca="1">IF('INF S3 3'!$AY11="|","|",EI$19+'INF S3 3'!$AY11)</f>
        <v>0.48032416666666666</v>
      </c>
      <c r="EJ13" s="82">
        <f ca="1">IF('INF S3 3'!$AZ11="|","|",EJ$19+'INF S3 3'!$AZ11)</f>
        <v>0.49857913194444448</v>
      </c>
      <c r="EK13" s="196" t="str">
        <f ca="1">IF('INF S3 3'!$BB11="|","|",EK$19+'INF S3 3'!$BB11)</f>
        <v>|</v>
      </c>
      <c r="EL13" s="83">
        <f ca="1">IF('INF S4 3-351'!$AY10="|","|",EL$24+'INF S4 3-351'!$AY10)</f>
        <v>0.51318270833333335</v>
      </c>
      <c r="EM13" s="83">
        <f ca="1">IF('INF S3 3'!$AY11="|","|",EM$19+'INF S3 3'!$AY11)</f>
        <v>0.53240750000000003</v>
      </c>
      <c r="EN13" s="207"/>
      <c r="EO13" s="190" t="str">
        <f ca="1">IF('INF S4 3-351'!$BA10="|","|",EO$24+'INF S4 3-351'!$BA10)</f>
        <v>|</v>
      </c>
      <c r="EP13" s="196" t="str">
        <f ca="1">IF('INF S3 3'!$BB11="|","|",EP$19+'INF S3 3'!$BB11)</f>
        <v>|</v>
      </c>
      <c r="EQ13" s="207">
        <f ca="1">IF('INF S3 3'!$AY11="|","|",EQ$19+'INF S3 3'!$AY11)</f>
        <v>0.56365750000000003</v>
      </c>
      <c r="ER13" s="82">
        <f ca="1">IF('INF S3 3'!$AZ11="|","|",ER$19+'INF S3 3'!$AZ11)</f>
        <v>0.58191246527777785</v>
      </c>
      <c r="ES13" s="196" t="str">
        <f ca="1">IF('INF S3 3'!$BB11="|","|",ES$19+'INF S3 3'!$BB11)</f>
        <v>|</v>
      </c>
      <c r="ET13" s="83">
        <f ca="1">IF('INF S4 3-351'!$AY10="|","|",ET$24+'INF S4 3-351'!$AY10)</f>
        <v>0.59651604166666672</v>
      </c>
      <c r="EU13" s="83">
        <f ca="1">IF('INF S3 3'!$AY11="|","|",EU$19+'INF S3 3'!$AY11)</f>
        <v>0.61574083333333329</v>
      </c>
      <c r="EV13" s="207"/>
      <c r="EW13" s="190" t="str">
        <f ca="1">IF('INF S4 3-351'!$BA10="|","|",EW$24+'INF S4 3-351'!$BA10)</f>
        <v>|</v>
      </c>
      <c r="EX13" s="196" t="str">
        <f ca="1">IF('INF S3 3'!$BB11="|","|",EX$19+'INF S3 3'!$BB11)</f>
        <v>|</v>
      </c>
      <c r="EY13" s="207">
        <f ca="1">IF('INF S3 3'!$AY11="|","|",EY$19+'INF S3 3'!$AY11)</f>
        <v>0.64699083333333329</v>
      </c>
      <c r="EZ13" s="83">
        <f ca="1">IF('INF S3 3'!$AY11="|","|",EZ$19+'INF S3 3'!$AY11)</f>
        <v>0.65740750000000003</v>
      </c>
      <c r="FA13" s="82">
        <f ca="1">IF('INF S3 3'!$AZ11="|","|",FA$19+'INF S3 3'!$AZ11)</f>
        <v>0.66524579861111111</v>
      </c>
      <c r="FB13" s="207"/>
      <c r="FC13" s="190" t="str">
        <f ca="1">IF('INF S4 3-351'!$BA10="|","|",FC$24+'INF S4 3-351'!$BA10)</f>
        <v>|</v>
      </c>
      <c r="FD13" s="196" t="str">
        <f ca="1">IF('INF S3 3'!$BB11="|","|",FD$19+'INF S3 3'!$BB11)</f>
        <v>|</v>
      </c>
      <c r="FE13" s="83">
        <f ca="1">IF('INF S4 3-351'!$AY10="|","|",FE$24+'INF S4 3-351'!$AY10)</f>
        <v>0.67984937499999998</v>
      </c>
      <c r="FF13" s="207">
        <f ca="1">IF('INF S3 3'!$AY11="|","|",FF$19+'INF S3 3'!$AY11)</f>
        <v>0.68865750000000003</v>
      </c>
      <c r="FG13" s="83">
        <f ca="1">IF('INF S3 3'!$AY11="|","|",FG$19+'INF S3 3'!$AY11)</f>
        <v>0.69907416666666666</v>
      </c>
      <c r="FH13" s="82">
        <f ca="1">IF('INF S3 3'!$AZ11="|","|",FH$19+'INF S3 3'!$AZ11)</f>
        <v>0.70691246527777774</v>
      </c>
      <c r="FI13" s="207"/>
      <c r="FJ13" s="190" t="str">
        <f ca="1">IF('INF S4 3-351'!$BA10="|","|",FJ$24+'INF S4 3-351'!$BA10)</f>
        <v>|</v>
      </c>
      <c r="FK13" s="196" t="str">
        <f ca="1">IF('INF S3 3'!$BB11="|","|",FK$19+'INF S3 3'!$BB11)</f>
        <v>|</v>
      </c>
      <c r="FL13" s="207">
        <f ca="1">IF('INF S3 3'!$AY11="|","|",FL$19+'INF S3 3'!$AY11)</f>
        <v>0.73032416666666666</v>
      </c>
      <c r="FM13" s="83">
        <f ca="1">IF('INF S3 3'!$AY11="|","|",FM$19+'INF S3 3'!$AY11)</f>
        <v>0.74074083333333329</v>
      </c>
      <c r="FN13" s="82">
        <f ca="1">IF('INF S3 3'!$AZ11="|","|",FN$19+'INF S3 3'!$AZ11)</f>
        <v>0.74857913194444436</v>
      </c>
      <c r="FO13" s="207"/>
      <c r="FP13" s="190" t="str">
        <f ca="1">IF('INF S4 3-351'!$BA10="|","|",FP$24+'INF S4 3-351'!$BA10)</f>
        <v>|</v>
      </c>
      <c r="FQ13" s="196" t="str">
        <f ca="1">IF('INF S3 3'!$BB11="|","|",FQ$19+'INF S3 3'!$BB11)</f>
        <v>|</v>
      </c>
      <c r="FR13" s="83">
        <f ca="1">IF('INF S4 3-351'!$AY10="|","|",FR$24+'INF S4 3-351'!$AY10)</f>
        <v>0.76318270833333335</v>
      </c>
      <c r="FS13" s="207">
        <f ca="1">IF('INF S3 3'!$AY11="|","|",FS$19+'INF S3 3'!$AY11)</f>
        <v>0.77199083333333329</v>
      </c>
      <c r="FT13" s="82">
        <f ca="1">IF('INF S3 3'!$AZ11="|","|",FT$19+'INF S3 3'!$AZ11)</f>
        <v>0.79024579861111111</v>
      </c>
      <c r="FU13" s="196" t="str">
        <f ca="1">IF('INF S3 3'!$BB11="|","|",FU$19+'INF S3 3'!$BB11)</f>
        <v>|</v>
      </c>
      <c r="FV13" s="83">
        <f ca="1">IF('INF S4 3-351'!$AY10="|","|",FV$24+'INF S4 3-351'!$AY10)</f>
        <v>0.80484937499999998</v>
      </c>
      <c r="FW13" s="83">
        <f ca="1">IF('INF S3 3'!$AY11="|","|",FW$19+'INF S3 3'!$AY11)</f>
        <v>0.82407416666666666</v>
      </c>
      <c r="FX13" s="207"/>
      <c r="FY13" s="190" t="str">
        <f ca="1">IF('INF S4 3-351'!$BA10="|","|",FY$24+'INF S4 3-351'!$BA10)</f>
        <v>|</v>
      </c>
      <c r="FZ13" s="196" t="str">
        <f ca="1">IF('INF S3 3'!$BB11="|","|",FZ$19+'INF S3 3'!$BB11)</f>
        <v>|</v>
      </c>
      <c r="GA13" s="207">
        <f ca="1">IF('INF S3 3'!$AY11="|","|",GA$19+'INF S3 3'!$AY11)</f>
        <v>0.85532416666666666</v>
      </c>
      <c r="GB13" s="82">
        <f ca="1">IF('INF S3 3'!$AZ11="|","|",GB$19+'INF S3 3'!$AZ11)</f>
        <v>0.87357913194444436</v>
      </c>
      <c r="GC13" s="196" t="str">
        <f ca="1">IF('INF S3 3'!$BB11="|","|",GC$19+'INF S3 3'!$BB11)</f>
        <v>|</v>
      </c>
      <c r="GD13" s="83">
        <f ca="1">IF('INF S4 3-351'!$AY10="|","|",GD$24+'INF S4 3-351'!$AY10)</f>
        <v>0.88818270833333335</v>
      </c>
      <c r="GE13" s="83">
        <f ca="1">IF('INF S3 3'!$AY11="|","|",GE$19+'INF S3 3'!$AY11)</f>
        <v>0.90740750000000003</v>
      </c>
      <c r="GF13" s="207"/>
      <c r="GG13" s="190" t="str">
        <f ca="1">IF('INF S4 3-351'!$BA10="|","|",GG$24+'INF S4 3-351'!$BA10)</f>
        <v>|</v>
      </c>
      <c r="GH13" s="196" t="str">
        <f ca="1">IF('INF S3 3'!$BB11="|","|",GH$19+'INF S3 3'!$BB11)</f>
        <v>|</v>
      </c>
      <c r="GI13" s="207">
        <f ca="1">IF('INF S3 3'!$AY11="|","|",GI$19+'INF S3 3'!$AY11)</f>
        <v>0.93865750000000003</v>
      </c>
      <c r="GJ13" s="82">
        <f ca="1">IF('INF S3 3'!$AZ11="|","|",GJ$19+'INF S3 3'!$AZ11)</f>
        <v>0.95691246527777774</v>
      </c>
      <c r="GK13" s="83">
        <f ca="1">IF('INF S4 3-351'!$AY10="|","|",GK$24+'INF S4 3-351'!$AY10)</f>
        <v>0.97151604166666672</v>
      </c>
      <c r="GL13" s="83">
        <f ca="1">IF('INF S3 3'!$AY11="|","|",GL$19+'INF S3 3'!$AY11)</f>
        <v>0.99074083333333329</v>
      </c>
    </row>
    <row r="14" spans="1:194">
      <c r="A14" s="225">
        <f ca="1">'INF S3 3'!K12</f>
        <v>9.7019999999999982</v>
      </c>
      <c r="B14" s="227" t="str">
        <f ca="1">IF('INF S2 353-271'!$V11="|","|",B$7+'INF S2 353-271'!$V11)</f>
        <v>|</v>
      </c>
      <c r="C14" s="154" t="str">
        <f ca="1">'INF S3 3'!L12</f>
        <v>Poznań Antoninek</v>
      </c>
      <c r="D14" s="180"/>
      <c r="E14" s="83">
        <f ca="1">IF('INF S3 3'!$AQ12="|","|",E$7+'INF S3 3'!$AQ12-'INF S3 3'!$AQ$5)</f>
        <v>0.21972978009259261</v>
      </c>
      <c r="F14" s="207">
        <f ca="1">IF('INF S3 3'!$AQ12="|","|",F$7+'INF S3 3'!$AQ12-'INF S3 3'!$AQ$5)</f>
        <v>0.23153533564814818</v>
      </c>
      <c r="G14" s="199" t="s">
        <v>216</v>
      </c>
      <c r="H14" s="196"/>
      <c r="I14" s="191" t="s">
        <v>216</v>
      </c>
      <c r="J14" s="82" t="str">
        <f ca="1">IF('INF S3 3'!$AR12="|","|",J$7+'INF S3 3'!$AR12-'INF S3 3'!$AN$5)</f>
        <v>|</v>
      </c>
      <c r="K14" s="83">
        <f ca="1">IF('INF S3 3'!$AQ12="|","|",K$7+'INF S3 3'!$AQ12-'INF S3 3'!$AQ$5)</f>
        <v>0.26139644675925927</v>
      </c>
      <c r="L14" s="207">
        <f ca="1">IF('INF S3 3'!$AQ12="|","|",L$7+'INF S3 3'!$AQ12-'INF S3 3'!$AQ$5)</f>
        <v>0.27320200231481478</v>
      </c>
      <c r="M14" s="199" t="s">
        <v>216</v>
      </c>
      <c r="N14" s="196" t="str">
        <f ca="1">IF('INF S3 3'!$AT12="|","|",N$8+'INF S3 3'!$AT12)</f>
        <v>|</v>
      </c>
      <c r="O14" s="196"/>
      <c r="P14" s="191" t="s">
        <v>216</v>
      </c>
      <c r="Q14" s="82" t="str">
        <f ca="1">IF('INF S3 3'!$AR12="|","|",Q$7+'INF S3 3'!$AR12-'INF S3 3'!$AN$5)</f>
        <v>|</v>
      </c>
      <c r="R14" s="83">
        <f ca="1">IF('INF S3 3'!$AQ12="|","|",R$7+'INF S3 3'!$AQ12-'INF S3 3'!$AQ$5)</f>
        <v>0.3030631134259259</v>
      </c>
      <c r="S14" s="207">
        <f ca="1">IF('INF S3 3'!$AQ12="|","|",S$7+'INF S3 3'!$AQ12-'INF S3 3'!$AQ$5)</f>
        <v>0.31486866898148147</v>
      </c>
      <c r="T14" s="199" t="s">
        <v>216</v>
      </c>
      <c r="U14" s="196" t="str">
        <f ca="1">IF('INF S3 3'!$AT12="|","|",U$8+'INF S3 3'!$AT12)</f>
        <v>|</v>
      </c>
      <c r="V14" s="196"/>
      <c r="W14" s="191" t="s">
        <v>216</v>
      </c>
      <c r="X14" s="82" t="str">
        <f ca="1">IF('INF S3 3'!$AR12="|","|",X$7+'INF S3 3'!$AR12-'INF S3 3'!$AN$5)</f>
        <v>|</v>
      </c>
      <c r="Y14" s="83">
        <f ca="1">IF('INF S3 3'!$AQ12="|","|",Y$7+'INF S3 3'!$AQ12-'INF S3 3'!$AQ$5)</f>
        <v>0.34472978009259259</v>
      </c>
      <c r="Z14" s="207">
        <f ca="1">IF('INF S3 3'!$AQ12="|","|",Z$7+'INF S3 3'!$AQ12-'INF S3 3'!$AQ$5)</f>
        <v>0.3565353356481481</v>
      </c>
      <c r="AA14" s="199" t="s">
        <v>216</v>
      </c>
      <c r="AB14" s="196" t="str">
        <f ca="1">IF('INF S3 3'!$AT12="|","|",AB$8+'INF S3 3'!$AT12)</f>
        <v>|</v>
      </c>
      <c r="AC14" s="196"/>
      <c r="AD14" s="191" t="s">
        <v>216</v>
      </c>
      <c r="AE14" s="82" t="str">
        <f ca="1">IF('INF S3 3'!$AR12="|","|",AE$7+'INF S3 3'!$AR12-'INF S3 3'!$AN$5)</f>
        <v>|</v>
      </c>
      <c r="AF14" s="207">
        <f ca="1">IF('INF S3 3'!$AQ12="|","|",AF$7+'INF S3 3'!$AQ12-'INF S3 3'!$AQ$5)</f>
        <v>0.39820200231481478</v>
      </c>
      <c r="AG14" s="196" t="str">
        <f ca="1">IF('INF S3 3'!$AT12="|","|",AG$8+'INF S3 3'!$AT12)</f>
        <v>|</v>
      </c>
      <c r="AH14" s="196"/>
      <c r="AI14" s="191" t="s">
        <v>216</v>
      </c>
      <c r="AJ14" s="83">
        <f ca="1">IF('INF S3 3'!$AQ12="|","|",AJ$7+'INF S3 3'!$AQ12-'INF S3 3'!$AQ$5)</f>
        <v>0.4280631134259259</v>
      </c>
      <c r="AK14" s="199" t="s">
        <v>216</v>
      </c>
      <c r="AL14" s="196" t="str">
        <f ca="1">IF('INF S3 3'!$AT12="|","|",AL$8+'INF S3 3'!$AT12)</f>
        <v>|</v>
      </c>
      <c r="AM14" s="82" t="str">
        <f ca="1">IF('INF S3 3'!$AR12="|","|",AM$7+'INF S3 3'!$AR12-'INF S3 3'!$AN$5)</f>
        <v>|</v>
      </c>
      <c r="AN14" s="207">
        <f ca="1">IF('INF S3 3'!$AQ12="|","|",AN$7+'INF S3 3'!$AQ12-'INF S3 3'!$AQ$5)</f>
        <v>0.4815353356481481</v>
      </c>
      <c r="AO14" s="196" t="str">
        <f ca="1">IF('INF S3 3'!$AT12="|","|",AO$8+'INF S3 3'!$AT12)</f>
        <v>|</v>
      </c>
      <c r="AP14" s="196"/>
      <c r="AQ14" s="191" t="s">
        <v>216</v>
      </c>
      <c r="AR14" s="83">
        <f ca="1">IF('INF S3 3'!$AQ12="|","|",AR$7+'INF S3 3'!$AQ12-'INF S3 3'!$AQ$5)</f>
        <v>0.51139644675925922</v>
      </c>
      <c r="AS14" s="199" t="s">
        <v>216</v>
      </c>
      <c r="AT14" s="196" t="str">
        <f ca="1">IF('INF S3 3'!$AT12="|","|",AT$8+'INF S3 3'!$AT12)</f>
        <v>|</v>
      </c>
      <c r="AU14" s="82" t="str">
        <f ca="1">IF('INF S3 3'!$AR12="|","|",AU$7+'INF S3 3'!$AR12-'INF S3 3'!$AN$5)</f>
        <v>|</v>
      </c>
      <c r="AV14" s="207">
        <f ca="1">IF('INF S3 3'!$AQ12="|","|",AV$7+'INF S3 3'!$AQ12-'INF S3 3'!$AQ$5)</f>
        <v>0.56486866898148147</v>
      </c>
      <c r="AW14" s="196" t="str">
        <f ca="1">IF('INF S3 3'!$AT12="|","|",AW$8+'INF S3 3'!$AT12)</f>
        <v>|</v>
      </c>
      <c r="AX14" s="196"/>
      <c r="AY14" s="191" t="s">
        <v>216</v>
      </c>
      <c r="AZ14" s="83">
        <f ca="1">IF('INF S3 3'!$AQ12="|","|",AZ$7+'INF S3 3'!$AQ12-'INF S3 3'!$AQ$5)</f>
        <v>0.59472978009259259</v>
      </c>
      <c r="BA14" s="199" t="s">
        <v>216</v>
      </c>
      <c r="BB14" s="196" t="str">
        <f ca="1">IF('INF S3 3'!$AT12="|","|",BB$8+'INF S3 3'!$AT12)</f>
        <v>|</v>
      </c>
      <c r="BC14" s="82" t="str">
        <f ca="1">IF('INF S3 3'!$AR12="|","|",BC$7+'INF S3 3'!$AR12-'INF S3 3'!$AN$5)</f>
        <v>|</v>
      </c>
      <c r="BD14" s="83">
        <f ca="1">IF('INF S3 3'!$AQ12="|","|",BD$7+'INF S3 3'!$AQ12-'INF S3 3'!$AQ$5)</f>
        <v>0.63639644675925933</v>
      </c>
      <c r="BE14" s="207">
        <f ca="1">IF('INF S3 3'!$AQ12="|","|",BE$7+'INF S3 3'!$AQ12-'INF S3 3'!$AQ$5)</f>
        <v>0.64820200231481484</v>
      </c>
      <c r="BF14" s="199" t="s">
        <v>216</v>
      </c>
      <c r="BG14" s="196" t="str">
        <f ca="1">IF('INF S3 3'!$AT12="|","|",BG$8+'INF S3 3'!$AT12)</f>
        <v>|</v>
      </c>
      <c r="BH14" s="196"/>
      <c r="BI14" s="191" t="s">
        <v>216</v>
      </c>
      <c r="BJ14" s="82" t="str">
        <f ca="1">IF('INF S3 3'!$AR12="|","|",BJ$7+'INF S3 3'!$AR12-'INF S3 3'!$AN$5)</f>
        <v>|</v>
      </c>
      <c r="BK14" s="83">
        <f ca="1">IF('INF S3 3'!$AQ12="|","|",BK$7+'INF S3 3'!$AQ12-'INF S3 3'!$AQ$5)</f>
        <v>0.67806311342592596</v>
      </c>
      <c r="BL14" s="207">
        <f ca="1">IF('INF S3 3'!$AQ12="|","|",BL$7+'INF S3 3'!$AQ12-'INF S3 3'!$AQ$5)</f>
        <v>0.68986866898148147</v>
      </c>
      <c r="BM14" s="199" t="s">
        <v>216</v>
      </c>
      <c r="BN14" s="196" t="str">
        <f ca="1">IF('INF S3 3'!$AT12="|","|",BN$8+'INF S3 3'!$AT12)</f>
        <v>|</v>
      </c>
      <c r="BO14" s="196"/>
      <c r="BP14" s="191" t="s">
        <v>216</v>
      </c>
      <c r="BQ14" s="82" t="str">
        <f ca="1">IF('INF S3 3'!$AR12="|","|",BQ$7+'INF S3 3'!$AR12-'INF S3 3'!$AN$5)</f>
        <v>|</v>
      </c>
      <c r="BR14" s="83">
        <f ca="1">IF('INF S3 3'!$AQ12="|","|",BR$7+'INF S3 3'!$AQ12-'INF S3 3'!$AQ$5)</f>
        <v>0.71972978009259259</v>
      </c>
      <c r="BS14" s="207">
        <f ca="1">IF('INF S3 3'!$AQ12="|","|",BS$7+'INF S3 3'!$AQ12-'INF S3 3'!$AQ$5)</f>
        <v>0.73153533564814821</v>
      </c>
      <c r="BT14" s="199" t="s">
        <v>216</v>
      </c>
      <c r="BU14" s="196" t="str">
        <f ca="1">IF('INF S3 3'!$AT12="|","|",BU$8+'INF S3 3'!$AT12)</f>
        <v>|</v>
      </c>
      <c r="BV14" s="196"/>
      <c r="BW14" s="191" t="s">
        <v>216</v>
      </c>
      <c r="BX14" s="82" t="str">
        <f ca="1">IF('INF S3 3'!$AR12="|","|",BX$7+'INF S3 3'!$AR12-'INF S3 3'!$AN$5)</f>
        <v>|</v>
      </c>
      <c r="BY14" s="207">
        <f ca="1">IF('INF S3 3'!$AQ12="|","|",BY$7+'INF S3 3'!$AQ12-'INF S3 3'!$AQ$5)</f>
        <v>0.77320200231481484</v>
      </c>
      <c r="BZ14" s="196" t="str">
        <f ca="1">IF('INF S3 3'!$AT12="|","|",BZ$8+'INF S3 3'!$AT12)</f>
        <v>|</v>
      </c>
      <c r="CA14" s="196"/>
      <c r="CB14" s="191" t="s">
        <v>216</v>
      </c>
      <c r="CC14" s="83">
        <f ca="1">IF('INF S3 3'!$AQ12="|","|",CC$7+'INF S3 3'!$AQ12-'INF S3 3'!$AQ$5)</f>
        <v>0.80306311342592585</v>
      </c>
      <c r="CD14" s="199" t="s">
        <v>216</v>
      </c>
      <c r="CE14" s="196" t="str">
        <f ca="1">IF('INF S3 3'!$AT12="|","|",CE$8+'INF S3 3'!$AT12)</f>
        <v>|</v>
      </c>
      <c r="CF14" s="82" t="str">
        <f ca="1">IF('INF S3 3'!$AR12="|","|",CF$7+'INF S3 3'!$AR12-'INF S3 3'!$AN$5)</f>
        <v>|</v>
      </c>
      <c r="CG14" s="207">
        <f ca="1">IF('INF S3 3'!$AQ12="|","|",CG$7+'INF S3 3'!$AQ12-'INF S3 3'!$AQ$5)</f>
        <v>0.85653533564814821</v>
      </c>
      <c r="CH14" s="196" t="str">
        <f ca="1">IF('INF S3 3'!$AT12="|","|",CH$8+'INF S3 3'!$AT12)</f>
        <v>|</v>
      </c>
      <c r="CI14" s="196"/>
      <c r="CJ14" s="191" t="s">
        <v>216</v>
      </c>
      <c r="CK14" s="83">
        <f ca="1">IF('INF S3 3'!$AQ12="|","|",CK$7+'INF S3 3'!$AQ12-'INF S3 3'!$AQ$5)</f>
        <v>0.88639644675925922</v>
      </c>
      <c r="CL14" s="199" t="s">
        <v>216</v>
      </c>
      <c r="CM14" s="196" t="str">
        <f ca="1">IF('INF S3 3'!$AT12="|","|",CM$8+'INF S3 3'!$AT12)</f>
        <v>|</v>
      </c>
      <c r="CN14" s="82" t="str">
        <f ca="1">IF('INF S3 3'!$AR12="|","|",CN$7+'INF S3 3'!$AR12-'INF S3 3'!$AN$5)</f>
        <v>|</v>
      </c>
      <c r="CO14" s="207">
        <f ca="1">IF('INF S3 3'!$AQ12="|","|",CO$7+'INF S3 3'!$AQ12-'INF S3 3'!$AQ$5)</f>
        <v>0.93986866898148147</v>
      </c>
      <c r="CP14" s="196" t="str">
        <f ca="1">IF('INF S3 3'!$AT12="|","|",CP$8+'INF S3 3'!$AT12)</f>
        <v>|</v>
      </c>
      <c r="CQ14" s="191" t="s">
        <v>216</v>
      </c>
      <c r="CR14" s="83">
        <f ca="1">IF('INF S3 3'!$AQ12="|","|",CR$7+'INF S3 3'!$AQ12-'INF S3 3'!$AQ$5)</f>
        <v>0.96972978009259259</v>
      </c>
      <c r="CS14" s="175"/>
      <c r="CT14" s="175"/>
      <c r="CU14" s="280"/>
      <c r="CV14" s="225">
        <v>9.7019999999999982</v>
      </c>
      <c r="CW14" s="227" t="s">
        <v>188</v>
      </c>
      <c r="CX14" s="154" t="s">
        <v>131</v>
      </c>
      <c r="CY14" s="180"/>
      <c r="CZ14" s="83">
        <f ca="1">IF('INF S3 3'!$AY12="|","|",CZ$19+'INF S3 3'!$AY12)</f>
        <v>0.23770833333333333</v>
      </c>
      <c r="DA14" s="82" t="str">
        <f ca="1">IF('INF S3 3'!$AZ12="|","|",DA$19+'INF S3 3'!$AZ12)</f>
        <v>|</v>
      </c>
      <c r="DB14" s="207"/>
      <c r="DC14" s="191" t="s">
        <v>216</v>
      </c>
      <c r="DD14" s="196" t="str">
        <f ca="1">IF('INF S3 3'!$BB12="|","|",DD$19+'INF S3 3'!$BB12)</f>
        <v>|</v>
      </c>
      <c r="DE14" s="199" t="s">
        <v>216</v>
      </c>
      <c r="DF14" s="207">
        <f ca="1">IF('INF S3 3'!$AY12="|","|",DF$19+'INF S3 3'!$AY12)</f>
        <v>0.26895833333333335</v>
      </c>
      <c r="DG14" s="83">
        <f ca="1">IF('INF S3 3'!$AY12="|","|",DG$19+'INF S3 3'!$AY12)</f>
        <v>0.27937499999999998</v>
      </c>
      <c r="DH14" s="82" t="str">
        <f ca="1">IF('INF S3 3'!$AZ12="|","|",DH$19+'INF S3 3'!$AZ12)</f>
        <v>|</v>
      </c>
      <c r="DI14" s="207"/>
      <c r="DJ14" s="191" t="s">
        <v>216</v>
      </c>
      <c r="DK14" s="196" t="str">
        <f ca="1">IF('INF S3 3'!$BB12="|","|",DK$19+'INF S3 3'!$BB12)</f>
        <v>|</v>
      </c>
      <c r="DL14" s="199" t="s">
        <v>216</v>
      </c>
      <c r="DM14" s="207">
        <f ca="1">IF('INF S3 3'!$AY12="|","|",DM$19+'INF S3 3'!$AY12)</f>
        <v>0.31062499999999998</v>
      </c>
      <c r="DN14" s="83">
        <f ca="1">IF('INF S3 3'!$AY12="|","|",DN$19+'INF S3 3'!$AY12)</f>
        <v>0.32104166666666667</v>
      </c>
      <c r="DO14" s="82" t="str">
        <f ca="1">IF('INF S3 3'!$AZ12="|","|",DO$19+'INF S3 3'!$AZ12)</f>
        <v>|</v>
      </c>
      <c r="DP14" s="207"/>
      <c r="DQ14" s="191" t="s">
        <v>216</v>
      </c>
      <c r="DR14" s="196" t="str">
        <f ca="1">IF('INF S3 3'!$BB12="|","|",DR$19+'INF S3 3'!$BB12)</f>
        <v>|</v>
      </c>
      <c r="DS14" s="199" t="s">
        <v>216</v>
      </c>
      <c r="DT14" s="207">
        <f ca="1">IF('INF S3 3'!$AY12="|","|",DT$19+'INF S3 3'!$AY12)</f>
        <v>0.35229166666666667</v>
      </c>
      <c r="DU14" s="83">
        <f ca="1">IF('INF S3 3'!$AY12="|","|",DU$19+'INF S3 3'!$AY12)</f>
        <v>0.36270833333333335</v>
      </c>
      <c r="DV14" s="82" t="str">
        <f ca="1">IF('INF S3 3'!$AZ12="|","|",DV$19+'INF S3 3'!$AZ12)</f>
        <v>|</v>
      </c>
      <c r="DW14" s="207"/>
      <c r="DX14" s="191" t="s">
        <v>216</v>
      </c>
      <c r="DY14" s="196" t="str">
        <f ca="1">IF('INF S3 3'!$BB12="|","|",DY$19+'INF S3 3'!$BB12)</f>
        <v>|</v>
      </c>
      <c r="DZ14" s="199" t="s">
        <v>216</v>
      </c>
      <c r="EA14" s="207">
        <f ca="1">IF('INF S3 3'!$AY12="|","|",EA$19+'INF S3 3'!$AY12)</f>
        <v>0.39395833333333335</v>
      </c>
      <c r="EB14" s="82" t="str">
        <f ca="1">IF('INF S3 3'!$AZ12="|","|",EB$19+'INF S3 3'!$AZ12)</f>
        <v>|</v>
      </c>
      <c r="EC14" s="196" t="str">
        <f ca="1">IF('INF S3 3'!$BB12="|","|",EC$19+'INF S3 3'!$BB12)</f>
        <v>|</v>
      </c>
      <c r="ED14" s="199" t="s">
        <v>216</v>
      </c>
      <c r="EE14" s="83">
        <f ca="1">IF('INF S3 3'!$AY12="|","|",EE$19+'INF S3 3'!$AY12)</f>
        <v>0.44604166666666667</v>
      </c>
      <c r="EF14" s="207"/>
      <c r="EG14" s="191" t="s">
        <v>216</v>
      </c>
      <c r="EH14" s="196" t="str">
        <f ca="1">IF('INF S3 3'!$BB12="|","|",EH$19+'INF S3 3'!$BB12)</f>
        <v>|</v>
      </c>
      <c r="EI14" s="207">
        <f ca="1">IF('INF S3 3'!$AY12="|","|",EI$19+'INF S3 3'!$AY12)</f>
        <v>0.47729166666666667</v>
      </c>
      <c r="EJ14" s="82" t="str">
        <f ca="1">IF('INF S3 3'!$AZ12="|","|",EJ$19+'INF S3 3'!$AZ12)</f>
        <v>|</v>
      </c>
      <c r="EK14" s="196" t="str">
        <f ca="1">IF('INF S3 3'!$BB12="|","|",EK$19+'INF S3 3'!$BB12)</f>
        <v>|</v>
      </c>
      <c r="EL14" s="199" t="s">
        <v>216</v>
      </c>
      <c r="EM14" s="83">
        <f ca="1">IF('INF S3 3'!$AY12="|","|",EM$19+'INF S3 3'!$AY12)</f>
        <v>0.52937500000000004</v>
      </c>
      <c r="EN14" s="207"/>
      <c r="EO14" s="191" t="s">
        <v>216</v>
      </c>
      <c r="EP14" s="196" t="str">
        <f ca="1">IF('INF S3 3'!$BB12="|","|",EP$19+'INF S3 3'!$BB12)</f>
        <v>|</v>
      </c>
      <c r="EQ14" s="207">
        <f ca="1">IF('INF S3 3'!$AY12="|","|",EQ$19+'INF S3 3'!$AY12)</f>
        <v>0.56062500000000004</v>
      </c>
      <c r="ER14" s="82" t="str">
        <f ca="1">IF('INF S3 3'!$AZ12="|","|",ER$19+'INF S3 3'!$AZ12)</f>
        <v>|</v>
      </c>
      <c r="ES14" s="196" t="str">
        <f ca="1">IF('INF S3 3'!$BB12="|","|",ES$19+'INF S3 3'!$BB12)</f>
        <v>|</v>
      </c>
      <c r="ET14" s="199" t="s">
        <v>216</v>
      </c>
      <c r="EU14" s="83">
        <f ca="1">IF('INF S3 3'!$AY12="|","|",EU$19+'INF S3 3'!$AY12)</f>
        <v>0.6127083333333333</v>
      </c>
      <c r="EV14" s="207"/>
      <c r="EW14" s="191" t="s">
        <v>216</v>
      </c>
      <c r="EX14" s="196" t="str">
        <f ca="1">IF('INF S3 3'!$BB12="|","|",EX$19+'INF S3 3'!$BB12)</f>
        <v>|</v>
      </c>
      <c r="EY14" s="207">
        <f ca="1">IF('INF S3 3'!$AY12="|","|",EY$19+'INF S3 3'!$AY12)</f>
        <v>0.6439583333333333</v>
      </c>
      <c r="EZ14" s="83">
        <f ca="1">IF('INF S3 3'!$AY12="|","|",EZ$19+'INF S3 3'!$AY12)</f>
        <v>0.65437500000000004</v>
      </c>
      <c r="FA14" s="82" t="str">
        <f ca="1">IF('INF S3 3'!$AZ12="|","|",FA$19+'INF S3 3'!$AZ12)</f>
        <v>|</v>
      </c>
      <c r="FB14" s="207"/>
      <c r="FC14" s="191" t="s">
        <v>216</v>
      </c>
      <c r="FD14" s="196" t="str">
        <f ca="1">IF('INF S3 3'!$BB12="|","|",FD$19+'INF S3 3'!$BB12)</f>
        <v>|</v>
      </c>
      <c r="FE14" s="199" t="s">
        <v>216</v>
      </c>
      <c r="FF14" s="207">
        <f ca="1">IF('INF S3 3'!$AY12="|","|",FF$19+'INF S3 3'!$AY12)</f>
        <v>0.68562500000000004</v>
      </c>
      <c r="FG14" s="83">
        <f ca="1">IF('INF S3 3'!$AY12="|","|",FG$19+'INF S3 3'!$AY12)</f>
        <v>0.69604166666666667</v>
      </c>
      <c r="FH14" s="82" t="str">
        <f ca="1">IF('INF S3 3'!$AZ12="|","|",FH$19+'INF S3 3'!$AZ12)</f>
        <v>|</v>
      </c>
      <c r="FI14" s="207"/>
      <c r="FJ14" s="191" t="s">
        <v>216</v>
      </c>
      <c r="FK14" s="196" t="str">
        <f ca="1">IF('INF S3 3'!$BB12="|","|",FK$19+'INF S3 3'!$BB12)</f>
        <v>|</v>
      </c>
      <c r="FL14" s="207">
        <f ca="1">IF('INF S3 3'!$AY12="|","|",FL$19+'INF S3 3'!$AY12)</f>
        <v>0.72729166666666667</v>
      </c>
      <c r="FM14" s="83">
        <f ca="1">IF('INF S3 3'!$AY12="|","|",FM$19+'INF S3 3'!$AY12)</f>
        <v>0.7377083333333333</v>
      </c>
      <c r="FN14" s="82" t="str">
        <f ca="1">IF('INF S3 3'!$AZ12="|","|",FN$19+'INF S3 3'!$AZ12)</f>
        <v>|</v>
      </c>
      <c r="FO14" s="207"/>
      <c r="FP14" s="191" t="s">
        <v>216</v>
      </c>
      <c r="FQ14" s="196" t="str">
        <f ca="1">IF('INF S3 3'!$BB12="|","|",FQ$19+'INF S3 3'!$BB12)</f>
        <v>|</v>
      </c>
      <c r="FR14" s="199" t="s">
        <v>216</v>
      </c>
      <c r="FS14" s="207">
        <f ca="1">IF('INF S3 3'!$AY12="|","|",FS$19+'INF S3 3'!$AY12)</f>
        <v>0.7689583333333333</v>
      </c>
      <c r="FT14" s="82" t="str">
        <f ca="1">IF('INF S3 3'!$AZ12="|","|",FT$19+'INF S3 3'!$AZ12)</f>
        <v>|</v>
      </c>
      <c r="FU14" s="196" t="str">
        <f ca="1">IF('INF S3 3'!$BB12="|","|",FU$19+'INF S3 3'!$BB12)</f>
        <v>|</v>
      </c>
      <c r="FV14" s="199" t="s">
        <v>216</v>
      </c>
      <c r="FW14" s="83">
        <f ca="1">IF('INF S3 3'!$AY12="|","|",FW$19+'INF S3 3'!$AY12)</f>
        <v>0.82104166666666667</v>
      </c>
      <c r="FX14" s="207"/>
      <c r="FY14" s="191" t="s">
        <v>216</v>
      </c>
      <c r="FZ14" s="196" t="str">
        <f ca="1">IF('INF S3 3'!$BB12="|","|",FZ$19+'INF S3 3'!$BB12)</f>
        <v>|</v>
      </c>
      <c r="GA14" s="207">
        <f ca="1">IF('INF S3 3'!$AY12="|","|",GA$19+'INF S3 3'!$AY12)</f>
        <v>0.85229166666666667</v>
      </c>
      <c r="GB14" s="82" t="str">
        <f ca="1">IF('INF S3 3'!$AZ12="|","|",GB$19+'INF S3 3'!$AZ12)</f>
        <v>|</v>
      </c>
      <c r="GC14" s="196" t="str">
        <f ca="1">IF('INF S3 3'!$BB12="|","|",GC$19+'INF S3 3'!$BB12)</f>
        <v>|</v>
      </c>
      <c r="GD14" s="199" t="s">
        <v>216</v>
      </c>
      <c r="GE14" s="83">
        <f ca="1">IF('INF S3 3'!$AY12="|","|",GE$19+'INF S3 3'!$AY12)</f>
        <v>0.90437500000000004</v>
      </c>
      <c r="GF14" s="207"/>
      <c r="GG14" s="191" t="s">
        <v>216</v>
      </c>
      <c r="GH14" s="196" t="str">
        <f ca="1">IF('INF S3 3'!$BB12="|","|",GH$19+'INF S3 3'!$BB12)</f>
        <v>|</v>
      </c>
      <c r="GI14" s="207">
        <f ca="1">IF('INF S3 3'!$AY12="|","|",GI$19+'INF S3 3'!$AY12)</f>
        <v>0.93562500000000004</v>
      </c>
      <c r="GJ14" s="82" t="str">
        <f ca="1">IF('INF S3 3'!$AZ12="|","|",GJ$19+'INF S3 3'!$AZ12)</f>
        <v>|</v>
      </c>
      <c r="GK14" s="199" t="s">
        <v>216</v>
      </c>
      <c r="GL14" s="83">
        <f ca="1">IF('INF S3 3'!$AY12="|","|",GL$19+'INF S3 3'!$AY12)</f>
        <v>0.9877083333333333</v>
      </c>
    </row>
    <row r="15" spans="1:194">
      <c r="A15" s="225">
        <f ca="1">'INF S3 3'!K13</f>
        <v>5.6589999999999918</v>
      </c>
      <c r="B15" s="227" t="str">
        <f ca="1">IF('INF S2 353-271'!$V12="|","|",B$7+'INF S2 353-271'!$V12)</f>
        <v>|</v>
      </c>
      <c r="C15" s="155" t="str">
        <f ca="1">'INF S3 3'!L13</f>
        <v>Poznań Wschód</v>
      </c>
      <c r="D15" s="180"/>
      <c r="E15" s="83">
        <f ca="1">IF('INF S3 3'!$AQ13="|","|",E$7+'INF S3 3'!$AQ13-'INF S3 3'!$AQ$5)</f>
        <v>0.22222978009259262</v>
      </c>
      <c r="F15" s="207">
        <f ca="1">IF('INF S3 3'!$AQ13="|","|",F$7+'INF S3 3'!$AQ13-'INF S3 3'!$AQ$5)</f>
        <v>0.23403533564814819</v>
      </c>
      <c r="G15" s="199" t="s">
        <v>216</v>
      </c>
      <c r="H15" s="196"/>
      <c r="I15" s="191" t="s">
        <v>216</v>
      </c>
      <c r="J15" s="82">
        <f ca="1">IF('INF S3 3'!$AR13="|","|",J$7+'INF S3 3'!$AR13-'INF S3 3'!$AN$5)</f>
        <v>0.25626157407407413</v>
      </c>
      <c r="K15" s="83">
        <f ca="1">IF('INF S3 3'!$AQ13="|","|",K$7+'INF S3 3'!$AQ13-'INF S3 3'!$AQ$5)</f>
        <v>0.26389644675925927</v>
      </c>
      <c r="L15" s="207">
        <f ca="1">IF('INF S3 3'!$AQ13="|","|",L$7+'INF S3 3'!$AQ13-'INF S3 3'!$AQ$5)</f>
        <v>0.27570200231481479</v>
      </c>
      <c r="M15" s="199" t="s">
        <v>216</v>
      </c>
      <c r="N15" s="196" t="str">
        <f ca="1">IF('INF S3 3'!$AT13="|","|",N$8+'INF S3 3'!$AT13)</f>
        <v>|</v>
      </c>
      <c r="O15" s="196"/>
      <c r="P15" s="191" t="s">
        <v>216</v>
      </c>
      <c r="Q15" s="82">
        <f ca="1">IF('INF S3 3'!$AR13="|","|",Q$7+'INF S3 3'!$AR13-'INF S3 3'!$AN$5)</f>
        <v>0.29792824074074076</v>
      </c>
      <c r="R15" s="83">
        <f ca="1">IF('INF S3 3'!$AQ13="|","|",R$7+'INF S3 3'!$AQ13-'INF S3 3'!$AQ$5)</f>
        <v>0.3055631134259259</v>
      </c>
      <c r="S15" s="207">
        <f ca="1">IF('INF S3 3'!$AQ13="|","|",S$7+'INF S3 3'!$AQ13-'INF S3 3'!$AQ$5)</f>
        <v>0.31736866898148147</v>
      </c>
      <c r="T15" s="199" t="s">
        <v>216</v>
      </c>
      <c r="U15" s="196" t="str">
        <f ca="1">IF('INF S3 3'!$AT13="|","|",U$8+'INF S3 3'!$AT13)</f>
        <v>|</v>
      </c>
      <c r="V15" s="196"/>
      <c r="W15" s="191" t="s">
        <v>216</v>
      </c>
      <c r="X15" s="82">
        <f ca="1">IF('INF S3 3'!$AR13="|","|",X$7+'INF S3 3'!$AR13-'INF S3 3'!$AN$5)</f>
        <v>0.33959490740740744</v>
      </c>
      <c r="Y15" s="83">
        <f ca="1">IF('INF S3 3'!$AQ13="|","|",Y$7+'INF S3 3'!$AQ13-'INF S3 3'!$AQ$5)</f>
        <v>0.34722978009259259</v>
      </c>
      <c r="Z15" s="207">
        <f ca="1">IF('INF S3 3'!$AQ13="|","|",Z$7+'INF S3 3'!$AQ13-'INF S3 3'!$AQ$5)</f>
        <v>0.3590353356481481</v>
      </c>
      <c r="AA15" s="199" t="s">
        <v>216</v>
      </c>
      <c r="AB15" s="196" t="str">
        <f ca="1">IF('INF S3 3'!$AT13="|","|",AB$8+'INF S3 3'!$AT13)</f>
        <v>|</v>
      </c>
      <c r="AC15" s="196"/>
      <c r="AD15" s="191" t="s">
        <v>216</v>
      </c>
      <c r="AE15" s="82">
        <f ca="1">IF('INF S3 3'!$AR13="|","|",AE$7+'INF S3 3'!$AR13-'INF S3 3'!$AN$5)</f>
        <v>0.38126157407407407</v>
      </c>
      <c r="AF15" s="207">
        <f ca="1">IF('INF S3 3'!$AQ13="|","|",AF$7+'INF S3 3'!$AQ13-'INF S3 3'!$AQ$5)</f>
        <v>0.40070200231481479</v>
      </c>
      <c r="AG15" s="196" t="str">
        <f ca="1">IF('INF S3 3'!$AT13="|","|",AG$8+'INF S3 3'!$AT13)</f>
        <v>|</v>
      </c>
      <c r="AH15" s="196"/>
      <c r="AI15" s="191" t="s">
        <v>216</v>
      </c>
      <c r="AJ15" s="83">
        <f ca="1">IF('INF S3 3'!$AQ13="|","|",AJ$7+'INF S3 3'!$AQ13-'INF S3 3'!$AQ$5)</f>
        <v>0.4305631134259259</v>
      </c>
      <c r="AK15" s="199" t="s">
        <v>216</v>
      </c>
      <c r="AL15" s="196" t="str">
        <f ca="1">IF('INF S3 3'!$AT13="|","|",AL$8+'INF S3 3'!$AT13)</f>
        <v>|</v>
      </c>
      <c r="AM15" s="82">
        <f ca="1">IF('INF S3 3'!$AR13="|","|",AM$7+'INF S3 3'!$AR13-'INF S3 3'!$AN$5)</f>
        <v>0.46459490740740744</v>
      </c>
      <c r="AN15" s="207">
        <f ca="1">IF('INF S3 3'!$AQ13="|","|",AN$7+'INF S3 3'!$AQ13-'INF S3 3'!$AQ$5)</f>
        <v>0.48403533564814816</v>
      </c>
      <c r="AO15" s="196" t="str">
        <f ca="1">IF('INF S3 3'!$AT13="|","|",AO$8+'INF S3 3'!$AT13)</f>
        <v>|</v>
      </c>
      <c r="AP15" s="196"/>
      <c r="AQ15" s="191" t="s">
        <v>216</v>
      </c>
      <c r="AR15" s="83">
        <f ca="1">IF('INF S3 3'!$AQ13="|","|",AR$7+'INF S3 3'!$AQ13-'INF S3 3'!$AQ$5)</f>
        <v>0.51389644675925927</v>
      </c>
      <c r="AS15" s="199" t="s">
        <v>216</v>
      </c>
      <c r="AT15" s="196" t="str">
        <f ca="1">IF('INF S3 3'!$AT13="|","|",AT$8+'INF S3 3'!$AT13)</f>
        <v>|</v>
      </c>
      <c r="AU15" s="82">
        <f ca="1">IF('INF S3 3'!$AR13="|","|",AU$7+'INF S3 3'!$AR13-'INF S3 3'!$AN$5)</f>
        <v>0.54792824074074076</v>
      </c>
      <c r="AV15" s="207">
        <f ca="1">IF('INF S3 3'!$AQ13="|","|",AV$7+'INF S3 3'!$AQ13-'INF S3 3'!$AQ$5)</f>
        <v>0.56736866898148142</v>
      </c>
      <c r="AW15" s="196" t="str">
        <f ca="1">IF('INF S3 3'!$AT13="|","|",AW$8+'INF S3 3'!$AT13)</f>
        <v>|</v>
      </c>
      <c r="AX15" s="196"/>
      <c r="AY15" s="191" t="s">
        <v>216</v>
      </c>
      <c r="AZ15" s="83">
        <f ca="1">IF('INF S3 3'!$AQ13="|","|",AZ$7+'INF S3 3'!$AQ13-'INF S3 3'!$AQ$5)</f>
        <v>0.59722978009259253</v>
      </c>
      <c r="BA15" s="199" t="s">
        <v>216</v>
      </c>
      <c r="BB15" s="196" t="str">
        <f ca="1">IF('INF S3 3'!$AT13="|","|",BB$8+'INF S3 3'!$AT13)</f>
        <v>|</v>
      </c>
      <c r="BC15" s="82">
        <f ca="1">IF('INF S3 3'!$AR13="|","|",BC$7+'INF S3 3'!$AR13-'INF S3 3'!$AN$5)</f>
        <v>0.63126157407407413</v>
      </c>
      <c r="BD15" s="83">
        <f ca="1">IF('INF S3 3'!$AQ13="|","|",BD$7+'INF S3 3'!$AQ13-'INF S3 3'!$AQ$5)</f>
        <v>0.63889644675925927</v>
      </c>
      <c r="BE15" s="207">
        <f ca="1">IF('INF S3 3'!$AQ13="|","|",BE$7+'INF S3 3'!$AQ13-'INF S3 3'!$AQ$5)</f>
        <v>0.65070200231481479</v>
      </c>
      <c r="BF15" s="199" t="s">
        <v>216</v>
      </c>
      <c r="BG15" s="196" t="str">
        <f ca="1">IF('INF S3 3'!$AT13="|","|",BG$8+'INF S3 3'!$AT13)</f>
        <v>|</v>
      </c>
      <c r="BH15" s="196"/>
      <c r="BI15" s="191" t="s">
        <v>216</v>
      </c>
      <c r="BJ15" s="82">
        <f ca="1">IF('INF S3 3'!$AR13="|","|",BJ$7+'INF S3 3'!$AR13-'INF S3 3'!$AN$5)</f>
        <v>0.67292824074074076</v>
      </c>
      <c r="BK15" s="83">
        <f ca="1">IF('INF S3 3'!$AQ13="|","|",BK$7+'INF S3 3'!$AQ13-'INF S3 3'!$AQ$5)</f>
        <v>0.6805631134259259</v>
      </c>
      <c r="BL15" s="207">
        <f ca="1">IF('INF S3 3'!$AQ13="|","|",BL$7+'INF S3 3'!$AQ13-'INF S3 3'!$AQ$5)</f>
        <v>0.69236866898148142</v>
      </c>
      <c r="BM15" s="199" t="s">
        <v>216</v>
      </c>
      <c r="BN15" s="196" t="str">
        <f ca="1">IF('INF S3 3'!$AT13="|","|",BN$8+'INF S3 3'!$AT13)</f>
        <v>|</v>
      </c>
      <c r="BO15" s="196"/>
      <c r="BP15" s="191" t="s">
        <v>216</v>
      </c>
      <c r="BQ15" s="82">
        <f ca="1">IF('INF S3 3'!$AR13="|","|",BQ$7+'INF S3 3'!$AR13-'INF S3 3'!$AN$5)</f>
        <v>0.71459490740740739</v>
      </c>
      <c r="BR15" s="83">
        <f ca="1">IF('INF S3 3'!$AQ13="|","|",BR$7+'INF S3 3'!$AQ13-'INF S3 3'!$AQ$5)</f>
        <v>0.72222978009259253</v>
      </c>
      <c r="BS15" s="207">
        <f ca="1">IF('INF S3 3'!$AQ13="|","|",BS$7+'INF S3 3'!$AQ13-'INF S3 3'!$AQ$5)</f>
        <v>0.73403533564814816</v>
      </c>
      <c r="BT15" s="199" t="s">
        <v>216</v>
      </c>
      <c r="BU15" s="196" t="str">
        <f ca="1">IF('INF S3 3'!$AT13="|","|",BU$8+'INF S3 3'!$AT13)</f>
        <v>|</v>
      </c>
      <c r="BV15" s="196"/>
      <c r="BW15" s="191" t="s">
        <v>216</v>
      </c>
      <c r="BX15" s="82">
        <f ca="1">IF('INF S3 3'!$AR13="|","|",BX$7+'INF S3 3'!$AR13-'INF S3 3'!$AN$5)</f>
        <v>0.75626157407407413</v>
      </c>
      <c r="BY15" s="207">
        <f ca="1">IF('INF S3 3'!$AQ13="|","|",BY$7+'INF S3 3'!$AQ13-'INF S3 3'!$AQ$5)</f>
        <v>0.77570200231481479</v>
      </c>
      <c r="BZ15" s="196" t="str">
        <f ca="1">IF('INF S3 3'!$AT13="|","|",BZ$8+'INF S3 3'!$AT13)</f>
        <v>|</v>
      </c>
      <c r="CA15" s="196"/>
      <c r="CB15" s="191" t="s">
        <v>216</v>
      </c>
      <c r="CC15" s="83">
        <f ca="1">IF('INF S3 3'!$AQ13="|","|",CC$7+'INF S3 3'!$AQ13-'INF S3 3'!$AQ$5)</f>
        <v>0.80556311342592579</v>
      </c>
      <c r="CD15" s="199" t="s">
        <v>216</v>
      </c>
      <c r="CE15" s="196" t="str">
        <f ca="1">IF('INF S3 3'!$AT13="|","|",CE$8+'INF S3 3'!$AT13)</f>
        <v>|</v>
      </c>
      <c r="CF15" s="82">
        <f ca="1">IF('INF S3 3'!$AR13="|","|",CF$7+'INF S3 3'!$AR13-'INF S3 3'!$AN$5)</f>
        <v>0.83959490740740739</v>
      </c>
      <c r="CG15" s="207">
        <f ca="1">IF('INF S3 3'!$AQ13="|","|",CG$7+'INF S3 3'!$AQ13-'INF S3 3'!$AQ$5)</f>
        <v>0.85903533564814816</v>
      </c>
      <c r="CH15" s="196" t="str">
        <f ca="1">IF('INF S3 3'!$AT13="|","|",CH$8+'INF S3 3'!$AT13)</f>
        <v>|</v>
      </c>
      <c r="CI15" s="196"/>
      <c r="CJ15" s="191" t="s">
        <v>216</v>
      </c>
      <c r="CK15" s="83">
        <f ca="1">IF('INF S3 3'!$AQ13="|","|",CK$7+'INF S3 3'!$AQ13-'INF S3 3'!$AQ$5)</f>
        <v>0.88889644675925916</v>
      </c>
      <c r="CL15" s="199" t="s">
        <v>216</v>
      </c>
      <c r="CM15" s="196" t="str">
        <f ca="1">IF('INF S3 3'!$AT13="|","|",CM$8+'INF S3 3'!$AT13)</f>
        <v>|</v>
      </c>
      <c r="CN15" s="82">
        <f ca="1">IF('INF S3 3'!$AR13="|","|",CN$7+'INF S3 3'!$AR13-'INF S3 3'!$AN$5)</f>
        <v>0.92292824074074076</v>
      </c>
      <c r="CO15" s="207">
        <f ca="1">IF('INF S3 3'!$AQ13="|","|",CO$7+'INF S3 3'!$AQ13-'INF S3 3'!$AQ$5)</f>
        <v>0.94236866898148142</v>
      </c>
      <c r="CP15" s="196" t="str">
        <f ca="1">IF('INF S3 3'!$AT13="|","|",CP$8+'INF S3 3'!$AT13)</f>
        <v>|</v>
      </c>
      <c r="CQ15" s="191" t="s">
        <v>216</v>
      </c>
      <c r="CR15" s="83">
        <f ca="1">IF('INF S3 3'!$AQ13="|","|",CR$7+'INF S3 3'!$AQ13-'INF S3 3'!$AQ$5)</f>
        <v>0.97222978009259253</v>
      </c>
      <c r="CS15" s="175"/>
      <c r="CT15" s="175"/>
      <c r="CU15" s="280"/>
      <c r="CV15" s="225">
        <v>5.6589999999999918</v>
      </c>
      <c r="CW15" s="227" t="s">
        <v>188</v>
      </c>
      <c r="CX15" s="155" t="s">
        <v>82</v>
      </c>
      <c r="CY15" s="180"/>
      <c r="CZ15" s="83">
        <f ca="1">IF('INF S3 3'!$AY13="|","|",CZ$19+'INF S3 3'!$AY13)</f>
        <v>0.23520833333333332</v>
      </c>
      <c r="DA15" s="82">
        <f ca="1">IF('INF S3 3'!$AZ13="|","|",DA$19+'INF S3 3'!$AZ13)</f>
        <v>0.24485228009259261</v>
      </c>
      <c r="DB15" s="207"/>
      <c r="DC15" s="191" t="s">
        <v>216</v>
      </c>
      <c r="DD15" s="196" t="str">
        <f ca="1">IF('INF S3 3'!$BB13="|","|",DD$19+'INF S3 3'!$BB13)</f>
        <v>|</v>
      </c>
      <c r="DE15" s="199" t="s">
        <v>216</v>
      </c>
      <c r="DF15" s="207">
        <f ca="1">IF('INF S3 3'!$AY13="|","|",DF$19+'INF S3 3'!$AY13)</f>
        <v>0.26645833333333335</v>
      </c>
      <c r="DG15" s="83">
        <f ca="1">IF('INF S3 3'!$AY13="|","|",DG$19+'INF S3 3'!$AY13)</f>
        <v>0.27687499999999998</v>
      </c>
      <c r="DH15" s="82">
        <f ca="1">IF('INF S3 3'!$AZ13="|","|",DH$19+'INF S3 3'!$AZ13)</f>
        <v>0.28651894675925926</v>
      </c>
      <c r="DI15" s="207"/>
      <c r="DJ15" s="191" t="s">
        <v>216</v>
      </c>
      <c r="DK15" s="196" t="str">
        <f ca="1">IF('INF S3 3'!$BB13="|","|",DK$19+'INF S3 3'!$BB13)</f>
        <v>|</v>
      </c>
      <c r="DL15" s="199" t="s">
        <v>216</v>
      </c>
      <c r="DM15" s="207">
        <f ca="1">IF('INF S3 3'!$AY13="|","|",DM$19+'INF S3 3'!$AY13)</f>
        <v>0.30812499999999998</v>
      </c>
      <c r="DN15" s="83">
        <f ca="1">IF('INF S3 3'!$AY13="|","|",DN$19+'INF S3 3'!$AY13)</f>
        <v>0.31854166666666667</v>
      </c>
      <c r="DO15" s="82">
        <f ca="1">IF('INF S3 3'!$AZ13="|","|",DO$19+'INF S3 3'!$AZ13)</f>
        <v>0.32818561342592595</v>
      </c>
      <c r="DP15" s="207"/>
      <c r="DQ15" s="191" t="s">
        <v>216</v>
      </c>
      <c r="DR15" s="196" t="str">
        <f ca="1">IF('INF S3 3'!$BB13="|","|",DR$19+'INF S3 3'!$BB13)</f>
        <v>|</v>
      </c>
      <c r="DS15" s="199" t="s">
        <v>216</v>
      </c>
      <c r="DT15" s="207">
        <f ca="1">IF('INF S3 3'!$AY13="|","|",DT$19+'INF S3 3'!$AY13)</f>
        <v>0.34979166666666667</v>
      </c>
      <c r="DU15" s="83">
        <f ca="1">IF('INF S3 3'!$AY13="|","|",DU$19+'INF S3 3'!$AY13)</f>
        <v>0.36020833333333335</v>
      </c>
      <c r="DV15" s="82">
        <f ca="1">IF('INF S3 3'!$AZ13="|","|",DV$19+'INF S3 3'!$AZ13)</f>
        <v>0.36985228009259263</v>
      </c>
      <c r="DW15" s="207"/>
      <c r="DX15" s="191" t="s">
        <v>216</v>
      </c>
      <c r="DY15" s="196" t="str">
        <f ca="1">IF('INF S3 3'!$BB13="|","|",DY$19+'INF S3 3'!$BB13)</f>
        <v>|</v>
      </c>
      <c r="DZ15" s="199" t="s">
        <v>216</v>
      </c>
      <c r="EA15" s="207">
        <f ca="1">IF('INF S3 3'!$AY13="|","|",EA$19+'INF S3 3'!$AY13)</f>
        <v>0.39145833333333335</v>
      </c>
      <c r="EB15" s="82">
        <f ca="1">IF('INF S3 3'!$AZ13="|","|",EB$19+'INF S3 3'!$AZ13)</f>
        <v>0.41151894675925932</v>
      </c>
      <c r="EC15" s="196" t="str">
        <f ca="1">IF('INF S3 3'!$BB13="|","|",EC$19+'INF S3 3'!$BB13)</f>
        <v>|</v>
      </c>
      <c r="ED15" s="199" t="s">
        <v>216</v>
      </c>
      <c r="EE15" s="83">
        <f ca="1">IF('INF S3 3'!$AY13="|","|",EE$19+'INF S3 3'!$AY13)</f>
        <v>0.44354166666666667</v>
      </c>
      <c r="EF15" s="207"/>
      <c r="EG15" s="191" t="s">
        <v>216</v>
      </c>
      <c r="EH15" s="196" t="str">
        <f ca="1">IF('INF S3 3'!$BB13="|","|",EH$19+'INF S3 3'!$BB13)</f>
        <v>|</v>
      </c>
      <c r="EI15" s="207">
        <f ca="1">IF('INF S3 3'!$AY13="|","|",EI$19+'INF S3 3'!$AY13)</f>
        <v>0.47479166666666667</v>
      </c>
      <c r="EJ15" s="82">
        <f ca="1">IF('INF S3 3'!$AZ13="|","|",EJ$19+'INF S3 3'!$AZ13)</f>
        <v>0.49485228009259263</v>
      </c>
      <c r="EK15" s="196" t="str">
        <f ca="1">IF('INF S3 3'!$BB13="|","|",EK$19+'INF S3 3'!$BB13)</f>
        <v>|</v>
      </c>
      <c r="EL15" s="199" t="s">
        <v>216</v>
      </c>
      <c r="EM15" s="83">
        <f ca="1">IF('INF S3 3'!$AY13="|","|",EM$19+'INF S3 3'!$AY13)</f>
        <v>0.52687499999999998</v>
      </c>
      <c r="EN15" s="207"/>
      <c r="EO15" s="191" t="s">
        <v>216</v>
      </c>
      <c r="EP15" s="196" t="str">
        <f ca="1">IF('INF S3 3'!$BB13="|","|",EP$19+'INF S3 3'!$BB13)</f>
        <v>|</v>
      </c>
      <c r="EQ15" s="207">
        <f ca="1">IF('INF S3 3'!$AY13="|","|",EQ$19+'INF S3 3'!$AY13)</f>
        <v>0.55812499999999998</v>
      </c>
      <c r="ER15" s="82">
        <f ca="1">IF('INF S3 3'!$AZ13="|","|",ER$19+'INF S3 3'!$AZ13)</f>
        <v>0.578185613425926</v>
      </c>
      <c r="ES15" s="196" t="str">
        <f ca="1">IF('INF S3 3'!$BB13="|","|",ES$19+'INF S3 3'!$BB13)</f>
        <v>|</v>
      </c>
      <c r="ET15" s="199" t="s">
        <v>216</v>
      </c>
      <c r="EU15" s="83">
        <f ca="1">IF('INF S3 3'!$AY13="|","|",EU$19+'INF S3 3'!$AY13)</f>
        <v>0.61020833333333324</v>
      </c>
      <c r="EV15" s="207"/>
      <c r="EW15" s="191" t="s">
        <v>216</v>
      </c>
      <c r="EX15" s="196" t="str">
        <f ca="1">IF('INF S3 3'!$BB13="|","|",EX$19+'INF S3 3'!$BB13)</f>
        <v>|</v>
      </c>
      <c r="EY15" s="207">
        <f ca="1">IF('INF S3 3'!$AY13="|","|",EY$19+'INF S3 3'!$AY13)</f>
        <v>0.64145833333333324</v>
      </c>
      <c r="EZ15" s="83">
        <f ca="1">IF('INF S3 3'!$AY13="|","|",EZ$19+'INF S3 3'!$AY13)</f>
        <v>0.65187499999999998</v>
      </c>
      <c r="FA15" s="82">
        <f ca="1">IF('INF S3 3'!$AZ13="|","|",FA$19+'INF S3 3'!$AZ13)</f>
        <v>0.66151894675925926</v>
      </c>
      <c r="FB15" s="207"/>
      <c r="FC15" s="191" t="s">
        <v>216</v>
      </c>
      <c r="FD15" s="196" t="str">
        <f ca="1">IF('INF S3 3'!$BB13="|","|",FD$19+'INF S3 3'!$BB13)</f>
        <v>|</v>
      </c>
      <c r="FE15" s="199" t="s">
        <v>216</v>
      </c>
      <c r="FF15" s="207">
        <f ca="1">IF('INF S3 3'!$AY13="|","|",FF$19+'INF S3 3'!$AY13)</f>
        <v>0.68312499999999998</v>
      </c>
      <c r="FG15" s="83">
        <f ca="1">IF('INF S3 3'!$AY13="|","|",FG$19+'INF S3 3'!$AY13)</f>
        <v>0.69354166666666661</v>
      </c>
      <c r="FH15" s="82">
        <f ca="1">IF('INF S3 3'!$AZ13="|","|",FH$19+'INF S3 3'!$AZ13)</f>
        <v>0.70318561342592589</v>
      </c>
      <c r="FI15" s="207"/>
      <c r="FJ15" s="191" t="s">
        <v>216</v>
      </c>
      <c r="FK15" s="196" t="str">
        <f ca="1">IF('INF S3 3'!$BB13="|","|",FK$19+'INF S3 3'!$BB13)</f>
        <v>|</v>
      </c>
      <c r="FL15" s="207">
        <f ca="1">IF('INF S3 3'!$AY13="|","|",FL$19+'INF S3 3'!$AY13)</f>
        <v>0.72479166666666661</v>
      </c>
      <c r="FM15" s="83">
        <f ca="1">IF('INF S3 3'!$AY13="|","|",FM$19+'INF S3 3'!$AY13)</f>
        <v>0.73520833333333324</v>
      </c>
      <c r="FN15" s="82">
        <f ca="1">IF('INF S3 3'!$AZ13="|","|",FN$19+'INF S3 3'!$AZ13)</f>
        <v>0.74485228009259252</v>
      </c>
      <c r="FO15" s="207"/>
      <c r="FP15" s="191" t="s">
        <v>216</v>
      </c>
      <c r="FQ15" s="196" t="str">
        <f ca="1">IF('INF S3 3'!$BB13="|","|",FQ$19+'INF S3 3'!$BB13)</f>
        <v>|</v>
      </c>
      <c r="FR15" s="199" t="s">
        <v>216</v>
      </c>
      <c r="FS15" s="207">
        <f ca="1">IF('INF S3 3'!$AY13="|","|",FS$19+'INF S3 3'!$AY13)</f>
        <v>0.76645833333333324</v>
      </c>
      <c r="FT15" s="82">
        <f ca="1">IF('INF S3 3'!$AZ13="|","|",FT$19+'INF S3 3'!$AZ13)</f>
        <v>0.78651894675925926</v>
      </c>
      <c r="FU15" s="196" t="str">
        <f ca="1">IF('INF S3 3'!$BB13="|","|",FU$19+'INF S3 3'!$BB13)</f>
        <v>|</v>
      </c>
      <c r="FV15" s="199" t="s">
        <v>216</v>
      </c>
      <c r="FW15" s="83">
        <f ca="1">IF('INF S3 3'!$AY13="|","|",FW$19+'INF S3 3'!$AY13)</f>
        <v>0.81854166666666661</v>
      </c>
      <c r="FX15" s="207"/>
      <c r="FY15" s="191" t="s">
        <v>216</v>
      </c>
      <c r="FZ15" s="196" t="str">
        <f ca="1">IF('INF S3 3'!$BB13="|","|",FZ$19+'INF S3 3'!$BB13)</f>
        <v>|</v>
      </c>
      <c r="GA15" s="207">
        <f ca="1">IF('INF S3 3'!$AY13="|","|",GA$19+'INF S3 3'!$AY13)</f>
        <v>0.84979166666666661</v>
      </c>
      <c r="GB15" s="82">
        <f ca="1">IF('INF S3 3'!$AZ13="|","|",GB$19+'INF S3 3'!$AZ13)</f>
        <v>0.86985228009259252</v>
      </c>
      <c r="GC15" s="196" t="str">
        <f ca="1">IF('INF S3 3'!$BB13="|","|",GC$19+'INF S3 3'!$BB13)</f>
        <v>|</v>
      </c>
      <c r="GD15" s="199" t="s">
        <v>216</v>
      </c>
      <c r="GE15" s="83">
        <f ca="1">IF('INF S3 3'!$AY13="|","|",GE$19+'INF S3 3'!$AY13)</f>
        <v>0.90187499999999998</v>
      </c>
      <c r="GF15" s="207"/>
      <c r="GG15" s="191" t="s">
        <v>216</v>
      </c>
      <c r="GH15" s="196" t="str">
        <f ca="1">IF('INF S3 3'!$BB13="|","|",GH$19+'INF S3 3'!$BB13)</f>
        <v>|</v>
      </c>
      <c r="GI15" s="207">
        <f ca="1">IF('INF S3 3'!$AY13="|","|",GI$19+'INF S3 3'!$AY13)</f>
        <v>0.93312499999999998</v>
      </c>
      <c r="GJ15" s="82">
        <f ca="1">IF('INF S3 3'!$AZ13="|","|",GJ$19+'INF S3 3'!$AZ13)</f>
        <v>0.95318561342592589</v>
      </c>
      <c r="GK15" s="199" t="s">
        <v>216</v>
      </c>
      <c r="GL15" s="83">
        <f ca="1">IF('INF S3 3'!$AY13="|","|",GL$19+'INF S3 3'!$AY13)</f>
        <v>0.98520833333333324</v>
      </c>
    </row>
    <row r="16" spans="1:194">
      <c r="A16" s="225">
        <v>4.5999999999999996</v>
      </c>
      <c r="B16" s="227" t="str">
        <f ca="1">IF('INF S2 353-271'!$V13="|","|",B$7+'INF S2 353-271'!$V13)</f>
        <v>|</v>
      </c>
      <c r="C16" s="286" t="s">
        <v>84</v>
      </c>
      <c r="D16" s="180"/>
      <c r="E16" s="83">
        <f ca="1">IF('INF S3 3'!$AQ14="|","|",E$7+'INF S3 3'!$AQ14-'INF S3 3'!$AQ$5)</f>
        <v>0.22364181712962963</v>
      </c>
      <c r="F16" s="207">
        <f ca="1">IF('INF S3 3'!$AQ14="|","|",F$7+'INF S3 3'!$AQ14-'INF S3 3'!$AQ$5)</f>
        <v>0.2354473726851852</v>
      </c>
      <c r="G16" s="199" t="s">
        <v>216</v>
      </c>
      <c r="H16" s="196"/>
      <c r="I16" s="191" t="s">
        <v>216</v>
      </c>
      <c r="J16" s="82" t="str">
        <f ca="1">IF('INF S3 3'!$AR14="|","|",J$7+'INF S3 3'!$AR14-'INF S3 3'!$AN$5)</f>
        <v>|</v>
      </c>
      <c r="K16" s="83">
        <f ca="1">IF('INF S3 3'!$AQ14="|","|",K$7+'INF S3 3'!$AQ14-'INF S3 3'!$AQ$5)</f>
        <v>0.26530848379629629</v>
      </c>
      <c r="L16" s="207">
        <f ca="1">IF('INF S3 3'!$AQ14="|","|",L$7+'INF S3 3'!$AQ14-'INF S3 3'!$AQ$5)</f>
        <v>0.27711403935185186</v>
      </c>
      <c r="M16" s="199" t="s">
        <v>216</v>
      </c>
      <c r="N16" s="196" t="str">
        <f ca="1">IF('INF S3 3'!$AT14="|","|",N$8+'INF S3 3'!$AT14)</f>
        <v>|</v>
      </c>
      <c r="O16" s="196"/>
      <c r="P16" s="191" t="s">
        <v>216</v>
      </c>
      <c r="Q16" s="82" t="str">
        <f ca="1">IF('INF S3 3'!$AR14="|","|",Q$7+'INF S3 3'!$AR14-'INF S3 3'!$AN$5)</f>
        <v>|</v>
      </c>
      <c r="R16" s="83">
        <f ca="1">IF('INF S3 3'!$AQ14="|","|",R$7+'INF S3 3'!$AQ14-'INF S3 3'!$AQ$5)</f>
        <v>0.30697515046296298</v>
      </c>
      <c r="S16" s="207">
        <f ca="1">IF('INF S3 3'!$AQ14="|","|",S$7+'INF S3 3'!$AQ14-'INF S3 3'!$AQ$5)</f>
        <v>0.31878070601851854</v>
      </c>
      <c r="T16" s="199" t="s">
        <v>216</v>
      </c>
      <c r="U16" s="196" t="str">
        <f ca="1">IF('INF S3 3'!$AT14="|","|",U$8+'INF S3 3'!$AT14)</f>
        <v>|</v>
      </c>
      <c r="V16" s="196"/>
      <c r="W16" s="191" t="s">
        <v>216</v>
      </c>
      <c r="X16" s="82" t="str">
        <f ca="1">IF('INF S3 3'!$AR14="|","|",X$7+'INF S3 3'!$AR14-'INF S3 3'!$AN$5)</f>
        <v>|</v>
      </c>
      <c r="Y16" s="83">
        <f ca="1">IF('INF S3 3'!$AQ14="|","|",Y$7+'INF S3 3'!$AQ14-'INF S3 3'!$AQ$5)</f>
        <v>0.34864181712962966</v>
      </c>
      <c r="Z16" s="207">
        <f ca="1">IF('INF S3 3'!$AQ14="|","|",Z$7+'INF S3 3'!$AQ14-'INF S3 3'!$AQ$5)</f>
        <v>0.36044737268518517</v>
      </c>
      <c r="AA16" s="199" t="s">
        <v>216</v>
      </c>
      <c r="AB16" s="196" t="str">
        <f ca="1">IF('INF S3 3'!$AT14="|","|",AB$8+'INF S3 3'!$AT14)</f>
        <v>|</v>
      </c>
      <c r="AC16" s="196"/>
      <c r="AD16" s="191" t="s">
        <v>216</v>
      </c>
      <c r="AE16" s="82" t="str">
        <f ca="1">IF('INF S3 3'!$AR14="|","|",AE$7+'INF S3 3'!$AR14-'INF S3 3'!$AN$5)</f>
        <v>|</v>
      </c>
      <c r="AF16" s="207">
        <f ca="1">IF('INF S3 3'!$AQ14="|","|",AF$7+'INF S3 3'!$AQ14-'INF S3 3'!$AQ$5)</f>
        <v>0.40211403935185186</v>
      </c>
      <c r="AG16" s="196" t="str">
        <f ca="1">IF('INF S3 3'!$AT14="|","|",AG$8+'INF S3 3'!$AT14)</f>
        <v>|</v>
      </c>
      <c r="AH16" s="196"/>
      <c r="AI16" s="191" t="s">
        <v>216</v>
      </c>
      <c r="AJ16" s="83">
        <f ca="1">IF('INF S3 3'!$AQ14="|","|",AJ$7+'INF S3 3'!$AQ14-'INF S3 3'!$AQ$5)</f>
        <v>0.43197515046296298</v>
      </c>
      <c r="AK16" s="199" t="s">
        <v>216</v>
      </c>
      <c r="AL16" s="196" t="str">
        <f ca="1">IF('INF S3 3'!$AT14="|","|",AL$8+'INF S3 3'!$AT14)</f>
        <v>|</v>
      </c>
      <c r="AM16" s="82" t="str">
        <f ca="1">IF('INF S3 3'!$AR14="|","|",AM$7+'INF S3 3'!$AR14-'INF S3 3'!$AN$5)</f>
        <v>|</v>
      </c>
      <c r="AN16" s="207">
        <f ca="1">IF('INF S3 3'!$AQ14="|","|",AN$7+'INF S3 3'!$AQ14-'INF S3 3'!$AQ$5)</f>
        <v>0.48544737268518512</v>
      </c>
      <c r="AO16" s="196" t="str">
        <f ca="1">IF('INF S3 3'!$AT14="|","|",AO$8+'INF S3 3'!$AT14)</f>
        <v>|</v>
      </c>
      <c r="AP16" s="196"/>
      <c r="AQ16" s="191" t="s">
        <v>216</v>
      </c>
      <c r="AR16" s="83">
        <f ca="1">IF('INF S3 3'!$AQ14="|","|",AR$7+'INF S3 3'!$AQ14-'INF S3 3'!$AQ$5)</f>
        <v>0.51530848379629624</v>
      </c>
      <c r="AS16" s="199" t="s">
        <v>216</v>
      </c>
      <c r="AT16" s="196" t="str">
        <f ca="1">IF('INF S3 3'!$AT14="|","|",AT$8+'INF S3 3'!$AT14)</f>
        <v>|</v>
      </c>
      <c r="AU16" s="82" t="str">
        <f ca="1">IF('INF S3 3'!$AR14="|","|",AU$7+'INF S3 3'!$AR14-'INF S3 3'!$AN$5)</f>
        <v>|</v>
      </c>
      <c r="AV16" s="207">
        <f ca="1">IF('INF S3 3'!$AQ14="|","|",AV$7+'INF S3 3'!$AQ14-'INF S3 3'!$AQ$5)</f>
        <v>0.56878070601851849</v>
      </c>
      <c r="AW16" s="196" t="str">
        <f ca="1">IF('INF S3 3'!$AT14="|","|",AW$8+'INF S3 3'!$AT14)</f>
        <v>|</v>
      </c>
      <c r="AX16" s="196"/>
      <c r="AY16" s="191" t="s">
        <v>216</v>
      </c>
      <c r="AZ16" s="83">
        <f ca="1">IF('INF S3 3'!$AQ14="|","|",AZ$7+'INF S3 3'!$AQ14-'INF S3 3'!$AQ$5)</f>
        <v>0.59864181712962961</v>
      </c>
      <c r="BA16" s="199" t="s">
        <v>216</v>
      </c>
      <c r="BB16" s="196" t="str">
        <f ca="1">IF('INF S3 3'!$AT14="|","|",BB$8+'INF S3 3'!$AT14)</f>
        <v>|</v>
      </c>
      <c r="BC16" s="82" t="str">
        <f ca="1">IF('INF S3 3'!$AR14="|","|",BC$7+'INF S3 3'!$AR14-'INF S3 3'!$AN$5)</f>
        <v>|</v>
      </c>
      <c r="BD16" s="83">
        <f ca="1">IF('INF S3 3'!$AQ14="|","|",BD$7+'INF S3 3'!$AQ14-'INF S3 3'!$AQ$5)</f>
        <v>0.64030848379629635</v>
      </c>
      <c r="BE16" s="207">
        <f ca="1">IF('INF S3 3'!$AQ14="|","|",BE$7+'INF S3 3'!$AQ14-'INF S3 3'!$AQ$5)</f>
        <v>0.65211403935185186</v>
      </c>
      <c r="BF16" s="199" t="s">
        <v>216</v>
      </c>
      <c r="BG16" s="196" t="str">
        <f ca="1">IF('INF S3 3'!$AT14="|","|",BG$8+'INF S3 3'!$AT14)</f>
        <v>|</v>
      </c>
      <c r="BH16" s="196"/>
      <c r="BI16" s="191" t="s">
        <v>216</v>
      </c>
      <c r="BJ16" s="82" t="str">
        <f ca="1">IF('INF S3 3'!$AR14="|","|",BJ$7+'INF S3 3'!$AR14-'INF S3 3'!$AN$5)</f>
        <v>|</v>
      </c>
      <c r="BK16" s="83">
        <f ca="1">IF('INF S3 3'!$AQ14="|","|",BK$7+'INF S3 3'!$AQ14-'INF S3 3'!$AQ$5)</f>
        <v>0.68197515046296298</v>
      </c>
      <c r="BL16" s="207">
        <f ca="1">IF('INF S3 3'!$AQ14="|","|",BL$7+'INF S3 3'!$AQ14-'INF S3 3'!$AQ$5)</f>
        <v>0.69378070601851849</v>
      </c>
      <c r="BM16" s="199" t="s">
        <v>216</v>
      </c>
      <c r="BN16" s="196" t="str">
        <f ca="1">IF('INF S3 3'!$AT14="|","|",BN$8+'INF S3 3'!$AT14)</f>
        <v>|</v>
      </c>
      <c r="BO16" s="196"/>
      <c r="BP16" s="191" t="s">
        <v>216</v>
      </c>
      <c r="BQ16" s="82" t="str">
        <f ca="1">IF('INF S3 3'!$AR14="|","|",BQ$7+'INF S3 3'!$AR14-'INF S3 3'!$AN$5)</f>
        <v>|</v>
      </c>
      <c r="BR16" s="83">
        <f ca="1">IF('INF S3 3'!$AQ14="|","|",BR$7+'INF S3 3'!$AQ14-'INF S3 3'!$AQ$5)</f>
        <v>0.72364181712962961</v>
      </c>
      <c r="BS16" s="207">
        <f ca="1">IF('INF S3 3'!$AQ14="|","|",BS$7+'INF S3 3'!$AQ14-'INF S3 3'!$AQ$5)</f>
        <v>0.73544737268518523</v>
      </c>
      <c r="BT16" s="199" t="s">
        <v>216</v>
      </c>
      <c r="BU16" s="196" t="str">
        <f ca="1">IF('INF S3 3'!$AT14="|","|",BU$8+'INF S3 3'!$AT14)</f>
        <v>|</v>
      </c>
      <c r="BV16" s="196"/>
      <c r="BW16" s="191" t="s">
        <v>216</v>
      </c>
      <c r="BX16" s="82" t="str">
        <f ca="1">IF('INF S3 3'!$AR14="|","|",BX$7+'INF S3 3'!$AR14-'INF S3 3'!$AN$5)</f>
        <v>|</v>
      </c>
      <c r="BY16" s="207">
        <f ca="1">IF('INF S3 3'!$AQ14="|","|",BY$7+'INF S3 3'!$AQ14-'INF S3 3'!$AQ$5)</f>
        <v>0.77711403935185186</v>
      </c>
      <c r="BZ16" s="196" t="str">
        <f ca="1">IF('INF S3 3'!$AT14="|","|",BZ$8+'INF S3 3'!$AT14)</f>
        <v>|</v>
      </c>
      <c r="CA16" s="196"/>
      <c r="CB16" s="191" t="s">
        <v>216</v>
      </c>
      <c r="CC16" s="83">
        <f ca="1">IF('INF S3 3'!$AQ14="|","|",CC$7+'INF S3 3'!$AQ14-'INF S3 3'!$AQ$5)</f>
        <v>0.80697515046296286</v>
      </c>
      <c r="CD16" s="199" t="s">
        <v>216</v>
      </c>
      <c r="CE16" s="196" t="str">
        <f ca="1">IF('INF S3 3'!$AT14="|","|",CE$8+'INF S3 3'!$AT14)</f>
        <v>|</v>
      </c>
      <c r="CF16" s="82" t="str">
        <f ca="1">IF('INF S3 3'!$AR14="|","|",CF$7+'INF S3 3'!$AR14-'INF S3 3'!$AN$5)</f>
        <v>|</v>
      </c>
      <c r="CG16" s="207">
        <f ca="1">IF('INF S3 3'!$AQ14="|","|",CG$7+'INF S3 3'!$AQ14-'INF S3 3'!$AQ$5)</f>
        <v>0.86044737268518523</v>
      </c>
      <c r="CH16" s="196" t="str">
        <f ca="1">IF('INF S3 3'!$AT14="|","|",CH$8+'INF S3 3'!$AT14)</f>
        <v>|</v>
      </c>
      <c r="CI16" s="196"/>
      <c r="CJ16" s="191" t="s">
        <v>216</v>
      </c>
      <c r="CK16" s="83">
        <f ca="1">IF('INF S3 3'!$AQ14="|","|",CK$7+'INF S3 3'!$AQ14-'INF S3 3'!$AQ$5)</f>
        <v>0.89030848379629624</v>
      </c>
      <c r="CL16" s="199" t="s">
        <v>216</v>
      </c>
      <c r="CM16" s="196" t="str">
        <f ca="1">IF('INF S3 3'!$AT14="|","|",CM$8+'INF S3 3'!$AT14)</f>
        <v>|</v>
      </c>
      <c r="CN16" s="82" t="str">
        <f ca="1">IF('INF S3 3'!$AR14="|","|",CN$7+'INF S3 3'!$AR14-'INF S3 3'!$AN$5)</f>
        <v>|</v>
      </c>
      <c r="CO16" s="207">
        <f ca="1">IF('INF S3 3'!$AQ14="|","|",CO$7+'INF S3 3'!$AQ14-'INF S3 3'!$AQ$5)</f>
        <v>0.94378070601851849</v>
      </c>
      <c r="CP16" s="196" t="str">
        <f ca="1">IF('INF S3 3'!$AT14="|","|",CP$8+'INF S3 3'!$AT14)</f>
        <v>|</v>
      </c>
      <c r="CQ16" s="191" t="s">
        <v>216</v>
      </c>
      <c r="CR16" s="83">
        <f ca="1">IF('INF S3 3'!$AQ14="|","|",CR$7+'INF S3 3'!$AQ14-'INF S3 3'!$AQ$5)</f>
        <v>0.97364181712962961</v>
      </c>
      <c r="CS16" s="175"/>
      <c r="CT16" s="175"/>
      <c r="CU16" s="280"/>
      <c r="CV16" s="225">
        <v>4.5999999999999996</v>
      </c>
      <c r="CW16" s="227" t="str">
        <f ca="1">IF('INF S2 353-271'!$V13="|","|",CW$7+'INF S2 353-271'!$V13)</f>
        <v>|</v>
      </c>
      <c r="CX16" s="286" t="s">
        <v>84</v>
      </c>
      <c r="CY16" s="180"/>
      <c r="CZ16" s="83">
        <f ca="1">IF('INF S3 3'!$AY14="|","|",CZ$19+'INF S3 3'!$AY14)</f>
        <v>0.23379629629629628</v>
      </c>
      <c r="DA16" s="82" t="str">
        <f ca="1">IF('INF S3 3'!$AZ14="|","|",DA$19+'INF S3 3'!$AZ14)</f>
        <v>|</v>
      </c>
      <c r="DB16" s="207"/>
      <c r="DC16" s="191" t="s">
        <v>216</v>
      </c>
      <c r="DD16" s="196" t="str">
        <f ca="1">IF('INF S3 3'!$BB14="|","|",DD$19+'INF S3 3'!$BB14)</f>
        <v>|</v>
      </c>
      <c r="DE16" s="199" t="s">
        <v>216</v>
      </c>
      <c r="DF16" s="207">
        <f ca="1">IF('INF S3 3'!$AY14="|","|",DF$19+'INF S3 3'!$AY14)</f>
        <v>0.26504629629629634</v>
      </c>
      <c r="DG16" s="83">
        <f ca="1">IF('INF S3 3'!$AY14="|","|",DG$19+'INF S3 3'!$AY14)</f>
        <v>0.27546296296296297</v>
      </c>
      <c r="DH16" s="82" t="str">
        <f ca="1">IF('INF S3 3'!$AZ14="|","|",DH$19+'INF S3 3'!$AZ14)</f>
        <v>|</v>
      </c>
      <c r="DI16" s="207"/>
      <c r="DJ16" s="191" t="s">
        <v>216</v>
      </c>
      <c r="DK16" s="196" t="str">
        <f ca="1">IF('INF S3 3'!$BB14="|","|",DK$19+'INF S3 3'!$BB14)</f>
        <v>|</v>
      </c>
      <c r="DL16" s="199" t="s">
        <v>216</v>
      </c>
      <c r="DM16" s="207">
        <f ca="1">IF('INF S3 3'!$AY14="|","|",DM$19+'INF S3 3'!$AY14)</f>
        <v>0.30671296296296297</v>
      </c>
      <c r="DN16" s="83">
        <f ca="1">IF('INF S3 3'!$AY14="|","|",DN$19+'INF S3 3'!$AY14)</f>
        <v>0.31712962962962965</v>
      </c>
      <c r="DO16" s="82" t="str">
        <f ca="1">IF('INF S3 3'!$AZ14="|","|",DO$19+'INF S3 3'!$AZ14)</f>
        <v>|</v>
      </c>
      <c r="DP16" s="207"/>
      <c r="DQ16" s="191" t="s">
        <v>216</v>
      </c>
      <c r="DR16" s="196" t="str">
        <f ca="1">IF('INF S3 3'!$BB14="|","|",DR$19+'INF S3 3'!$BB14)</f>
        <v>|</v>
      </c>
      <c r="DS16" s="199" t="s">
        <v>216</v>
      </c>
      <c r="DT16" s="207">
        <f ca="1">IF('INF S3 3'!$AY14="|","|",DT$19+'INF S3 3'!$AY14)</f>
        <v>0.34837962962962965</v>
      </c>
      <c r="DU16" s="83">
        <f ca="1">IF('INF S3 3'!$AY14="|","|",DU$19+'INF S3 3'!$AY14)</f>
        <v>0.35879629629629634</v>
      </c>
      <c r="DV16" s="82" t="str">
        <f ca="1">IF('INF S3 3'!$AZ14="|","|",DV$19+'INF S3 3'!$AZ14)</f>
        <v>|</v>
      </c>
      <c r="DW16" s="207"/>
      <c r="DX16" s="191" t="s">
        <v>216</v>
      </c>
      <c r="DY16" s="196" t="str">
        <f ca="1">IF('INF S3 3'!$BB14="|","|",DY$19+'INF S3 3'!$BB14)</f>
        <v>|</v>
      </c>
      <c r="DZ16" s="199" t="s">
        <v>216</v>
      </c>
      <c r="EA16" s="207">
        <f ca="1">IF('INF S3 3'!$AY14="|","|",EA$19+'INF S3 3'!$AY14)</f>
        <v>0.39004629629629634</v>
      </c>
      <c r="EB16" s="82" t="str">
        <f ca="1">IF('INF S3 3'!$AZ14="|","|",EB$19+'INF S3 3'!$AZ14)</f>
        <v>|</v>
      </c>
      <c r="EC16" s="196" t="str">
        <f ca="1">IF('INF S3 3'!$BB14="|","|",EC$19+'INF S3 3'!$BB14)</f>
        <v>|</v>
      </c>
      <c r="ED16" s="199" t="s">
        <v>216</v>
      </c>
      <c r="EE16" s="83">
        <f ca="1">IF('INF S3 3'!$AY14="|","|",EE$19+'INF S3 3'!$AY14)</f>
        <v>0.44212962962962965</v>
      </c>
      <c r="EF16" s="207"/>
      <c r="EG16" s="191" t="s">
        <v>216</v>
      </c>
      <c r="EH16" s="196" t="str">
        <f ca="1">IF('INF S3 3'!$BB14="|","|",EH$19+'INF S3 3'!$BB14)</f>
        <v>|</v>
      </c>
      <c r="EI16" s="207">
        <f ca="1">IF('INF S3 3'!$AY14="|","|",EI$19+'INF S3 3'!$AY14)</f>
        <v>0.47337962962962965</v>
      </c>
      <c r="EJ16" s="82" t="str">
        <f ca="1">IF('INF S3 3'!$AZ14="|","|",EJ$19+'INF S3 3'!$AZ14)</f>
        <v>|</v>
      </c>
      <c r="EK16" s="196" t="str">
        <f ca="1">IF('INF S3 3'!$BB14="|","|",EK$19+'INF S3 3'!$BB14)</f>
        <v>|</v>
      </c>
      <c r="EL16" s="199" t="s">
        <v>216</v>
      </c>
      <c r="EM16" s="83">
        <f ca="1">IF('INF S3 3'!$AY14="|","|",EM$19+'INF S3 3'!$AY14)</f>
        <v>0.52546296296296302</v>
      </c>
      <c r="EN16" s="207"/>
      <c r="EO16" s="191" t="s">
        <v>216</v>
      </c>
      <c r="EP16" s="196" t="str">
        <f ca="1">IF('INF S3 3'!$BB14="|","|",EP$19+'INF S3 3'!$BB14)</f>
        <v>|</v>
      </c>
      <c r="EQ16" s="207">
        <f ca="1">IF('INF S3 3'!$AY14="|","|",EQ$19+'INF S3 3'!$AY14)</f>
        <v>0.55671296296296302</v>
      </c>
      <c r="ER16" s="82" t="str">
        <f ca="1">IF('INF S3 3'!$AZ14="|","|",ER$19+'INF S3 3'!$AZ14)</f>
        <v>|</v>
      </c>
      <c r="ES16" s="196" t="str">
        <f ca="1">IF('INF S3 3'!$BB14="|","|",ES$19+'INF S3 3'!$BB14)</f>
        <v>|</v>
      </c>
      <c r="ET16" s="199" t="s">
        <v>216</v>
      </c>
      <c r="EU16" s="83">
        <f ca="1">IF('INF S3 3'!$AY14="|","|",EU$19+'INF S3 3'!$AY14)</f>
        <v>0.60879629629629628</v>
      </c>
      <c r="EV16" s="207"/>
      <c r="EW16" s="191" t="s">
        <v>216</v>
      </c>
      <c r="EX16" s="196" t="str">
        <f ca="1">IF('INF S3 3'!$BB14="|","|",EX$19+'INF S3 3'!$BB14)</f>
        <v>|</v>
      </c>
      <c r="EY16" s="207">
        <f ca="1">IF('INF S3 3'!$AY14="|","|",EY$19+'INF S3 3'!$AY14)</f>
        <v>0.64004629629629628</v>
      </c>
      <c r="EZ16" s="83">
        <f ca="1">IF('INF S3 3'!$AY14="|","|",EZ$19+'INF S3 3'!$AY14)</f>
        <v>0.65046296296296302</v>
      </c>
      <c r="FA16" s="82" t="str">
        <f ca="1">IF('INF S3 3'!$AZ14="|","|",FA$19+'INF S3 3'!$AZ14)</f>
        <v>|</v>
      </c>
      <c r="FB16" s="207"/>
      <c r="FC16" s="191" t="s">
        <v>216</v>
      </c>
      <c r="FD16" s="196" t="str">
        <f ca="1">IF('INF S3 3'!$BB14="|","|",FD$19+'INF S3 3'!$BB14)</f>
        <v>|</v>
      </c>
      <c r="FE16" s="199" t="s">
        <v>216</v>
      </c>
      <c r="FF16" s="207">
        <f ca="1">IF('INF S3 3'!$AY14="|","|",FF$19+'INF S3 3'!$AY14)</f>
        <v>0.68171296296296302</v>
      </c>
      <c r="FG16" s="83">
        <f ca="1">IF('INF S3 3'!$AY14="|","|",FG$19+'INF S3 3'!$AY14)</f>
        <v>0.69212962962962965</v>
      </c>
      <c r="FH16" s="82" t="str">
        <f ca="1">IF('INF S3 3'!$AZ14="|","|",FH$19+'INF S3 3'!$AZ14)</f>
        <v>|</v>
      </c>
      <c r="FI16" s="207"/>
      <c r="FJ16" s="191" t="s">
        <v>216</v>
      </c>
      <c r="FK16" s="196" t="str">
        <f ca="1">IF('INF S3 3'!$BB14="|","|",FK$19+'INF S3 3'!$BB14)</f>
        <v>|</v>
      </c>
      <c r="FL16" s="207">
        <f ca="1">IF('INF S3 3'!$AY14="|","|",FL$19+'INF S3 3'!$AY14)</f>
        <v>0.72337962962962965</v>
      </c>
      <c r="FM16" s="83">
        <f ca="1">IF('INF S3 3'!$AY14="|","|",FM$19+'INF S3 3'!$AY14)</f>
        <v>0.73379629629629628</v>
      </c>
      <c r="FN16" s="82" t="str">
        <f ca="1">IF('INF S3 3'!$AZ14="|","|",FN$19+'INF S3 3'!$AZ14)</f>
        <v>|</v>
      </c>
      <c r="FO16" s="207"/>
      <c r="FP16" s="191" t="s">
        <v>216</v>
      </c>
      <c r="FQ16" s="196" t="str">
        <f ca="1">IF('INF S3 3'!$BB14="|","|",FQ$19+'INF S3 3'!$BB14)</f>
        <v>|</v>
      </c>
      <c r="FR16" s="199" t="s">
        <v>216</v>
      </c>
      <c r="FS16" s="207">
        <f ca="1">IF('INF S3 3'!$AY14="|","|",FS$19+'INF S3 3'!$AY14)</f>
        <v>0.76504629629629628</v>
      </c>
      <c r="FT16" s="82" t="str">
        <f ca="1">IF('INF S3 3'!$AZ14="|","|",FT$19+'INF S3 3'!$AZ14)</f>
        <v>|</v>
      </c>
      <c r="FU16" s="196" t="str">
        <f ca="1">IF('INF S3 3'!$BB14="|","|",FU$19+'INF S3 3'!$BB14)</f>
        <v>|</v>
      </c>
      <c r="FV16" s="199" t="s">
        <v>216</v>
      </c>
      <c r="FW16" s="83">
        <f ca="1">IF('INF S3 3'!$AY14="|","|",FW$19+'INF S3 3'!$AY14)</f>
        <v>0.81712962962962965</v>
      </c>
      <c r="FX16" s="207"/>
      <c r="FY16" s="191" t="s">
        <v>216</v>
      </c>
      <c r="FZ16" s="196" t="str">
        <f ca="1">IF('INF S3 3'!$BB14="|","|",FZ$19+'INF S3 3'!$BB14)</f>
        <v>|</v>
      </c>
      <c r="GA16" s="207">
        <f ca="1">IF('INF S3 3'!$AY14="|","|",GA$19+'INF S3 3'!$AY14)</f>
        <v>0.84837962962962965</v>
      </c>
      <c r="GB16" s="82" t="str">
        <f ca="1">IF('INF S3 3'!$AZ14="|","|",GB$19+'INF S3 3'!$AZ14)</f>
        <v>|</v>
      </c>
      <c r="GC16" s="196" t="str">
        <f ca="1">IF('INF S3 3'!$BB14="|","|",GC$19+'INF S3 3'!$BB14)</f>
        <v>|</v>
      </c>
      <c r="GD16" s="199" t="s">
        <v>216</v>
      </c>
      <c r="GE16" s="83">
        <f ca="1">IF('INF S3 3'!$AY14="|","|",GE$19+'INF S3 3'!$AY14)</f>
        <v>0.90046296296296302</v>
      </c>
      <c r="GF16" s="207"/>
      <c r="GG16" s="191" t="s">
        <v>216</v>
      </c>
      <c r="GH16" s="196" t="str">
        <f ca="1">IF('INF S3 3'!$BB14="|","|",GH$19+'INF S3 3'!$BB14)</f>
        <v>|</v>
      </c>
      <c r="GI16" s="207">
        <f ca="1">IF('INF S3 3'!$AY14="|","|",GI$19+'INF S3 3'!$AY14)</f>
        <v>0.93171296296296302</v>
      </c>
      <c r="GJ16" s="82" t="str">
        <f ca="1">IF('INF S3 3'!$AZ14="|","|",GJ$19+'INF S3 3'!$AZ14)</f>
        <v>|</v>
      </c>
      <c r="GK16" s="199" t="s">
        <v>216</v>
      </c>
      <c r="GL16" s="83">
        <f ca="1">IF('INF S3 3'!$AY14="|","|",GL$19+'INF S3 3'!$AY14)</f>
        <v>0.98379629629629628</v>
      </c>
    </row>
    <row r="17" spans="1:194">
      <c r="A17" s="225">
        <f ca="1">'INF S3 3'!K14</f>
        <v>3.0790000000000077</v>
      </c>
      <c r="B17" s="227" t="str">
        <f ca="1">IF('INF S2 353-271'!$V13="|","|",B$7+'INF S2 353-271'!$V13)</f>
        <v>|</v>
      </c>
      <c r="C17" s="156" t="str">
        <f ca="1">'INF S3 3'!L14</f>
        <v>Poznań Garbary</v>
      </c>
      <c r="D17" s="180"/>
      <c r="E17" s="83">
        <f ca="1">IF('INF S3 3'!$AQ15="|","|",E$7+'INF S3 3'!$AQ15-'INF S3 3'!$AQ$5)</f>
        <v>0.22497283564814816</v>
      </c>
      <c r="F17" s="207">
        <f ca="1">IF('INF S3 3'!$AQ15="|","|",F$7+'INF S3 3'!$AQ15-'INF S3 3'!$AQ$5)</f>
        <v>0.23677839120370373</v>
      </c>
      <c r="G17" s="199" t="s">
        <v>216</v>
      </c>
      <c r="H17" s="196"/>
      <c r="I17" s="191" t="s">
        <v>216</v>
      </c>
      <c r="J17" s="82">
        <f ca="1">IF('INF S3 3'!$AR15="|","|",J$7+'INF S3 3'!$AR15-'INF S3 3'!$AN$5)</f>
        <v>0.25822916666666673</v>
      </c>
      <c r="K17" s="83">
        <f ca="1">IF('INF S3 3'!$AQ15="|","|",K$7+'INF S3 3'!$AQ15-'INF S3 3'!$AQ$5)</f>
        <v>0.26663950231481481</v>
      </c>
      <c r="L17" s="207">
        <f ca="1">IF('INF S3 3'!$AQ15="|","|",L$7+'INF S3 3'!$AQ15-'INF S3 3'!$AQ$5)</f>
        <v>0.27844505787037033</v>
      </c>
      <c r="M17" s="199" t="s">
        <v>216</v>
      </c>
      <c r="N17" s="196" t="str">
        <f ca="1">IF('INF S3 3'!$AT15="|","|",N$8+'INF S3 3'!$AT15)</f>
        <v>|</v>
      </c>
      <c r="O17" s="196"/>
      <c r="P17" s="191" t="s">
        <v>216</v>
      </c>
      <c r="Q17" s="82">
        <f ca="1">IF('INF S3 3'!$AR15="|","|",Q$7+'INF S3 3'!$AR15-'INF S3 3'!$AN$5)</f>
        <v>0.29989583333333336</v>
      </c>
      <c r="R17" s="83">
        <f ca="1">IF('INF S3 3'!$AQ15="|","|",R$7+'INF S3 3'!$AQ15-'INF S3 3'!$AQ$5)</f>
        <v>0.30830616898148144</v>
      </c>
      <c r="S17" s="207">
        <f ca="1">IF('INF S3 3'!$AQ15="|","|",S$7+'INF S3 3'!$AQ15-'INF S3 3'!$AQ$5)</f>
        <v>0.32011172453703707</v>
      </c>
      <c r="T17" s="199" t="s">
        <v>216</v>
      </c>
      <c r="U17" s="196" t="str">
        <f ca="1">IF('INF S3 3'!$AT15="|","|",U$8+'INF S3 3'!$AT15)</f>
        <v>|</v>
      </c>
      <c r="V17" s="196"/>
      <c r="W17" s="191" t="s">
        <v>216</v>
      </c>
      <c r="X17" s="82">
        <f ca="1">IF('INF S3 3'!$AR15="|","|",X$7+'INF S3 3'!$AR15-'INF S3 3'!$AN$5)</f>
        <v>0.34156250000000005</v>
      </c>
      <c r="Y17" s="83">
        <f ca="1">IF('INF S3 3'!$AQ15="|","|",Y$7+'INF S3 3'!$AQ15-'INF S3 3'!$AQ$5)</f>
        <v>0.34997283564814818</v>
      </c>
      <c r="Z17" s="207">
        <f ca="1">IF('INF S3 3'!$AQ15="|","|",Z$7+'INF S3 3'!$AQ15-'INF S3 3'!$AQ$5)</f>
        <v>0.3617783912037037</v>
      </c>
      <c r="AA17" s="199" t="s">
        <v>216</v>
      </c>
      <c r="AB17" s="196" t="str">
        <f ca="1">IF('INF S3 3'!$AT15="|","|",AB$8+'INF S3 3'!$AT15)</f>
        <v>|</v>
      </c>
      <c r="AC17" s="196"/>
      <c r="AD17" s="191" t="s">
        <v>216</v>
      </c>
      <c r="AE17" s="82">
        <f ca="1">IF('INF S3 3'!$AR15="|","|",AE$7+'INF S3 3'!$AR15-'INF S3 3'!$AN$5)</f>
        <v>0.38322916666666668</v>
      </c>
      <c r="AF17" s="207">
        <f ca="1">IF('INF S3 3'!$AQ15="|","|",AF$7+'INF S3 3'!$AQ15-'INF S3 3'!$AQ$5)</f>
        <v>0.40344505787037033</v>
      </c>
      <c r="AG17" s="196" t="str">
        <f ca="1">IF('INF S3 3'!$AT15="|","|",AG$8+'INF S3 3'!$AT15)</f>
        <v>|</v>
      </c>
      <c r="AH17" s="196"/>
      <c r="AI17" s="191" t="s">
        <v>216</v>
      </c>
      <c r="AJ17" s="83">
        <f ca="1">IF('INF S3 3'!$AQ15="|","|",AJ$7+'INF S3 3'!$AQ15-'INF S3 3'!$AQ$5)</f>
        <v>0.43330616898148144</v>
      </c>
      <c r="AK17" s="199" t="s">
        <v>216</v>
      </c>
      <c r="AL17" s="196" t="str">
        <f ca="1">IF('INF S3 3'!$AT15="|","|",AL$8+'INF S3 3'!$AT15)</f>
        <v>|</v>
      </c>
      <c r="AM17" s="82">
        <f ca="1">IF('INF S3 3'!$AR15="|","|",AM$7+'INF S3 3'!$AR15-'INF S3 3'!$AN$5)</f>
        <v>0.46656250000000005</v>
      </c>
      <c r="AN17" s="207">
        <f ca="1">IF('INF S3 3'!$AQ15="|","|",AN$7+'INF S3 3'!$AQ15-'INF S3 3'!$AQ$5)</f>
        <v>0.4867783912037037</v>
      </c>
      <c r="AO17" s="196" t="str">
        <f ca="1">IF('INF S3 3'!$AT15="|","|",AO$8+'INF S3 3'!$AT15)</f>
        <v>|</v>
      </c>
      <c r="AP17" s="196"/>
      <c r="AQ17" s="191" t="s">
        <v>216</v>
      </c>
      <c r="AR17" s="83">
        <f ca="1">IF('INF S3 3'!$AQ15="|","|",AR$7+'INF S3 3'!$AQ15-'INF S3 3'!$AQ$5)</f>
        <v>0.51663950231481481</v>
      </c>
      <c r="AS17" s="199" t="s">
        <v>216</v>
      </c>
      <c r="AT17" s="196" t="str">
        <f ca="1">IF('INF S3 3'!$AT15="|","|",AT$8+'INF S3 3'!$AT15)</f>
        <v>|</v>
      </c>
      <c r="AU17" s="82">
        <f ca="1">IF('INF S3 3'!$AR15="|","|",AU$7+'INF S3 3'!$AR15-'INF S3 3'!$AN$5)</f>
        <v>0.54989583333333336</v>
      </c>
      <c r="AV17" s="207">
        <f ca="1">IF('INF S3 3'!$AQ15="|","|",AV$7+'INF S3 3'!$AQ15-'INF S3 3'!$AQ$5)</f>
        <v>0.57011172453703696</v>
      </c>
      <c r="AW17" s="196" t="str">
        <f ca="1">IF('INF S3 3'!$AT15="|","|",AW$8+'INF S3 3'!$AT15)</f>
        <v>|</v>
      </c>
      <c r="AX17" s="196"/>
      <c r="AY17" s="191" t="s">
        <v>216</v>
      </c>
      <c r="AZ17" s="83">
        <f ca="1">IF('INF S3 3'!$AQ15="|","|",AZ$7+'INF S3 3'!$AQ15-'INF S3 3'!$AQ$5)</f>
        <v>0.59997283564814807</v>
      </c>
      <c r="BA17" s="199" t="s">
        <v>216</v>
      </c>
      <c r="BB17" s="196" t="str">
        <f ca="1">IF('INF S3 3'!$AT15="|","|",BB$8+'INF S3 3'!$AT15)</f>
        <v>|</v>
      </c>
      <c r="BC17" s="82">
        <f ca="1">IF('INF S3 3'!$AR15="|","|",BC$7+'INF S3 3'!$AR15-'INF S3 3'!$AN$5)</f>
        <v>0.63322916666666673</v>
      </c>
      <c r="BD17" s="83">
        <f ca="1">IF('INF S3 3'!$AQ15="|","|",BD$7+'INF S3 3'!$AQ15-'INF S3 3'!$AQ$5)</f>
        <v>0.64163950231481481</v>
      </c>
      <c r="BE17" s="207">
        <f ca="1">IF('INF S3 3'!$AQ15="|","|",BE$7+'INF S3 3'!$AQ15-'INF S3 3'!$AQ$5)</f>
        <v>0.65344505787037033</v>
      </c>
      <c r="BF17" s="199" t="s">
        <v>216</v>
      </c>
      <c r="BG17" s="196" t="str">
        <f ca="1">IF('INF S3 3'!$AT15="|","|",BG$8+'INF S3 3'!$AT15)</f>
        <v>|</v>
      </c>
      <c r="BH17" s="196"/>
      <c r="BI17" s="191" t="s">
        <v>216</v>
      </c>
      <c r="BJ17" s="82">
        <f ca="1">IF('INF S3 3'!$AR15="|","|",BJ$7+'INF S3 3'!$AR15-'INF S3 3'!$AN$5)</f>
        <v>0.67489583333333336</v>
      </c>
      <c r="BK17" s="83">
        <f ca="1">IF('INF S3 3'!$AQ15="|","|",BK$7+'INF S3 3'!$AQ15-'INF S3 3'!$AQ$5)</f>
        <v>0.68330616898148144</v>
      </c>
      <c r="BL17" s="207">
        <f ca="1">IF('INF S3 3'!$AQ15="|","|",BL$7+'INF S3 3'!$AQ15-'INF S3 3'!$AQ$5)</f>
        <v>0.69511172453703696</v>
      </c>
      <c r="BM17" s="199" t="s">
        <v>216</v>
      </c>
      <c r="BN17" s="196" t="str">
        <f ca="1">IF('INF S3 3'!$AT15="|","|",BN$8+'INF S3 3'!$AT15)</f>
        <v>|</v>
      </c>
      <c r="BO17" s="196"/>
      <c r="BP17" s="191" t="s">
        <v>216</v>
      </c>
      <c r="BQ17" s="82">
        <f ca="1">IF('INF S3 3'!$AR15="|","|",BQ$7+'INF S3 3'!$AR15-'INF S3 3'!$AN$5)</f>
        <v>0.71656249999999999</v>
      </c>
      <c r="BR17" s="83">
        <f ca="1">IF('INF S3 3'!$AQ15="|","|",BR$7+'INF S3 3'!$AQ15-'INF S3 3'!$AQ$5)</f>
        <v>0.72497283564814807</v>
      </c>
      <c r="BS17" s="207">
        <f ca="1">IF('INF S3 3'!$AQ15="|","|",BS$7+'INF S3 3'!$AQ15-'INF S3 3'!$AQ$5)</f>
        <v>0.7367783912037037</v>
      </c>
      <c r="BT17" s="199" t="s">
        <v>216</v>
      </c>
      <c r="BU17" s="196" t="str">
        <f ca="1">IF('INF S3 3'!$AT15="|","|",BU$8+'INF S3 3'!$AT15)</f>
        <v>|</v>
      </c>
      <c r="BV17" s="196"/>
      <c r="BW17" s="191" t="s">
        <v>216</v>
      </c>
      <c r="BX17" s="82">
        <f ca="1">IF('INF S3 3'!$AR15="|","|",BX$7+'INF S3 3'!$AR15-'INF S3 3'!$AN$5)</f>
        <v>0.75822916666666673</v>
      </c>
      <c r="BY17" s="207">
        <f ca="1">IF('INF S3 3'!$AQ15="|","|",BY$7+'INF S3 3'!$AQ15-'INF S3 3'!$AQ$5)</f>
        <v>0.77844505787037033</v>
      </c>
      <c r="BZ17" s="196" t="str">
        <f ca="1">IF('INF S3 3'!$AT15="|","|",BZ$8+'INF S3 3'!$AT15)</f>
        <v>|</v>
      </c>
      <c r="CA17" s="196"/>
      <c r="CB17" s="191" t="s">
        <v>216</v>
      </c>
      <c r="CC17" s="83">
        <f ca="1">IF('INF S3 3'!$AQ15="|","|",CC$7+'INF S3 3'!$AQ15-'INF S3 3'!$AQ$5)</f>
        <v>0.80830616898148133</v>
      </c>
      <c r="CD17" s="199" t="s">
        <v>216</v>
      </c>
      <c r="CE17" s="196" t="str">
        <f ca="1">IF('INF S3 3'!$AT15="|","|",CE$8+'INF S3 3'!$AT15)</f>
        <v>|</v>
      </c>
      <c r="CF17" s="82">
        <f ca="1">IF('INF S3 3'!$AR15="|","|",CF$7+'INF S3 3'!$AR15-'INF S3 3'!$AN$5)</f>
        <v>0.84156249999999999</v>
      </c>
      <c r="CG17" s="207">
        <f ca="1">IF('INF S3 3'!$AQ15="|","|",CG$7+'INF S3 3'!$AQ15-'INF S3 3'!$AQ$5)</f>
        <v>0.8617783912037037</v>
      </c>
      <c r="CH17" s="196" t="str">
        <f ca="1">IF('INF S3 3'!$AT15="|","|",CH$8+'INF S3 3'!$AT15)</f>
        <v>|</v>
      </c>
      <c r="CI17" s="196"/>
      <c r="CJ17" s="191" t="s">
        <v>216</v>
      </c>
      <c r="CK17" s="83">
        <f ca="1">IF('INF S3 3'!$AQ15="|","|",CK$7+'INF S3 3'!$AQ15-'INF S3 3'!$AQ$5)</f>
        <v>0.8916395023148147</v>
      </c>
      <c r="CL17" s="199" t="s">
        <v>216</v>
      </c>
      <c r="CM17" s="196" t="str">
        <f ca="1">IF('INF S3 3'!$AT15="|","|",CM$8+'INF S3 3'!$AT15)</f>
        <v>|</v>
      </c>
      <c r="CN17" s="82">
        <f ca="1">IF('INF S3 3'!$AR15="|","|",CN$7+'INF S3 3'!$AR15-'INF S3 3'!$AN$5)</f>
        <v>0.92489583333333336</v>
      </c>
      <c r="CO17" s="207">
        <f ca="1">IF('INF S3 3'!$AQ15="|","|",CO$7+'INF S3 3'!$AQ15-'INF S3 3'!$AQ$5)</f>
        <v>0.94511172453703696</v>
      </c>
      <c r="CP17" s="196" t="str">
        <f ca="1">IF('INF S3 3'!$AT15="|","|",CP$8+'INF S3 3'!$AT15)</f>
        <v>|</v>
      </c>
      <c r="CQ17" s="191" t="s">
        <v>216</v>
      </c>
      <c r="CR17" s="83">
        <f ca="1">IF('INF S3 3'!$AQ15="|","|",CR$7+'INF S3 3'!$AQ15-'INF S3 3'!$AQ$5)</f>
        <v>0.97497283564814807</v>
      </c>
      <c r="CS17" s="175"/>
      <c r="CT17" s="175"/>
      <c r="CU17" s="280"/>
      <c r="CV17" s="225">
        <v>3.0790000000000077</v>
      </c>
      <c r="CW17" s="227" t="s">
        <v>188</v>
      </c>
      <c r="CX17" s="156" t="s">
        <v>83</v>
      </c>
      <c r="CY17" s="180"/>
      <c r="CZ17" s="83">
        <f ca="1">IF('INF S3 3'!$AY15="|","|",CZ$19+'INF S3 3'!$AY15)</f>
        <v>0.23246527777777776</v>
      </c>
      <c r="DA17" s="82">
        <f ca="1">IF('INF S3 3'!$AZ15="|","|",DA$19+'INF S3 3'!$AZ15)</f>
        <v>0.2428846875</v>
      </c>
      <c r="DB17" s="207"/>
      <c r="DC17" s="191" t="s">
        <v>216</v>
      </c>
      <c r="DD17" s="196" t="str">
        <f ca="1">IF('INF S3 3'!$BB15="|","|",DD$19+'INF S3 3'!$BB15)</f>
        <v>|</v>
      </c>
      <c r="DE17" s="199" t="s">
        <v>216</v>
      </c>
      <c r="DF17" s="207">
        <f ca="1">IF('INF S3 3'!$AY15="|","|",DF$19+'INF S3 3'!$AY15)</f>
        <v>0.26371527777777781</v>
      </c>
      <c r="DG17" s="83">
        <f ca="1">IF('INF S3 3'!$AY15="|","|",DG$19+'INF S3 3'!$AY15)</f>
        <v>0.27413194444444444</v>
      </c>
      <c r="DH17" s="82">
        <f ca="1">IF('INF S3 3'!$AZ15="|","|",DH$19+'INF S3 3'!$AZ15)</f>
        <v>0.28455135416666666</v>
      </c>
      <c r="DI17" s="207"/>
      <c r="DJ17" s="191" t="s">
        <v>216</v>
      </c>
      <c r="DK17" s="196" t="str">
        <f ca="1">IF('INF S3 3'!$BB15="|","|",DK$19+'INF S3 3'!$BB15)</f>
        <v>|</v>
      </c>
      <c r="DL17" s="199" t="s">
        <v>216</v>
      </c>
      <c r="DM17" s="207">
        <f ca="1">IF('INF S3 3'!$AY15="|","|",DM$19+'INF S3 3'!$AY15)</f>
        <v>0.30538194444444444</v>
      </c>
      <c r="DN17" s="83">
        <f ca="1">IF('INF S3 3'!$AY15="|","|",DN$19+'INF S3 3'!$AY15)</f>
        <v>0.31579861111111113</v>
      </c>
      <c r="DO17" s="82">
        <f ca="1">IF('INF S3 3'!$AZ15="|","|",DO$19+'INF S3 3'!$AZ15)</f>
        <v>0.32621802083333334</v>
      </c>
      <c r="DP17" s="207"/>
      <c r="DQ17" s="191" t="s">
        <v>216</v>
      </c>
      <c r="DR17" s="196" t="str">
        <f ca="1">IF('INF S3 3'!$BB15="|","|",DR$19+'INF S3 3'!$BB15)</f>
        <v>|</v>
      </c>
      <c r="DS17" s="199" t="s">
        <v>216</v>
      </c>
      <c r="DT17" s="207">
        <f ca="1">IF('INF S3 3'!$AY15="|","|",DT$19+'INF S3 3'!$AY15)</f>
        <v>0.34704861111111113</v>
      </c>
      <c r="DU17" s="83">
        <f ca="1">IF('INF S3 3'!$AY15="|","|",DU$19+'INF S3 3'!$AY15)</f>
        <v>0.35746527777777781</v>
      </c>
      <c r="DV17" s="82">
        <f ca="1">IF('INF S3 3'!$AZ15="|","|",DV$19+'INF S3 3'!$AZ15)</f>
        <v>0.36788468750000003</v>
      </c>
      <c r="DW17" s="207"/>
      <c r="DX17" s="191" t="s">
        <v>216</v>
      </c>
      <c r="DY17" s="196" t="str">
        <f ca="1">IF('INF S3 3'!$BB15="|","|",DY$19+'INF S3 3'!$BB15)</f>
        <v>|</v>
      </c>
      <c r="DZ17" s="199" t="s">
        <v>216</v>
      </c>
      <c r="EA17" s="207">
        <f ca="1">IF('INF S3 3'!$AY15="|","|",EA$19+'INF S3 3'!$AY15)</f>
        <v>0.38871527777777781</v>
      </c>
      <c r="EB17" s="82">
        <f ca="1">IF('INF S3 3'!$AZ15="|","|",EB$19+'INF S3 3'!$AZ15)</f>
        <v>0.40955135416666671</v>
      </c>
      <c r="EC17" s="196" t="str">
        <f ca="1">IF('INF S3 3'!$BB15="|","|",EC$19+'INF S3 3'!$BB15)</f>
        <v>|</v>
      </c>
      <c r="ED17" s="199" t="s">
        <v>216</v>
      </c>
      <c r="EE17" s="83">
        <f ca="1">IF('INF S3 3'!$AY15="|","|",EE$19+'INF S3 3'!$AY15)</f>
        <v>0.44079861111111113</v>
      </c>
      <c r="EF17" s="207"/>
      <c r="EG17" s="191" t="s">
        <v>216</v>
      </c>
      <c r="EH17" s="196" t="str">
        <f ca="1">IF('INF S3 3'!$BB15="|","|",EH$19+'INF S3 3'!$BB15)</f>
        <v>|</v>
      </c>
      <c r="EI17" s="207">
        <f ca="1">IF('INF S3 3'!$AY15="|","|",EI$19+'INF S3 3'!$AY15)</f>
        <v>0.47204861111111113</v>
      </c>
      <c r="EJ17" s="82">
        <f ca="1">IF('INF S3 3'!$AZ15="|","|",EJ$19+'INF S3 3'!$AZ15)</f>
        <v>0.49288468750000003</v>
      </c>
      <c r="EK17" s="196" t="str">
        <f ca="1">IF('INF S3 3'!$BB15="|","|",EK$19+'INF S3 3'!$BB15)</f>
        <v>|</v>
      </c>
      <c r="EL17" s="199" t="s">
        <v>216</v>
      </c>
      <c r="EM17" s="83">
        <f ca="1">IF('INF S3 3'!$AY15="|","|",EM$19+'INF S3 3'!$AY15)</f>
        <v>0.52413194444444444</v>
      </c>
      <c r="EN17" s="207"/>
      <c r="EO17" s="191" t="s">
        <v>216</v>
      </c>
      <c r="EP17" s="196" t="str">
        <f ca="1">IF('INF S3 3'!$BB15="|","|",EP$19+'INF S3 3'!$BB15)</f>
        <v>|</v>
      </c>
      <c r="EQ17" s="207">
        <f ca="1">IF('INF S3 3'!$AY15="|","|",EQ$19+'INF S3 3'!$AY15)</f>
        <v>0.55538194444444444</v>
      </c>
      <c r="ER17" s="82">
        <f ca="1">IF('INF S3 3'!$AZ15="|","|",ER$19+'INF S3 3'!$AZ15)</f>
        <v>0.5762180208333334</v>
      </c>
      <c r="ES17" s="196" t="str">
        <f ca="1">IF('INF S3 3'!$BB15="|","|",ES$19+'INF S3 3'!$BB15)</f>
        <v>|</v>
      </c>
      <c r="ET17" s="199" t="s">
        <v>216</v>
      </c>
      <c r="EU17" s="83">
        <f ca="1">IF('INF S3 3'!$AY15="|","|",EU$19+'INF S3 3'!$AY15)</f>
        <v>0.6074652777777777</v>
      </c>
      <c r="EV17" s="207"/>
      <c r="EW17" s="191" t="s">
        <v>216</v>
      </c>
      <c r="EX17" s="196" t="str">
        <f ca="1">IF('INF S3 3'!$BB15="|","|",EX$19+'INF S3 3'!$BB15)</f>
        <v>|</v>
      </c>
      <c r="EY17" s="207">
        <f ca="1">IF('INF S3 3'!$AY15="|","|",EY$19+'INF S3 3'!$AY15)</f>
        <v>0.6387152777777777</v>
      </c>
      <c r="EZ17" s="83">
        <f ca="1">IF('INF S3 3'!$AY15="|","|",EZ$19+'INF S3 3'!$AY15)</f>
        <v>0.64913194444444444</v>
      </c>
      <c r="FA17" s="82">
        <f ca="1">IF('INF S3 3'!$AZ15="|","|",FA$19+'INF S3 3'!$AZ15)</f>
        <v>0.65955135416666666</v>
      </c>
      <c r="FB17" s="207"/>
      <c r="FC17" s="191" t="s">
        <v>216</v>
      </c>
      <c r="FD17" s="196" t="str">
        <f ca="1">IF('INF S3 3'!$BB15="|","|",FD$19+'INF S3 3'!$BB15)</f>
        <v>|</v>
      </c>
      <c r="FE17" s="199" t="s">
        <v>216</v>
      </c>
      <c r="FF17" s="207">
        <f ca="1">IF('INF S3 3'!$AY15="|","|",FF$19+'INF S3 3'!$AY15)</f>
        <v>0.68038194444444444</v>
      </c>
      <c r="FG17" s="83">
        <f ca="1">IF('INF S3 3'!$AY15="|","|",FG$19+'INF S3 3'!$AY15)</f>
        <v>0.69079861111111107</v>
      </c>
      <c r="FH17" s="82">
        <f ca="1">IF('INF S3 3'!$AZ15="|","|",FH$19+'INF S3 3'!$AZ15)</f>
        <v>0.70121802083333329</v>
      </c>
      <c r="FI17" s="207"/>
      <c r="FJ17" s="191" t="s">
        <v>216</v>
      </c>
      <c r="FK17" s="196" t="str">
        <f ca="1">IF('INF S3 3'!$BB15="|","|",FK$19+'INF S3 3'!$BB15)</f>
        <v>|</v>
      </c>
      <c r="FL17" s="207">
        <f ca="1">IF('INF S3 3'!$AY15="|","|",FL$19+'INF S3 3'!$AY15)</f>
        <v>0.72204861111111107</v>
      </c>
      <c r="FM17" s="83">
        <f ca="1">IF('INF S3 3'!$AY15="|","|",FM$19+'INF S3 3'!$AY15)</f>
        <v>0.7324652777777777</v>
      </c>
      <c r="FN17" s="82">
        <f ca="1">IF('INF S3 3'!$AZ15="|","|",FN$19+'INF S3 3'!$AZ15)</f>
        <v>0.74288468749999992</v>
      </c>
      <c r="FO17" s="207"/>
      <c r="FP17" s="191" t="s">
        <v>216</v>
      </c>
      <c r="FQ17" s="196" t="str">
        <f ca="1">IF('INF S3 3'!$BB15="|","|",FQ$19+'INF S3 3'!$BB15)</f>
        <v>|</v>
      </c>
      <c r="FR17" s="199" t="s">
        <v>216</v>
      </c>
      <c r="FS17" s="207">
        <f ca="1">IF('INF S3 3'!$AY15="|","|",FS$19+'INF S3 3'!$AY15)</f>
        <v>0.7637152777777777</v>
      </c>
      <c r="FT17" s="82">
        <f ca="1">IF('INF S3 3'!$AZ15="|","|",FT$19+'INF S3 3'!$AZ15)</f>
        <v>0.78455135416666666</v>
      </c>
      <c r="FU17" s="196" t="str">
        <f ca="1">IF('INF S3 3'!$BB15="|","|",FU$19+'INF S3 3'!$BB15)</f>
        <v>|</v>
      </c>
      <c r="FV17" s="199" t="s">
        <v>216</v>
      </c>
      <c r="FW17" s="83">
        <f ca="1">IF('INF S3 3'!$AY15="|","|",FW$19+'INF S3 3'!$AY15)</f>
        <v>0.81579861111111107</v>
      </c>
      <c r="FX17" s="207"/>
      <c r="FY17" s="191" t="s">
        <v>216</v>
      </c>
      <c r="FZ17" s="196" t="str">
        <f ca="1">IF('INF S3 3'!$BB15="|","|",FZ$19+'INF S3 3'!$BB15)</f>
        <v>|</v>
      </c>
      <c r="GA17" s="207">
        <f ca="1">IF('INF S3 3'!$AY15="|","|",GA$19+'INF S3 3'!$AY15)</f>
        <v>0.84704861111111107</v>
      </c>
      <c r="GB17" s="82">
        <f ca="1">IF('INF S3 3'!$AZ15="|","|",GB$19+'INF S3 3'!$AZ15)</f>
        <v>0.86788468749999992</v>
      </c>
      <c r="GC17" s="196" t="str">
        <f ca="1">IF('INF S3 3'!$BB15="|","|",GC$19+'INF S3 3'!$BB15)</f>
        <v>|</v>
      </c>
      <c r="GD17" s="199" t="s">
        <v>216</v>
      </c>
      <c r="GE17" s="83">
        <f ca="1">IF('INF S3 3'!$AY15="|","|",GE$19+'INF S3 3'!$AY15)</f>
        <v>0.89913194444444444</v>
      </c>
      <c r="GF17" s="207"/>
      <c r="GG17" s="191" t="s">
        <v>216</v>
      </c>
      <c r="GH17" s="196" t="str">
        <f ca="1">IF('INF S3 3'!$BB15="|","|",GH$19+'INF S3 3'!$BB15)</f>
        <v>|</v>
      </c>
      <c r="GI17" s="207">
        <f ca="1">IF('INF S3 3'!$AY15="|","|",GI$19+'INF S3 3'!$AY15)</f>
        <v>0.93038194444444444</v>
      </c>
      <c r="GJ17" s="82">
        <f ca="1">IF('INF S3 3'!$AZ15="|","|",GJ$19+'INF S3 3'!$AZ15)</f>
        <v>0.95121802083333329</v>
      </c>
      <c r="GK17" s="199" t="s">
        <v>216</v>
      </c>
      <c r="GL17" s="83">
        <f ca="1">IF('INF S3 3'!$AY15="|","|",GL$19+'INF S3 3'!$AY15)</f>
        <v>0.9824652777777777</v>
      </c>
    </row>
    <row r="18" spans="1:194">
      <c r="A18" s="225">
        <v>1.8</v>
      </c>
      <c r="B18" s="227" t="str">
        <f ca="1">IF('INF S2 353-271'!$V15="|","|",B$7+'INF S2 353-271'!$V15)</f>
        <v>|</v>
      </c>
      <c r="C18" s="286" t="s">
        <v>85</v>
      </c>
      <c r="D18" s="180"/>
      <c r="E18" s="83">
        <f ca="1">IF('INF S3 3'!$AQ16="|","|",E$7+'INF S3 3'!$AQ16-'INF S3 3'!$AQ$5)</f>
        <v>0.22638487268518517</v>
      </c>
      <c r="F18" s="207">
        <f ca="1">IF('INF S3 3'!$AQ16="|","|",F$7+'INF S3 3'!$AQ16-'INF S3 3'!$AQ$5)</f>
        <v>0.23819042824074074</v>
      </c>
      <c r="G18" s="199" t="s">
        <v>216</v>
      </c>
      <c r="H18" s="196"/>
      <c r="I18" s="191" t="s">
        <v>216</v>
      </c>
      <c r="J18" s="82" t="str">
        <f ca="1">IF('INF S3 3'!$AR16="|","|",J$7+'INF S3 3'!$AR16-'INF S3 3'!$AN$5)</f>
        <v>|</v>
      </c>
      <c r="K18" s="83">
        <f ca="1">IF('INF S3 3'!$AQ16="|","|",K$7+'INF S3 3'!$AQ16-'INF S3 3'!$AQ$5)</f>
        <v>0.26805153935185183</v>
      </c>
      <c r="L18" s="207">
        <f ca="1">IF('INF S3 3'!$AQ16="|","|",L$7+'INF S3 3'!$AQ16-'INF S3 3'!$AQ$5)</f>
        <v>0.2798570949074074</v>
      </c>
      <c r="M18" s="199" t="s">
        <v>216</v>
      </c>
      <c r="N18" s="196" t="str">
        <f ca="1">IF('INF S3 3'!$AT16="|","|",N$8+'INF S3 3'!$AT16)</f>
        <v>|</v>
      </c>
      <c r="O18" s="196"/>
      <c r="P18" s="191" t="s">
        <v>216</v>
      </c>
      <c r="Q18" s="82" t="str">
        <f ca="1">IF('INF S3 3'!$AR16="|","|",Q$7+'INF S3 3'!$AR16-'INF S3 3'!$AN$5)</f>
        <v>|</v>
      </c>
      <c r="R18" s="83">
        <f ca="1">IF('INF S3 3'!$AQ16="|","|",R$7+'INF S3 3'!$AQ16-'INF S3 3'!$AQ$5)</f>
        <v>0.30971820601851852</v>
      </c>
      <c r="S18" s="207">
        <f ca="1">IF('INF S3 3'!$AQ16="|","|",S$7+'INF S3 3'!$AQ16-'INF S3 3'!$AQ$5)</f>
        <v>0.32152376157407409</v>
      </c>
      <c r="T18" s="199" t="s">
        <v>216</v>
      </c>
      <c r="U18" s="196" t="str">
        <f ca="1">IF('INF S3 3'!$AT16="|","|",U$8+'INF S3 3'!$AT16)</f>
        <v>|</v>
      </c>
      <c r="V18" s="196"/>
      <c r="W18" s="191" t="s">
        <v>216</v>
      </c>
      <c r="X18" s="82" t="str">
        <f ca="1">IF('INF S3 3'!$AR16="|","|",X$7+'INF S3 3'!$AR16-'INF S3 3'!$AN$5)</f>
        <v>|</v>
      </c>
      <c r="Y18" s="83">
        <f ca="1">IF('INF S3 3'!$AQ16="|","|",Y$7+'INF S3 3'!$AQ16-'INF S3 3'!$AQ$5)</f>
        <v>0.3513848726851852</v>
      </c>
      <c r="Z18" s="207">
        <f ca="1">IF('INF S3 3'!$AQ16="|","|",Z$7+'INF S3 3'!$AQ16-'INF S3 3'!$AQ$5)</f>
        <v>0.36319042824074071</v>
      </c>
      <c r="AA18" s="199" t="s">
        <v>216</v>
      </c>
      <c r="AB18" s="196" t="str">
        <f ca="1">IF('INF S3 3'!$AT16="|","|",AB$8+'INF S3 3'!$AT16)</f>
        <v>|</v>
      </c>
      <c r="AC18" s="196"/>
      <c r="AD18" s="191" t="s">
        <v>216</v>
      </c>
      <c r="AE18" s="82" t="str">
        <f ca="1">IF('INF S3 3'!$AR16="|","|",AE$7+'INF S3 3'!$AR16-'INF S3 3'!$AN$5)</f>
        <v>|</v>
      </c>
      <c r="AF18" s="207">
        <f ca="1">IF('INF S3 3'!$AQ16="|","|",AF$7+'INF S3 3'!$AQ16-'INF S3 3'!$AQ$5)</f>
        <v>0.4048570949074074</v>
      </c>
      <c r="AG18" s="196" t="str">
        <f ca="1">IF('INF S3 3'!$AT16="|","|",AG$8+'INF S3 3'!$AT16)</f>
        <v>|</v>
      </c>
      <c r="AH18" s="196"/>
      <c r="AI18" s="191" t="s">
        <v>216</v>
      </c>
      <c r="AJ18" s="83">
        <f ca="1">IF('INF S3 3'!$AQ16="|","|",AJ$7+'INF S3 3'!$AQ16-'INF S3 3'!$AQ$5)</f>
        <v>0.43471820601851852</v>
      </c>
      <c r="AK18" s="199" t="s">
        <v>216</v>
      </c>
      <c r="AL18" s="196" t="str">
        <f ca="1">IF('INF S3 3'!$AT16="|","|",AL$8+'INF S3 3'!$AT16)</f>
        <v>|</v>
      </c>
      <c r="AM18" s="82" t="str">
        <f ca="1">IF('INF S3 3'!$AR16="|","|",AM$7+'INF S3 3'!$AR16-'INF S3 3'!$AN$5)</f>
        <v>|</v>
      </c>
      <c r="AN18" s="207">
        <f ca="1">IF('INF S3 3'!$AQ16="|","|",AN$7+'INF S3 3'!$AQ16-'INF S3 3'!$AQ$5)</f>
        <v>0.48819042824074066</v>
      </c>
      <c r="AO18" s="196" t="str">
        <f ca="1">IF('INF S3 3'!$AT16="|","|",AO$8+'INF S3 3'!$AT16)</f>
        <v>|</v>
      </c>
      <c r="AP18" s="196"/>
      <c r="AQ18" s="191" t="s">
        <v>216</v>
      </c>
      <c r="AR18" s="83">
        <f ca="1">IF('INF S3 3'!$AQ16="|","|",AR$7+'INF S3 3'!$AQ16-'INF S3 3'!$AQ$5)</f>
        <v>0.51805153935185178</v>
      </c>
      <c r="AS18" s="199" t="s">
        <v>216</v>
      </c>
      <c r="AT18" s="196" t="str">
        <f ca="1">IF('INF S3 3'!$AT16="|","|",AT$8+'INF S3 3'!$AT16)</f>
        <v>|</v>
      </c>
      <c r="AU18" s="82" t="str">
        <f ca="1">IF('INF S3 3'!$AR16="|","|",AU$7+'INF S3 3'!$AR16-'INF S3 3'!$AN$5)</f>
        <v>|</v>
      </c>
      <c r="AV18" s="207">
        <f ca="1">IF('INF S3 3'!$AQ16="|","|",AV$7+'INF S3 3'!$AQ16-'INF S3 3'!$AQ$5)</f>
        <v>0.57152376157407403</v>
      </c>
      <c r="AW18" s="196" t="str">
        <f ca="1">IF('INF S3 3'!$AT16="|","|",AW$8+'INF S3 3'!$AT16)</f>
        <v>|</v>
      </c>
      <c r="AX18" s="196"/>
      <c r="AY18" s="191" t="s">
        <v>216</v>
      </c>
      <c r="AZ18" s="83">
        <f ca="1">IF('INF S3 3'!$AQ16="|","|",AZ$7+'INF S3 3'!$AQ16-'INF S3 3'!$AQ$5)</f>
        <v>0.60138487268518515</v>
      </c>
      <c r="BA18" s="199" t="s">
        <v>216</v>
      </c>
      <c r="BB18" s="196" t="str">
        <f ca="1">IF('INF S3 3'!$AT16="|","|",BB$8+'INF S3 3'!$AT16)</f>
        <v>|</v>
      </c>
      <c r="BC18" s="82" t="str">
        <f ca="1">IF('INF S3 3'!$AR16="|","|",BC$7+'INF S3 3'!$AR16-'INF S3 3'!$AN$5)</f>
        <v>|</v>
      </c>
      <c r="BD18" s="83">
        <f ca="1">IF('INF S3 3'!$AQ16="|","|",BD$7+'INF S3 3'!$AQ16-'INF S3 3'!$AQ$5)</f>
        <v>0.64305153935185189</v>
      </c>
      <c r="BE18" s="207">
        <f ca="1">IF('INF S3 3'!$AQ16="|","|",BE$7+'INF S3 3'!$AQ16-'INF S3 3'!$AQ$5)</f>
        <v>0.6548570949074074</v>
      </c>
      <c r="BF18" s="199" t="s">
        <v>216</v>
      </c>
      <c r="BG18" s="196" t="str">
        <f ca="1">IF('INF S3 3'!$AT16="|","|",BG$8+'INF S3 3'!$AT16)</f>
        <v>|</v>
      </c>
      <c r="BH18" s="196"/>
      <c r="BI18" s="191" t="s">
        <v>216</v>
      </c>
      <c r="BJ18" s="82" t="str">
        <f ca="1">IF('INF S3 3'!$AR16="|","|",BJ$7+'INF S3 3'!$AR16-'INF S3 3'!$AN$5)</f>
        <v>|</v>
      </c>
      <c r="BK18" s="83">
        <f ca="1">IF('INF S3 3'!$AQ16="|","|",BK$7+'INF S3 3'!$AQ16-'INF S3 3'!$AQ$5)</f>
        <v>0.68471820601851852</v>
      </c>
      <c r="BL18" s="207">
        <f ca="1">IF('INF S3 3'!$AQ16="|","|",BL$7+'INF S3 3'!$AQ16-'INF S3 3'!$AQ$5)</f>
        <v>0.69652376157407403</v>
      </c>
      <c r="BM18" s="199" t="s">
        <v>216</v>
      </c>
      <c r="BN18" s="196" t="str">
        <f ca="1">IF('INF S3 3'!$AT16="|","|",BN$8+'INF S3 3'!$AT16)</f>
        <v>|</v>
      </c>
      <c r="BO18" s="196"/>
      <c r="BP18" s="191" t="s">
        <v>216</v>
      </c>
      <c r="BQ18" s="82" t="str">
        <f ca="1">IF('INF S3 3'!$AR16="|","|",BQ$7+'INF S3 3'!$AR16-'INF S3 3'!$AN$5)</f>
        <v>|</v>
      </c>
      <c r="BR18" s="83">
        <f ca="1">IF('INF S3 3'!$AQ16="|","|",BR$7+'INF S3 3'!$AQ16-'INF S3 3'!$AQ$5)</f>
        <v>0.72638487268518515</v>
      </c>
      <c r="BS18" s="207">
        <f ca="1">IF('INF S3 3'!$AQ16="|","|",BS$7+'INF S3 3'!$AQ16-'INF S3 3'!$AQ$5)</f>
        <v>0.73819042824074077</v>
      </c>
      <c r="BT18" s="199" t="s">
        <v>216</v>
      </c>
      <c r="BU18" s="196" t="str">
        <f ca="1">IF('INF S3 3'!$AT16="|","|",BU$8+'INF S3 3'!$AT16)</f>
        <v>|</v>
      </c>
      <c r="BV18" s="196"/>
      <c r="BW18" s="191" t="s">
        <v>216</v>
      </c>
      <c r="BX18" s="82" t="str">
        <f ca="1">IF('INF S3 3'!$AR16="|","|",BX$7+'INF S3 3'!$AR16-'INF S3 3'!$AN$5)</f>
        <v>|</v>
      </c>
      <c r="BY18" s="207">
        <f ca="1">IF('INF S3 3'!$AQ16="|","|",BY$7+'INF S3 3'!$AQ16-'INF S3 3'!$AQ$5)</f>
        <v>0.7798570949074074</v>
      </c>
      <c r="BZ18" s="196" t="str">
        <f ca="1">IF('INF S3 3'!$AT16="|","|",BZ$8+'INF S3 3'!$AT16)</f>
        <v>|</v>
      </c>
      <c r="CA18" s="196"/>
      <c r="CB18" s="191" t="s">
        <v>216</v>
      </c>
      <c r="CC18" s="83">
        <f ca="1">IF('INF S3 3'!$AQ16="|","|",CC$7+'INF S3 3'!$AQ16-'INF S3 3'!$AQ$5)</f>
        <v>0.8097182060185184</v>
      </c>
      <c r="CD18" s="199" t="s">
        <v>216</v>
      </c>
      <c r="CE18" s="196" t="str">
        <f ca="1">IF('INF S3 3'!$AT16="|","|",CE$8+'INF S3 3'!$AT16)</f>
        <v>|</v>
      </c>
      <c r="CF18" s="82" t="str">
        <f ca="1">IF('INF S3 3'!$AR16="|","|",CF$7+'INF S3 3'!$AR16-'INF S3 3'!$AN$5)</f>
        <v>|</v>
      </c>
      <c r="CG18" s="207">
        <f ca="1">IF('INF S3 3'!$AQ16="|","|",CG$7+'INF S3 3'!$AQ16-'INF S3 3'!$AQ$5)</f>
        <v>0.86319042824074077</v>
      </c>
      <c r="CH18" s="196" t="str">
        <f ca="1">IF('INF S3 3'!$AT16="|","|",CH$8+'INF S3 3'!$AT16)</f>
        <v>|</v>
      </c>
      <c r="CI18" s="196"/>
      <c r="CJ18" s="191" t="s">
        <v>216</v>
      </c>
      <c r="CK18" s="83">
        <f ca="1">IF('INF S3 3'!$AQ16="|","|",CK$7+'INF S3 3'!$AQ16-'INF S3 3'!$AQ$5)</f>
        <v>0.89305153935185178</v>
      </c>
      <c r="CL18" s="199" t="s">
        <v>216</v>
      </c>
      <c r="CM18" s="196" t="str">
        <f ca="1">IF('INF S3 3'!$AT16="|","|",CM$8+'INF S3 3'!$AT16)</f>
        <v>|</v>
      </c>
      <c r="CN18" s="82" t="str">
        <f ca="1">IF('INF S3 3'!$AR16="|","|",CN$7+'INF S3 3'!$AR16-'INF S3 3'!$AN$5)</f>
        <v>|</v>
      </c>
      <c r="CO18" s="207">
        <f ca="1">IF('INF S3 3'!$AQ16="|","|",CO$7+'INF S3 3'!$AQ16-'INF S3 3'!$AQ$5)</f>
        <v>0.94652376157407403</v>
      </c>
      <c r="CP18" s="196" t="str">
        <f ca="1">IF('INF S3 3'!$AT16="|","|",CP$8+'INF S3 3'!$AT16)</f>
        <v>|</v>
      </c>
      <c r="CQ18" s="191" t="s">
        <v>216</v>
      </c>
      <c r="CR18" s="83">
        <f ca="1">IF('INF S3 3'!$AQ16="|","|",CR$7+'INF S3 3'!$AQ16-'INF S3 3'!$AQ$5)</f>
        <v>0.97638487268518515</v>
      </c>
      <c r="CS18" s="175"/>
      <c r="CT18" s="175"/>
      <c r="CU18" s="280"/>
      <c r="CV18" s="225">
        <v>1.8</v>
      </c>
      <c r="CW18" s="227" t="str">
        <f ca="1">IF('INF S2 353-271'!$V15="|","|",CW$7+'INF S2 353-271'!$V15)</f>
        <v>|</v>
      </c>
      <c r="CX18" s="286" t="s">
        <v>85</v>
      </c>
      <c r="CY18" s="180"/>
      <c r="CZ18" s="83">
        <f ca="1">IF('INF S3 3'!$AY16="|","|",CZ$19+'INF S3 3'!$AY16)</f>
        <v>0.23105324074074074</v>
      </c>
      <c r="DA18" s="82" t="str">
        <f ca="1">IF('INF S3 3'!$AZ16="|","|",DA$19+'INF S3 3'!$AZ16)</f>
        <v>|</v>
      </c>
      <c r="DB18" s="207"/>
      <c r="DC18" s="191" t="s">
        <v>216</v>
      </c>
      <c r="DD18" s="196" t="str">
        <f ca="1">IF('INF S3 3'!$BB16="|","|",DD$19+'INF S3 3'!$BB16)</f>
        <v>|</v>
      </c>
      <c r="DE18" s="199" t="s">
        <v>216</v>
      </c>
      <c r="DF18" s="207">
        <f ca="1">IF('INF S3 3'!$AY16="|","|",DF$19+'INF S3 3'!$AY16)</f>
        <v>0.26230324074074074</v>
      </c>
      <c r="DG18" s="83">
        <f ca="1">IF('INF S3 3'!$AY16="|","|",DG$19+'INF S3 3'!$AY16)</f>
        <v>0.27271990740740737</v>
      </c>
      <c r="DH18" s="82" t="str">
        <f ca="1">IF('INF S3 3'!$AZ16="|","|",DH$19+'INF S3 3'!$AZ16)</f>
        <v>|</v>
      </c>
      <c r="DI18" s="207"/>
      <c r="DJ18" s="191" t="s">
        <v>216</v>
      </c>
      <c r="DK18" s="196" t="str">
        <f ca="1">IF('INF S3 3'!$BB16="|","|",DK$19+'INF S3 3'!$BB16)</f>
        <v>|</v>
      </c>
      <c r="DL18" s="199" t="s">
        <v>216</v>
      </c>
      <c r="DM18" s="207">
        <f ca="1">IF('INF S3 3'!$AY16="|","|",DM$19+'INF S3 3'!$AY16)</f>
        <v>0.30396990740740737</v>
      </c>
      <c r="DN18" s="83">
        <f ca="1">IF('INF S3 3'!$AY16="|","|",DN$19+'INF S3 3'!$AY16)</f>
        <v>0.31438657407407405</v>
      </c>
      <c r="DO18" s="82" t="str">
        <f ca="1">IF('INF S3 3'!$AZ16="|","|",DO$19+'INF S3 3'!$AZ16)</f>
        <v>|</v>
      </c>
      <c r="DP18" s="207"/>
      <c r="DQ18" s="191" t="s">
        <v>216</v>
      </c>
      <c r="DR18" s="196" t="str">
        <f ca="1">IF('INF S3 3'!$BB16="|","|",DR$19+'INF S3 3'!$BB16)</f>
        <v>|</v>
      </c>
      <c r="DS18" s="199" t="s">
        <v>216</v>
      </c>
      <c r="DT18" s="207">
        <f ca="1">IF('INF S3 3'!$AY16="|","|",DT$19+'INF S3 3'!$AY16)</f>
        <v>0.34563657407407405</v>
      </c>
      <c r="DU18" s="83">
        <f ca="1">IF('INF S3 3'!$AY16="|","|",DU$19+'INF S3 3'!$AY16)</f>
        <v>0.35605324074074074</v>
      </c>
      <c r="DV18" s="82" t="str">
        <f ca="1">IF('INF S3 3'!$AZ16="|","|",DV$19+'INF S3 3'!$AZ16)</f>
        <v>|</v>
      </c>
      <c r="DW18" s="207"/>
      <c r="DX18" s="191" t="s">
        <v>216</v>
      </c>
      <c r="DY18" s="196" t="str">
        <f ca="1">IF('INF S3 3'!$BB16="|","|",DY$19+'INF S3 3'!$BB16)</f>
        <v>|</v>
      </c>
      <c r="DZ18" s="199" t="s">
        <v>216</v>
      </c>
      <c r="EA18" s="207">
        <f ca="1">IF('INF S3 3'!$AY16="|","|",EA$19+'INF S3 3'!$AY16)</f>
        <v>0.38730324074074074</v>
      </c>
      <c r="EB18" s="82" t="str">
        <f ca="1">IF('INF S3 3'!$AZ16="|","|",EB$19+'INF S3 3'!$AZ16)</f>
        <v>|</v>
      </c>
      <c r="EC18" s="196" t="str">
        <f ca="1">IF('INF S3 3'!$BB16="|","|",EC$19+'INF S3 3'!$BB16)</f>
        <v>|</v>
      </c>
      <c r="ED18" s="199" t="s">
        <v>216</v>
      </c>
      <c r="EE18" s="83">
        <f ca="1">IF('INF S3 3'!$AY16="|","|",EE$19+'INF S3 3'!$AY16)</f>
        <v>0.43938657407407405</v>
      </c>
      <c r="EF18" s="207"/>
      <c r="EG18" s="191" t="s">
        <v>216</v>
      </c>
      <c r="EH18" s="196" t="str">
        <f ca="1">IF('INF S3 3'!$BB16="|","|",EH$19+'INF S3 3'!$BB16)</f>
        <v>|</v>
      </c>
      <c r="EI18" s="207">
        <f ca="1">IF('INF S3 3'!$AY16="|","|",EI$19+'INF S3 3'!$AY16)</f>
        <v>0.47063657407407405</v>
      </c>
      <c r="EJ18" s="82" t="str">
        <f ca="1">IF('INF S3 3'!$AZ16="|","|",EJ$19+'INF S3 3'!$AZ16)</f>
        <v>|</v>
      </c>
      <c r="EK18" s="196" t="str">
        <f ca="1">IF('INF S3 3'!$BB16="|","|",EK$19+'INF S3 3'!$BB16)</f>
        <v>|</v>
      </c>
      <c r="EL18" s="199" t="s">
        <v>216</v>
      </c>
      <c r="EM18" s="83">
        <f ca="1">IF('INF S3 3'!$AY16="|","|",EM$19+'INF S3 3'!$AY16)</f>
        <v>0.52271990740740748</v>
      </c>
      <c r="EN18" s="207"/>
      <c r="EO18" s="191" t="s">
        <v>216</v>
      </c>
      <c r="EP18" s="196" t="str">
        <f ca="1">IF('INF S3 3'!$BB16="|","|",EP$19+'INF S3 3'!$BB16)</f>
        <v>|</v>
      </c>
      <c r="EQ18" s="207">
        <f ca="1">IF('INF S3 3'!$AY16="|","|",EQ$19+'INF S3 3'!$AY16)</f>
        <v>0.55396990740740748</v>
      </c>
      <c r="ER18" s="82" t="str">
        <f ca="1">IF('INF S3 3'!$AZ16="|","|",ER$19+'INF S3 3'!$AZ16)</f>
        <v>|</v>
      </c>
      <c r="ES18" s="196" t="str">
        <f ca="1">IF('INF S3 3'!$BB16="|","|",ES$19+'INF S3 3'!$BB16)</f>
        <v>|</v>
      </c>
      <c r="ET18" s="199" t="s">
        <v>216</v>
      </c>
      <c r="EU18" s="83">
        <f ca="1">IF('INF S3 3'!$AY16="|","|",EU$19+'INF S3 3'!$AY16)</f>
        <v>0.60605324074074074</v>
      </c>
      <c r="EV18" s="207"/>
      <c r="EW18" s="191" t="s">
        <v>216</v>
      </c>
      <c r="EX18" s="196" t="str">
        <f ca="1">IF('INF S3 3'!$BB16="|","|",EX$19+'INF S3 3'!$BB16)</f>
        <v>|</v>
      </c>
      <c r="EY18" s="207">
        <f ca="1">IF('INF S3 3'!$AY16="|","|",EY$19+'INF S3 3'!$AY16)</f>
        <v>0.63730324074074074</v>
      </c>
      <c r="EZ18" s="83">
        <f ca="1">IF('INF S3 3'!$AY16="|","|",EZ$19+'INF S3 3'!$AY16)</f>
        <v>0.64771990740740748</v>
      </c>
      <c r="FA18" s="82" t="str">
        <f ca="1">IF('INF S3 3'!$AZ16="|","|",FA$19+'INF S3 3'!$AZ16)</f>
        <v>|</v>
      </c>
      <c r="FB18" s="207"/>
      <c r="FC18" s="191" t="s">
        <v>216</v>
      </c>
      <c r="FD18" s="196" t="str">
        <f ca="1">IF('INF S3 3'!$BB16="|","|",FD$19+'INF S3 3'!$BB16)</f>
        <v>|</v>
      </c>
      <c r="FE18" s="199" t="s">
        <v>216</v>
      </c>
      <c r="FF18" s="207">
        <f ca="1">IF('INF S3 3'!$AY16="|","|",FF$19+'INF S3 3'!$AY16)</f>
        <v>0.67896990740740748</v>
      </c>
      <c r="FG18" s="83">
        <f ca="1">IF('INF S3 3'!$AY16="|","|",FG$19+'INF S3 3'!$AY16)</f>
        <v>0.68938657407407411</v>
      </c>
      <c r="FH18" s="82" t="str">
        <f ca="1">IF('INF S3 3'!$AZ16="|","|",FH$19+'INF S3 3'!$AZ16)</f>
        <v>|</v>
      </c>
      <c r="FI18" s="207"/>
      <c r="FJ18" s="191" t="s">
        <v>216</v>
      </c>
      <c r="FK18" s="196" t="str">
        <f ca="1">IF('INF S3 3'!$BB16="|","|",FK$19+'INF S3 3'!$BB16)</f>
        <v>|</v>
      </c>
      <c r="FL18" s="207">
        <f ca="1">IF('INF S3 3'!$AY16="|","|",FL$19+'INF S3 3'!$AY16)</f>
        <v>0.72063657407407411</v>
      </c>
      <c r="FM18" s="83">
        <f ca="1">IF('INF S3 3'!$AY16="|","|",FM$19+'INF S3 3'!$AY16)</f>
        <v>0.73105324074074074</v>
      </c>
      <c r="FN18" s="82" t="str">
        <f ca="1">IF('INF S3 3'!$AZ16="|","|",FN$19+'INF S3 3'!$AZ16)</f>
        <v>|</v>
      </c>
      <c r="FO18" s="207"/>
      <c r="FP18" s="191" t="s">
        <v>216</v>
      </c>
      <c r="FQ18" s="196" t="str">
        <f ca="1">IF('INF S3 3'!$BB16="|","|",FQ$19+'INF S3 3'!$BB16)</f>
        <v>|</v>
      </c>
      <c r="FR18" s="199" t="s">
        <v>216</v>
      </c>
      <c r="FS18" s="207">
        <f ca="1">IF('INF S3 3'!$AY16="|","|",FS$19+'INF S3 3'!$AY16)</f>
        <v>0.76230324074074074</v>
      </c>
      <c r="FT18" s="82" t="str">
        <f ca="1">IF('INF S3 3'!$AZ16="|","|",FT$19+'INF S3 3'!$AZ16)</f>
        <v>|</v>
      </c>
      <c r="FU18" s="196" t="str">
        <f ca="1">IF('INF S3 3'!$BB16="|","|",FU$19+'INF S3 3'!$BB16)</f>
        <v>|</v>
      </c>
      <c r="FV18" s="199" t="s">
        <v>216</v>
      </c>
      <c r="FW18" s="83">
        <f ca="1">IF('INF S3 3'!$AY16="|","|",FW$19+'INF S3 3'!$AY16)</f>
        <v>0.81438657407407411</v>
      </c>
      <c r="FX18" s="207"/>
      <c r="FY18" s="191" t="s">
        <v>216</v>
      </c>
      <c r="FZ18" s="196" t="str">
        <f ca="1">IF('INF S3 3'!$BB16="|","|",FZ$19+'INF S3 3'!$BB16)</f>
        <v>|</v>
      </c>
      <c r="GA18" s="207">
        <f ca="1">IF('INF S3 3'!$AY16="|","|",GA$19+'INF S3 3'!$AY16)</f>
        <v>0.84563657407407411</v>
      </c>
      <c r="GB18" s="82" t="str">
        <f ca="1">IF('INF S3 3'!$AZ16="|","|",GB$19+'INF S3 3'!$AZ16)</f>
        <v>|</v>
      </c>
      <c r="GC18" s="196" t="str">
        <f ca="1">IF('INF S3 3'!$BB16="|","|",GC$19+'INF S3 3'!$BB16)</f>
        <v>|</v>
      </c>
      <c r="GD18" s="199" t="s">
        <v>216</v>
      </c>
      <c r="GE18" s="83">
        <f ca="1">IF('INF S3 3'!$AY16="|","|",GE$19+'INF S3 3'!$AY16)</f>
        <v>0.89771990740740748</v>
      </c>
      <c r="GF18" s="207"/>
      <c r="GG18" s="191" t="s">
        <v>216</v>
      </c>
      <c r="GH18" s="196" t="str">
        <f ca="1">IF('INF S3 3'!$BB16="|","|",GH$19+'INF S3 3'!$BB16)</f>
        <v>|</v>
      </c>
      <c r="GI18" s="207">
        <f ca="1">IF('INF S3 3'!$AY16="|","|",GI$19+'INF S3 3'!$AY16)</f>
        <v>0.92896990740740748</v>
      </c>
      <c r="GJ18" s="82" t="str">
        <f ca="1">IF('INF S3 3'!$AZ16="|","|",GJ$19+'INF S3 3'!$AZ16)</f>
        <v>|</v>
      </c>
      <c r="GK18" s="199" t="s">
        <v>216</v>
      </c>
      <c r="GL18" s="83">
        <f ca="1">IF('INF S3 3'!$AY16="|","|",GL$19+'INF S3 3'!$AY16)</f>
        <v>0.98105324074074074</v>
      </c>
    </row>
    <row r="19" spans="1:194" s="18" customFormat="1">
      <c r="A19" s="228">
        <f ca="1">'INF S3 3'!K15</f>
        <v>0</v>
      </c>
      <c r="B19" s="229">
        <v>0</v>
      </c>
      <c r="C19" s="287" t="str">
        <f ca="1">'INF S3 3'!$AI17</f>
        <v>Poznań Główny</v>
      </c>
      <c r="D19" s="189"/>
      <c r="E19" s="84">
        <f ca="1">IF('INF S3 3'!$AQ17="|","|",E$7+'INF S3 3'!$AQ17-'INF S3 3'!$AQ$5)</f>
        <v>0.22806311342592592</v>
      </c>
      <c r="F19" s="206">
        <f ca="1">IF('INF S3 3'!$AQ17="|","|",F$7+'INF S3 3'!$AQ17-'INF S3 3'!$AQ$5)</f>
        <v>0.23986866898148149</v>
      </c>
      <c r="G19" s="339" t="s">
        <v>216</v>
      </c>
      <c r="H19" s="341"/>
      <c r="I19" s="349" t="s">
        <v>216</v>
      </c>
      <c r="J19" s="86">
        <f ca="1">IF('INF S3 3'!$AR17="|","|",J$7+'INF S3 3'!$AR17-'INF S3 3'!$AN$5)</f>
        <v>0.26034722222222229</v>
      </c>
      <c r="K19" s="84">
        <f ca="1">IF('INF S3 3'!$AQ17="|","|",K$7+'INF S3 3'!$AQ17-'INF S3 3'!$AQ$5)</f>
        <v>0.26972978009259257</v>
      </c>
      <c r="L19" s="206">
        <f ca="1">IF('INF S3 3'!$AQ17="|","|",L$7+'INF S3 3'!$AQ17-'INF S3 3'!$AQ$5)</f>
        <v>0.28153533564814814</v>
      </c>
      <c r="M19" s="339" t="s">
        <v>216</v>
      </c>
      <c r="N19" s="341">
        <f ca="1">IF('INF S3 3'!$AT17="|","|",N$8+'INF S3 3'!$AT17-'INF S3 3'!$AO$5)</f>
        <v>0.29093750000000002</v>
      </c>
      <c r="O19" s="341"/>
      <c r="P19" s="349" t="s">
        <v>216</v>
      </c>
      <c r="Q19" s="86">
        <f ca="1">IF('INF S3 3'!$AR17="|","|",Q$7+'INF S3 3'!$AR17-'INF S3 3'!$AN$5)</f>
        <v>0.30201388888888892</v>
      </c>
      <c r="R19" s="84">
        <f ca="1">IF('INF S3 3'!$AQ17="|","|",R$7+'INF S3 3'!$AQ17-'INF S3 3'!$AQ$5)</f>
        <v>0.31139644675925926</v>
      </c>
      <c r="S19" s="206">
        <f ca="1">IF('INF S3 3'!$AQ17="|","|",S$7+'INF S3 3'!$AQ17-'INF S3 3'!$AQ$5)</f>
        <v>0.32320200231481483</v>
      </c>
      <c r="T19" s="339" t="s">
        <v>216</v>
      </c>
      <c r="U19" s="341">
        <f ca="1">IF('INF S3 3'!$AT17="|","|",U$8+'INF S3 3'!$AT17-'INF S3 3'!$AO$5)</f>
        <v>0.3326041666666667</v>
      </c>
      <c r="V19" s="341"/>
      <c r="W19" s="349" t="s">
        <v>216</v>
      </c>
      <c r="X19" s="86">
        <f ca="1">IF('INF S3 3'!$AR17="|","|",X$7+'INF S3 3'!$AR17-'INF S3 3'!$AN$5)</f>
        <v>0.3436805555555556</v>
      </c>
      <c r="Y19" s="84">
        <f ca="1">IF('INF S3 3'!$AQ17="|","|",Y$7+'INF S3 3'!$AQ17-'INF S3 3'!$AQ$5)</f>
        <v>0.35306311342592595</v>
      </c>
      <c r="Z19" s="206">
        <f ca="1">IF('INF S3 3'!$AQ17="|","|",Z$7+'INF S3 3'!$AQ17-'INF S3 3'!$AQ$5)</f>
        <v>0.36486866898148146</v>
      </c>
      <c r="AA19" s="339" t="s">
        <v>216</v>
      </c>
      <c r="AB19" s="341">
        <f ca="1">IF('INF S3 3'!$AT17="|","|",AB$8+'INF S3 3'!$AT17-'INF S3 3'!$AO$5)</f>
        <v>0.37427083333333333</v>
      </c>
      <c r="AC19" s="341"/>
      <c r="AD19" s="349" t="s">
        <v>216</v>
      </c>
      <c r="AE19" s="86">
        <f ca="1">IF('INF S3 3'!$AR17="|","|",AE$7+'INF S3 3'!$AR17-'INF S3 3'!$AN$5)</f>
        <v>0.38534722222222223</v>
      </c>
      <c r="AF19" s="206">
        <f ca="1">IF('INF S3 3'!$AQ17="|","|",AF$7+'INF S3 3'!$AQ17-'INF S3 3'!$AQ$5)</f>
        <v>0.40653533564814814</v>
      </c>
      <c r="AG19" s="341">
        <f ca="1">IF('INF S3 3'!$AT17="|","|",AG$8+'INF S3 3'!$AT17-'INF S3 3'!$AO$5)</f>
        <v>0.41593750000000002</v>
      </c>
      <c r="AH19" s="341"/>
      <c r="AI19" s="349" t="s">
        <v>216</v>
      </c>
      <c r="AJ19" s="84">
        <f ca="1">IF('INF S3 3'!$AQ17="|","|",AJ$7+'INF S3 3'!$AQ17-'INF S3 3'!$AQ$5)</f>
        <v>0.43639644675925926</v>
      </c>
      <c r="AK19" s="339" t="s">
        <v>216</v>
      </c>
      <c r="AL19" s="341">
        <f ca="1">IF('INF S3 3'!$AT17="|","|",AL$8+'INF S3 3'!$AT17-'INF S3 3'!$AO$5)</f>
        <v>0.4576041666666667</v>
      </c>
      <c r="AM19" s="86">
        <f ca="1">IF('INF S3 3'!$AR17="|","|",AM$7+'INF S3 3'!$AR17-'INF S3 3'!$AN$5)</f>
        <v>0.4686805555555556</v>
      </c>
      <c r="AN19" s="206">
        <f ca="1">IF('INF S3 3'!$AQ17="|","|",AN$7+'INF S3 3'!$AQ17-'INF S3 3'!$AQ$5)</f>
        <v>0.4898686689814814</v>
      </c>
      <c r="AO19" s="341">
        <f ca="1">IF('INF S3 3'!$AT17="|","|",AO$8+'INF S3 3'!$AT17-'INF S3 3'!$AO$5)</f>
        <v>0.49927083333333333</v>
      </c>
      <c r="AP19" s="341"/>
      <c r="AQ19" s="349" t="s">
        <v>216</v>
      </c>
      <c r="AR19" s="84">
        <f ca="1">IF('INF S3 3'!$AQ17="|","|",AR$7+'INF S3 3'!$AQ17-'INF S3 3'!$AQ$5)</f>
        <v>0.51972978009259252</v>
      </c>
      <c r="AS19" s="339" t="s">
        <v>216</v>
      </c>
      <c r="AT19" s="341">
        <f ca="1">IF('INF S3 3'!$AT17="|","|",AT$8+'INF S3 3'!$AT17-'INF S3 3'!$AO$5)</f>
        <v>0.54093750000000007</v>
      </c>
      <c r="AU19" s="86">
        <f ca="1">IF('INF S3 3'!$AR17="|","|",AU$7+'INF S3 3'!$AR17-'INF S3 3'!$AN$5)</f>
        <v>0.55201388888888892</v>
      </c>
      <c r="AV19" s="206">
        <f ca="1">IF('INF S3 3'!$AQ17="|","|",AV$7+'INF S3 3'!$AQ17-'INF S3 3'!$AQ$5)</f>
        <v>0.57320200231481477</v>
      </c>
      <c r="AW19" s="341">
        <f ca="1">IF('INF S3 3'!$AT17="|","|",AW$8+'INF S3 3'!$AT17-'INF S3 3'!$AO$5)</f>
        <v>0.5826041666666667</v>
      </c>
      <c r="AX19" s="341"/>
      <c r="AY19" s="349" t="s">
        <v>216</v>
      </c>
      <c r="AZ19" s="84">
        <f ca="1">IF('INF S3 3'!$AQ17="|","|",AZ$7+'INF S3 3'!$AQ17-'INF S3 3'!$AQ$5)</f>
        <v>0.60306311342592589</v>
      </c>
      <c r="BA19" s="339" t="s">
        <v>216</v>
      </c>
      <c r="BB19" s="341">
        <f ca="1">IF('INF S3 3'!$AT17="|","|",BB$8+'INF S3 3'!$AT17-'INF S3 3'!$AO$5)</f>
        <v>0.62427083333333344</v>
      </c>
      <c r="BC19" s="86">
        <f ca="1">IF('INF S3 3'!$AR17="|","|",BC$7+'INF S3 3'!$AR17-'INF S3 3'!$AN$5)</f>
        <v>0.63534722222222229</v>
      </c>
      <c r="BD19" s="84">
        <f ca="1">IF('INF S3 3'!$AQ17="|","|",BD$7+'INF S3 3'!$AQ17-'INF S3 3'!$AQ$5)</f>
        <v>0.64472978009259263</v>
      </c>
      <c r="BE19" s="206">
        <f ca="1">IF('INF S3 3'!$AQ17="|","|",BE$7+'INF S3 3'!$AQ17-'INF S3 3'!$AQ$5)</f>
        <v>0.65653533564814814</v>
      </c>
      <c r="BF19" s="339" t="s">
        <v>216</v>
      </c>
      <c r="BG19" s="341">
        <f ca="1">IF('INF S3 3'!$AT17="|","|",BG$8+'INF S3 3'!$AT17-'INF S3 3'!$AO$5)</f>
        <v>0.66593750000000007</v>
      </c>
      <c r="BH19" s="341"/>
      <c r="BI19" s="349" t="s">
        <v>216</v>
      </c>
      <c r="BJ19" s="86">
        <f ca="1">IF('INF S3 3'!$AR17="|","|",BJ$7+'INF S3 3'!$AR17-'INF S3 3'!$AN$5)</f>
        <v>0.67701388888888892</v>
      </c>
      <c r="BK19" s="84">
        <f ca="1">IF('INF S3 3'!$AQ17="|","|",BK$7+'INF S3 3'!$AQ17-'INF S3 3'!$AQ$5)</f>
        <v>0.68639644675925926</v>
      </c>
      <c r="BL19" s="206">
        <f ca="1">IF('INF S3 3'!$AQ17="|","|",BL$7+'INF S3 3'!$AQ17-'INF S3 3'!$AQ$5)</f>
        <v>0.69820200231481477</v>
      </c>
      <c r="BM19" s="339" t="s">
        <v>216</v>
      </c>
      <c r="BN19" s="341">
        <f ca="1">IF('INF S3 3'!$AT17="|","|",BN$8+'INF S3 3'!$AT17-'INF S3 3'!$AO$5)</f>
        <v>0.7076041666666667</v>
      </c>
      <c r="BO19" s="341"/>
      <c r="BP19" s="349" t="s">
        <v>216</v>
      </c>
      <c r="BQ19" s="86">
        <f ca="1">IF('INF S3 3'!$AR17="|","|",BQ$7+'INF S3 3'!$AR17-'INF S3 3'!$AN$5)</f>
        <v>0.71868055555555554</v>
      </c>
      <c r="BR19" s="84">
        <f ca="1">IF('INF S3 3'!$AQ17="|","|",BR$7+'INF S3 3'!$AQ17-'INF S3 3'!$AQ$5)</f>
        <v>0.72806311342592589</v>
      </c>
      <c r="BS19" s="206">
        <f ca="1">IF('INF S3 3'!$AQ17="|","|",BS$7+'INF S3 3'!$AQ17-'INF S3 3'!$AQ$5)</f>
        <v>0.73986866898148151</v>
      </c>
      <c r="BT19" s="339" t="s">
        <v>216</v>
      </c>
      <c r="BU19" s="341">
        <f ca="1">IF('INF S3 3'!$AT17="|","|",BU$8+'INF S3 3'!$AT17-'INF S3 3'!$AO$5)</f>
        <v>0.74927083333333344</v>
      </c>
      <c r="BV19" s="341"/>
      <c r="BW19" s="349" t="s">
        <v>216</v>
      </c>
      <c r="BX19" s="86">
        <f ca="1">IF('INF S3 3'!$AR17="|","|",BX$7+'INF S3 3'!$AR17-'INF S3 3'!$AN$5)</f>
        <v>0.76034722222222229</v>
      </c>
      <c r="BY19" s="206">
        <f ca="1">IF('INF S3 3'!$AQ17="|","|",BY$7+'INF S3 3'!$AQ17-'INF S3 3'!$AQ$5)</f>
        <v>0.78153533564814814</v>
      </c>
      <c r="BZ19" s="341">
        <f ca="1">IF('INF S3 3'!$AT17="|","|",BZ$8+'INF S3 3'!$AT17-'INF S3 3'!$AO$5)</f>
        <v>0.79093750000000007</v>
      </c>
      <c r="CA19" s="341"/>
      <c r="CB19" s="349" t="s">
        <v>216</v>
      </c>
      <c r="CC19" s="84">
        <f ca="1">IF('INF S3 3'!$AQ17="|","|",CC$7+'INF S3 3'!$AQ17-'INF S3 3'!$AQ$5)</f>
        <v>0.81139644675925915</v>
      </c>
      <c r="CD19" s="339" t="s">
        <v>216</v>
      </c>
      <c r="CE19" s="341">
        <f ca="1">IF('INF S3 3'!$AT17="|","|",CE$8+'INF S3 3'!$AT17-'INF S3 3'!$AO$5)</f>
        <v>0.8326041666666667</v>
      </c>
      <c r="CF19" s="86">
        <f ca="1">IF('INF S3 3'!$AR17="|","|",CF$7+'INF S3 3'!$AR17-'INF S3 3'!$AN$5)</f>
        <v>0.84368055555555554</v>
      </c>
      <c r="CG19" s="206">
        <f ca="1">IF('INF S3 3'!$AQ17="|","|",CG$7+'INF S3 3'!$AQ17-'INF S3 3'!$AQ$5)</f>
        <v>0.86486866898148151</v>
      </c>
      <c r="CH19" s="341">
        <f ca="1">IF('INF S3 3'!$AT17="|","|",CH$8+'INF S3 3'!$AT17-'INF S3 3'!$AO$5)</f>
        <v>0.87427083333333344</v>
      </c>
      <c r="CI19" s="341"/>
      <c r="CJ19" s="349" t="s">
        <v>216</v>
      </c>
      <c r="CK19" s="84">
        <f ca="1">IF('INF S3 3'!$AQ17="|","|",CK$7+'INF S3 3'!$AQ17-'INF S3 3'!$AQ$5)</f>
        <v>0.89472978009259252</v>
      </c>
      <c r="CL19" s="339" t="s">
        <v>216</v>
      </c>
      <c r="CM19" s="341">
        <f ca="1">IF('INF S3 3'!$AT17="|","|",CM$8+'INF S3 3'!$AT17-'INF S3 3'!$AO$5)</f>
        <v>0.91593750000000007</v>
      </c>
      <c r="CN19" s="86">
        <f ca="1">IF('INF S3 3'!$AR17="|","|",CN$7+'INF S3 3'!$AR17-'INF S3 3'!$AN$5)</f>
        <v>0.92701388888888892</v>
      </c>
      <c r="CO19" s="206">
        <f ca="1">IF('INF S3 3'!$AQ17="|","|",CO$7+'INF S3 3'!$AQ17-'INF S3 3'!$AQ$5)</f>
        <v>0.94820200231481477</v>
      </c>
      <c r="CP19" s="341">
        <f ca="1">IF('INF S3 3'!$AT17="|","|",CP$8+'INF S3 3'!$AT17-'INF S3 3'!$AO$5)</f>
        <v>0.9576041666666667</v>
      </c>
      <c r="CQ19" s="349" t="s">
        <v>216</v>
      </c>
      <c r="CR19" s="84">
        <f ca="1">IF('INF S3 3'!$AQ17="|","|",CR$7+'INF S3 3'!$AQ17-'INF S3 3'!$AQ$5)</f>
        <v>0.97806311342592589</v>
      </c>
      <c r="CS19" s="336"/>
      <c r="CT19" s="336"/>
      <c r="CU19" s="279"/>
      <c r="CV19" s="228">
        <v>0</v>
      </c>
      <c r="CW19" s="229">
        <v>0</v>
      </c>
      <c r="CX19" s="387" t="str">
        <f ca="1">'INF S3 3'!$AI17</f>
        <v>Poznań Główny</v>
      </c>
      <c r="CY19" s="189"/>
      <c r="CZ19" s="84">
        <v>0.22916666666666666</v>
      </c>
      <c r="DA19" s="86">
        <v>0.24027777777777778</v>
      </c>
      <c r="DB19" s="206"/>
      <c r="DC19" s="340" t="s">
        <v>216</v>
      </c>
      <c r="DD19" s="341">
        <v>0.25138888888888888</v>
      </c>
      <c r="DE19" s="339" t="s">
        <v>216</v>
      </c>
      <c r="DF19" s="206">
        <v>0.26041666666666669</v>
      </c>
      <c r="DG19" s="84">
        <v>0.27083333333333331</v>
      </c>
      <c r="DH19" s="86">
        <v>0.28194444444444444</v>
      </c>
      <c r="DI19" s="206"/>
      <c r="DJ19" s="340" t="s">
        <v>216</v>
      </c>
      <c r="DK19" s="341">
        <v>0.29305555555555557</v>
      </c>
      <c r="DL19" s="339" t="s">
        <v>216</v>
      </c>
      <c r="DM19" s="206">
        <v>0.30208333333333331</v>
      </c>
      <c r="DN19" s="84">
        <v>0.3125</v>
      </c>
      <c r="DO19" s="86">
        <v>0.32361111111111113</v>
      </c>
      <c r="DP19" s="206"/>
      <c r="DQ19" s="340" t="s">
        <v>216</v>
      </c>
      <c r="DR19" s="341">
        <v>0.3347222222222222</v>
      </c>
      <c r="DS19" s="339" t="s">
        <v>216</v>
      </c>
      <c r="DT19" s="206">
        <v>0.34375</v>
      </c>
      <c r="DU19" s="84">
        <v>0.35416666666666669</v>
      </c>
      <c r="DV19" s="86">
        <v>0.36527777777777781</v>
      </c>
      <c r="DW19" s="206"/>
      <c r="DX19" s="340" t="s">
        <v>216</v>
      </c>
      <c r="DY19" s="341">
        <v>0.37638888888888888</v>
      </c>
      <c r="DZ19" s="339" t="s">
        <v>216</v>
      </c>
      <c r="EA19" s="206">
        <v>0.38541666666666669</v>
      </c>
      <c r="EB19" s="86">
        <v>0.4069444444444445</v>
      </c>
      <c r="EC19" s="341">
        <v>0.41805555555555557</v>
      </c>
      <c r="ED19" s="339" t="s">
        <v>216</v>
      </c>
      <c r="EE19" s="84">
        <v>0.4375</v>
      </c>
      <c r="EF19" s="206"/>
      <c r="EG19" s="340" t="s">
        <v>216</v>
      </c>
      <c r="EH19" s="341">
        <v>0.4597222222222222</v>
      </c>
      <c r="EI19" s="206">
        <v>0.46875</v>
      </c>
      <c r="EJ19" s="86">
        <v>0.49027777777777781</v>
      </c>
      <c r="EK19" s="341">
        <v>0.50138888888888888</v>
      </c>
      <c r="EL19" s="339" t="s">
        <v>216</v>
      </c>
      <c r="EM19" s="84">
        <v>0.52083333333333337</v>
      </c>
      <c r="EN19" s="206"/>
      <c r="EO19" s="340" t="s">
        <v>216</v>
      </c>
      <c r="EP19" s="341">
        <v>0.54305555555555551</v>
      </c>
      <c r="EQ19" s="206">
        <v>0.55208333333333337</v>
      </c>
      <c r="ER19" s="86">
        <v>0.57361111111111118</v>
      </c>
      <c r="ES19" s="341">
        <v>0.58472222222222225</v>
      </c>
      <c r="ET19" s="339" t="s">
        <v>216</v>
      </c>
      <c r="EU19" s="84">
        <v>0.60416666666666663</v>
      </c>
      <c r="EV19" s="206"/>
      <c r="EW19" s="340" t="s">
        <v>216</v>
      </c>
      <c r="EX19" s="341">
        <v>0.62638888888888888</v>
      </c>
      <c r="EY19" s="206">
        <v>0.63541666666666663</v>
      </c>
      <c r="EZ19" s="84">
        <v>0.64583333333333337</v>
      </c>
      <c r="FA19" s="86">
        <v>0.65694444444444444</v>
      </c>
      <c r="FB19" s="206"/>
      <c r="FC19" s="340" t="s">
        <v>216</v>
      </c>
      <c r="FD19" s="341">
        <v>0.66805555555555562</v>
      </c>
      <c r="FE19" s="339" t="s">
        <v>216</v>
      </c>
      <c r="FF19" s="206">
        <v>0.67708333333333337</v>
      </c>
      <c r="FG19" s="84">
        <v>0.6875</v>
      </c>
      <c r="FH19" s="86">
        <v>0.69861111111111107</v>
      </c>
      <c r="FI19" s="206"/>
      <c r="FJ19" s="340" t="s">
        <v>216</v>
      </c>
      <c r="FK19" s="341">
        <v>0.70972222222222225</v>
      </c>
      <c r="FL19" s="206">
        <v>0.71875</v>
      </c>
      <c r="FM19" s="84">
        <v>0.72916666666666663</v>
      </c>
      <c r="FN19" s="86">
        <v>0.7402777777777777</v>
      </c>
      <c r="FO19" s="206"/>
      <c r="FP19" s="340" t="s">
        <v>216</v>
      </c>
      <c r="FQ19" s="341">
        <v>0.75138888888888899</v>
      </c>
      <c r="FR19" s="339" t="s">
        <v>216</v>
      </c>
      <c r="FS19" s="206">
        <v>0.76041666666666663</v>
      </c>
      <c r="FT19" s="86">
        <v>0.78194444444444444</v>
      </c>
      <c r="FU19" s="341">
        <v>0.79305555555555562</v>
      </c>
      <c r="FV19" s="339" t="s">
        <v>216</v>
      </c>
      <c r="FW19" s="84">
        <v>0.8125</v>
      </c>
      <c r="FX19" s="206"/>
      <c r="FY19" s="340" t="s">
        <v>216</v>
      </c>
      <c r="FZ19" s="341">
        <v>0.83472222222222225</v>
      </c>
      <c r="GA19" s="206">
        <v>0.84375</v>
      </c>
      <c r="GB19" s="86">
        <v>0.8652777777777777</v>
      </c>
      <c r="GC19" s="341">
        <v>0.87638888888888899</v>
      </c>
      <c r="GD19" s="339" t="s">
        <v>216</v>
      </c>
      <c r="GE19" s="84">
        <v>0.89583333333333337</v>
      </c>
      <c r="GF19" s="206"/>
      <c r="GG19" s="340" t="s">
        <v>216</v>
      </c>
      <c r="GH19" s="341">
        <v>0.91805555555555562</v>
      </c>
      <c r="GI19" s="206">
        <v>0.92708333333333337</v>
      </c>
      <c r="GJ19" s="86">
        <v>0.94861111111111107</v>
      </c>
      <c r="GK19" s="339" t="s">
        <v>216</v>
      </c>
      <c r="GL19" s="84">
        <v>0.97916666666666663</v>
      </c>
    </row>
    <row r="20" spans="1:194">
      <c r="A20" s="227" t="str">
        <f ca="1">IF('INF S2 353-271'!$V15="|","|",A$7+'INF S2 353-271'!$V15)</f>
        <v>|</v>
      </c>
      <c r="B20" s="230">
        <f ca="1">'INF S4 3-351'!K11</f>
        <v>13.759999999999986</v>
      </c>
      <c r="C20" s="295" t="str">
        <f ca="1">'INF S4 3-351'!L11</f>
        <v>Nowa Wieś Poznańska</v>
      </c>
      <c r="D20" s="182"/>
      <c r="E20" s="176" t="s">
        <v>216</v>
      </c>
      <c r="F20" s="208"/>
      <c r="G20" s="213">
        <f ca="1">IF('INF S4 3-351'!$AQ11="|","|",G$7+'INF S4 3-351'!$AQ11)</f>
        <v>0.2400122337962963</v>
      </c>
      <c r="H20" s="208" t="s">
        <v>216</v>
      </c>
      <c r="I20" s="215" t="str">
        <f ca="1">IF('INF S4 3-351'!$AS11="|","|",I$7+'INF S4 3-351'!$AS11)</f>
        <v>|</v>
      </c>
      <c r="J20" s="176" t="s">
        <v>216</v>
      </c>
      <c r="K20" s="176" t="s">
        <v>216</v>
      </c>
      <c r="L20" s="208"/>
      <c r="M20" s="213">
        <f ca="1">IF('INF S4 3-351'!$AQ11="|","|",M$7+'INF S4 3-351'!$AQ11)</f>
        <v>0.28167890046296296</v>
      </c>
      <c r="N20" s="234" t="s">
        <v>216</v>
      </c>
      <c r="O20" s="208" t="s">
        <v>216</v>
      </c>
      <c r="P20" s="215" t="str">
        <f ca="1">IF('INF S4 3-351'!$AS11="|","|",P$7+'INF S4 3-351'!$AS11)</f>
        <v>|</v>
      </c>
      <c r="Q20" s="176" t="s">
        <v>216</v>
      </c>
      <c r="R20" s="176" t="s">
        <v>216</v>
      </c>
      <c r="S20" s="208"/>
      <c r="T20" s="213">
        <f ca="1">IF('INF S4 3-351'!$AQ11="|","|",T$7+'INF S4 3-351'!$AQ11)</f>
        <v>0.32334556712962959</v>
      </c>
      <c r="U20" s="234" t="s">
        <v>216</v>
      </c>
      <c r="V20" s="208" t="s">
        <v>216</v>
      </c>
      <c r="W20" s="215" t="str">
        <f ca="1">IF('INF S4 3-351'!$AS11="|","|",W$7+'INF S4 3-351'!$AS11)</f>
        <v>|</v>
      </c>
      <c r="X20" s="176" t="s">
        <v>216</v>
      </c>
      <c r="Y20" s="176" t="s">
        <v>216</v>
      </c>
      <c r="Z20" s="208"/>
      <c r="AA20" s="213">
        <f ca="1">IF('INF S4 3-351'!$AQ11="|","|",AA$7+'INF S4 3-351'!$AQ11)</f>
        <v>0.36501223379629633</v>
      </c>
      <c r="AB20" s="234" t="s">
        <v>216</v>
      </c>
      <c r="AC20" s="208" t="s">
        <v>216</v>
      </c>
      <c r="AD20" s="215" t="str">
        <f ca="1">IF('INF S4 3-351'!$AS11="|","|",AD$7+'INF S4 3-351'!$AS11)</f>
        <v>|</v>
      </c>
      <c r="AE20" s="176" t="s">
        <v>216</v>
      </c>
      <c r="AF20" s="208"/>
      <c r="AG20" s="234" t="s">
        <v>216</v>
      </c>
      <c r="AH20" s="208" t="s">
        <v>216</v>
      </c>
      <c r="AI20" s="215" t="str">
        <f ca="1">IF('INF S4 3-351'!$AS11="|","|",AI$7+'INF S4 3-351'!$AS11)</f>
        <v>|</v>
      </c>
      <c r="AJ20" s="176" t="s">
        <v>216</v>
      </c>
      <c r="AK20" s="213">
        <f ca="1">IF('INF S4 3-351'!$AQ11="|","|",AK$7+'INF S4 3-351'!$AQ11)</f>
        <v>0.44834556712962959</v>
      </c>
      <c r="AL20" s="234" t="s">
        <v>216</v>
      </c>
      <c r="AM20" s="176" t="s">
        <v>216</v>
      </c>
      <c r="AN20" s="208"/>
      <c r="AO20" s="234" t="s">
        <v>216</v>
      </c>
      <c r="AP20" s="208" t="s">
        <v>216</v>
      </c>
      <c r="AQ20" s="215" t="str">
        <f ca="1">IF('INF S4 3-351'!$AS11="|","|",AQ$7+'INF S4 3-351'!$AS11)</f>
        <v>|</v>
      </c>
      <c r="AR20" s="176" t="s">
        <v>216</v>
      </c>
      <c r="AS20" s="213">
        <f ca="1">IF('INF S4 3-351'!$AQ11="|","|",AS$7+'INF S4 3-351'!$AQ11)</f>
        <v>0.53167890046296296</v>
      </c>
      <c r="AT20" s="234" t="s">
        <v>216</v>
      </c>
      <c r="AU20" s="176" t="s">
        <v>216</v>
      </c>
      <c r="AV20" s="208"/>
      <c r="AW20" s="234" t="s">
        <v>216</v>
      </c>
      <c r="AX20" s="208" t="s">
        <v>216</v>
      </c>
      <c r="AY20" s="215" t="str">
        <f ca="1">IF('INF S4 3-351'!$AS11="|","|",AY$7+'INF S4 3-351'!$AS11)</f>
        <v>|</v>
      </c>
      <c r="AZ20" s="176" t="s">
        <v>216</v>
      </c>
      <c r="BA20" s="213">
        <f ca="1">IF('INF S4 3-351'!$AQ11="|","|",BA$7+'INF S4 3-351'!$AQ11)</f>
        <v>0.61501223379629633</v>
      </c>
      <c r="BB20" s="234" t="s">
        <v>216</v>
      </c>
      <c r="BC20" s="176" t="s">
        <v>216</v>
      </c>
      <c r="BD20" s="176" t="s">
        <v>216</v>
      </c>
      <c r="BE20" s="208"/>
      <c r="BF20" s="213">
        <f ca="1">IF('INF S4 3-351'!$AQ11="|","|",BF$7+'INF S4 3-351'!$AQ11)</f>
        <v>0.65667890046296296</v>
      </c>
      <c r="BG20" s="234" t="s">
        <v>216</v>
      </c>
      <c r="BH20" s="208" t="s">
        <v>216</v>
      </c>
      <c r="BI20" s="215" t="str">
        <f ca="1">IF('INF S4 3-351'!$AS11="|","|",BI$7+'INF S4 3-351'!$AS11)</f>
        <v>|</v>
      </c>
      <c r="BJ20" s="176" t="s">
        <v>216</v>
      </c>
      <c r="BK20" s="176" t="s">
        <v>216</v>
      </c>
      <c r="BL20" s="208"/>
      <c r="BM20" s="213">
        <f ca="1">IF('INF S4 3-351'!$AQ11="|","|",BM$7+'INF S4 3-351'!$AQ11)</f>
        <v>0.69834556712962959</v>
      </c>
      <c r="BN20" s="234" t="s">
        <v>216</v>
      </c>
      <c r="BO20" s="208" t="s">
        <v>216</v>
      </c>
      <c r="BP20" s="215" t="str">
        <f ca="1">IF('INF S4 3-351'!$AS11="|","|",BP$7+'INF S4 3-351'!$AS11)</f>
        <v>|</v>
      </c>
      <c r="BQ20" s="176" t="s">
        <v>216</v>
      </c>
      <c r="BR20" s="176" t="s">
        <v>216</v>
      </c>
      <c r="BS20" s="208"/>
      <c r="BT20" s="213">
        <f ca="1">IF('INF S4 3-351'!$AQ11="|","|",BT$7+'INF S4 3-351'!$AQ11)</f>
        <v>0.74001223379629621</v>
      </c>
      <c r="BU20" s="234" t="s">
        <v>216</v>
      </c>
      <c r="BV20" s="208" t="s">
        <v>216</v>
      </c>
      <c r="BW20" s="215" t="str">
        <f ca="1">IF('INF S4 3-351'!$AS11="|","|",BW$7+'INF S4 3-351'!$AS11)</f>
        <v>|</v>
      </c>
      <c r="BX20" s="176" t="s">
        <v>216</v>
      </c>
      <c r="BY20" s="208"/>
      <c r="BZ20" s="234" t="s">
        <v>216</v>
      </c>
      <c r="CA20" s="208" t="s">
        <v>216</v>
      </c>
      <c r="CB20" s="215" t="str">
        <f ca="1">IF('INF S4 3-351'!$AS11="|","|",CB$7+'INF S4 3-351'!$AS11)</f>
        <v>|</v>
      </c>
      <c r="CC20" s="176" t="s">
        <v>216</v>
      </c>
      <c r="CD20" s="213">
        <f ca="1">IF('INF S4 3-351'!$AQ11="|","|",CD$7+'INF S4 3-351'!$AQ11)</f>
        <v>0.82334556712962959</v>
      </c>
      <c r="CE20" s="234" t="s">
        <v>216</v>
      </c>
      <c r="CF20" s="176" t="s">
        <v>216</v>
      </c>
      <c r="CG20" s="208"/>
      <c r="CH20" s="234" t="s">
        <v>216</v>
      </c>
      <c r="CI20" s="208" t="s">
        <v>216</v>
      </c>
      <c r="CJ20" s="215" t="str">
        <f ca="1">IF('INF S4 3-351'!$AS11="|","|",CJ$7+'INF S4 3-351'!$AS11)</f>
        <v>|</v>
      </c>
      <c r="CK20" s="176" t="s">
        <v>216</v>
      </c>
      <c r="CL20" s="213">
        <f ca="1">IF('INF S4 3-351'!$AQ11="|","|",CL$7+'INF S4 3-351'!$AQ11)</f>
        <v>0.90667890046296296</v>
      </c>
      <c r="CM20" s="234" t="s">
        <v>216</v>
      </c>
      <c r="CN20" s="176" t="s">
        <v>216</v>
      </c>
      <c r="CO20" s="208"/>
      <c r="CP20" s="234" t="s">
        <v>216</v>
      </c>
      <c r="CQ20" s="215" t="str">
        <f ca="1">IF('INF S4 3-351'!$AS11="|","|",CQ$7+'INF S4 3-351'!$AS11)</f>
        <v>|</v>
      </c>
      <c r="CR20" s="176" t="s">
        <v>216</v>
      </c>
      <c r="CS20" s="175"/>
      <c r="CT20" s="175"/>
      <c r="CU20" s="175"/>
      <c r="CV20" s="227" t="s">
        <v>188</v>
      </c>
      <c r="CW20" s="230">
        <v>13.759999999999986</v>
      </c>
      <c r="CX20" s="295" t="s">
        <v>144</v>
      </c>
      <c r="CY20" s="182"/>
      <c r="CZ20" s="176" t="s">
        <v>216</v>
      </c>
      <c r="DA20" s="176" t="s">
        <v>216</v>
      </c>
      <c r="DB20" s="208" t="s">
        <v>216</v>
      </c>
      <c r="DC20" s="190" t="str">
        <f ca="1">IF('INF S4 3-351'!$BA11="|","|",DC$24+'INF S4 3-351'!$BA11)</f>
        <v>|</v>
      </c>
      <c r="DD20" s="216" t="s">
        <v>216</v>
      </c>
      <c r="DE20" s="268">
        <f ca="1">IF('INF S4 3-351'!$AY11="|","|",DE$24+'INF S4 3-351'!$AY11)</f>
        <v>0.26070108796296299</v>
      </c>
      <c r="DF20" s="208" t="s">
        <v>216</v>
      </c>
      <c r="DG20" s="176" t="s">
        <v>216</v>
      </c>
      <c r="DH20" s="176" t="s">
        <v>216</v>
      </c>
      <c r="DI20" s="208" t="s">
        <v>216</v>
      </c>
      <c r="DJ20" s="190" t="str">
        <f ca="1">IF('INF S4 3-351'!$BA11="|","|",DJ$24+'INF S4 3-351'!$BA11)</f>
        <v>|</v>
      </c>
      <c r="DK20" s="216" t="s">
        <v>216</v>
      </c>
      <c r="DL20" s="268">
        <f ca="1">IF('INF S4 3-351'!$AY11="|","|",DL$24+'INF S4 3-351'!$AY11)</f>
        <v>0.30236775462962967</v>
      </c>
      <c r="DM20" s="208" t="s">
        <v>216</v>
      </c>
      <c r="DN20" s="176" t="s">
        <v>216</v>
      </c>
      <c r="DO20" s="176" t="s">
        <v>216</v>
      </c>
      <c r="DP20" s="208" t="s">
        <v>216</v>
      </c>
      <c r="DQ20" s="190" t="str">
        <f ca="1">IF('INF S4 3-351'!$BA11="|","|",DQ$24+'INF S4 3-351'!$BA11)</f>
        <v>|</v>
      </c>
      <c r="DR20" s="216" t="s">
        <v>216</v>
      </c>
      <c r="DS20" s="268">
        <f ca="1">IF('INF S4 3-351'!$AY11="|","|",DS$24+'INF S4 3-351'!$AY11)</f>
        <v>0.3440344212962963</v>
      </c>
      <c r="DT20" s="208" t="s">
        <v>216</v>
      </c>
      <c r="DU20" s="176" t="s">
        <v>216</v>
      </c>
      <c r="DV20" s="176" t="s">
        <v>216</v>
      </c>
      <c r="DW20" s="208" t="s">
        <v>216</v>
      </c>
      <c r="DX20" s="190" t="str">
        <f ca="1">IF('INF S4 3-351'!$BA11="|","|",DX$24+'INF S4 3-351'!$BA11)</f>
        <v>|</v>
      </c>
      <c r="DY20" s="216" t="s">
        <v>216</v>
      </c>
      <c r="DZ20" s="268">
        <f ca="1">IF('INF S4 3-351'!$AY11="|","|",DZ$24+'INF S4 3-351'!$AY11)</f>
        <v>0.38570108796296299</v>
      </c>
      <c r="EA20" s="208" t="s">
        <v>216</v>
      </c>
      <c r="EB20" s="176" t="s">
        <v>216</v>
      </c>
      <c r="EC20" s="216" t="s">
        <v>216</v>
      </c>
      <c r="ED20" s="268">
        <f ca="1">IF('INF S4 3-351'!$AY11="|","|",ED$24+'INF S4 3-351'!$AY11)</f>
        <v>0.42736775462962967</v>
      </c>
      <c r="EE20" s="176" t="s">
        <v>216</v>
      </c>
      <c r="EF20" s="208" t="s">
        <v>216</v>
      </c>
      <c r="EG20" s="190" t="str">
        <f ca="1">IF('INF S4 3-351'!$BA11="|","|",EG$24+'INF S4 3-351'!$BA11)</f>
        <v>|</v>
      </c>
      <c r="EH20" s="216" t="s">
        <v>216</v>
      </c>
      <c r="EI20" s="208" t="s">
        <v>216</v>
      </c>
      <c r="EJ20" s="176" t="s">
        <v>216</v>
      </c>
      <c r="EK20" s="216" t="s">
        <v>216</v>
      </c>
      <c r="EL20" s="268">
        <f ca="1">IF('INF S4 3-351'!$AY11="|","|",EL$24+'INF S4 3-351'!$AY11)</f>
        <v>0.51070108796296299</v>
      </c>
      <c r="EM20" s="176" t="s">
        <v>216</v>
      </c>
      <c r="EN20" s="208" t="s">
        <v>216</v>
      </c>
      <c r="EO20" s="190" t="str">
        <f ca="1">IF('INF S4 3-351'!$BA11="|","|",EO$24+'INF S4 3-351'!$BA11)</f>
        <v>|</v>
      </c>
      <c r="EP20" s="216" t="s">
        <v>216</v>
      </c>
      <c r="EQ20" s="208" t="s">
        <v>216</v>
      </c>
      <c r="ER20" s="176" t="s">
        <v>216</v>
      </c>
      <c r="ES20" s="216" t="s">
        <v>216</v>
      </c>
      <c r="ET20" s="268">
        <f ca="1">IF('INF S4 3-351'!$AY11="|","|",ET$24+'INF S4 3-351'!$AY11)</f>
        <v>0.59403442129629636</v>
      </c>
      <c r="EU20" s="176" t="s">
        <v>216</v>
      </c>
      <c r="EV20" s="208" t="s">
        <v>216</v>
      </c>
      <c r="EW20" s="190" t="str">
        <f ca="1">IF('INF S4 3-351'!$BA11="|","|",EW$24+'INF S4 3-351'!$BA11)</f>
        <v>|</v>
      </c>
      <c r="EX20" s="216" t="s">
        <v>216</v>
      </c>
      <c r="EY20" s="208" t="s">
        <v>216</v>
      </c>
      <c r="EZ20" s="176" t="s">
        <v>216</v>
      </c>
      <c r="FA20" s="176" t="s">
        <v>216</v>
      </c>
      <c r="FB20" s="208" t="s">
        <v>216</v>
      </c>
      <c r="FC20" s="190" t="str">
        <f ca="1">IF('INF S4 3-351'!$BA11="|","|",FC$24+'INF S4 3-351'!$BA11)</f>
        <v>|</v>
      </c>
      <c r="FD20" s="216" t="s">
        <v>216</v>
      </c>
      <c r="FE20" s="268">
        <f ca="1">IF('INF S4 3-351'!$AY11="|","|",FE$24+'INF S4 3-351'!$AY11)</f>
        <v>0.67736775462962961</v>
      </c>
      <c r="FF20" s="208" t="s">
        <v>216</v>
      </c>
      <c r="FG20" s="176" t="s">
        <v>216</v>
      </c>
      <c r="FH20" s="176" t="s">
        <v>216</v>
      </c>
      <c r="FI20" s="208" t="s">
        <v>216</v>
      </c>
      <c r="FJ20" s="190" t="str">
        <f ca="1">IF('INF S4 3-351'!$BA11="|","|",FJ$24+'INF S4 3-351'!$BA11)</f>
        <v>|</v>
      </c>
      <c r="FK20" s="216" t="s">
        <v>216</v>
      </c>
      <c r="FL20" s="208" t="s">
        <v>216</v>
      </c>
      <c r="FM20" s="176" t="s">
        <v>216</v>
      </c>
      <c r="FN20" s="176" t="s">
        <v>216</v>
      </c>
      <c r="FO20" s="208" t="s">
        <v>216</v>
      </c>
      <c r="FP20" s="190" t="str">
        <f ca="1">IF('INF S4 3-351'!$BA11="|","|",FP$24+'INF S4 3-351'!$BA11)</f>
        <v>|</v>
      </c>
      <c r="FQ20" s="216" t="s">
        <v>216</v>
      </c>
      <c r="FR20" s="268">
        <f ca="1">IF('INF S4 3-351'!$AY11="|","|",FR$24+'INF S4 3-351'!$AY11)</f>
        <v>0.76070108796296299</v>
      </c>
      <c r="FS20" s="208" t="s">
        <v>216</v>
      </c>
      <c r="FT20" s="176" t="s">
        <v>216</v>
      </c>
      <c r="FU20" s="216" t="s">
        <v>216</v>
      </c>
      <c r="FV20" s="268">
        <f ca="1">IF('INF S4 3-351'!$AY11="|","|",FV$24+'INF S4 3-351'!$AY11)</f>
        <v>0.80236775462962961</v>
      </c>
      <c r="FW20" s="176" t="s">
        <v>216</v>
      </c>
      <c r="FX20" s="208" t="s">
        <v>216</v>
      </c>
      <c r="FY20" s="190" t="str">
        <f ca="1">IF('INF S4 3-351'!$BA11="|","|",FY$24+'INF S4 3-351'!$BA11)</f>
        <v>|</v>
      </c>
      <c r="FZ20" s="216" t="s">
        <v>216</v>
      </c>
      <c r="GA20" s="208" t="s">
        <v>216</v>
      </c>
      <c r="GB20" s="176" t="s">
        <v>216</v>
      </c>
      <c r="GC20" s="216" t="s">
        <v>216</v>
      </c>
      <c r="GD20" s="268">
        <f ca="1">IF('INF S4 3-351'!$AY11="|","|",GD$24+'INF S4 3-351'!$AY11)</f>
        <v>0.88570108796296299</v>
      </c>
      <c r="GE20" s="176" t="s">
        <v>216</v>
      </c>
      <c r="GF20" s="208" t="s">
        <v>216</v>
      </c>
      <c r="GG20" s="190" t="str">
        <f ca="1">IF('INF S4 3-351'!$BA11="|","|",GG$24+'INF S4 3-351'!$BA11)</f>
        <v>|</v>
      </c>
      <c r="GH20" s="216" t="s">
        <v>216</v>
      </c>
      <c r="GI20" s="208" t="s">
        <v>216</v>
      </c>
      <c r="GJ20" s="176" t="s">
        <v>216</v>
      </c>
      <c r="GK20" s="268">
        <f ca="1">IF('INF S4 3-351'!$AY11="|","|",GK$24+'INF S4 3-351'!$AY11)</f>
        <v>0.96903442129629636</v>
      </c>
      <c r="GL20" s="176" t="s">
        <v>216</v>
      </c>
    </row>
    <row r="21" spans="1:194">
      <c r="A21" s="227" t="s">
        <v>188</v>
      </c>
      <c r="B21" s="226">
        <v>10.9</v>
      </c>
      <c r="C21" s="286" t="s">
        <v>146</v>
      </c>
      <c r="D21" s="180"/>
      <c r="E21" s="83" t="s">
        <v>216</v>
      </c>
      <c r="F21" s="207"/>
      <c r="G21" s="213">
        <f ca="1">IF('INF S4 3-351'!$AQ12="|","|",G$7+'INF S4 3-351'!$AQ12)</f>
        <v>0.24254334490740742</v>
      </c>
      <c r="H21" s="207" t="s">
        <v>216</v>
      </c>
      <c r="I21" s="190" t="str">
        <f ca="1">IF('INF S4 3-351'!$AS12="|","|",I$7+'INF S4 3-351'!$AS12)</f>
        <v>|</v>
      </c>
      <c r="J21" s="83" t="s">
        <v>216</v>
      </c>
      <c r="K21" s="83" t="s">
        <v>216</v>
      </c>
      <c r="L21" s="207"/>
      <c r="M21" s="213">
        <f ca="1">IF('INF S4 3-351'!$AQ12="|","|",M$7+'INF S4 3-351'!$AQ12)</f>
        <v>0.28421001157407411</v>
      </c>
      <c r="N21" s="235" t="s">
        <v>216</v>
      </c>
      <c r="O21" s="207" t="s">
        <v>216</v>
      </c>
      <c r="P21" s="190" t="str">
        <f ca="1">IF('INF S4 3-351'!$AS12="|","|",P$7+'INF S4 3-351'!$AS12)</f>
        <v>|</v>
      </c>
      <c r="Q21" s="83" t="s">
        <v>216</v>
      </c>
      <c r="R21" s="83" t="s">
        <v>216</v>
      </c>
      <c r="S21" s="207"/>
      <c r="T21" s="213">
        <f ca="1">IF('INF S4 3-351'!$AQ12="|","|",T$7+'INF S4 3-351'!$AQ12)</f>
        <v>0.32587667824074074</v>
      </c>
      <c r="U21" s="235" t="s">
        <v>216</v>
      </c>
      <c r="V21" s="207" t="s">
        <v>216</v>
      </c>
      <c r="W21" s="190" t="str">
        <f ca="1">IF('INF S4 3-351'!$AS12="|","|",W$7+'INF S4 3-351'!$AS12)</f>
        <v>|</v>
      </c>
      <c r="X21" s="83" t="s">
        <v>216</v>
      </c>
      <c r="Y21" s="83" t="s">
        <v>216</v>
      </c>
      <c r="Z21" s="207"/>
      <c r="AA21" s="213">
        <f ca="1">IF('INF S4 3-351'!$AQ12="|","|",AA$7+'INF S4 3-351'!$AQ12)</f>
        <v>0.36754334490740742</v>
      </c>
      <c r="AB21" s="235" t="s">
        <v>216</v>
      </c>
      <c r="AC21" s="207" t="s">
        <v>216</v>
      </c>
      <c r="AD21" s="190" t="str">
        <f ca="1">IF('INF S4 3-351'!$AS12="|","|",AD$7+'INF S4 3-351'!$AS12)</f>
        <v>|</v>
      </c>
      <c r="AE21" s="83" t="s">
        <v>216</v>
      </c>
      <c r="AF21" s="207"/>
      <c r="AG21" s="235" t="s">
        <v>216</v>
      </c>
      <c r="AH21" s="207" t="s">
        <v>216</v>
      </c>
      <c r="AI21" s="190" t="str">
        <f ca="1">IF('INF S4 3-351'!$AS12="|","|",AI$7+'INF S4 3-351'!$AS12)</f>
        <v>|</v>
      </c>
      <c r="AJ21" s="83" t="s">
        <v>216</v>
      </c>
      <c r="AK21" s="213">
        <f ca="1">IF('INF S4 3-351'!$AQ12="|","|",AK$7+'INF S4 3-351'!$AQ12)</f>
        <v>0.45087667824074074</v>
      </c>
      <c r="AL21" s="235" t="s">
        <v>216</v>
      </c>
      <c r="AM21" s="83" t="s">
        <v>216</v>
      </c>
      <c r="AN21" s="207"/>
      <c r="AO21" s="235" t="s">
        <v>216</v>
      </c>
      <c r="AP21" s="207" t="s">
        <v>216</v>
      </c>
      <c r="AQ21" s="190" t="str">
        <f ca="1">IF('INF S4 3-351'!$AS12="|","|",AQ$7+'INF S4 3-351'!$AS12)</f>
        <v>|</v>
      </c>
      <c r="AR21" s="83" t="s">
        <v>216</v>
      </c>
      <c r="AS21" s="213">
        <f ca="1">IF('INF S4 3-351'!$AQ12="|","|",AS$7+'INF S4 3-351'!$AQ12)</f>
        <v>0.534210011574074</v>
      </c>
      <c r="AT21" s="235" t="s">
        <v>216</v>
      </c>
      <c r="AU21" s="83" t="s">
        <v>216</v>
      </c>
      <c r="AV21" s="207"/>
      <c r="AW21" s="235" t="s">
        <v>216</v>
      </c>
      <c r="AX21" s="207" t="s">
        <v>216</v>
      </c>
      <c r="AY21" s="190" t="str">
        <f ca="1">IF('INF S4 3-351'!$AS12="|","|",AY$7+'INF S4 3-351'!$AS12)</f>
        <v>|</v>
      </c>
      <c r="AZ21" s="83" t="s">
        <v>216</v>
      </c>
      <c r="BA21" s="213">
        <f ca="1">IF('INF S4 3-351'!$AQ12="|","|",BA$7+'INF S4 3-351'!$AQ12)</f>
        <v>0.61754334490740737</v>
      </c>
      <c r="BB21" s="235" t="s">
        <v>216</v>
      </c>
      <c r="BC21" s="83" t="s">
        <v>216</v>
      </c>
      <c r="BD21" s="83" t="s">
        <v>216</v>
      </c>
      <c r="BE21" s="207"/>
      <c r="BF21" s="213">
        <f ca="1">IF('INF S4 3-351'!$AQ12="|","|",BF$7+'INF S4 3-351'!$AQ12)</f>
        <v>0.659210011574074</v>
      </c>
      <c r="BG21" s="235" t="s">
        <v>216</v>
      </c>
      <c r="BH21" s="207" t="s">
        <v>216</v>
      </c>
      <c r="BI21" s="190" t="str">
        <f ca="1">IF('INF S4 3-351'!$AS12="|","|",BI$7+'INF S4 3-351'!$AS12)</f>
        <v>|</v>
      </c>
      <c r="BJ21" s="83" t="s">
        <v>216</v>
      </c>
      <c r="BK21" s="83" t="s">
        <v>216</v>
      </c>
      <c r="BL21" s="207"/>
      <c r="BM21" s="213">
        <f ca="1">IF('INF S4 3-351'!$AQ12="|","|",BM$7+'INF S4 3-351'!$AQ12)</f>
        <v>0.70087667824074062</v>
      </c>
      <c r="BN21" s="235" t="s">
        <v>216</v>
      </c>
      <c r="BO21" s="207" t="s">
        <v>216</v>
      </c>
      <c r="BP21" s="190" t="str">
        <f ca="1">IF('INF S4 3-351'!$AS12="|","|",BP$7+'INF S4 3-351'!$AS12)</f>
        <v>|</v>
      </c>
      <c r="BQ21" s="83" t="s">
        <v>216</v>
      </c>
      <c r="BR21" s="83" t="s">
        <v>216</v>
      </c>
      <c r="BS21" s="207"/>
      <c r="BT21" s="213">
        <f ca="1">IF('INF S4 3-351'!$AQ12="|","|",BT$7+'INF S4 3-351'!$AQ12)</f>
        <v>0.74254334490740725</v>
      </c>
      <c r="BU21" s="235" t="s">
        <v>216</v>
      </c>
      <c r="BV21" s="207" t="s">
        <v>216</v>
      </c>
      <c r="BW21" s="190" t="str">
        <f ca="1">IF('INF S4 3-351'!$AS12="|","|",BW$7+'INF S4 3-351'!$AS12)</f>
        <v>|</v>
      </c>
      <c r="BX21" s="83" t="s">
        <v>216</v>
      </c>
      <c r="BY21" s="207"/>
      <c r="BZ21" s="235" t="s">
        <v>216</v>
      </c>
      <c r="CA21" s="207" t="s">
        <v>216</v>
      </c>
      <c r="CB21" s="190" t="str">
        <f ca="1">IF('INF S4 3-351'!$AS12="|","|",CB$7+'INF S4 3-351'!$AS12)</f>
        <v>|</v>
      </c>
      <c r="CC21" s="83" t="s">
        <v>216</v>
      </c>
      <c r="CD21" s="213">
        <f ca="1">IF('INF S4 3-351'!$AQ12="|","|",CD$7+'INF S4 3-351'!$AQ12)</f>
        <v>0.82587667824074062</v>
      </c>
      <c r="CE21" s="235" t="s">
        <v>216</v>
      </c>
      <c r="CF21" s="83" t="s">
        <v>216</v>
      </c>
      <c r="CG21" s="207"/>
      <c r="CH21" s="235" t="s">
        <v>216</v>
      </c>
      <c r="CI21" s="207" t="s">
        <v>216</v>
      </c>
      <c r="CJ21" s="190" t="str">
        <f ca="1">IF('INF S4 3-351'!$AS12="|","|",CJ$7+'INF S4 3-351'!$AS12)</f>
        <v>|</v>
      </c>
      <c r="CK21" s="83" t="s">
        <v>216</v>
      </c>
      <c r="CL21" s="213">
        <f ca="1">IF('INF S4 3-351'!$AQ12="|","|",CL$7+'INF S4 3-351'!$AQ12)</f>
        <v>0.909210011574074</v>
      </c>
      <c r="CM21" s="235" t="s">
        <v>216</v>
      </c>
      <c r="CN21" s="83" t="s">
        <v>216</v>
      </c>
      <c r="CO21" s="207"/>
      <c r="CP21" s="235" t="s">
        <v>216</v>
      </c>
      <c r="CQ21" s="190" t="str">
        <f ca="1">IF('INF S4 3-351'!$AS12="|","|",CQ$7+'INF S4 3-351'!$AS12)</f>
        <v>|</v>
      </c>
      <c r="CR21" s="83" t="s">
        <v>216</v>
      </c>
      <c r="CS21" s="175"/>
      <c r="CT21" s="175"/>
      <c r="CU21" s="175"/>
      <c r="CV21" s="227" t="s">
        <v>188</v>
      </c>
      <c r="CW21" s="226">
        <v>10.9</v>
      </c>
      <c r="CX21" s="286" t="s">
        <v>146</v>
      </c>
      <c r="CY21" s="180"/>
      <c r="CZ21" s="83" t="s">
        <v>216</v>
      </c>
      <c r="DA21" s="83" t="s">
        <v>216</v>
      </c>
      <c r="DB21" s="207" t="s">
        <v>216</v>
      </c>
      <c r="DC21" s="190" t="str">
        <f ca="1">IF('INF S4 3-351'!$BA12="|","|",DC$24+'INF S4 3-351'!$BA12)</f>
        <v>|</v>
      </c>
      <c r="DD21" s="196" t="s">
        <v>216</v>
      </c>
      <c r="DE21" s="268">
        <f ca="1">IF('INF S4 3-351'!$AY12="|","|",DE$24+'INF S4 3-351'!$AY12)</f>
        <v>0.25816997685185183</v>
      </c>
      <c r="DF21" s="207" t="s">
        <v>216</v>
      </c>
      <c r="DG21" s="83" t="s">
        <v>216</v>
      </c>
      <c r="DH21" s="83" t="s">
        <v>216</v>
      </c>
      <c r="DI21" s="207" t="s">
        <v>216</v>
      </c>
      <c r="DJ21" s="190" t="str">
        <f ca="1">IF('INF S4 3-351'!$BA12="|","|",DJ$24+'INF S4 3-351'!$BA12)</f>
        <v>|</v>
      </c>
      <c r="DK21" s="196" t="s">
        <v>216</v>
      </c>
      <c r="DL21" s="268">
        <f ca="1">IF('INF S4 3-351'!$AY12="|","|",DL$24+'INF S4 3-351'!$AY12)</f>
        <v>0.29983664351851852</v>
      </c>
      <c r="DM21" s="207" t="s">
        <v>216</v>
      </c>
      <c r="DN21" s="83" t="s">
        <v>216</v>
      </c>
      <c r="DO21" s="83" t="s">
        <v>216</v>
      </c>
      <c r="DP21" s="207" t="s">
        <v>216</v>
      </c>
      <c r="DQ21" s="190" t="str">
        <f ca="1">IF('INF S4 3-351'!$BA12="|","|",DQ$24+'INF S4 3-351'!$BA12)</f>
        <v>|</v>
      </c>
      <c r="DR21" s="196" t="s">
        <v>216</v>
      </c>
      <c r="DS21" s="268">
        <f ca="1">IF('INF S4 3-351'!$AY12="|","|",DS$24+'INF S4 3-351'!$AY12)</f>
        <v>0.34150331018518515</v>
      </c>
      <c r="DT21" s="207" t="s">
        <v>216</v>
      </c>
      <c r="DU21" s="83" t="s">
        <v>216</v>
      </c>
      <c r="DV21" s="83" t="s">
        <v>216</v>
      </c>
      <c r="DW21" s="207" t="s">
        <v>216</v>
      </c>
      <c r="DX21" s="190" t="str">
        <f ca="1">IF('INF S4 3-351'!$BA12="|","|",DX$24+'INF S4 3-351'!$BA12)</f>
        <v>|</v>
      </c>
      <c r="DY21" s="196" t="s">
        <v>216</v>
      </c>
      <c r="DZ21" s="268">
        <f ca="1">IF('INF S4 3-351'!$AY12="|","|",DZ$24+'INF S4 3-351'!$AY12)</f>
        <v>0.38316997685185183</v>
      </c>
      <c r="EA21" s="207" t="s">
        <v>216</v>
      </c>
      <c r="EB21" s="83" t="s">
        <v>216</v>
      </c>
      <c r="EC21" s="196" t="s">
        <v>216</v>
      </c>
      <c r="ED21" s="268">
        <f ca="1">IF('INF S4 3-351'!$AY12="|","|",ED$24+'INF S4 3-351'!$AY12)</f>
        <v>0.42483664351851852</v>
      </c>
      <c r="EE21" s="83" t="s">
        <v>216</v>
      </c>
      <c r="EF21" s="207" t="s">
        <v>216</v>
      </c>
      <c r="EG21" s="190" t="str">
        <f ca="1">IF('INF S4 3-351'!$BA12="|","|",EG$24+'INF S4 3-351'!$BA12)</f>
        <v>|</v>
      </c>
      <c r="EH21" s="196" t="s">
        <v>216</v>
      </c>
      <c r="EI21" s="207" t="s">
        <v>216</v>
      </c>
      <c r="EJ21" s="83" t="s">
        <v>216</v>
      </c>
      <c r="EK21" s="196" t="s">
        <v>216</v>
      </c>
      <c r="EL21" s="268">
        <f ca="1">IF('INF S4 3-351'!$AY12="|","|",EL$24+'INF S4 3-351'!$AY12)</f>
        <v>0.50816997685185183</v>
      </c>
      <c r="EM21" s="83" t="s">
        <v>216</v>
      </c>
      <c r="EN21" s="207" t="s">
        <v>216</v>
      </c>
      <c r="EO21" s="190" t="str">
        <f ca="1">IF('INF S4 3-351'!$BA12="|","|",EO$24+'INF S4 3-351'!$BA12)</f>
        <v>|</v>
      </c>
      <c r="EP21" s="196" t="s">
        <v>216</v>
      </c>
      <c r="EQ21" s="207" t="s">
        <v>216</v>
      </c>
      <c r="ER21" s="83" t="s">
        <v>216</v>
      </c>
      <c r="ES21" s="196" t="s">
        <v>216</v>
      </c>
      <c r="ET21" s="268">
        <f ca="1">IF('INF S4 3-351'!$AY12="|","|",ET$24+'INF S4 3-351'!$AY12)</f>
        <v>0.5915033101851852</v>
      </c>
      <c r="EU21" s="83" t="s">
        <v>216</v>
      </c>
      <c r="EV21" s="207" t="s">
        <v>216</v>
      </c>
      <c r="EW21" s="190" t="str">
        <f ca="1">IF('INF S4 3-351'!$BA12="|","|",EW$24+'INF S4 3-351'!$BA12)</f>
        <v>|</v>
      </c>
      <c r="EX21" s="196" t="s">
        <v>216</v>
      </c>
      <c r="EY21" s="207" t="s">
        <v>216</v>
      </c>
      <c r="EZ21" s="83" t="s">
        <v>216</v>
      </c>
      <c r="FA21" s="83" t="s">
        <v>216</v>
      </c>
      <c r="FB21" s="207" t="s">
        <v>216</v>
      </c>
      <c r="FC21" s="190" t="str">
        <f ca="1">IF('INF S4 3-351'!$BA12="|","|",FC$24+'INF S4 3-351'!$BA12)</f>
        <v>|</v>
      </c>
      <c r="FD21" s="196" t="s">
        <v>216</v>
      </c>
      <c r="FE21" s="268">
        <f ca="1">IF('INF S4 3-351'!$AY12="|","|",FE$24+'INF S4 3-351'!$AY12)</f>
        <v>0.67483664351851846</v>
      </c>
      <c r="FF21" s="207" t="s">
        <v>216</v>
      </c>
      <c r="FG21" s="83" t="s">
        <v>216</v>
      </c>
      <c r="FH21" s="83" t="s">
        <v>216</v>
      </c>
      <c r="FI21" s="207" t="s">
        <v>216</v>
      </c>
      <c r="FJ21" s="190" t="str">
        <f ca="1">IF('INF S4 3-351'!$BA12="|","|",FJ$24+'INF S4 3-351'!$BA12)</f>
        <v>|</v>
      </c>
      <c r="FK21" s="196" t="s">
        <v>216</v>
      </c>
      <c r="FL21" s="207" t="s">
        <v>216</v>
      </c>
      <c r="FM21" s="83" t="s">
        <v>216</v>
      </c>
      <c r="FN21" s="83" t="s">
        <v>216</v>
      </c>
      <c r="FO21" s="207" t="s">
        <v>216</v>
      </c>
      <c r="FP21" s="190" t="str">
        <f ca="1">IF('INF S4 3-351'!$BA12="|","|",FP$24+'INF S4 3-351'!$BA12)</f>
        <v>|</v>
      </c>
      <c r="FQ21" s="196" t="s">
        <v>216</v>
      </c>
      <c r="FR21" s="268">
        <f ca="1">IF('INF S4 3-351'!$AY12="|","|",FR$24+'INF S4 3-351'!$AY12)</f>
        <v>0.75816997685185183</v>
      </c>
      <c r="FS21" s="207" t="s">
        <v>216</v>
      </c>
      <c r="FT21" s="83" t="s">
        <v>216</v>
      </c>
      <c r="FU21" s="196" t="s">
        <v>216</v>
      </c>
      <c r="FV21" s="268">
        <f ca="1">IF('INF S4 3-351'!$AY12="|","|",FV$24+'INF S4 3-351'!$AY12)</f>
        <v>0.79983664351851846</v>
      </c>
      <c r="FW21" s="83" t="s">
        <v>216</v>
      </c>
      <c r="FX21" s="207" t="s">
        <v>216</v>
      </c>
      <c r="FY21" s="190" t="str">
        <f ca="1">IF('INF S4 3-351'!$BA12="|","|",FY$24+'INF S4 3-351'!$BA12)</f>
        <v>|</v>
      </c>
      <c r="FZ21" s="196" t="s">
        <v>216</v>
      </c>
      <c r="GA21" s="207" t="s">
        <v>216</v>
      </c>
      <c r="GB21" s="83" t="s">
        <v>216</v>
      </c>
      <c r="GC21" s="196" t="s">
        <v>216</v>
      </c>
      <c r="GD21" s="268">
        <f ca="1">IF('INF S4 3-351'!$AY12="|","|",GD$24+'INF S4 3-351'!$AY12)</f>
        <v>0.88316997685185183</v>
      </c>
      <c r="GE21" s="83" t="s">
        <v>216</v>
      </c>
      <c r="GF21" s="207" t="s">
        <v>216</v>
      </c>
      <c r="GG21" s="190" t="str">
        <f ca="1">IF('INF S4 3-351'!$BA12="|","|",GG$24+'INF S4 3-351'!$BA12)</f>
        <v>|</v>
      </c>
      <c r="GH21" s="196" t="s">
        <v>216</v>
      </c>
      <c r="GI21" s="207" t="s">
        <v>216</v>
      </c>
      <c r="GJ21" s="83" t="s">
        <v>216</v>
      </c>
      <c r="GK21" s="268">
        <f ca="1">IF('INF S4 3-351'!$AY12="|","|",GK$24+'INF S4 3-351'!$AY12)</f>
        <v>0.9665033101851852</v>
      </c>
      <c r="GL21" s="83" t="s">
        <v>216</v>
      </c>
    </row>
    <row r="22" spans="1:194">
      <c r="A22" s="227" t="s">
        <v>188</v>
      </c>
      <c r="B22" s="226">
        <f ca="1">'INF S4 3-351'!K12</f>
        <v>4.9019999999999868</v>
      </c>
      <c r="C22" s="153" t="str">
        <f ca="1">'INF S4 3-351'!L12</f>
        <v>Poznań Starołęka</v>
      </c>
      <c r="D22" s="178"/>
      <c r="E22" s="83" t="s">
        <v>216</v>
      </c>
      <c r="F22" s="207"/>
      <c r="G22" s="213">
        <f ca="1">IF('INF S4 3-351'!$AQ13="|","|",G$7+'INF S4 3-351'!$AQ13)</f>
        <v>0.24611841435185186</v>
      </c>
      <c r="H22" s="207" t="s">
        <v>216</v>
      </c>
      <c r="I22" s="190" t="str">
        <f ca="1">IF('INF S4 3-351'!$AS13="|","|",I$7+'INF S4 3-351'!$AS13)</f>
        <v>|</v>
      </c>
      <c r="J22" s="83" t="s">
        <v>216</v>
      </c>
      <c r="K22" s="83" t="s">
        <v>216</v>
      </c>
      <c r="L22" s="207"/>
      <c r="M22" s="213">
        <f ca="1">IF('INF S4 3-351'!$AQ13="|","|",M$7+'INF S4 3-351'!$AQ13)</f>
        <v>0.28778508101851852</v>
      </c>
      <c r="N22" s="235" t="s">
        <v>216</v>
      </c>
      <c r="O22" s="207" t="s">
        <v>216</v>
      </c>
      <c r="P22" s="190" t="str">
        <f ca="1">IF('INF S4 3-351'!$AS13="|","|",P$7+'INF S4 3-351'!$AS13)</f>
        <v>|</v>
      </c>
      <c r="Q22" s="83" t="s">
        <v>216</v>
      </c>
      <c r="R22" s="83" t="s">
        <v>216</v>
      </c>
      <c r="S22" s="207"/>
      <c r="T22" s="213">
        <f ca="1">IF('INF S4 3-351'!$AQ13="|","|",T$7+'INF S4 3-351'!$AQ13)</f>
        <v>0.32945174768518515</v>
      </c>
      <c r="U22" s="235" t="s">
        <v>216</v>
      </c>
      <c r="V22" s="207" t="s">
        <v>216</v>
      </c>
      <c r="W22" s="190" t="str">
        <f ca="1">IF('INF S4 3-351'!$AS13="|","|",W$7+'INF S4 3-351'!$AS13)</f>
        <v>|</v>
      </c>
      <c r="X22" s="83" t="s">
        <v>216</v>
      </c>
      <c r="Y22" s="83" t="s">
        <v>216</v>
      </c>
      <c r="Z22" s="207"/>
      <c r="AA22" s="213">
        <f ca="1">IF('INF S4 3-351'!$AQ13="|","|",AA$7+'INF S4 3-351'!$AQ13)</f>
        <v>0.37111841435185183</v>
      </c>
      <c r="AB22" s="235" t="s">
        <v>216</v>
      </c>
      <c r="AC22" s="207" t="s">
        <v>216</v>
      </c>
      <c r="AD22" s="190" t="str">
        <f ca="1">IF('INF S4 3-351'!$AS13="|","|",AD$7+'INF S4 3-351'!$AS13)</f>
        <v>|</v>
      </c>
      <c r="AE22" s="83" t="s">
        <v>216</v>
      </c>
      <c r="AF22" s="207"/>
      <c r="AG22" s="235" t="s">
        <v>216</v>
      </c>
      <c r="AH22" s="207" t="s">
        <v>216</v>
      </c>
      <c r="AI22" s="190" t="str">
        <f ca="1">IF('INF S4 3-351'!$AS13="|","|",AI$7+'INF S4 3-351'!$AS13)</f>
        <v>|</v>
      </c>
      <c r="AJ22" s="83" t="s">
        <v>216</v>
      </c>
      <c r="AK22" s="213">
        <f ca="1">IF('INF S4 3-351'!$AQ13="|","|",AK$7+'INF S4 3-351'!$AQ13)</f>
        <v>0.45445174768518515</v>
      </c>
      <c r="AL22" s="235" t="s">
        <v>216</v>
      </c>
      <c r="AM22" s="83" t="s">
        <v>216</v>
      </c>
      <c r="AN22" s="207"/>
      <c r="AO22" s="235" t="s">
        <v>216</v>
      </c>
      <c r="AP22" s="207" t="s">
        <v>216</v>
      </c>
      <c r="AQ22" s="190" t="str">
        <f ca="1">IF('INF S4 3-351'!$AS13="|","|",AQ$7+'INF S4 3-351'!$AS13)</f>
        <v>|</v>
      </c>
      <c r="AR22" s="83" t="s">
        <v>216</v>
      </c>
      <c r="AS22" s="213">
        <f ca="1">IF('INF S4 3-351'!$AQ13="|","|",AS$7+'INF S4 3-351'!$AQ13)</f>
        <v>0.53778508101851852</v>
      </c>
      <c r="AT22" s="235" t="s">
        <v>216</v>
      </c>
      <c r="AU22" s="83" t="s">
        <v>216</v>
      </c>
      <c r="AV22" s="207"/>
      <c r="AW22" s="235" t="s">
        <v>216</v>
      </c>
      <c r="AX22" s="207" t="s">
        <v>216</v>
      </c>
      <c r="AY22" s="190" t="str">
        <f ca="1">IF('INF S4 3-351'!$AS13="|","|",AY$7+'INF S4 3-351'!$AS13)</f>
        <v>|</v>
      </c>
      <c r="AZ22" s="83" t="s">
        <v>216</v>
      </c>
      <c r="BA22" s="213">
        <f ca="1">IF('INF S4 3-351'!$AQ13="|","|",BA$7+'INF S4 3-351'!$AQ13)</f>
        <v>0.62111841435185189</v>
      </c>
      <c r="BB22" s="235" t="s">
        <v>216</v>
      </c>
      <c r="BC22" s="83" t="s">
        <v>216</v>
      </c>
      <c r="BD22" s="83" t="s">
        <v>216</v>
      </c>
      <c r="BE22" s="207"/>
      <c r="BF22" s="213">
        <f ca="1">IF('INF S4 3-351'!$AQ13="|","|",BF$7+'INF S4 3-351'!$AQ13)</f>
        <v>0.66278508101851852</v>
      </c>
      <c r="BG22" s="235" t="s">
        <v>216</v>
      </c>
      <c r="BH22" s="207" t="s">
        <v>216</v>
      </c>
      <c r="BI22" s="190" t="str">
        <f ca="1">IF('INF S4 3-351'!$AS13="|","|",BI$7+'INF S4 3-351'!$AS13)</f>
        <v>|</v>
      </c>
      <c r="BJ22" s="83" t="s">
        <v>216</v>
      </c>
      <c r="BK22" s="83" t="s">
        <v>216</v>
      </c>
      <c r="BL22" s="207"/>
      <c r="BM22" s="213">
        <f ca="1">IF('INF S4 3-351'!$AQ13="|","|",BM$7+'INF S4 3-351'!$AQ13)</f>
        <v>0.70445174768518515</v>
      </c>
      <c r="BN22" s="235" t="s">
        <v>216</v>
      </c>
      <c r="BO22" s="207" t="s">
        <v>216</v>
      </c>
      <c r="BP22" s="190" t="str">
        <f ca="1">IF('INF S4 3-351'!$AS13="|","|",BP$7+'INF S4 3-351'!$AS13)</f>
        <v>|</v>
      </c>
      <c r="BQ22" s="83" t="s">
        <v>216</v>
      </c>
      <c r="BR22" s="83" t="s">
        <v>216</v>
      </c>
      <c r="BS22" s="207"/>
      <c r="BT22" s="213">
        <f ca="1">IF('INF S4 3-351'!$AQ13="|","|",BT$7+'INF S4 3-351'!$AQ13)</f>
        <v>0.74611841435185178</v>
      </c>
      <c r="BU22" s="235" t="s">
        <v>216</v>
      </c>
      <c r="BV22" s="207" t="s">
        <v>216</v>
      </c>
      <c r="BW22" s="190" t="str">
        <f ca="1">IF('INF S4 3-351'!$AS13="|","|",BW$7+'INF S4 3-351'!$AS13)</f>
        <v>|</v>
      </c>
      <c r="BX22" s="83" t="s">
        <v>216</v>
      </c>
      <c r="BY22" s="207"/>
      <c r="BZ22" s="235" t="s">
        <v>216</v>
      </c>
      <c r="CA22" s="207" t="s">
        <v>216</v>
      </c>
      <c r="CB22" s="190" t="str">
        <f ca="1">IF('INF S4 3-351'!$AS13="|","|",CB$7+'INF S4 3-351'!$AS13)</f>
        <v>|</v>
      </c>
      <c r="CC22" s="83" t="s">
        <v>216</v>
      </c>
      <c r="CD22" s="213">
        <f ca="1">IF('INF S4 3-351'!$AQ13="|","|",CD$7+'INF S4 3-351'!$AQ13)</f>
        <v>0.82945174768518515</v>
      </c>
      <c r="CE22" s="235" t="s">
        <v>216</v>
      </c>
      <c r="CF22" s="83" t="s">
        <v>216</v>
      </c>
      <c r="CG22" s="207"/>
      <c r="CH22" s="235" t="s">
        <v>216</v>
      </c>
      <c r="CI22" s="207" t="s">
        <v>216</v>
      </c>
      <c r="CJ22" s="190" t="str">
        <f ca="1">IF('INF S4 3-351'!$AS13="|","|",CJ$7+'INF S4 3-351'!$AS13)</f>
        <v>|</v>
      </c>
      <c r="CK22" s="83" t="s">
        <v>216</v>
      </c>
      <c r="CL22" s="213">
        <f ca="1">IF('INF S4 3-351'!$AQ13="|","|",CL$7+'INF S4 3-351'!$AQ13)</f>
        <v>0.91278508101851852</v>
      </c>
      <c r="CM22" s="235" t="s">
        <v>216</v>
      </c>
      <c r="CN22" s="83" t="s">
        <v>216</v>
      </c>
      <c r="CO22" s="207"/>
      <c r="CP22" s="235" t="s">
        <v>216</v>
      </c>
      <c r="CQ22" s="190" t="str">
        <f ca="1">IF('INF S4 3-351'!$AS13="|","|",CQ$7+'INF S4 3-351'!$AS13)</f>
        <v>|</v>
      </c>
      <c r="CR22" s="83" t="s">
        <v>216</v>
      </c>
      <c r="CS22" s="175"/>
      <c r="CT22" s="175"/>
      <c r="CU22" s="175"/>
      <c r="CV22" s="227" t="s">
        <v>188</v>
      </c>
      <c r="CW22" s="226">
        <v>4.9019999999999868</v>
      </c>
      <c r="CX22" s="153" t="s">
        <v>145</v>
      </c>
      <c r="CY22" s="178"/>
      <c r="CZ22" s="83" t="s">
        <v>216</v>
      </c>
      <c r="DA22" s="83" t="s">
        <v>216</v>
      </c>
      <c r="DB22" s="207" t="s">
        <v>216</v>
      </c>
      <c r="DC22" s="190" t="str">
        <f ca="1">IF('INF S4 3-351'!$BA13="|","|",DC$24+'INF S4 3-351'!$BA13)</f>
        <v>|</v>
      </c>
      <c r="DD22" s="196" t="s">
        <v>216</v>
      </c>
      <c r="DE22" s="268">
        <f ca="1">IF('INF S4 3-351'!$AY13="|","|",DE$24+'INF S4 3-351'!$AY13)</f>
        <v>0.25459490740740742</v>
      </c>
      <c r="DF22" s="207" t="s">
        <v>216</v>
      </c>
      <c r="DG22" s="83" t="s">
        <v>216</v>
      </c>
      <c r="DH22" s="83" t="s">
        <v>216</v>
      </c>
      <c r="DI22" s="207" t="s">
        <v>216</v>
      </c>
      <c r="DJ22" s="190" t="str">
        <f ca="1">IF('INF S4 3-351'!$BA13="|","|",DJ$24+'INF S4 3-351'!$BA13)</f>
        <v>|</v>
      </c>
      <c r="DK22" s="196" t="s">
        <v>216</v>
      </c>
      <c r="DL22" s="268">
        <f ca="1">IF('INF S4 3-351'!$AY13="|","|",DL$24+'INF S4 3-351'!$AY13)</f>
        <v>0.29626157407407411</v>
      </c>
      <c r="DM22" s="207" t="s">
        <v>216</v>
      </c>
      <c r="DN22" s="83" t="s">
        <v>216</v>
      </c>
      <c r="DO22" s="83" t="s">
        <v>216</v>
      </c>
      <c r="DP22" s="207" t="s">
        <v>216</v>
      </c>
      <c r="DQ22" s="190" t="str">
        <f ca="1">IF('INF S4 3-351'!$BA13="|","|",DQ$24+'INF S4 3-351'!$BA13)</f>
        <v>|</v>
      </c>
      <c r="DR22" s="196" t="s">
        <v>216</v>
      </c>
      <c r="DS22" s="268">
        <f ca="1">IF('INF S4 3-351'!$AY13="|","|",DS$24+'INF S4 3-351'!$AY13)</f>
        <v>0.33792824074074074</v>
      </c>
      <c r="DT22" s="207" t="s">
        <v>216</v>
      </c>
      <c r="DU22" s="83" t="s">
        <v>216</v>
      </c>
      <c r="DV22" s="83" t="s">
        <v>216</v>
      </c>
      <c r="DW22" s="207" t="s">
        <v>216</v>
      </c>
      <c r="DX22" s="190" t="str">
        <f ca="1">IF('INF S4 3-351'!$BA13="|","|",DX$24+'INF S4 3-351'!$BA13)</f>
        <v>|</v>
      </c>
      <c r="DY22" s="196" t="s">
        <v>216</v>
      </c>
      <c r="DZ22" s="268">
        <f ca="1">IF('INF S4 3-351'!$AY13="|","|",DZ$24+'INF S4 3-351'!$AY13)</f>
        <v>0.37959490740740742</v>
      </c>
      <c r="EA22" s="207" t="s">
        <v>216</v>
      </c>
      <c r="EB22" s="83" t="s">
        <v>216</v>
      </c>
      <c r="EC22" s="196" t="s">
        <v>216</v>
      </c>
      <c r="ED22" s="268">
        <f ca="1">IF('INF S4 3-351'!$AY13="|","|",ED$24+'INF S4 3-351'!$AY13)</f>
        <v>0.42126157407407411</v>
      </c>
      <c r="EE22" s="83" t="s">
        <v>216</v>
      </c>
      <c r="EF22" s="207" t="s">
        <v>216</v>
      </c>
      <c r="EG22" s="190" t="str">
        <f ca="1">IF('INF S4 3-351'!$BA13="|","|",EG$24+'INF S4 3-351'!$BA13)</f>
        <v>|</v>
      </c>
      <c r="EH22" s="196" t="s">
        <v>216</v>
      </c>
      <c r="EI22" s="207" t="s">
        <v>216</v>
      </c>
      <c r="EJ22" s="83" t="s">
        <v>216</v>
      </c>
      <c r="EK22" s="196" t="s">
        <v>216</v>
      </c>
      <c r="EL22" s="268">
        <f ca="1">IF('INF S4 3-351'!$AY13="|","|",EL$24+'INF S4 3-351'!$AY13)</f>
        <v>0.50459490740740742</v>
      </c>
      <c r="EM22" s="83" t="s">
        <v>216</v>
      </c>
      <c r="EN22" s="207" t="s">
        <v>216</v>
      </c>
      <c r="EO22" s="190" t="str">
        <f ca="1">IF('INF S4 3-351'!$BA13="|","|",EO$24+'INF S4 3-351'!$BA13)</f>
        <v>|</v>
      </c>
      <c r="EP22" s="196" t="s">
        <v>216</v>
      </c>
      <c r="EQ22" s="207" t="s">
        <v>216</v>
      </c>
      <c r="ER22" s="83" t="s">
        <v>216</v>
      </c>
      <c r="ES22" s="196" t="s">
        <v>216</v>
      </c>
      <c r="ET22" s="268">
        <f ca="1">IF('INF S4 3-351'!$AY13="|","|",ET$24+'INF S4 3-351'!$AY13)</f>
        <v>0.58792824074074079</v>
      </c>
      <c r="EU22" s="83" t="s">
        <v>216</v>
      </c>
      <c r="EV22" s="207" t="s">
        <v>216</v>
      </c>
      <c r="EW22" s="190" t="str">
        <f ca="1">IF('INF S4 3-351'!$BA13="|","|",EW$24+'INF S4 3-351'!$BA13)</f>
        <v>|</v>
      </c>
      <c r="EX22" s="196" t="s">
        <v>216</v>
      </c>
      <c r="EY22" s="207" t="s">
        <v>216</v>
      </c>
      <c r="EZ22" s="83" t="s">
        <v>216</v>
      </c>
      <c r="FA22" s="83" t="s">
        <v>216</v>
      </c>
      <c r="FB22" s="207" t="s">
        <v>216</v>
      </c>
      <c r="FC22" s="190" t="str">
        <f ca="1">IF('INF S4 3-351'!$BA13="|","|",FC$24+'INF S4 3-351'!$BA13)</f>
        <v>|</v>
      </c>
      <c r="FD22" s="196" t="s">
        <v>216</v>
      </c>
      <c r="FE22" s="268">
        <f ca="1">IF('INF S4 3-351'!$AY13="|","|",FE$24+'INF S4 3-351'!$AY13)</f>
        <v>0.67126157407407405</v>
      </c>
      <c r="FF22" s="207" t="s">
        <v>216</v>
      </c>
      <c r="FG22" s="83" t="s">
        <v>216</v>
      </c>
      <c r="FH22" s="83" t="s">
        <v>216</v>
      </c>
      <c r="FI22" s="207" t="s">
        <v>216</v>
      </c>
      <c r="FJ22" s="190" t="str">
        <f ca="1">IF('INF S4 3-351'!$BA13="|","|",FJ$24+'INF S4 3-351'!$BA13)</f>
        <v>|</v>
      </c>
      <c r="FK22" s="196" t="s">
        <v>216</v>
      </c>
      <c r="FL22" s="207" t="s">
        <v>216</v>
      </c>
      <c r="FM22" s="83" t="s">
        <v>216</v>
      </c>
      <c r="FN22" s="83" t="s">
        <v>216</v>
      </c>
      <c r="FO22" s="207" t="s">
        <v>216</v>
      </c>
      <c r="FP22" s="190" t="str">
        <f ca="1">IF('INF S4 3-351'!$BA13="|","|",FP$24+'INF S4 3-351'!$BA13)</f>
        <v>|</v>
      </c>
      <c r="FQ22" s="196" t="s">
        <v>216</v>
      </c>
      <c r="FR22" s="268">
        <f ca="1">IF('INF S4 3-351'!$AY13="|","|",FR$24+'INF S4 3-351'!$AY13)</f>
        <v>0.75459490740740742</v>
      </c>
      <c r="FS22" s="207" t="s">
        <v>216</v>
      </c>
      <c r="FT22" s="83" t="s">
        <v>216</v>
      </c>
      <c r="FU22" s="196" t="s">
        <v>216</v>
      </c>
      <c r="FV22" s="268">
        <f ca="1">IF('INF S4 3-351'!$AY13="|","|",FV$24+'INF S4 3-351'!$AY13)</f>
        <v>0.79626157407407405</v>
      </c>
      <c r="FW22" s="83" t="s">
        <v>216</v>
      </c>
      <c r="FX22" s="207" t="s">
        <v>216</v>
      </c>
      <c r="FY22" s="190" t="str">
        <f ca="1">IF('INF S4 3-351'!$BA13="|","|",FY$24+'INF S4 3-351'!$BA13)</f>
        <v>|</v>
      </c>
      <c r="FZ22" s="196" t="s">
        <v>216</v>
      </c>
      <c r="GA22" s="207" t="s">
        <v>216</v>
      </c>
      <c r="GB22" s="83" t="s">
        <v>216</v>
      </c>
      <c r="GC22" s="196" t="s">
        <v>216</v>
      </c>
      <c r="GD22" s="268">
        <f ca="1">IF('INF S4 3-351'!$AY13="|","|",GD$24+'INF S4 3-351'!$AY13)</f>
        <v>0.87959490740740742</v>
      </c>
      <c r="GE22" s="83" t="s">
        <v>216</v>
      </c>
      <c r="GF22" s="207" t="s">
        <v>216</v>
      </c>
      <c r="GG22" s="190" t="str">
        <f ca="1">IF('INF S4 3-351'!$BA13="|","|",GG$24+'INF S4 3-351'!$BA13)</f>
        <v>|</v>
      </c>
      <c r="GH22" s="196" t="s">
        <v>216</v>
      </c>
      <c r="GI22" s="207" t="s">
        <v>216</v>
      </c>
      <c r="GJ22" s="83" t="s">
        <v>216</v>
      </c>
      <c r="GK22" s="268">
        <f ca="1">IF('INF S4 3-351'!$AY13="|","|",GK$24+'INF S4 3-351'!$AY13)</f>
        <v>0.96292824074074079</v>
      </c>
      <c r="GL22" s="83" t="s">
        <v>216</v>
      </c>
    </row>
    <row r="23" spans="1:194">
      <c r="A23" s="227" t="str">
        <f ca="1">IF('INF S2 353-271'!$V17="|","|",A$7+'INF S2 353-271'!$V17)</f>
        <v>|</v>
      </c>
      <c r="B23" s="226">
        <f ca="1">'INF S4 3-351'!K13</f>
        <v>3.2599999999999909</v>
      </c>
      <c r="C23" s="154" t="str">
        <f ca="1">'INF S4 3-351'!L13</f>
        <v>Poznań Dębina</v>
      </c>
      <c r="D23" s="178"/>
      <c r="E23" s="83" t="s">
        <v>216</v>
      </c>
      <c r="F23" s="207"/>
      <c r="G23" s="213">
        <f ca="1">IF('INF S4 3-351'!$AQ14="|","|",G$7+'INF S4 3-351'!$AQ14)</f>
        <v>0.24772721064814815</v>
      </c>
      <c r="H23" s="207" t="s">
        <v>216</v>
      </c>
      <c r="I23" s="190" t="str">
        <f ca="1">IF('INF S4 3-351'!$AS14="|","|",I$7+'INF S4 3-351'!$AS14)</f>
        <v>|</v>
      </c>
      <c r="J23" s="83" t="s">
        <v>216</v>
      </c>
      <c r="K23" s="83" t="s">
        <v>216</v>
      </c>
      <c r="L23" s="207"/>
      <c r="M23" s="213">
        <f ca="1">IF('INF S4 3-351'!$AQ14="|","|",M$7+'INF S4 3-351'!$AQ14)</f>
        <v>0.28939387731481481</v>
      </c>
      <c r="N23" s="235" t="s">
        <v>216</v>
      </c>
      <c r="O23" s="207" t="s">
        <v>216</v>
      </c>
      <c r="P23" s="190" t="str">
        <f ca="1">IF('INF S4 3-351'!$AS14="|","|",P$7+'INF S4 3-351'!$AS14)</f>
        <v>|</v>
      </c>
      <c r="Q23" s="83" t="s">
        <v>216</v>
      </c>
      <c r="R23" s="83" t="s">
        <v>216</v>
      </c>
      <c r="S23" s="207"/>
      <c r="T23" s="213">
        <f ca="1">IF('INF S4 3-351'!$AQ14="|","|",T$7+'INF S4 3-351'!$AQ14)</f>
        <v>0.33106054398148144</v>
      </c>
      <c r="U23" s="235" t="s">
        <v>216</v>
      </c>
      <c r="V23" s="207" t="s">
        <v>216</v>
      </c>
      <c r="W23" s="190" t="str">
        <f ca="1">IF('INF S4 3-351'!$AS14="|","|",W$7+'INF S4 3-351'!$AS14)</f>
        <v>|</v>
      </c>
      <c r="X23" s="83" t="s">
        <v>216</v>
      </c>
      <c r="Y23" s="83" t="s">
        <v>216</v>
      </c>
      <c r="Z23" s="207"/>
      <c r="AA23" s="213">
        <f ca="1">IF('INF S4 3-351'!$AQ14="|","|",AA$7+'INF S4 3-351'!$AQ14)</f>
        <v>0.37272721064814818</v>
      </c>
      <c r="AB23" s="235" t="s">
        <v>216</v>
      </c>
      <c r="AC23" s="207" t="s">
        <v>216</v>
      </c>
      <c r="AD23" s="190" t="str">
        <f ca="1">IF('INF S4 3-351'!$AS14="|","|",AD$7+'INF S4 3-351'!$AS14)</f>
        <v>|</v>
      </c>
      <c r="AE23" s="83" t="s">
        <v>216</v>
      </c>
      <c r="AF23" s="207"/>
      <c r="AG23" s="235" t="s">
        <v>216</v>
      </c>
      <c r="AH23" s="207" t="s">
        <v>216</v>
      </c>
      <c r="AI23" s="190" t="str">
        <f ca="1">IF('INF S4 3-351'!$AS14="|","|",AI$7+'INF S4 3-351'!$AS14)</f>
        <v>|</v>
      </c>
      <c r="AJ23" s="83" t="s">
        <v>216</v>
      </c>
      <c r="AK23" s="213">
        <f ca="1">IF('INF S4 3-351'!$AQ14="|","|",AK$7+'INF S4 3-351'!$AQ14)</f>
        <v>0.45606054398148144</v>
      </c>
      <c r="AL23" s="235" t="s">
        <v>216</v>
      </c>
      <c r="AM23" s="83" t="s">
        <v>216</v>
      </c>
      <c r="AN23" s="207"/>
      <c r="AO23" s="235" t="s">
        <v>216</v>
      </c>
      <c r="AP23" s="207" t="s">
        <v>216</v>
      </c>
      <c r="AQ23" s="190" t="str">
        <f ca="1">IF('INF S4 3-351'!$AS14="|","|",AQ$7+'INF S4 3-351'!$AS14)</f>
        <v>|</v>
      </c>
      <c r="AR23" s="83" t="s">
        <v>216</v>
      </c>
      <c r="AS23" s="213">
        <f ca="1">IF('INF S4 3-351'!$AQ14="|","|",AS$7+'INF S4 3-351'!$AQ14)</f>
        <v>0.53939387731481481</v>
      </c>
      <c r="AT23" s="235" t="s">
        <v>216</v>
      </c>
      <c r="AU23" s="83" t="s">
        <v>216</v>
      </c>
      <c r="AV23" s="207"/>
      <c r="AW23" s="235" t="s">
        <v>216</v>
      </c>
      <c r="AX23" s="207" t="s">
        <v>216</v>
      </c>
      <c r="AY23" s="190" t="str">
        <f ca="1">IF('INF S4 3-351'!$AS14="|","|",AY$7+'INF S4 3-351'!$AS14)</f>
        <v>|</v>
      </c>
      <c r="AZ23" s="83" t="s">
        <v>216</v>
      </c>
      <c r="BA23" s="213">
        <f ca="1">IF('INF S4 3-351'!$AQ14="|","|",BA$7+'INF S4 3-351'!$AQ14)</f>
        <v>0.62272721064814818</v>
      </c>
      <c r="BB23" s="235" t="s">
        <v>216</v>
      </c>
      <c r="BC23" s="83" t="s">
        <v>216</v>
      </c>
      <c r="BD23" s="83" t="s">
        <v>216</v>
      </c>
      <c r="BE23" s="207"/>
      <c r="BF23" s="213">
        <f ca="1">IF('INF S4 3-351'!$AQ14="|","|",BF$7+'INF S4 3-351'!$AQ14)</f>
        <v>0.66439387731481481</v>
      </c>
      <c r="BG23" s="235" t="s">
        <v>216</v>
      </c>
      <c r="BH23" s="207" t="s">
        <v>216</v>
      </c>
      <c r="BI23" s="190" t="str">
        <f ca="1">IF('INF S4 3-351'!$AS14="|","|",BI$7+'INF S4 3-351'!$AS14)</f>
        <v>|</v>
      </c>
      <c r="BJ23" s="83" t="s">
        <v>216</v>
      </c>
      <c r="BK23" s="83" t="s">
        <v>216</v>
      </c>
      <c r="BL23" s="207"/>
      <c r="BM23" s="213">
        <f ca="1">IF('INF S4 3-351'!$AQ14="|","|",BM$7+'INF S4 3-351'!$AQ14)</f>
        <v>0.70606054398148144</v>
      </c>
      <c r="BN23" s="235" t="s">
        <v>216</v>
      </c>
      <c r="BO23" s="207" t="s">
        <v>216</v>
      </c>
      <c r="BP23" s="190" t="str">
        <f ca="1">IF('INF S4 3-351'!$AS14="|","|",BP$7+'INF S4 3-351'!$AS14)</f>
        <v>|</v>
      </c>
      <c r="BQ23" s="83" t="s">
        <v>216</v>
      </c>
      <c r="BR23" s="83" t="s">
        <v>216</v>
      </c>
      <c r="BS23" s="207"/>
      <c r="BT23" s="213">
        <f ca="1">IF('INF S4 3-351'!$AQ14="|","|",BT$7+'INF S4 3-351'!$AQ14)</f>
        <v>0.74772721064814807</v>
      </c>
      <c r="BU23" s="235" t="s">
        <v>216</v>
      </c>
      <c r="BV23" s="207" t="s">
        <v>216</v>
      </c>
      <c r="BW23" s="190" t="str">
        <f ca="1">IF('INF S4 3-351'!$AS14="|","|",BW$7+'INF S4 3-351'!$AS14)</f>
        <v>|</v>
      </c>
      <c r="BX23" s="83" t="s">
        <v>216</v>
      </c>
      <c r="BY23" s="207"/>
      <c r="BZ23" s="235" t="s">
        <v>216</v>
      </c>
      <c r="CA23" s="207" t="s">
        <v>216</v>
      </c>
      <c r="CB23" s="190" t="str">
        <f ca="1">IF('INF S4 3-351'!$AS14="|","|",CB$7+'INF S4 3-351'!$AS14)</f>
        <v>|</v>
      </c>
      <c r="CC23" s="83" t="s">
        <v>216</v>
      </c>
      <c r="CD23" s="213">
        <f ca="1">IF('INF S4 3-351'!$AQ14="|","|",CD$7+'INF S4 3-351'!$AQ14)</f>
        <v>0.83106054398148144</v>
      </c>
      <c r="CE23" s="235" t="s">
        <v>216</v>
      </c>
      <c r="CF23" s="83" t="s">
        <v>216</v>
      </c>
      <c r="CG23" s="207"/>
      <c r="CH23" s="235" t="s">
        <v>216</v>
      </c>
      <c r="CI23" s="207" t="s">
        <v>216</v>
      </c>
      <c r="CJ23" s="190" t="str">
        <f ca="1">IF('INF S4 3-351'!$AS14="|","|",CJ$7+'INF S4 3-351'!$AS14)</f>
        <v>|</v>
      </c>
      <c r="CK23" s="83" t="s">
        <v>216</v>
      </c>
      <c r="CL23" s="213">
        <f ca="1">IF('INF S4 3-351'!$AQ14="|","|",CL$7+'INF S4 3-351'!$AQ14)</f>
        <v>0.91439387731481481</v>
      </c>
      <c r="CM23" s="235" t="s">
        <v>216</v>
      </c>
      <c r="CN23" s="83" t="s">
        <v>216</v>
      </c>
      <c r="CO23" s="207"/>
      <c r="CP23" s="235" t="s">
        <v>216</v>
      </c>
      <c r="CQ23" s="190" t="str">
        <f ca="1">IF('INF S4 3-351'!$AS14="|","|",CQ$7+'INF S4 3-351'!$AS14)</f>
        <v>|</v>
      </c>
      <c r="CR23" s="83" t="s">
        <v>216</v>
      </c>
      <c r="CS23" s="175"/>
      <c r="CT23" s="175"/>
      <c r="CU23" s="175"/>
      <c r="CV23" s="227" t="s">
        <v>188</v>
      </c>
      <c r="CW23" s="226">
        <v>3.2599999999999909</v>
      </c>
      <c r="CX23" s="154" t="s">
        <v>147</v>
      </c>
      <c r="CY23" s="178"/>
      <c r="CZ23" s="83" t="s">
        <v>216</v>
      </c>
      <c r="DA23" s="83" t="s">
        <v>216</v>
      </c>
      <c r="DB23" s="207" t="s">
        <v>216</v>
      </c>
      <c r="DC23" s="190" t="str">
        <f ca="1">IF('INF S4 3-351'!$BA14="|","|",DC$24+'INF S4 3-351'!$BA14)</f>
        <v>|</v>
      </c>
      <c r="DD23" s="196" t="s">
        <v>216</v>
      </c>
      <c r="DE23" s="268">
        <f ca="1">IF('INF S4 3-351'!$AY14="|","|",DE$24+'INF S4 3-351'!$AY14)</f>
        <v>0.25298611111111113</v>
      </c>
      <c r="DF23" s="207" t="s">
        <v>216</v>
      </c>
      <c r="DG23" s="83" t="s">
        <v>216</v>
      </c>
      <c r="DH23" s="83" t="s">
        <v>216</v>
      </c>
      <c r="DI23" s="207" t="s">
        <v>216</v>
      </c>
      <c r="DJ23" s="190" t="str">
        <f ca="1">IF('INF S4 3-351'!$BA14="|","|",DJ$24+'INF S4 3-351'!$BA14)</f>
        <v>|</v>
      </c>
      <c r="DK23" s="196" t="s">
        <v>216</v>
      </c>
      <c r="DL23" s="268">
        <f ca="1">IF('INF S4 3-351'!$AY14="|","|",DL$24+'INF S4 3-351'!$AY14)</f>
        <v>0.29465277777777782</v>
      </c>
      <c r="DM23" s="207" t="s">
        <v>216</v>
      </c>
      <c r="DN23" s="83" t="s">
        <v>216</v>
      </c>
      <c r="DO23" s="83" t="s">
        <v>216</v>
      </c>
      <c r="DP23" s="207" t="s">
        <v>216</v>
      </c>
      <c r="DQ23" s="190" t="str">
        <f ca="1">IF('INF S4 3-351'!$BA14="|","|",DQ$24+'INF S4 3-351'!$BA14)</f>
        <v>|</v>
      </c>
      <c r="DR23" s="196" t="s">
        <v>216</v>
      </c>
      <c r="DS23" s="268">
        <f ca="1">IF('INF S4 3-351'!$AY14="|","|",DS$24+'INF S4 3-351'!$AY14)</f>
        <v>0.33631944444444445</v>
      </c>
      <c r="DT23" s="207" t="s">
        <v>216</v>
      </c>
      <c r="DU23" s="83" t="s">
        <v>216</v>
      </c>
      <c r="DV23" s="83" t="s">
        <v>216</v>
      </c>
      <c r="DW23" s="207" t="s">
        <v>216</v>
      </c>
      <c r="DX23" s="190" t="str">
        <f ca="1">IF('INF S4 3-351'!$BA14="|","|",DX$24+'INF S4 3-351'!$BA14)</f>
        <v>|</v>
      </c>
      <c r="DY23" s="196" t="s">
        <v>216</v>
      </c>
      <c r="DZ23" s="268">
        <f ca="1">IF('INF S4 3-351'!$AY14="|","|",DZ$24+'INF S4 3-351'!$AY14)</f>
        <v>0.37798611111111113</v>
      </c>
      <c r="EA23" s="207" t="s">
        <v>216</v>
      </c>
      <c r="EB23" s="83" t="s">
        <v>216</v>
      </c>
      <c r="EC23" s="196" t="s">
        <v>216</v>
      </c>
      <c r="ED23" s="268">
        <f ca="1">IF('INF S4 3-351'!$AY14="|","|",ED$24+'INF S4 3-351'!$AY14)</f>
        <v>0.41965277777777782</v>
      </c>
      <c r="EE23" s="83" t="s">
        <v>216</v>
      </c>
      <c r="EF23" s="207" t="s">
        <v>216</v>
      </c>
      <c r="EG23" s="190" t="str">
        <f ca="1">IF('INF S4 3-351'!$BA14="|","|",EG$24+'INF S4 3-351'!$BA14)</f>
        <v>|</v>
      </c>
      <c r="EH23" s="196" t="s">
        <v>216</v>
      </c>
      <c r="EI23" s="207" t="s">
        <v>216</v>
      </c>
      <c r="EJ23" s="83" t="s">
        <v>216</v>
      </c>
      <c r="EK23" s="196" t="s">
        <v>216</v>
      </c>
      <c r="EL23" s="268">
        <f ca="1">IF('INF S4 3-351'!$AY14="|","|",EL$24+'INF S4 3-351'!$AY14)</f>
        <v>0.50298611111111113</v>
      </c>
      <c r="EM23" s="83" t="s">
        <v>216</v>
      </c>
      <c r="EN23" s="207" t="s">
        <v>216</v>
      </c>
      <c r="EO23" s="190" t="str">
        <f ca="1">IF('INF S4 3-351'!$BA14="|","|",EO$24+'INF S4 3-351'!$BA14)</f>
        <v>|</v>
      </c>
      <c r="EP23" s="196" t="s">
        <v>216</v>
      </c>
      <c r="EQ23" s="207" t="s">
        <v>216</v>
      </c>
      <c r="ER23" s="83" t="s">
        <v>216</v>
      </c>
      <c r="ES23" s="196" t="s">
        <v>216</v>
      </c>
      <c r="ET23" s="268">
        <f ca="1">IF('INF S4 3-351'!$AY14="|","|",ET$24+'INF S4 3-351'!$AY14)</f>
        <v>0.5863194444444445</v>
      </c>
      <c r="EU23" s="83" t="s">
        <v>216</v>
      </c>
      <c r="EV23" s="207" t="s">
        <v>216</v>
      </c>
      <c r="EW23" s="190" t="str">
        <f ca="1">IF('INF S4 3-351'!$BA14="|","|",EW$24+'INF S4 3-351'!$BA14)</f>
        <v>|</v>
      </c>
      <c r="EX23" s="196" t="s">
        <v>216</v>
      </c>
      <c r="EY23" s="207" t="s">
        <v>216</v>
      </c>
      <c r="EZ23" s="83" t="s">
        <v>216</v>
      </c>
      <c r="FA23" s="83" t="s">
        <v>216</v>
      </c>
      <c r="FB23" s="207" t="s">
        <v>216</v>
      </c>
      <c r="FC23" s="190" t="str">
        <f ca="1">IF('INF S4 3-351'!$BA14="|","|",FC$24+'INF S4 3-351'!$BA14)</f>
        <v>|</v>
      </c>
      <c r="FD23" s="196" t="s">
        <v>216</v>
      </c>
      <c r="FE23" s="268">
        <f ca="1">IF('INF S4 3-351'!$AY14="|","|",FE$24+'INF S4 3-351'!$AY14)</f>
        <v>0.66965277777777776</v>
      </c>
      <c r="FF23" s="207" t="s">
        <v>216</v>
      </c>
      <c r="FG23" s="83" t="s">
        <v>216</v>
      </c>
      <c r="FH23" s="83" t="s">
        <v>216</v>
      </c>
      <c r="FI23" s="207" t="s">
        <v>216</v>
      </c>
      <c r="FJ23" s="190" t="str">
        <f ca="1">IF('INF S4 3-351'!$BA14="|","|",FJ$24+'INF S4 3-351'!$BA14)</f>
        <v>|</v>
      </c>
      <c r="FK23" s="196" t="s">
        <v>216</v>
      </c>
      <c r="FL23" s="207" t="s">
        <v>216</v>
      </c>
      <c r="FM23" s="83" t="s">
        <v>216</v>
      </c>
      <c r="FN23" s="83" t="s">
        <v>216</v>
      </c>
      <c r="FO23" s="207" t="s">
        <v>216</v>
      </c>
      <c r="FP23" s="190" t="str">
        <f ca="1">IF('INF S4 3-351'!$BA14="|","|",FP$24+'INF S4 3-351'!$BA14)</f>
        <v>|</v>
      </c>
      <c r="FQ23" s="196" t="s">
        <v>216</v>
      </c>
      <c r="FR23" s="268">
        <f ca="1">IF('INF S4 3-351'!$AY14="|","|",FR$24+'INF S4 3-351'!$AY14)</f>
        <v>0.75298611111111113</v>
      </c>
      <c r="FS23" s="207" t="s">
        <v>216</v>
      </c>
      <c r="FT23" s="83" t="s">
        <v>216</v>
      </c>
      <c r="FU23" s="196" t="s">
        <v>216</v>
      </c>
      <c r="FV23" s="268">
        <f ca="1">IF('INF S4 3-351'!$AY14="|","|",FV$24+'INF S4 3-351'!$AY14)</f>
        <v>0.79465277777777776</v>
      </c>
      <c r="FW23" s="83" t="s">
        <v>216</v>
      </c>
      <c r="FX23" s="207" t="s">
        <v>216</v>
      </c>
      <c r="FY23" s="190" t="str">
        <f ca="1">IF('INF S4 3-351'!$BA14="|","|",FY$24+'INF S4 3-351'!$BA14)</f>
        <v>|</v>
      </c>
      <c r="FZ23" s="196" t="s">
        <v>216</v>
      </c>
      <c r="GA23" s="207" t="s">
        <v>216</v>
      </c>
      <c r="GB23" s="83" t="s">
        <v>216</v>
      </c>
      <c r="GC23" s="196" t="s">
        <v>216</v>
      </c>
      <c r="GD23" s="268">
        <f ca="1">IF('INF S4 3-351'!$AY14="|","|",GD$24+'INF S4 3-351'!$AY14)</f>
        <v>0.87798611111111113</v>
      </c>
      <c r="GE23" s="83" t="s">
        <v>216</v>
      </c>
      <c r="GF23" s="207" t="s">
        <v>216</v>
      </c>
      <c r="GG23" s="190" t="str">
        <f ca="1">IF('INF S4 3-351'!$BA14="|","|",GG$24+'INF S4 3-351'!$BA14)</f>
        <v>|</v>
      </c>
      <c r="GH23" s="196" t="s">
        <v>216</v>
      </c>
      <c r="GI23" s="207" t="s">
        <v>216</v>
      </c>
      <c r="GJ23" s="83" t="s">
        <v>216</v>
      </c>
      <c r="GK23" s="268">
        <f ca="1">IF('INF S4 3-351'!$AY14="|","|",GK$24+'INF S4 3-351'!$AY14)</f>
        <v>0.9613194444444445</v>
      </c>
      <c r="GL23" s="83" t="s">
        <v>216</v>
      </c>
    </row>
    <row r="24" spans="1:194" s="18" customFormat="1">
      <c r="A24" s="229">
        <v>0</v>
      </c>
      <c r="B24" s="231">
        <f ca="1">'INF S4 3-351'!K14</f>
        <v>0</v>
      </c>
      <c r="C24" s="387" t="str">
        <f ca="1">'INF S3 3'!$AI17</f>
        <v>Poznań Główny</v>
      </c>
      <c r="D24" s="181"/>
      <c r="E24" s="167" t="s">
        <v>216</v>
      </c>
      <c r="F24" s="342"/>
      <c r="G24" s="270">
        <f ca="1">IF('INF S4 3-351'!$AQ15="|","|",G$7+'INF S4 3-351'!$AQ15)</f>
        <v>0.25036609953703703</v>
      </c>
      <c r="H24" s="342" t="s">
        <v>216</v>
      </c>
      <c r="I24" s="266">
        <f ca="1">IF('INF S4 3-351'!$AS15="|","|",I$7+'INF S4 3-351'!$AS15)</f>
        <v>0.25366898148148148</v>
      </c>
      <c r="J24" s="167" t="s">
        <v>216</v>
      </c>
      <c r="K24" s="167" t="s">
        <v>216</v>
      </c>
      <c r="L24" s="342"/>
      <c r="M24" s="270">
        <f ca="1">IF('INF S4 3-351'!$AQ15="|","|",M$7+'INF S4 3-351'!$AQ15)</f>
        <v>0.29203276620370372</v>
      </c>
      <c r="N24" s="348" t="s">
        <v>216</v>
      </c>
      <c r="O24" s="342" t="s">
        <v>216</v>
      </c>
      <c r="P24" s="266">
        <f ca="1">IF('INF S4 3-351'!$AS15="|","|",P$7+'INF S4 3-351'!$AS15)</f>
        <v>0.29533564814814811</v>
      </c>
      <c r="Q24" s="167" t="s">
        <v>216</v>
      </c>
      <c r="R24" s="167" t="s">
        <v>216</v>
      </c>
      <c r="S24" s="342"/>
      <c r="T24" s="270">
        <f ca="1">IF('INF S4 3-351'!$AQ15="|","|",T$7+'INF S4 3-351'!$AQ15)</f>
        <v>0.33369943287037035</v>
      </c>
      <c r="U24" s="348" t="s">
        <v>216</v>
      </c>
      <c r="V24" s="342" t="s">
        <v>216</v>
      </c>
      <c r="W24" s="266">
        <f ca="1">IF('INF S4 3-351'!$AS15="|","|",W$7+'INF S4 3-351'!$AS15)</f>
        <v>0.3370023148148148</v>
      </c>
      <c r="X24" s="167" t="s">
        <v>216</v>
      </c>
      <c r="Y24" s="167" t="s">
        <v>216</v>
      </c>
      <c r="Z24" s="342"/>
      <c r="AA24" s="270">
        <f ca="1">IF('INF S4 3-351'!$AQ15="|","|",AA$7+'INF S4 3-351'!$AQ15)</f>
        <v>0.37536609953703703</v>
      </c>
      <c r="AB24" s="348" t="s">
        <v>216</v>
      </c>
      <c r="AC24" s="342" t="s">
        <v>216</v>
      </c>
      <c r="AD24" s="266">
        <f ca="1">IF('INF S4 3-351'!$AS15="|","|",AD$7+'INF S4 3-351'!$AS15)</f>
        <v>0.37866898148148143</v>
      </c>
      <c r="AE24" s="167" t="s">
        <v>216</v>
      </c>
      <c r="AF24" s="342"/>
      <c r="AG24" s="348" t="s">
        <v>216</v>
      </c>
      <c r="AH24" s="342" t="s">
        <v>216</v>
      </c>
      <c r="AI24" s="266">
        <f ca="1">IF('INF S4 3-351'!$AS15="|","|",AI$7+'INF S4 3-351'!$AS15)</f>
        <v>0.42033564814814811</v>
      </c>
      <c r="AJ24" s="167" t="s">
        <v>216</v>
      </c>
      <c r="AK24" s="270">
        <f ca="1">IF('INF S4 3-351'!$AQ15="|","|",AK$7+'INF S4 3-351'!$AQ15)</f>
        <v>0.45869943287037035</v>
      </c>
      <c r="AL24" s="348" t="s">
        <v>216</v>
      </c>
      <c r="AM24" s="167" t="s">
        <v>216</v>
      </c>
      <c r="AN24" s="342"/>
      <c r="AO24" s="348" t="s">
        <v>216</v>
      </c>
      <c r="AP24" s="342" t="s">
        <v>216</v>
      </c>
      <c r="AQ24" s="266">
        <f ca="1">IF('INF S4 3-351'!$AS15="|","|",AQ$7+'INF S4 3-351'!$AS15)</f>
        <v>0.50366898148148143</v>
      </c>
      <c r="AR24" s="167" t="s">
        <v>216</v>
      </c>
      <c r="AS24" s="270">
        <f ca="1">IF('INF S4 3-351'!$AQ15="|","|",AS$7+'INF S4 3-351'!$AQ15)</f>
        <v>0.54203276620370366</v>
      </c>
      <c r="AT24" s="348" t="s">
        <v>216</v>
      </c>
      <c r="AU24" s="167" t="s">
        <v>216</v>
      </c>
      <c r="AV24" s="342"/>
      <c r="AW24" s="348" t="s">
        <v>216</v>
      </c>
      <c r="AX24" s="342" t="s">
        <v>216</v>
      </c>
      <c r="AY24" s="266">
        <f ca="1">IF('INF S4 3-351'!$AS15="|","|",AY$7+'INF S4 3-351'!$AS15)</f>
        <v>0.5870023148148148</v>
      </c>
      <c r="AZ24" s="167" t="s">
        <v>216</v>
      </c>
      <c r="BA24" s="270">
        <f ca="1">IF('INF S4 3-351'!$AQ15="|","|",BA$7+'INF S4 3-351'!$AQ15)</f>
        <v>0.62536609953703703</v>
      </c>
      <c r="BB24" s="348" t="s">
        <v>216</v>
      </c>
      <c r="BC24" s="167" t="s">
        <v>216</v>
      </c>
      <c r="BD24" s="167" t="s">
        <v>216</v>
      </c>
      <c r="BE24" s="342"/>
      <c r="BF24" s="270">
        <f ca="1">IF('INF S4 3-351'!$AQ15="|","|",BF$7+'INF S4 3-351'!$AQ15)</f>
        <v>0.66703276620370366</v>
      </c>
      <c r="BG24" s="348" t="s">
        <v>216</v>
      </c>
      <c r="BH24" s="342" t="s">
        <v>216</v>
      </c>
      <c r="BI24" s="266">
        <f ca="1">IF('INF S4 3-351'!$AS15="|","|",BI$7+'INF S4 3-351'!$AS15)</f>
        <v>0.67033564814814817</v>
      </c>
      <c r="BJ24" s="167" t="s">
        <v>216</v>
      </c>
      <c r="BK24" s="167" t="s">
        <v>216</v>
      </c>
      <c r="BL24" s="342"/>
      <c r="BM24" s="270">
        <f ca="1">IF('INF S4 3-351'!$AQ15="|","|",BM$7+'INF S4 3-351'!$AQ15)</f>
        <v>0.70869943287037029</v>
      </c>
      <c r="BN24" s="348" t="s">
        <v>216</v>
      </c>
      <c r="BO24" s="342" t="s">
        <v>216</v>
      </c>
      <c r="BP24" s="266">
        <f ca="1">IF('INF S4 3-351'!$AS15="|","|",BP$7+'INF S4 3-351'!$AS15)</f>
        <v>0.7120023148148148</v>
      </c>
      <c r="BQ24" s="167" t="s">
        <v>216</v>
      </c>
      <c r="BR24" s="167" t="s">
        <v>216</v>
      </c>
      <c r="BS24" s="342"/>
      <c r="BT24" s="270">
        <f ca="1">IF('INF S4 3-351'!$AQ15="|","|",BT$7+'INF S4 3-351'!$AQ15)</f>
        <v>0.75036609953703692</v>
      </c>
      <c r="BU24" s="348" t="s">
        <v>216</v>
      </c>
      <c r="BV24" s="342" t="s">
        <v>216</v>
      </c>
      <c r="BW24" s="266">
        <f ca="1">IF('INF S4 3-351'!$AS15="|","|",BW$7+'INF S4 3-351'!$AS15)</f>
        <v>0.75366898148148143</v>
      </c>
      <c r="BX24" s="167" t="s">
        <v>216</v>
      </c>
      <c r="BY24" s="342"/>
      <c r="BZ24" s="348" t="s">
        <v>216</v>
      </c>
      <c r="CA24" s="342" t="s">
        <v>216</v>
      </c>
      <c r="CB24" s="266">
        <f ca="1">IF('INF S4 3-351'!$AS15="|","|",CB$7+'INF S4 3-351'!$AS15)</f>
        <v>0.79533564814814806</v>
      </c>
      <c r="CC24" s="167" t="s">
        <v>216</v>
      </c>
      <c r="CD24" s="270">
        <f ca="1">IF('INF S4 3-351'!$AQ15="|","|",CD$7+'INF S4 3-351'!$AQ15)</f>
        <v>0.83369943287037029</v>
      </c>
      <c r="CE24" s="348" t="s">
        <v>216</v>
      </c>
      <c r="CF24" s="167" t="s">
        <v>216</v>
      </c>
      <c r="CG24" s="342"/>
      <c r="CH24" s="348" t="s">
        <v>216</v>
      </c>
      <c r="CI24" s="342" t="s">
        <v>216</v>
      </c>
      <c r="CJ24" s="266">
        <f ca="1">IF('INF S4 3-351'!$AS15="|","|",CJ$7+'INF S4 3-351'!$AS15)</f>
        <v>0.87866898148148143</v>
      </c>
      <c r="CK24" s="167" t="s">
        <v>216</v>
      </c>
      <c r="CL24" s="270">
        <f ca="1">IF('INF S4 3-351'!$AQ15="|","|",CL$7+'INF S4 3-351'!$AQ15)</f>
        <v>0.91703276620370366</v>
      </c>
      <c r="CM24" s="348" t="s">
        <v>216</v>
      </c>
      <c r="CN24" s="167" t="s">
        <v>216</v>
      </c>
      <c r="CO24" s="342"/>
      <c r="CP24" s="348" t="s">
        <v>216</v>
      </c>
      <c r="CQ24" s="266">
        <f ca="1">IF('INF S4 3-351'!$AS15="|","|",CQ$7+'INF S4 3-351'!$AS15)</f>
        <v>0.9620023148148148</v>
      </c>
      <c r="CR24" s="167" t="s">
        <v>216</v>
      </c>
      <c r="CS24" s="336"/>
      <c r="CT24" s="336"/>
      <c r="CU24" s="336"/>
      <c r="CV24" s="229">
        <v>0</v>
      </c>
      <c r="CW24" s="231">
        <v>0</v>
      </c>
      <c r="CX24" s="387" t="str">
        <f ca="1">'INF S3 3'!$AI17</f>
        <v>Poznań Główny</v>
      </c>
      <c r="CY24" s="181"/>
      <c r="CZ24" s="167" t="s">
        <v>216</v>
      </c>
      <c r="DA24" s="167" t="s">
        <v>216</v>
      </c>
      <c r="DB24" s="342" t="s">
        <v>216</v>
      </c>
      <c r="DC24" s="266">
        <v>0.24722222222222223</v>
      </c>
      <c r="DD24" s="343" t="s">
        <v>216</v>
      </c>
      <c r="DE24" s="267">
        <v>0.25</v>
      </c>
      <c r="DF24" s="342" t="s">
        <v>216</v>
      </c>
      <c r="DG24" s="167" t="s">
        <v>216</v>
      </c>
      <c r="DH24" s="167" t="s">
        <v>216</v>
      </c>
      <c r="DI24" s="342" t="s">
        <v>216</v>
      </c>
      <c r="DJ24" s="266">
        <f>$DC24+TIME(1,,)</f>
        <v>0.28888888888888892</v>
      </c>
      <c r="DK24" s="343" t="s">
        <v>216</v>
      </c>
      <c r="DL24" s="267">
        <v>0.29166666666666669</v>
      </c>
      <c r="DM24" s="342" t="s">
        <v>216</v>
      </c>
      <c r="DN24" s="167" t="s">
        <v>216</v>
      </c>
      <c r="DO24" s="167" t="s">
        <v>216</v>
      </c>
      <c r="DP24" s="342" t="s">
        <v>216</v>
      </c>
      <c r="DQ24" s="266">
        <f>$DC24+TIME(2,,)</f>
        <v>0.33055555555555555</v>
      </c>
      <c r="DR24" s="343" t="s">
        <v>216</v>
      </c>
      <c r="DS24" s="267">
        <v>0.33333333333333331</v>
      </c>
      <c r="DT24" s="342" t="s">
        <v>216</v>
      </c>
      <c r="DU24" s="167" t="s">
        <v>216</v>
      </c>
      <c r="DV24" s="167" t="s">
        <v>216</v>
      </c>
      <c r="DW24" s="342" t="s">
        <v>216</v>
      </c>
      <c r="DX24" s="266">
        <f>$DC24+TIME(3,,)</f>
        <v>0.37222222222222223</v>
      </c>
      <c r="DY24" s="343" t="s">
        <v>216</v>
      </c>
      <c r="DZ24" s="267">
        <v>0.375</v>
      </c>
      <c r="EA24" s="342" t="s">
        <v>216</v>
      </c>
      <c r="EB24" s="167" t="s">
        <v>216</v>
      </c>
      <c r="EC24" s="343" t="s">
        <v>216</v>
      </c>
      <c r="ED24" s="267">
        <v>0.41666666666666669</v>
      </c>
      <c r="EE24" s="167" t="s">
        <v>216</v>
      </c>
      <c r="EF24" s="342" t="s">
        <v>216</v>
      </c>
      <c r="EG24" s="266">
        <f>$DC24+TIME(5,,)</f>
        <v>0.4555555555555556</v>
      </c>
      <c r="EH24" s="343" t="s">
        <v>216</v>
      </c>
      <c r="EI24" s="342" t="s">
        <v>216</v>
      </c>
      <c r="EJ24" s="167" t="s">
        <v>216</v>
      </c>
      <c r="EK24" s="343" t="s">
        <v>216</v>
      </c>
      <c r="EL24" s="267">
        <v>0.5</v>
      </c>
      <c r="EM24" s="167" t="s">
        <v>216</v>
      </c>
      <c r="EN24" s="342" t="s">
        <v>216</v>
      </c>
      <c r="EO24" s="266">
        <f>$DC24+TIME(7,,)</f>
        <v>0.53888888888888897</v>
      </c>
      <c r="EP24" s="343" t="s">
        <v>216</v>
      </c>
      <c r="EQ24" s="342" t="s">
        <v>216</v>
      </c>
      <c r="ER24" s="167" t="s">
        <v>216</v>
      </c>
      <c r="ES24" s="343" t="s">
        <v>216</v>
      </c>
      <c r="ET24" s="267">
        <v>0.58333333333333337</v>
      </c>
      <c r="EU24" s="167" t="s">
        <v>216</v>
      </c>
      <c r="EV24" s="342" t="s">
        <v>216</v>
      </c>
      <c r="EW24" s="266">
        <f>$DC24+TIME(9,,)</f>
        <v>0.62222222222222223</v>
      </c>
      <c r="EX24" s="343" t="s">
        <v>216</v>
      </c>
      <c r="EY24" s="342" t="s">
        <v>216</v>
      </c>
      <c r="EZ24" s="167" t="s">
        <v>216</v>
      </c>
      <c r="FA24" s="167" t="s">
        <v>216</v>
      </c>
      <c r="FB24" s="342" t="s">
        <v>216</v>
      </c>
      <c r="FC24" s="266">
        <f>$DC24+TIME(10,,)</f>
        <v>0.66388888888888897</v>
      </c>
      <c r="FD24" s="343" t="s">
        <v>216</v>
      </c>
      <c r="FE24" s="267">
        <v>0.66666666666666663</v>
      </c>
      <c r="FF24" s="342" t="s">
        <v>216</v>
      </c>
      <c r="FG24" s="167" t="s">
        <v>216</v>
      </c>
      <c r="FH24" s="167" t="s">
        <v>216</v>
      </c>
      <c r="FI24" s="342" t="s">
        <v>216</v>
      </c>
      <c r="FJ24" s="266">
        <f>$DC24+TIME(11,,)</f>
        <v>0.70555555555555549</v>
      </c>
      <c r="FK24" s="343" t="s">
        <v>216</v>
      </c>
      <c r="FL24" s="342" t="s">
        <v>216</v>
      </c>
      <c r="FM24" s="167" t="s">
        <v>216</v>
      </c>
      <c r="FN24" s="167" t="s">
        <v>216</v>
      </c>
      <c r="FO24" s="342" t="s">
        <v>216</v>
      </c>
      <c r="FP24" s="266">
        <f>$DC24+TIME(12,,)</f>
        <v>0.74722222222222223</v>
      </c>
      <c r="FQ24" s="343" t="s">
        <v>216</v>
      </c>
      <c r="FR24" s="267">
        <v>0.75</v>
      </c>
      <c r="FS24" s="342" t="s">
        <v>216</v>
      </c>
      <c r="FT24" s="167" t="s">
        <v>216</v>
      </c>
      <c r="FU24" s="343" t="s">
        <v>216</v>
      </c>
      <c r="FV24" s="267">
        <v>0.79166666666666663</v>
      </c>
      <c r="FW24" s="167" t="s">
        <v>216</v>
      </c>
      <c r="FX24" s="342" t="s">
        <v>216</v>
      </c>
      <c r="FY24" s="266">
        <f>$DC24+TIME(14,,)</f>
        <v>0.8305555555555556</v>
      </c>
      <c r="FZ24" s="343" t="s">
        <v>216</v>
      </c>
      <c r="GA24" s="342" t="s">
        <v>216</v>
      </c>
      <c r="GB24" s="167" t="s">
        <v>216</v>
      </c>
      <c r="GC24" s="343" t="s">
        <v>216</v>
      </c>
      <c r="GD24" s="267">
        <v>0.875</v>
      </c>
      <c r="GE24" s="167" t="s">
        <v>216</v>
      </c>
      <c r="GF24" s="342" t="s">
        <v>216</v>
      </c>
      <c r="GG24" s="266">
        <f>$DC24+TIME(16,,)</f>
        <v>0.91388888888888886</v>
      </c>
      <c r="GH24" s="343" t="s">
        <v>216</v>
      </c>
      <c r="GI24" s="342" t="s">
        <v>216</v>
      </c>
      <c r="GJ24" s="167" t="s">
        <v>216</v>
      </c>
      <c r="GK24" s="267">
        <v>0.95833333333333337</v>
      </c>
      <c r="GL24" s="167" t="s">
        <v>216</v>
      </c>
    </row>
    <row r="25" spans="1:194" s="18" customFormat="1">
      <c r="A25" s="232">
        <f ca="1">'INF S3 3'!K15</f>
        <v>0</v>
      </c>
      <c r="B25" s="385"/>
      <c r="C25" s="288" t="str">
        <f ca="1">'INF S3 3'!$AI17</f>
        <v>Poznań Główny</v>
      </c>
      <c r="D25" s="281"/>
      <c r="E25" s="84">
        <v>0.23333333333333331</v>
      </c>
      <c r="F25" s="206"/>
      <c r="G25" s="152"/>
      <c r="H25" s="206">
        <v>0.25416666666666665</v>
      </c>
      <c r="I25" s="85"/>
      <c r="J25" s="86">
        <v>0.2722222222222222</v>
      </c>
      <c r="K25" s="84">
        <v>0.27499999999999997</v>
      </c>
      <c r="L25" s="206"/>
      <c r="M25" s="152"/>
      <c r="N25" s="341">
        <v>0.29305555555555557</v>
      </c>
      <c r="O25" s="206">
        <v>0.29583333333333334</v>
      </c>
      <c r="P25" s="85"/>
      <c r="Q25" s="86">
        <v>0.31388888888888888</v>
      </c>
      <c r="R25" s="84">
        <v>0.31666666666666665</v>
      </c>
      <c r="S25" s="206"/>
      <c r="T25" s="152"/>
      <c r="U25" s="197"/>
      <c r="V25" s="206">
        <v>0.33749999999999997</v>
      </c>
      <c r="W25" s="85"/>
      <c r="X25" s="86">
        <v>0.35555555555555557</v>
      </c>
      <c r="Y25" s="84">
        <v>0.35833333333333334</v>
      </c>
      <c r="Z25" s="206"/>
      <c r="AA25" s="152"/>
      <c r="AB25" s="197">
        <v>0.37638888888888888</v>
      </c>
      <c r="AC25" s="206">
        <v>0.37916666666666665</v>
      </c>
      <c r="AD25" s="85"/>
      <c r="AE25" s="86">
        <v>0.3972222222222222</v>
      </c>
      <c r="AF25" s="206"/>
      <c r="AG25" s="197"/>
      <c r="AH25" s="206">
        <v>0.42083333333333334</v>
      </c>
      <c r="AI25" s="85"/>
      <c r="AJ25" s="84">
        <v>0.44166666666666665</v>
      </c>
      <c r="AK25" s="152"/>
      <c r="AL25" s="197">
        <v>0.4597222222222222</v>
      </c>
      <c r="AM25" s="86">
        <v>0.48055555555555557</v>
      </c>
      <c r="AN25" s="206"/>
      <c r="AO25" s="197"/>
      <c r="AP25" s="206">
        <v>0.50416666666666665</v>
      </c>
      <c r="AQ25" s="85"/>
      <c r="AR25" s="84">
        <v>0.52500000000000002</v>
      </c>
      <c r="AS25" s="152"/>
      <c r="AT25" s="197">
        <v>0.54305555555555551</v>
      </c>
      <c r="AU25" s="86">
        <v>0.56388888888888888</v>
      </c>
      <c r="AV25" s="206"/>
      <c r="AW25" s="197"/>
      <c r="AX25" s="206">
        <v>0.58750000000000002</v>
      </c>
      <c r="AY25" s="85"/>
      <c r="AZ25" s="84">
        <v>0.60833333333333328</v>
      </c>
      <c r="BA25" s="152"/>
      <c r="BB25" s="197">
        <v>0.62638888888888888</v>
      </c>
      <c r="BC25" s="86">
        <v>0.64722222222222225</v>
      </c>
      <c r="BD25" s="84">
        <v>0.65</v>
      </c>
      <c r="BE25" s="206"/>
      <c r="BF25" s="152"/>
      <c r="BG25" s="197"/>
      <c r="BH25" s="206">
        <v>0.67083333333333339</v>
      </c>
      <c r="BI25" s="85"/>
      <c r="BJ25" s="86">
        <v>0.68888888888888899</v>
      </c>
      <c r="BK25" s="84">
        <v>0.69166666666666676</v>
      </c>
      <c r="BL25" s="206"/>
      <c r="BM25" s="152"/>
      <c r="BN25" s="197">
        <v>0.70972222222222225</v>
      </c>
      <c r="BO25" s="206">
        <v>0.71250000000000002</v>
      </c>
      <c r="BP25" s="85"/>
      <c r="BQ25" s="86">
        <v>0.73055555555555562</v>
      </c>
      <c r="BR25" s="84">
        <v>0.73333333333333339</v>
      </c>
      <c r="BS25" s="206"/>
      <c r="BT25" s="152"/>
      <c r="BU25" s="197"/>
      <c r="BV25" s="206">
        <v>0.75416666666666676</v>
      </c>
      <c r="BW25" s="85"/>
      <c r="BX25" s="86">
        <v>0.77222222222222225</v>
      </c>
      <c r="BY25" s="206"/>
      <c r="BZ25" s="197">
        <v>0.79305555555555562</v>
      </c>
      <c r="CA25" s="206">
        <v>0.79583333333333339</v>
      </c>
      <c r="CB25" s="85"/>
      <c r="CC25" s="84">
        <v>0.81666666666666676</v>
      </c>
      <c r="CD25" s="152"/>
      <c r="CE25" s="197"/>
      <c r="CF25" s="86">
        <v>0.85555555555555562</v>
      </c>
      <c r="CG25" s="206"/>
      <c r="CH25" s="197">
        <v>0.87638888888888899</v>
      </c>
      <c r="CI25" s="206">
        <v>0.87916666666666676</v>
      </c>
      <c r="CJ25" s="85"/>
      <c r="CK25" s="84">
        <v>0.9</v>
      </c>
      <c r="CL25" s="152"/>
      <c r="CM25" s="197"/>
      <c r="CN25" s="86">
        <v>0.93888888888888899</v>
      </c>
      <c r="CO25" s="206"/>
      <c r="CP25" s="197"/>
      <c r="CQ25" s="85"/>
      <c r="CR25" s="84">
        <v>0.98333333333333339</v>
      </c>
      <c r="CS25" s="336"/>
      <c r="CT25" s="336"/>
      <c r="CU25" s="279"/>
      <c r="CV25" s="232">
        <v>0</v>
      </c>
      <c r="CW25" s="232"/>
      <c r="CX25" s="288" t="str">
        <f ca="1">'INF S3 3'!$AI17</f>
        <v>Poznań Główny</v>
      </c>
      <c r="CY25" s="152"/>
      <c r="CZ25" s="84">
        <f ca="1">IF('INF S3 3'!$AY17="|","|",CZ$37+'INF S3 3'!$AY17-'INF S3 3'!$AY$29)</f>
        <v>0.22539914351851853</v>
      </c>
      <c r="DA25" s="86">
        <f ca="1">IF('INF S3 3'!$AZ17="|","|",DA$38+'INF S3 3'!$AZ17)</f>
        <v>0.22827045138888888</v>
      </c>
      <c r="DB25" s="206">
        <f ca="1">IF('INF S3 3'!$AY17="|","|",DB$38+'INF S3 3'!$AY17)</f>
        <v>0.24588525462962962</v>
      </c>
      <c r="DC25" s="85"/>
      <c r="DD25" s="344"/>
      <c r="DE25" s="152"/>
      <c r="DF25" s="206"/>
      <c r="DG25" s="84">
        <f ca="1">IF('INF S3 3'!$AY17="|","|",DG$37+'INF S3 3'!$AY17-'INF S3 3'!$AY$29)</f>
        <v>0.26706581018518522</v>
      </c>
      <c r="DH25" s="86">
        <f ca="1">IF('INF S3 3'!$AZ17="|","|",DH$38+'INF S3 3'!$AZ17)</f>
        <v>0.26993711805555554</v>
      </c>
      <c r="DI25" s="206">
        <f ca="1">IF('INF S3 3'!$AY17="|","|",DI$38+'INF S3 3'!$AY17)</f>
        <v>0.28755192129629631</v>
      </c>
      <c r="DJ25" s="85"/>
      <c r="DK25" s="344"/>
      <c r="DL25" s="152"/>
      <c r="DM25" s="206"/>
      <c r="DN25" s="84">
        <f ca="1">IF('INF S3 3'!$AY17="|","|",DN$37+'INF S3 3'!$AY17-'INF S3 3'!$AY$29)</f>
        <v>0.30873247685185184</v>
      </c>
      <c r="DO25" s="86">
        <f ca="1">IF('INF S3 3'!$AZ17="|","|",DO$38+'INF S3 3'!$AZ17)</f>
        <v>0.31160378472222217</v>
      </c>
      <c r="DP25" s="206">
        <f ca="1">IF('INF S3 3'!$AY17="|","|",DP$38+'INF S3 3'!$AY17)</f>
        <v>0.32921858796296294</v>
      </c>
      <c r="DQ25" s="85"/>
      <c r="DR25" s="344">
        <f ca="1">DR38+'INF S3 3'!$BB$17</f>
        <v>0.33233796296296292</v>
      </c>
      <c r="DS25" s="152"/>
      <c r="DT25" s="206"/>
      <c r="DU25" s="84">
        <f ca="1">IF('INF S3 3'!$AY17="|","|",DU$37+'INF S3 3'!$AY17-'INF S3 3'!$AY$29)</f>
        <v>0.35039914351851853</v>
      </c>
      <c r="DV25" s="86">
        <f ca="1">IF('INF S3 3'!$AZ17="|","|",DV$38+'INF S3 3'!$AZ17)</f>
        <v>0.35327045138888885</v>
      </c>
      <c r="DW25" s="206">
        <f ca="1">IF('INF S3 3'!$AY17="|","|",DW$38+'INF S3 3'!$AY17)</f>
        <v>0.37088525462962962</v>
      </c>
      <c r="DX25" s="85"/>
      <c r="DY25" s="344"/>
      <c r="DZ25" s="152"/>
      <c r="EA25" s="206"/>
      <c r="EB25" s="86">
        <f ca="1">IF('INF S3 3'!$AZ17="|","|",EB$38+'INF S3 3'!$AZ17)</f>
        <v>0.39493711805555554</v>
      </c>
      <c r="EC25" s="344">
        <f ca="1">EC38+'INF S3 3'!$BB$17</f>
        <v>0.41567129629629629</v>
      </c>
      <c r="ED25" s="152"/>
      <c r="EE25" s="84">
        <f ca="1">IF('INF S3 3'!$AY17="|","|",EE$37+'INF S3 3'!$AY17-'INF S3 3'!$AY$29)</f>
        <v>0.43373247685185184</v>
      </c>
      <c r="EF25" s="206">
        <f ca="1">IF('INF S3 3'!$AY17="|","|",EF$38+'INF S3 3'!$AY17)</f>
        <v>0.45421858796296294</v>
      </c>
      <c r="EG25" s="85"/>
      <c r="EH25" s="344"/>
      <c r="EI25" s="206"/>
      <c r="EJ25" s="86">
        <f ca="1">IF('INF S3 3'!$AZ17="|","|",EJ$38+'INF S3 3'!$AZ17)</f>
        <v>0.47827045138888885</v>
      </c>
      <c r="EK25" s="344">
        <f ca="1">EK38+'INF S3 3'!$BB$17</f>
        <v>0.4990046296296296</v>
      </c>
      <c r="EL25" s="152"/>
      <c r="EM25" s="84">
        <f ca="1">IF('INF S3 3'!$AY17="|","|",EM$37+'INF S3 3'!$AY17-'INF S3 3'!$AY$29)</f>
        <v>0.51706581018518516</v>
      </c>
      <c r="EN25" s="206">
        <f ca="1">IF('INF S3 3'!$AY17="|","|",EN$38+'INF S3 3'!$AY17)</f>
        <v>0.53755192129629625</v>
      </c>
      <c r="EO25" s="85"/>
      <c r="EP25" s="344"/>
      <c r="EQ25" s="206"/>
      <c r="ER25" s="86">
        <f ca="1">IF('INF S3 3'!$AZ17="|","|",ER$38+'INF S3 3'!$AZ17)</f>
        <v>0.56160378472222228</v>
      </c>
      <c r="ES25" s="344">
        <f ca="1">ES38+'INF S3 3'!$BB$17</f>
        <v>0.58233796296296303</v>
      </c>
      <c r="ET25" s="152"/>
      <c r="EU25" s="84">
        <f ca="1">IF('INF S3 3'!$AY17="|","|",EU$37+'INF S3 3'!$AY17-'INF S3 3'!$AY$29)</f>
        <v>0.60039914351851853</v>
      </c>
      <c r="EV25" s="206">
        <f ca="1">IF('INF S3 3'!$AY17="|","|",EV$38+'INF S3 3'!$AY17)</f>
        <v>0.62088525462962962</v>
      </c>
      <c r="EW25" s="85"/>
      <c r="EX25" s="344"/>
      <c r="EY25" s="206"/>
      <c r="EZ25" s="84">
        <f ca="1">IF('INF S3 3'!$AY17="|","|",EZ$37+'INF S3 3'!$AY17-'INF S3 3'!$AY$29)</f>
        <v>0.64206581018518527</v>
      </c>
      <c r="FA25" s="86">
        <f ca="1">IF('INF S3 3'!$AZ17="|","|",FA$38+'INF S3 3'!$AZ17)</f>
        <v>0.64493711805555554</v>
      </c>
      <c r="FB25" s="206">
        <f ca="1">IF('INF S3 3'!$AY17="|","|",FB$38+'INF S3 3'!$AY17)</f>
        <v>0.66255192129629636</v>
      </c>
      <c r="FC25" s="85"/>
      <c r="FD25" s="344">
        <f ca="1">FD38+'INF S3 3'!$BB$17</f>
        <v>0.66567129629629629</v>
      </c>
      <c r="FE25" s="152"/>
      <c r="FF25" s="206"/>
      <c r="FG25" s="84">
        <f ca="1">IF('INF S3 3'!$AY17="|","|",FG$37+'INF S3 3'!$AY17-'INF S3 3'!$AY$29)</f>
        <v>0.6837324768518519</v>
      </c>
      <c r="FH25" s="86">
        <f ca="1">IF('INF S3 3'!$AZ17="|","|",FH$38+'INF S3 3'!$AZ17)</f>
        <v>0.68660378472222228</v>
      </c>
      <c r="FI25" s="206">
        <f ca="1">IF('INF S3 3'!$AY17="|","|",FI$38+'INF S3 3'!$AY17)</f>
        <v>0.70421858796296299</v>
      </c>
      <c r="FJ25" s="85"/>
      <c r="FK25" s="344"/>
      <c r="FL25" s="206"/>
      <c r="FM25" s="84">
        <f ca="1">IF('INF S3 3'!$AY17="|","|",FM$37+'INF S3 3'!$AY17-'INF S3 3'!$AY$29)</f>
        <v>0.72539914351851853</v>
      </c>
      <c r="FN25" s="86">
        <f ca="1">IF('INF S3 3'!$AZ17="|","|",FN$38+'INF S3 3'!$AZ17)</f>
        <v>0.72827045138888891</v>
      </c>
      <c r="FO25" s="206">
        <f ca="1">IF('INF S3 3'!$AY17="|","|",FO$38+'INF S3 3'!$AY17)</f>
        <v>0.74588525462962962</v>
      </c>
      <c r="FP25" s="85"/>
      <c r="FQ25" s="344">
        <f ca="1">FQ38+'INF S3 3'!$BB$17</f>
        <v>0.74900462962962966</v>
      </c>
      <c r="FR25" s="152"/>
      <c r="FS25" s="206"/>
      <c r="FT25" s="86">
        <f ca="1">IF('INF S3 3'!$AZ17="|","|",FT$38+'INF S3 3'!$AZ17)</f>
        <v>0.76993711805555554</v>
      </c>
      <c r="FU25" s="344"/>
      <c r="FV25" s="152"/>
      <c r="FW25" s="84">
        <f ca="1">IF('INF S3 3'!$AY17="|","|",FW$37+'INF S3 3'!$AY17-'INF S3 3'!$AY$29)</f>
        <v>0.8087324768518519</v>
      </c>
      <c r="FX25" s="206">
        <f ca="1">IF('INF S3 3'!$AY17="|","|",FX$38+'INF S3 3'!$AY17)</f>
        <v>0.82921858796296299</v>
      </c>
      <c r="FY25" s="85"/>
      <c r="FZ25" s="344">
        <f ca="1">FZ38+'INF S3 3'!$BB$17</f>
        <v>0.83233796296296303</v>
      </c>
      <c r="GA25" s="206"/>
      <c r="GB25" s="86">
        <f ca="1">IF('INF S3 3'!$AZ17="|","|",GB$38+'INF S3 3'!$AZ17)</f>
        <v>0.85327045138888891</v>
      </c>
      <c r="GC25" s="344"/>
      <c r="GD25" s="152"/>
      <c r="GE25" s="84">
        <f ca="1">IF('INF S3 3'!$AY17="|","|",GE$37+'INF S3 3'!$AY17-'INF S3 3'!$AY$29)</f>
        <v>0.89206581018518527</v>
      </c>
      <c r="GF25" s="206">
        <f ca="1">IF('INF S3 3'!$AY17="|","|",GF$38+'INF S3 3'!$AY17)</f>
        <v>0.91255192129629636</v>
      </c>
      <c r="GG25" s="85"/>
      <c r="GH25" s="344">
        <f ca="1">GH38+'INF S3 3'!$BB$17</f>
        <v>0.91567129629629629</v>
      </c>
      <c r="GI25" s="206"/>
      <c r="GJ25" s="86">
        <f ca="1">IF('INF S3 3'!$AZ17="|","|",GJ$38+'INF S3 3'!$AZ17)</f>
        <v>0.93660378472222228</v>
      </c>
      <c r="GK25" s="152"/>
      <c r="GL25" s="84">
        <f ca="1">IF('INF S3 3'!$AY17="|","|",GL$37+'INF S3 3'!$AY17-'INF S3 3'!$AY$29)</f>
        <v>0.97539914351851853</v>
      </c>
    </row>
    <row r="26" spans="1:194">
      <c r="A26" s="226">
        <f ca="1">'INF S3 3'!K16</f>
        <v>4.4989999999999668</v>
      </c>
      <c r="B26" s="386"/>
      <c r="C26" s="155" t="str">
        <f ca="1">'INF S3 3'!L16</f>
        <v>Poznań Górczyn</v>
      </c>
      <c r="D26" s="275"/>
      <c r="E26" s="83">
        <f ca="1">IF('INF S3 3'!$AQ18="|","|",E$25+'INF S3 3'!$AQ18)</f>
        <v>0.23710065972222219</v>
      </c>
      <c r="F26" s="207"/>
      <c r="G26" s="89"/>
      <c r="H26" s="207">
        <f ca="1">IF('INF S3 3'!$AQ18="|","|",H$25+'INF S3 3'!$AQ18)</f>
        <v>0.25793399305555553</v>
      </c>
      <c r="I26" s="190"/>
      <c r="J26" s="82">
        <f ca="1">IF('INF S3 3'!$AR18="|","|",J$25+'INF S3 3'!$AR18)</f>
        <v>0.27598954861111108</v>
      </c>
      <c r="K26" s="83">
        <f ca="1">IF('INF S3 3'!$AQ18="|","|",K$25+'INF S3 3'!$AQ18)</f>
        <v>0.27876732638888885</v>
      </c>
      <c r="L26" s="207"/>
      <c r="M26" s="89"/>
      <c r="N26" s="196" t="str">
        <f ca="1">IF('INF S3 3'!$AS18="|","|",N$25+'INF S3 3'!$AS18)</f>
        <v>|</v>
      </c>
      <c r="O26" s="207">
        <f ca="1">IF('INF S3 3'!$AQ18="|","|",O$25+'INF S3 3'!$AQ18)</f>
        <v>0.29960065972222222</v>
      </c>
      <c r="P26" s="190"/>
      <c r="Q26" s="82">
        <f ca="1">IF('INF S3 3'!$AR18="|","|",Q$25+'INF S3 3'!$AR18)</f>
        <v>0.31765621527777776</v>
      </c>
      <c r="R26" s="83">
        <f ca="1">IF('INF S3 3'!$AQ18="|","|",R$25+'INF S3 3'!$AQ18)</f>
        <v>0.32043399305555553</v>
      </c>
      <c r="S26" s="207"/>
      <c r="T26" s="89"/>
      <c r="U26" s="198"/>
      <c r="V26" s="207">
        <f ca="1">IF('INF S3 3'!$AQ18="|","|",V$25+'INF S3 3'!$AQ18)</f>
        <v>0.34126732638888885</v>
      </c>
      <c r="W26" s="190"/>
      <c r="X26" s="82">
        <f ca="1">IF('INF S3 3'!$AR18="|","|",X$25+'INF S3 3'!$AR18)</f>
        <v>0.35932288194444445</v>
      </c>
      <c r="Y26" s="83">
        <f ca="1">IF('INF S3 3'!$AQ18="|","|",Y$25+'INF S3 3'!$AQ18)</f>
        <v>0.36210065972222222</v>
      </c>
      <c r="Z26" s="207"/>
      <c r="AA26" s="89"/>
      <c r="AB26" s="198" t="str">
        <f ca="1">IF('INF S2 353-271'!$AT18="|","|",AB$25+'INF S2 353-271'!$AT18)</f>
        <v>|</v>
      </c>
      <c r="AC26" s="207">
        <f ca="1">IF('INF S3 3'!$AQ18="|","|",AC$25+'INF S3 3'!$AQ18)</f>
        <v>0.38293399305555553</v>
      </c>
      <c r="AD26" s="190"/>
      <c r="AE26" s="82">
        <f ca="1">IF('INF S3 3'!$AR18="|","|",AE$25+'INF S3 3'!$AR18)</f>
        <v>0.40098954861111108</v>
      </c>
      <c r="AF26" s="207"/>
      <c r="AG26" s="198"/>
      <c r="AH26" s="207">
        <f ca="1">IF('INF S3 3'!$AQ18="|","|",AH$25+'INF S3 3'!$AQ18)</f>
        <v>0.42460065972222222</v>
      </c>
      <c r="AI26" s="190"/>
      <c r="AJ26" s="83">
        <f ca="1">IF('INF S3 3'!$AQ18="|","|",AJ$25+'INF S3 3'!$AQ18)</f>
        <v>0.44543399305555553</v>
      </c>
      <c r="AK26" s="89"/>
      <c r="AL26" s="198" t="str">
        <f ca="1">IF('INF S2 353-271'!$AT18="|","|",AL$25+'INF S2 353-271'!$AT18)</f>
        <v>|</v>
      </c>
      <c r="AM26" s="82">
        <f ca="1">IF('INF S3 3'!$AR18="|","|",AM$25+'INF S3 3'!$AR18)</f>
        <v>0.48432288194444445</v>
      </c>
      <c r="AN26" s="207"/>
      <c r="AO26" s="198"/>
      <c r="AP26" s="207">
        <f ca="1">IF('INF S3 3'!$AQ18="|","|",AP$25+'INF S3 3'!$AQ18)</f>
        <v>0.50793399305555553</v>
      </c>
      <c r="AQ26" s="190"/>
      <c r="AR26" s="83">
        <f ca="1">IF('INF S3 3'!$AQ18="|","|",AR$25+'INF S3 3'!$AQ18)</f>
        <v>0.5287673263888889</v>
      </c>
      <c r="AS26" s="89"/>
      <c r="AT26" s="198" t="str">
        <f ca="1">IF('INF S2 353-271'!$AT18="|","|",AT$25+'INF S2 353-271'!$AT18)</f>
        <v>|</v>
      </c>
      <c r="AU26" s="82">
        <f ca="1">IF('INF S3 3'!$AR18="|","|",AU$25+'INF S3 3'!$AR18)</f>
        <v>0.56765621527777776</v>
      </c>
      <c r="AV26" s="207"/>
      <c r="AW26" s="198"/>
      <c r="AX26" s="207">
        <f ca="1">IF('INF S3 3'!$AQ18="|","|",AX$25+'INF S3 3'!$AQ18)</f>
        <v>0.5912673263888889</v>
      </c>
      <c r="AY26" s="190"/>
      <c r="AZ26" s="83">
        <f ca="1">IF('INF S3 3'!$AQ18="|","|",AZ$25+'INF S3 3'!$AQ18)</f>
        <v>0.61210065972222216</v>
      </c>
      <c r="BA26" s="89"/>
      <c r="BB26" s="198" t="str">
        <f ca="1">IF('INF S2 353-271'!$AT18="|","|",BB$25+'INF S2 353-271'!$AT18)</f>
        <v>|</v>
      </c>
      <c r="BC26" s="82">
        <f ca="1">IF('INF S3 3'!$AR18="|","|",BC$25+'INF S3 3'!$AR18)</f>
        <v>0.65098954861111114</v>
      </c>
      <c r="BD26" s="83">
        <f ca="1">IF('INF S3 3'!$AQ18="|","|",BD$25+'INF S3 3'!$AQ18)</f>
        <v>0.6537673263888889</v>
      </c>
      <c r="BE26" s="207"/>
      <c r="BF26" s="89"/>
      <c r="BG26" s="198"/>
      <c r="BH26" s="207">
        <f ca="1">IF('INF S3 3'!$AQ18="|","|",BH$25+'INF S3 3'!$AQ18)</f>
        <v>0.67460065972222227</v>
      </c>
      <c r="BI26" s="190"/>
      <c r="BJ26" s="82">
        <f ca="1">IF('INF S3 3'!$AR18="|","|",BJ$25+'INF S3 3'!$AR18)</f>
        <v>0.69265621527777788</v>
      </c>
      <c r="BK26" s="83">
        <f ca="1">IF('INF S3 3'!$AQ18="|","|",BK$25+'INF S3 3'!$AQ18)</f>
        <v>0.69543399305555564</v>
      </c>
      <c r="BL26" s="207"/>
      <c r="BM26" s="89"/>
      <c r="BN26" s="198" t="str">
        <f ca="1">IF('INF S2 353-271'!$AT18="|","|",BN$25+'INF S2 353-271'!$AT18)</f>
        <v>|</v>
      </c>
      <c r="BO26" s="207">
        <f ca="1">IF('INF S3 3'!$AQ18="|","|",BO$25+'INF S3 3'!$AQ18)</f>
        <v>0.7162673263888889</v>
      </c>
      <c r="BP26" s="190"/>
      <c r="BQ26" s="82">
        <f ca="1">IF('INF S3 3'!$AR18="|","|",BQ$25+'INF S3 3'!$AR18)</f>
        <v>0.73432288194444451</v>
      </c>
      <c r="BR26" s="83">
        <f ca="1">IF('INF S3 3'!$AQ18="|","|",BR$25+'INF S3 3'!$AQ18)</f>
        <v>0.73710065972222227</v>
      </c>
      <c r="BS26" s="207"/>
      <c r="BT26" s="89"/>
      <c r="BU26" s="198"/>
      <c r="BV26" s="207">
        <f ca="1">IF('INF S3 3'!$AQ18="|","|",BV$25+'INF S3 3'!$AQ18)</f>
        <v>0.75793399305555564</v>
      </c>
      <c r="BW26" s="190"/>
      <c r="BX26" s="82">
        <f ca="1">IF('INF S3 3'!$AR18="|","|",BX$25+'INF S3 3'!$AR18)</f>
        <v>0.77598954861111114</v>
      </c>
      <c r="BY26" s="207"/>
      <c r="BZ26" s="198" t="str">
        <f ca="1">IF('INF S2 353-271'!$AT18="|","|",BZ$25+'INF S2 353-271'!$AT18)</f>
        <v>|</v>
      </c>
      <c r="CA26" s="207">
        <f ca="1">IF('INF S3 3'!$AQ18="|","|",CA$25+'INF S3 3'!$AQ18)</f>
        <v>0.79960065972222227</v>
      </c>
      <c r="CB26" s="190"/>
      <c r="CC26" s="83">
        <f ca="1">IF('INF S3 3'!$AQ18="|","|",CC$25+'INF S3 3'!$AQ18)</f>
        <v>0.82043399305555564</v>
      </c>
      <c r="CD26" s="89"/>
      <c r="CE26" s="198"/>
      <c r="CF26" s="82">
        <f ca="1">IF('INF S3 3'!$AR18="|","|",CF$25+'INF S3 3'!$AR18)</f>
        <v>0.85932288194444451</v>
      </c>
      <c r="CG26" s="207"/>
      <c r="CH26" s="198" t="str">
        <f ca="1">IF('INF S2 353-271'!$AT18="|","|",CH$25+'INF S2 353-271'!$AT18)</f>
        <v>|</v>
      </c>
      <c r="CI26" s="207">
        <f ca="1">IF('INF S3 3'!$AQ18="|","|",CI$25+'INF S3 3'!$AQ18)</f>
        <v>0.88293399305555564</v>
      </c>
      <c r="CJ26" s="190"/>
      <c r="CK26" s="83">
        <f ca="1">IF('INF S3 3'!$AQ18="|","|",CK$25+'INF S3 3'!$AQ18)</f>
        <v>0.9037673263888889</v>
      </c>
      <c r="CL26" s="89"/>
      <c r="CM26" s="198"/>
      <c r="CN26" s="82">
        <f ca="1">IF('INF S3 3'!$AR18="|","|",CN$25+'INF S3 3'!$AR18)</f>
        <v>0.94265621527777788</v>
      </c>
      <c r="CO26" s="207"/>
      <c r="CP26" s="198"/>
      <c r="CQ26" s="190"/>
      <c r="CR26" s="83">
        <f ca="1">IF('INF S3 3'!$AQ18="|","|",CR$25+'INF S3 3'!$AQ18)</f>
        <v>0.98710065972222227</v>
      </c>
      <c r="CS26" s="175"/>
      <c r="CT26" s="175"/>
      <c r="CU26" s="280"/>
      <c r="CV26" s="226">
        <v>4.4989999999999668</v>
      </c>
      <c r="CW26" s="226"/>
      <c r="CX26" s="155" t="s">
        <v>132</v>
      </c>
      <c r="CY26" s="89"/>
      <c r="CZ26" s="83">
        <f ca="1">IF('INF S3 3'!$AY18="|","|",CZ$37+'INF S3 3'!$AY18-'INF S3 3'!$AY$29)</f>
        <v>0.22197903935185187</v>
      </c>
      <c r="DA26" s="82">
        <f ca="1">IF('INF S3 3'!$AZ18="|","|",DA$38+'INF S3 3'!$AZ18)</f>
        <v>0.22485034722222219</v>
      </c>
      <c r="DB26" s="207">
        <f ca="1">IF('INF S3 3'!$AY18="|","|",DB$38+'INF S3 3'!$AY18)</f>
        <v>0.24246515046296296</v>
      </c>
      <c r="DC26" s="190"/>
      <c r="DD26" s="198"/>
      <c r="DE26" s="89"/>
      <c r="DF26" s="207"/>
      <c r="DG26" s="83">
        <f ca="1">IF('INF S3 3'!$AY18="|","|",DG$37+'INF S3 3'!$AY18-'INF S3 3'!$AY$29)</f>
        <v>0.26364570601851856</v>
      </c>
      <c r="DH26" s="82">
        <f ca="1">IF('INF S3 3'!$AZ18="|","|",DH$38+'INF S3 3'!$AZ18)</f>
        <v>0.26651701388888888</v>
      </c>
      <c r="DI26" s="207">
        <f ca="1">IF('INF S3 3'!$AY18="|","|",DI$38+'INF S3 3'!$AY18)</f>
        <v>0.28413181712962965</v>
      </c>
      <c r="DJ26" s="190"/>
      <c r="DK26" s="198"/>
      <c r="DL26" s="89"/>
      <c r="DM26" s="207"/>
      <c r="DN26" s="83">
        <f ca="1">IF('INF S3 3'!$AY18="|","|",DN$37+'INF S3 3'!$AY18-'INF S3 3'!$AY$29)</f>
        <v>0.30531237268518518</v>
      </c>
      <c r="DO26" s="82">
        <f ca="1">IF('INF S3 3'!$AZ18="|","|",DO$38+'INF S3 3'!$AZ18)</f>
        <v>0.30818368055555551</v>
      </c>
      <c r="DP26" s="207">
        <f ca="1">IF('INF S3 3'!$AY18="|","|",DP$38+'INF S3 3'!$AY18)</f>
        <v>0.32579848379629628</v>
      </c>
      <c r="DQ26" s="190"/>
      <c r="DR26" s="198" t="str">
        <f ca="1">IF('INF S2 353-271'!$AE16="|","|",DR$38+'INF S2 353-271'!$AE16)</f>
        <v>|</v>
      </c>
      <c r="DS26" s="89"/>
      <c r="DT26" s="207"/>
      <c r="DU26" s="83">
        <f ca="1">IF('INF S3 3'!$AY18="|","|",DU$37+'INF S3 3'!$AY18-'INF S3 3'!$AY$29)</f>
        <v>0.34697903935185187</v>
      </c>
      <c r="DV26" s="82">
        <f ca="1">IF('INF S3 3'!$AZ18="|","|",DV$38+'INF S3 3'!$AZ18)</f>
        <v>0.34985034722222219</v>
      </c>
      <c r="DW26" s="207">
        <f ca="1">IF('INF S3 3'!$AY18="|","|",DW$38+'INF S3 3'!$AY18)</f>
        <v>0.36746515046296296</v>
      </c>
      <c r="DX26" s="190"/>
      <c r="DY26" s="198"/>
      <c r="DZ26" s="89"/>
      <c r="EA26" s="207"/>
      <c r="EB26" s="82">
        <f ca="1">IF('INF S3 3'!$AZ18="|","|",EB$38+'INF S3 3'!$AZ18)</f>
        <v>0.39151701388888888</v>
      </c>
      <c r="EC26" s="198" t="str">
        <f ca="1">IF('INF S2 353-271'!$AE16="|","|",EC$38+'INF S2 353-271'!$AE16)</f>
        <v>|</v>
      </c>
      <c r="ED26" s="89"/>
      <c r="EE26" s="83">
        <f ca="1">IF('INF S3 3'!$AY18="|","|",EE$37+'INF S3 3'!$AY18-'INF S3 3'!$AY$29)</f>
        <v>0.43031237268518518</v>
      </c>
      <c r="EF26" s="207">
        <f ca="1">IF('INF S3 3'!$AY18="|","|",EF$38+'INF S3 3'!$AY18)</f>
        <v>0.45079848379629628</v>
      </c>
      <c r="EG26" s="190"/>
      <c r="EH26" s="198"/>
      <c r="EI26" s="207"/>
      <c r="EJ26" s="82">
        <f ca="1">IF('INF S3 3'!$AZ18="|","|",EJ$38+'INF S3 3'!$AZ18)</f>
        <v>0.47485034722222219</v>
      </c>
      <c r="EK26" s="198" t="str">
        <f ca="1">IF('INF S2 353-271'!$AE16="|","|",EK$38+'INF S2 353-271'!$AE16)</f>
        <v>|</v>
      </c>
      <c r="EL26" s="89"/>
      <c r="EM26" s="83">
        <f ca="1">IF('INF S3 3'!$AY18="|","|",EM$37+'INF S3 3'!$AY18-'INF S3 3'!$AY$29)</f>
        <v>0.51364570601851856</v>
      </c>
      <c r="EN26" s="207">
        <f ca="1">IF('INF S3 3'!$AY18="|","|",EN$38+'INF S3 3'!$AY18)</f>
        <v>0.53413181712962965</v>
      </c>
      <c r="EO26" s="190"/>
      <c r="EP26" s="198"/>
      <c r="EQ26" s="207"/>
      <c r="ER26" s="82">
        <f ca="1">IF('INF S3 3'!$AZ18="|","|",ER$38+'INF S3 3'!$AZ18)</f>
        <v>0.55818368055555556</v>
      </c>
      <c r="ES26" s="198" t="str">
        <f ca="1">IF('INF S2 353-271'!$AE16="|","|",ES$38+'INF S2 353-271'!$AE16)</f>
        <v>|</v>
      </c>
      <c r="ET26" s="89"/>
      <c r="EU26" s="83">
        <f ca="1">IF('INF S3 3'!$AY18="|","|",EU$37+'INF S3 3'!$AY18-'INF S3 3'!$AY$29)</f>
        <v>0.59697903935185181</v>
      </c>
      <c r="EV26" s="207">
        <f ca="1">IF('INF S3 3'!$AY18="|","|",EV$38+'INF S3 3'!$AY18)</f>
        <v>0.61746515046296291</v>
      </c>
      <c r="EW26" s="190"/>
      <c r="EX26" s="198"/>
      <c r="EY26" s="207"/>
      <c r="EZ26" s="83">
        <f ca="1">IF('INF S3 3'!$AY18="|","|",EZ$37+'INF S3 3'!$AY18-'INF S3 3'!$AY$29)</f>
        <v>0.63864570601851856</v>
      </c>
      <c r="FA26" s="82">
        <f ca="1">IF('INF S3 3'!$AZ18="|","|",FA$38+'INF S3 3'!$AZ18)</f>
        <v>0.64151701388888882</v>
      </c>
      <c r="FB26" s="207">
        <f ca="1">IF('INF S3 3'!$AY18="|","|",FB$38+'INF S3 3'!$AY18)</f>
        <v>0.65913181712962965</v>
      </c>
      <c r="FC26" s="190"/>
      <c r="FD26" s="198" t="str">
        <f ca="1">IF('INF S2 353-271'!$AE16="|","|",FD$38+'INF S2 353-271'!$AE16)</f>
        <v>|</v>
      </c>
      <c r="FE26" s="89"/>
      <c r="FF26" s="207"/>
      <c r="FG26" s="83">
        <f ca="1">IF('INF S3 3'!$AY18="|","|",FG$37+'INF S3 3'!$AY18-'INF S3 3'!$AY$29)</f>
        <v>0.68031237268518518</v>
      </c>
      <c r="FH26" s="82">
        <f ca="1">IF('INF S3 3'!$AZ18="|","|",FH$38+'INF S3 3'!$AZ18)</f>
        <v>0.68318368055555556</v>
      </c>
      <c r="FI26" s="207">
        <f ca="1">IF('INF S3 3'!$AY18="|","|",FI$38+'INF S3 3'!$AY18)</f>
        <v>0.70079848379629628</v>
      </c>
      <c r="FJ26" s="190"/>
      <c r="FK26" s="198"/>
      <c r="FL26" s="207"/>
      <c r="FM26" s="83">
        <f ca="1">IF('INF S3 3'!$AY18="|","|",FM$37+'INF S3 3'!$AY18-'INF S3 3'!$AY$29)</f>
        <v>0.72197903935185181</v>
      </c>
      <c r="FN26" s="82">
        <f ca="1">IF('INF S3 3'!$AZ18="|","|",FN$38+'INF S3 3'!$AZ18)</f>
        <v>0.72485034722222219</v>
      </c>
      <c r="FO26" s="207">
        <f ca="1">IF('INF S3 3'!$AY18="|","|",FO$38+'INF S3 3'!$AY18)</f>
        <v>0.74246515046296291</v>
      </c>
      <c r="FP26" s="190"/>
      <c r="FQ26" s="198" t="str">
        <f ca="1">IF('INF S2 353-271'!$AE16="|","|",FQ$38+'INF S2 353-271'!$AE16)</f>
        <v>|</v>
      </c>
      <c r="FR26" s="89"/>
      <c r="FS26" s="207"/>
      <c r="FT26" s="82">
        <f ca="1">IF('INF S3 3'!$AZ18="|","|",FT$38+'INF S3 3'!$AZ18)</f>
        <v>0.76651701388888882</v>
      </c>
      <c r="FU26" s="198"/>
      <c r="FV26" s="89"/>
      <c r="FW26" s="83">
        <f ca="1">IF('INF S3 3'!$AY18="|","|",FW$37+'INF S3 3'!$AY18-'INF S3 3'!$AY$29)</f>
        <v>0.80531237268518518</v>
      </c>
      <c r="FX26" s="207">
        <f ca="1">IF('INF S3 3'!$AY18="|","|",FX$38+'INF S3 3'!$AY18)</f>
        <v>0.82579848379629628</v>
      </c>
      <c r="FY26" s="190"/>
      <c r="FZ26" s="198" t="str">
        <f ca="1">IF('INF S2 353-271'!$AE16="|","|",FZ$38+'INF S2 353-271'!$AE16)</f>
        <v>|</v>
      </c>
      <c r="GA26" s="207"/>
      <c r="GB26" s="82">
        <f ca="1">IF('INF S3 3'!$AZ18="|","|",GB$38+'INF S3 3'!$AZ18)</f>
        <v>0.84985034722222219</v>
      </c>
      <c r="GC26" s="198"/>
      <c r="GD26" s="89"/>
      <c r="GE26" s="83">
        <f ca="1">IF('INF S3 3'!$AY18="|","|",GE$37+'INF S3 3'!$AY18-'INF S3 3'!$AY$29)</f>
        <v>0.88864570601851856</v>
      </c>
      <c r="GF26" s="207">
        <f ca="1">IF('INF S3 3'!$AY18="|","|",GF$38+'INF S3 3'!$AY18)</f>
        <v>0.90913181712962965</v>
      </c>
      <c r="GG26" s="190"/>
      <c r="GH26" s="198" t="str">
        <f ca="1">IF('INF S2 353-271'!$AE16="|","|",GH$38+'INF S2 353-271'!$AE16)</f>
        <v>|</v>
      </c>
      <c r="GI26" s="207"/>
      <c r="GJ26" s="82">
        <f ca="1">IF('INF S3 3'!$AZ18="|","|",GJ$38+'INF S3 3'!$AZ18)</f>
        <v>0.93318368055555556</v>
      </c>
      <c r="GK26" s="89"/>
      <c r="GL26" s="83">
        <f ca="1">IF('INF S3 3'!$AY18="|","|",GL$37+'INF S3 3'!$AY18-'INF S3 3'!$AY$29)</f>
        <v>0.97197903935185181</v>
      </c>
    </row>
    <row r="27" spans="1:194">
      <c r="A27" s="226">
        <f ca="1">'INF S3 3'!K17</f>
        <v>8.1890000000000214</v>
      </c>
      <c r="B27" s="386"/>
      <c r="C27" s="156" t="str">
        <f ca="1">'INF S3 3'!L17</f>
        <v>Poznań Junikowo</v>
      </c>
      <c r="D27" s="275"/>
      <c r="E27" s="83">
        <f ca="1">IF('INF S3 3'!$AQ19="|","|",E$25+'INF S3 3'!$AQ19)</f>
        <v>0.23952045138888886</v>
      </c>
      <c r="F27" s="207"/>
      <c r="G27" s="89"/>
      <c r="H27" s="207">
        <f ca="1">IF('INF S3 3'!$AQ19="|","|",H$25+'INF S3 3'!$AQ19)</f>
        <v>0.2603537847222222</v>
      </c>
      <c r="I27" s="190"/>
      <c r="J27" s="82">
        <f ca="1">IF('INF S3 3'!$AR19="|","|",J$25+'INF S3 3'!$AR19)</f>
        <v>0.27840934027777775</v>
      </c>
      <c r="K27" s="83">
        <f ca="1">IF('INF S3 3'!$AQ19="|","|",K$25+'INF S3 3'!$AQ19)</f>
        <v>0.28118711805555552</v>
      </c>
      <c r="L27" s="207"/>
      <c r="M27" s="89"/>
      <c r="N27" s="196" t="str">
        <f ca="1">IF('INF S3 3'!$AS19="|","|",N$25+'INF S3 3'!$AS19)</f>
        <v>|</v>
      </c>
      <c r="O27" s="207">
        <f ca="1">IF('INF S3 3'!$AQ19="|","|",O$25+'INF S3 3'!$AQ19)</f>
        <v>0.30202045138888889</v>
      </c>
      <c r="P27" s="190"/>
      <c r="Q27" s="82">
        <f ca="1">IF('INF S3 3'!$AR19="|","|",Q$25+'INF S3 3'!$AR19)</f>
        <v>0.32007600694444444</v>
      </c>
      <c r="R27" s="83">
        <f ca="1">IF('INF S3 3'!$AQ19="|","|",R$25+'INF S3 3'!$AQ19)</f>
        <v>0.3228537847222222</v>
      </c>
      <c r="S27" s="207"/>
      <c r="T27" s="89"/>
      <c r="U27" s="198"/>
      <c r="V27" s="207">
        <f ca="1">IF('INF S3 3'!$AQ19="|","|",V$25+'INF S3 3'!$AQ19)</f>
        <v>0.34368711805555552</v>
      </c>
      <c r="W27" s="190"/>
      <c r="X27" s="82">
        <f ca="1">IF('INF S3 3'!$AR19="|","|",X$25+'INF S3 3'!$AR19)</f>
        <v>0.36174267361111112</v>
      </c>
      <c r="Y27" s="83">
        <f ca="1">IF('INF S3 3'!$AQ19="|","|",Y$25+'INF S3 3'!$AQ19)</f>
        <v>0.36452045138888889</v>
      </c>
      <c r="Z27" s="207"/>
      <c r="AA27" s="89"/>
      <c r="AB27" s="198" t="str">
        <f ca="1">IF('INF S2 353-271'!$AT19="|","|",AB$25+'INF S2 353-271'!$AT19)</f>
        <v>|</v>
      </c>
      <c r="AC27" s="207">
        <f ca="1">IF('INF S3 3'!$AQ19="|","|",AC$25+'INF S3 3'!$AQ19)</f>
        <v>0.3853537847222222</v>
      </c>
      <c r="AD27" s="190"/>
      <c r="AE27" s="82">
        <f ca="1">IF('INF S3 3'!$AR19="|","|",AE$25+'INF S3 3'!$AR19)</f>
        <v>0.40340934027777775</v>
      </c>
      <c r="AF27" s="207"/>
      <c r="AG27" s="198"/>
      <c r="AH27" s="207">
        <f ca="1">IF('INF S3 3'!$AQ19="|","|",AH$25+'INF S3 3'!$AQ19)</f>
        <v>0.42702045138888889</v>
      </c>
      <c r="AI27" s="190"/>
      <c r="AJ27" s="83">
        <f ca="1">IF('INF S3 3'!$AQ19="|","|",AJ$25+'INF S3 3'!$AQ19)</f>
        <v>0.4478537847222222</v>
      </c>
      <c r="AK27" s="89"/>
      <c r="AL27" s="198" t="str">
        <f ca="1">IF('INF S2 353-271'!$AT19="|","|",AL$25+'INF S2 353-271'!$AT19)</f>
        <v>|</v>
      </c>
      <c r="AM27" s="82">
        <f ca="1">IF('INF S3 3'!$AR19="|","|",AM$25+'INF S3 3'!$AR19)</f>
        <v>0.48674267361111112</v>
      </c>
      <c r="AN27" s="207"/>
      <c r="AO27" s="198"/>
      <c r="AP27" s="207">
        <f ca="1">IF('INF S3 3'!$AQ19="|","|",AP$25+'INF S3 3'!$AQ19)</f>
        <v>0.51035378472222226</v>
      </c>
      <c r="AQ27" s="190"/>
      <c r="AR27" s="83">
        <f ca="1">IF('INF S3 3'!$AQ19="|","|",AR$25+'INF S3 3'!$AQ19)</f>
        <v>0.53118711805555563</v>
      </c>
      <c r="AS27" s="89"/>
      <c r="AT27" s="198" t="str">
        <f ca="1">IF('INF S2 353-271'!$AT19="|","|",AT$25+'INF S2 353-271'!$AT19)</f>
        <v>|</v>
      </c>
      <c r="AU27" s="82">
        <f ca="1">IF('INF S3 3'!$AR19="|","|",AU$25+'INF S3 3'!$AR19)</f>
        <v>0.57007600694444449</v>
      </c>
      <c r="AV27" s="207"/>
      <c r="AW27" s="198"/>
      <c r="AX27" s="207">
        <f ca="1">IF('INF S3 3'!$AQ19="|","|",AX$25+'INF S3 3'!$AQ19)</f>
        <v>0.59368711805555563</v>
      </c>
      <c r="AY27" s="190"/>
      <c r="AZ27" s="83">
        <f ca="1">IF('INF S3 3'!$AQ19="|","|",AZ$25+'INF S3 3'!$AQ19)</f>
        <v>0.61452045138888889</v>
      </c>
      <c r="BA27" s="89"/>
      <c r="BB27" s="198" t="str">
        <f ca="1">IF('INF S2 353-271'!$AT19="|","|",BB$25+'INF S2 353-271'!$AT19)</f>
        <v>|</v>
      </c>
      <c r="BC27" s="82">
        <f ca="1">IF('INF S3 3'!$AR19="|","|",BC$25+'INF S3 3'!$AR19)</f>
        <v>0.65340934027777786</v>
      </c>
      <c r="BD27" s="83">
        <f ca="1">IF('INF S3 3'!$AQ19="|","|",BD$25+'INF S3 3'!$AQ19)</f>
        <v>0.65618711805555563</v>
      </c>
      <c r="BE27" s="207"/>
      <c r="BF27" s="89"/>
      <c r="BG27" s="198"/>
      <c r="BH27" s="207">
        <f ca="1">IF('INF S3 3'!$AQ19="|","|",BH$25+'INF S3 3'!$AQ19)</f>
        <v>0.677020451388889</v>
      </c>
      <c r="BI27" s="190"/>
      <c r="BJ27" s="82">
        <f ca="1">IF('INF S3 3'!$AR19="|","|",BJ$25+'INF S3 3'!$AR19)</f>
        <v>0.6950760069444446</v>
      </c>
      <c r="BK27" s="83">
        <f ca="1">IF('INF S3 3'!$AQ19="|","|",BK$25+'INF S3 3'!$AQ19)</f>
        <v>0.69785378472222237</v>
      </c>
      <c r="BL27" s="207"/>
      <c r="BM27" s="89"/>
      <c r="BN27" s="198" t="str">
        <f ca="1">IF('INF S2 353-271'!$AT19="|","|",BN$25+'INF S2 353-271'!$AT19)</f>
        <v>|</v>
      </c>
      <c r="BO27" s="207">
        <f ca="1">IF('INF S3 3'!$AQ19="|","|",BO$25+'INF S3 3'!$AQ19)</f>
        <v>0.71868711805555563</v>
      </c>
      <c r="BP27" s="190"/>
      <c r="BQ27" s="82">
        <f ca="1">IF('INF S3 3'!$AR19="|","|",BQ$25+'INF S3 3'!$AR19)</f>
        <v>0.73674267361111123</v>
      </c>
      <c r="BR27" s="83">
        <f ca="1">IF('INF S3 3'!$AQ19="|","|",BR$25+'INF S3 3'!$AQ19)</f>
        <v>0.739520451388889</v>
      </c>
      <c r="BS27" s="207"/>
      <c r="BT27" s="89"/>
      <c r="BU27" s="198"/>
      <c r="BV27" s="207">
        <f ca="1">IF('INF S3 3'!$AQ19="|","|",BV$25+'INF S3 3'!$AQ19)</f>
        <v>0.76035378472222237</v>
      </c>
      <c r="BW27" s="190"/>
      <c r="BX27" s="82">
        <f ca="1">IF('INF S3 3'!$AR19="|","|",BX$25+'INF S3 3'!$AR19)</f>
        <v>0.77840934027777786</v>
      </c>
      <c r="BY27" s="207"/>
      <c r="BZ27" s="198" t="str">
        <f ca="1">IF('INF S2 353-271'!$AT19="|","|",BZ$25+'INF S2 353-271'!$AT19)</f>
        <v>|</v>
      </c>
      <c r="CA27" s="207">
        <f ca="1">IF('INF S3 3'!$AQ19="|","|",CA$25+'INF S3 3'!$AQ19)</f>
        <v>0.802020451388889</v>
      </c>
      <c r="CB27" s="190"/>
      <c r="CC27" s="83">
        <f ca="1">IF('INF S3 3'!$AQ19="|","|",CC$25+'INF S3 3'!$AQ19)</f>
        <v>0.82285378472222237</v>
      </c>
      <c r="CD27" s="89"/>
      <c r="CE27" s="198"/>
      <c r="CF27" s="82">
        <f ca="1">IF('INF S3 3'!$AR19="|","|",CF$25+'INF S3 3'!$AR19)</f>
        <v>0.86174267361111123</v>
      </c>
      <c r="CG27" s="207"/>
      <c r="CH27" s="198" t="str">
        <f ca="1">IF('INF S2 353-271'!$AT19="|","|",CH$25+'INF S2 353-271'!$AT19)</f>
        <v>|</v>
      </c>
      <c r="CI27" s="207">
        <f ca="1">IF('INF S3 3'!$AQ19="|","|",CI$25+'INF S3 3'!$AQ19)</f>
        <v>0.88535378472222237</v>
      </c>
      <c r="CJ27" s="190"/>
      <c r="CK27" s="83">
        <f ca="1">IF('INF S3 3'!$AQ19="|","|",CK$25+'INF S3 3'!$AQ19)</f>
        <v>0.90618711805555563</v>
      </c>
      <c r="CL27" s="89"/>
      <c r="CM27" s="198"/>
      <c r="CN27" s="82">
        <f ca="1">IF('INF S3 3'!$AR19="|","|",CN$25+'INF S3 3'!$AR19)</f>
        <v>0.9450760069444446</v>
      </c>
      <c r="CO27" s="207"/>
      <c r="CP27" s="198"/>
      <c r="CQ27" s="190"/>
      <c r="CR27" s="83">
        <f ca="1">IF('INF S3 3'!$AQ19="|","|",CR$25+'INF S3 3'!$AQ19)</f>
        <v>0.989520451388889</v>
      </c>
      <c r="CS27" s="175"/>
      <c r="CT27" s="175"/>
      <c r="CU27" s="280"/>
      <c r="CV27" s="226">
        <v>8.1890000000000214</v>
      </c>
      <c r="CW27" s="226"/>
      <c r="CX27" s="156" t="s">
        <v>133</v>
      </c>
      <c r="CY27" s="89"/>
      <c r="CZ27" s="83">
        <f ca="1">IF('INF S3 3'!$AY19="|","|",CZ$37+'INF S3 3'!$AY19-'INF S3 3'!$AY$29)</f>
        <v>0.2195592476851852</v>
      </c>
      <c r="DA27" s="82">
        <f ca="1">IF('INF S3 3'!$AZ19="|","|",DA$38+'INF S3 3'!$AZ19)</f>
        <v>0.22243055555555552</v>
      </c>
      <c r="DB27" s="207">
        <f ca="1">IF('INF S3 3'!$AY19="|","|",DB$38+'INF S3 3'!$AY19)</f>
        <v>0.24004535879629629</v>
      </c>
      <c r="DC27" s="190"/>
      <c r="DD27" s="198"/>
      <c r="DE27" s="89"/>
      <c r="DF27" s="207"/>
      <c r="DG27" s="83">
        <f ca="1">IF('INF S3 3'!$AY19="|","|",DG$37+'INF S3 3'!$AY19-'INF S3 3'!$AY$29)</f>
        <v>0.26122591435185188</v>
      </c>
      <c r="DH27" s="82">
        <f ca="1">IF('INF S3 3'!$AZ19="|","|",DH$38+'INF S3 3'!$AZ19)</f>
        <v>0.26409722222222221</v>
      </c>
      <c r="DI27" s="207">
        <f ca="1">IF('INF S3 3'!$AY19="|","|",DI$38+'INF S3 3'!$AY19)</f>
        <v>0.28171202546296298</v>
      </c>
      <c r="DJ27" s="190"/>
      <c r="DK27" s="198"/>
      <c r="DL27" s="89"/>
      <c r="DM27" s="207"/>
      <c r="DN27" s="83">
        <f ca="1">IF('INF S3 3'!$AY19="|","|",DN$37+'INF S3 3'!$AY19-'INF S3 3'!$AY$29)</f>
        <v>0.30289258101851851</v>
      </c>
      <c r="DO27" s="82">
        <f ca="1">IF('INF S3 3'!$AZ19="|","|",DO$38+'INF S3 3'!$AZ19)</f>
        <v>0.30576388888888884</v>
      </c>
      <c r="DP27" s="207">
        <f ca="1">IF('INF S3 3'!$AY19="|","|",DP$38+'INF S3 3'!$AY19)</f>
        <v>0.32337869212962961</v>
      </c>
      <c r="DQ27" s="190"/>
      <c r="DR27" s="198" t="str">
        <f ca="1">IF('INF S2 353-271'!$AE17="|","|",DR$38+'INF S2 353-271'!$AE17)</f>
        <v>|</v>
      </c>
      <c r="DS27" s="89"/>
      <c r="DT27" s="207"/>
      <c r="DU27" s="83">
        <f ca="1">IF('INF S3 3'!$AY19="|","|",DU$37+'INF S3 3'!$AY19-'INF S3 3'!$AY$29)</f>
        <v>0.3445592476851852</v>
      </c>
      <c r="DV27" s="82">
        <f ca="1">IF('INF S3 3'!$AZ19="|","|",DV$38+'INF S3 3'!$AZ19)</f>
        <v>0.34743055555555552</v>
      </c>
      <c r="DW27" s="207">
        <f ca="1">IF('INF S3 3'!$AY19="|","|",DW$38+'INF S3 3'!$AY19)</f>
        <v>0.36504535879629629</v>
      </c>
      <c r="DX27" s="190"/>
      <c r="DY27" s="198"/>
      <c r="DZ27" s="89"/>
      <c r="EA27" s="207"/>
      <c r="EB27" s="82">
        <f ca="1">IF('INF S3 3'!$AZ19="|","|",EB$38+'INF S3 3'!$AZ19)</f>
        <v>0.38909722222222221</v>
      </c>
      <c r="EC27" s="198" t="str">
        <f ca="1">IF('INF S2 353-271'!$AE17="|","|",EC$38+'INF S2 353-271'!$AE17)</f>
        <v>|</v>
      </c>
      <c r="ED27" s="89"/>
      <c r="EE27" s="83">
        <f ca="1">IF('INF S3 3'!$AY19="|","|",EE$37+'INF S3 3'!$AY19-'INF S3 3'!$AY$29)</f>
        <v>0.42789258101851851</v>
      </c>
      <c r="EF27" s="207">
        <f ca="1">IF('INF S3 3'!$AY19="|","|",EF$38+'INF S3 3'!$AY19)</f>
        <v>0.44837869212962961</v>
      </c>
      <c r="EG27" s="190"/>
      <c r="EH27" s="198"/>
      <c r="EI27" s="207"/>
      <c r="EJ27" s="82">
        <f ca="1">IF('INF S3 3'!$AZ19="|","|",EJ$38+'INF S3 3'!$AZ19)</f>
        <v>0.47243055555555552</v>
      </c>
      <c r="EK27" s="198" t="str">
        <f ca="1">IF('INF S2 353-271'!$AE17="|","|",EK$38+'INF S2 353-271'!$AE17)</f>
        <v>|</v>
      </c>
      <c r="EL27" s="89"/>
      <c r="EM27" s="83">
        <f ca="1">IF('INF S3 3'!$AY19="|","|",EM$37+'INF S3 3'!$AY19-'INF S3 3'!$AY$29)</f>
        <v>0.51122591435185183</v>
      </c>
      <c r="EN27" s="207">
        <f ca="1">IF('INF S3 3'!$AY19="|","|",EN$38+'INF S3 3'!$AY19)</f>
        <v>0.53171202546296292</v>
      </c>
      <c r="EO27" s="190"/>
      <c r="EP27" s="198"/>
      <c r="EQ27" s="207"/>
      <c r="ER27" s="82">
        <f ca="1">IF('INF S3 3'!$AZ19="|","|",ER$38+'INF S3 3'!$AZ19)</f>
        <v>0.55576388888888895</v>
      </c>
      <c r="ES27" s="198" t="str">
        <f ca="1">IF('INF S2 353-271'!$AE17="|","|",ES$38+'INF S2 353-271'!$AE17)</f>
        <v>|</v>
      </c>
      <c r="ET27" s="89"/>
      <c r="EU27" s="83">
        <f ca="1">IF('INF S3 3'!$AY19="|","|",EU$37+'INF S3 3'!$AY19-'INF S3 3'!$AY$29)</f>
        <v>0.5945592476851852</v>
      </c>
      <c r="EV27" s="207">
        <f ca="1">IF('INF S3 3'!$AY19="|","|",EV$38+'INF S3 3'!$AY19)</f>
        <v>0.61504535879629629</v>
      </c>
      <c r="EW27" s="190"/>
      <c r="EX27" s="198"/>
      <c r="EY27" s="207"/>
      <c r="EZ27" s="83">
        <f ca="1">IF('INF S3 3'!$AY19="|","|",EZ$37+'INF S3 3'!$AY19-'INF S3 3'!$AY$29)</f>
        <v>0.63622591435185194</v>
      </c>
      <c r="FA27" s="82">
        <f ca="1">IF('INF S3 3'!$AZ19="|","|",FA$38+'INF S3 3'!$AZ19)</f>
        <v>0.63909722222222221</v>
      </c>
      <c r="FB27" s="207">
        <f ca="1">IF('INF S3 3'!$AY19="|","|",FB$38+'INF S3 3'!$AY19)</f>
        <v>0.65671202546296303</v>
      </c>
      <c r="FC27" s="190"/>
      <c r="FD27" s="198" t="str">
        <f ca="1">IF('INF S2 353-271'!$AE17="|","|",FD$38+'INF S2 353-271'!$AE17)</f>
        <v>|</v>
      </c>
      <c r="FE27" s="89"/>
      <c r="FF27" s="207"/>
      <c r="FG27" s="83">
        <f ca="1">IF('INF S3 3'!$AY19="|","|",FG$37+'INF S3 3'!$AY19-'INF S3 3'!$AY$29)</f>
        <v>0.67789258101851857</v>
      </c>
      <c r="FH27" s="82">
        <f ca="1">IF('INF S3 3'!$AZ19="|","|",FH$38+'INF S3 3'!$AZ19)</f>
        <v>0.68076388888888895</v>
      </c>
      <c r="FI27" s="207">
        <f ca="1">IF('INF S3 3'!$AY19="|","|",FI$38+'INF S3 3'!$AY19)</f>
        <v>0.69837869212962966</v>
      </c>
      <c r="FJ27" s="190"/>
      <c r="FK27" s="198"/>
      <c r="FL27" s="207"/>
      <c r="FM27" s="83">
        <f ca="1">IF('INF S3 3'!$AY19="|","|",FM$37+'INF S3 3'!$AY19-'INF S3 3'!$AY$29)</f>
        <v>0.7195592476851852</v>
      </c>
      <c r="FN27" s="82">
        <f ca="1">IF('INF S3 3'!$AZ19="|","|",FN$38+'INF S3 3'!$AZ19)</f>
        <v>0.72243055555555558</v>
      </c>
      <c r="FO27" s="207">
        <f ca="1">IF('INF S3 3'!$AY19="|","|",FO$38+'INF S3 3'!$AY19)</f>
        <v>0.74004535879629629</v>
      </c>
      <c r="FP27" s="190"/>
      <c r="FQ27" s="198" t="str">
        <f ca="1">IF('INF S2 353-271'!$AE17="|","|",FQ$38+'INF S2 353-271'!$AE17)</f>
        <v>|</v>
      </c>
      <c r="FR27" s="89"/>
      <c r="FS27" s="207"/>
      <c r="FT27" s="82">
        <f ca="1">IF('INF S3 3'!$AZ19="|","|",FT$38+'INF S3 3'!$AZ19)</f>
        <v>0.76409722222222221</v>
      </c>
      <c r="FU27" s="198"/>
      <c r="FV27" s="89"/>
      <c r="FW27" s="83">
        <f ca="1">IF('INF S3 3'!$AY19="|","|",FW$37+'INF S3 3'!$AY19-'INF S3 3'!$AY$29)</f>
        <v>0.80289258101851857</v>
      </c>
      <c r="FX27" s="207">
        <f ca="1">IF('INF S3 3'!$AY19="|","|",FX$38+'INF S3 3'!$AY19)</f>
        <v>0.82337869212962966</v>
      </c>
      <c r="FY27" s="190"/>
      <c r="FZ27" s="198" t="str">
        <f ca="1">IF('INF S2 353-271'!$AE17="|","|",FZ$38+'INF S2 353-271'!$AE17)</f>
        <v>|</v>
      </c>
      <c r="GA27" s="207"/>
      <c r="GB27" s="82">
        <f ca="1">IF('INF S3 3'!$AZ19="|","|",GB$38+'INF S3 3'!$AZ19)</f>
        <v>0.84743055555555558</v>
      </c>
      <c r="GC27" s="198"/>
      <c r="GD27" s="89"/>
      <c r="GE27" s="83">
        <f ca="1">IF('INF S3 3'!$AY19="|","|",GE$37+'INF S3 3'!$AY19-'INF S3 3'!$AY$29)</f>
        <v>0.88622591435185194</v>
      </c>
      <c r="GF27" s="207">
        <f ca="1">IF('INF S3 3'!$AY19="|","|",GF$38+'INF S3 3'!$AY19)</f>
        <v>0.90671202546296303</v>
      </c>
      <c r="GG27" s="190"/>
      <c r="GH27" s="198" t="str">
        <f ca="1">IF('INF S2 353-271'!$AE17="|","|",GH$38+'INF S2 353-271'!$AE17)</f>
        <v>|</v>
      </c>
      <c r="GI27" s="207"/>
      <c r="GJ27" s="82">
        <f ca="1">IF('INF S3 3'!$AZ19="|","|",GJ$38+'INF S3 3'!$AZ19)</f>
        <v>0.93076388888888895</v>
      </c>
      <c r="GK27" s="89"/>
      <c r="GL27" s="83">
        <f ca="1">IF('INF S3 3'!$AY19="|","|",GL$37+'INF S3 3'!$AY19-'INF S3 3'!$AY$29)</f>
        <v>0.9695592476851852</v>
      </c>
    </row>
    <row r="28" spans="1:194">
      <c r="A28" s="226">
        <f ca="1">'INF S3 3'!K18</f>
        <v>13.622000000000014</v>
      </c>
      <c r="B28" s="386"/>
      <c r="C28" s="155" t="str">
        <f ca="1">'INF S3 3'!L18</f>
        <v>Palędzie</v>
      </c>
      <c r="D28" s="275"/>
      <c r="E28" s="83">
        <f ca="1">IF('INF S3 3'!$AQ20="|","|",E$25+'INF S3 3'!$AQ20)</f>
        <v>0.24241743055555554</v>
      </c>
      <c r="F28" s="207"/>
      <c r="G28" s="89"/>
      <c r="H28" s="207">
        <f ca="1">IF('INF S3 3'!$AQ20="|","|",H$25+'INF S3 3'!$AQ20)</f>
        <v>0.26325076388888885</v>
      </c>
      <c r="I28" s="190"/>
      <c r="J28" s="82">
        <f ca="1">IF('INF S3 3'!$AR20="|","|",J$25+'INF S3 3'!$AR20)</f>
        <v>0.28109452546296293</v>
      </c>
      <c r="K28" s="83">
        <f ca="1">IF('INF S3 3'!$AQ20="|","|",K$25+'INF S3 3'!$AQ20)</f>
        <v>0.28408409722222216</v>
      </c>
      <c r="L28" s="207"/>
      <c r="M28" s="89"/>
      <c r="N28" s="196" t="str">
        <f ca="1">IF('INF S3 3'!$AS20="|","|",N$25+'INF S3 3'!$AS20)</f>
        <v>|</v>
      </c>
      <c r="O28" s="207">
        <f ca="1">IF('INF S3 3'!$AQ20="|","|",O$25+'INF S3 3'!$AQ20)</f>
        <v>0.30491743055555554</v>
      </c>
      <c r="P28" s="190"/>
      <c r="Q28" s="82">
        <f ca="1">IF('INF S3 3'!$AR20="|","|",Q$25+'INF S3 3'!$AR20)</f>
        <v>0.32276119212962961</v>
      </c>
      <c r="R28" s="83">
        <f ca="1">IF('INF S3 3'!$AQ20="|","|",R$25+'INF S3 3'!$AQ20)</f>
        <v>0.32575076388888885</v>
      </c>
      <c r="S28" s="207"/>
      <c r="T28" s="89"/>
      <c r="U28" s="198"/>
      <c r="V28" s="207">
        <f ca="1">IF('INF S3 3'!$AQ20="|","|",V$25+'INF S3 3'!$AQ20)</f>
        <v>0.34658409722222216</v>
      </c>
      <c r="W28" s="190"/>
      <c r="X28" s="82">
        <f ca="1">IF('INF S3 3'!$AR20="|","|",X$25+'INF S3 3'!$AR20)</f>
        <v>0.3644278587962963</v>
      </c>
      <c r="Y28" s="83">
        <f ca="1">IF('INF S3 3'!$AQ20="|","|",Y$25+'INF S3 3'!$AQ20)</f>
        <v>0.36741743055555554</v>
      </c>
      <c r="Z28" s="207"/>
      <c r="AA28" s="89"/>
      <c r="AB28" s="198" t="str">
        <f ca="1">IF('INF S2 353-271'!$AT20="|","|",AB$25+'INF S2 353-271'!$AT20)</f>
        <v>|</v>
      </c>
      <c r="AC28" s="207">
        <f ca="1">IF('INF S3 3'!$AQ20="|","|",AC$25+'INF S3 3'!$AQ20)</f>
        <v>0.38825076388888885</v>
      </c>
      <c r="AD28" s="190"/>
      <c r="AE28" s="82">
        <f ca="1">IF('INF S3 3'!$AR20="|","|",AE$25+'INF S3 3'!$AR20)</f>
        <v>0.40609452546296293</v>
      </c>
      <c r="AF28" s="207"/>
      <c r="AG28" s="198"/>
      <c r="AH28" s="207">
        <f ca="1">IF('INF S3 3'!$AQ20="|","|",AH$25+'INF S3 3'!$AQ20)</f>
        <v>0.42991743055555554</v>
      </c>
      <c r="AI28" s="190"/>
      <c r="AJ28" s="83">
        <f ca="1">IF('INF S3 3'!$AQ20="|","|",AJ$25+'INF S3 3'!$AQ20)</f>
        <v>0.45075076388888885</v>
      </c>
      <c r="AK28" s="89"/>
      <c r="AL28" s="198" t="str">
        <f ca="1">IF('INF S2 353-271'!$AT20="|","|",AL$25+'INF S2 353-271'!$AT20)</f>
        <v>|</v>
      </c>
      <c r="AM28" s="82">
        <f ca="1">IF('INF S3 3'!$AR20="|","|",AM$25+'INF S3 3'!$AR20)</f>
        <v>0.4894278587962963</v>
      </c>
      <c r="AN28" s="207"/>
      <c r="AO28" s="198"/>
      <c r="AP28" s="207">
        <f ca="1">IF('INF S3 3'!$AQ20="|","|",AP$25+'INF S3 3'!$AQ20)</f>
        <v>0.51325076388888891</v>
      </c>
      <c r="AQ28" s="190"/>
      <c r="AR28" s="83">
        <f ca="1">IF('INF S3 3'!$AQ20="|","|",AR$25+'INF S3 3'!$AQ20)</f>
        <v>0.53408409722222228</v>
      </c>
      <c r="AS28" s="89"/>
      <c r="AT28" s="198" t="str">
        <f ca="1">IF('INF S2 353-271'!$AT20="|","|",AT$25+'INF S2 353-271'!$AT20)</f>
        <v>|</v>
      </c>
      <c r="AU28" s="82">
        <f ca="1">IF('INF S3 3'!$AR20="|","|",AU$25+'INF S3 3'!$AR20)</f>
        <v>0.57276119212962961</v>
      </c>
      <c r="AV28" s="207"/>
      <c r="AW28" s="198"/>
      <c r="AX28" s="207">
        <f ca="1">IF('INF S3 3'!$AQ20="|","|",AX$25+'INF S3 3'!$AQ20)</f>
        <v>0.59658409722222228</v>
      </c>
      <c r="AY28" s="190"/>
      <c r="AZ28" s="83">
        <f ca="1">IF('INF S3 3'!$AQ20="|","|",AZ$25+'INF S3 3'!$AQ20)</f>
        <v>0.61741743055555554</v>
      </c>
      <c r="BA28" s="89"/>
      <c r="BB28" s="198" t="str">
        <f ca="1">IF('INF S2 353-271'!$AT20="|","|",BB$25+'INF S2 353-271'!$AT20)</f>
        <v>|</v>
      </c>
      <c r="BC28" s="82">
        <f ca="1">IF('INF S3 3'!$AR20="|","|",BC$25+'INF S3 3'!$AR20)</f>
        <v>0.65609452546296299</v>
      </c>
      <c r="BD28" s="83">
        <f ca="1">IF('INF S3 3'!$AQ20="|","|",BD$25+'INF S3 3'!$AQ20)</f>
        <v>0.65908409722222228</v>
      </c>
      <c r="BE28" s="207"/>
      <c r="BF28" s="89"/>
      <c r="BG28" s="198"/>
      <c r="BH28" s="207">
        <f ca="1">IF('INF S3 3'!$AQ20="|","|",BH$25+'INF S3 3'!$AQ20)</f>
        <v>0.67991743055555565</v>
      </c>
      <c r="BI28" s="190"/>
      <c r="BJ28" s="82">
        <f ca="1">IF('INF S3 3'!$AR20="|","|",BJ$25+'INF S3 3'!$AR20)</f>
        <v>0.69776119212962973</v>
      </c>
      <c r="BK28" s="83">
        <f ca="1">IF('INF S3 3'!$AQ20="|","|",BK$25+'INF S3 3'!$AQ20)</f>
        <v>0.70075076388888902</v>
      </c>
      <c r="BL28" s="207"/>
      <c r="BM28" s="89"/>
      <c r="BN28" s="198" t="str">
        <f ca="1">IF('INF S2 353-271'!$AT20="|","|",BN$25+'INF S2 353-271'!$AT20)</f>
        <v>|</v>
      </c>
      <c r="BO28" s="207">
        <f ca="1">IF('INF S3 3'!$AQ20="|","|",BO$25+'INF S3 3'!$AQ20)</f>
        <v>0.72158409722222228</v>
      </c>
      <c r="BP28" s="190"/>
      <c r="BQ28" s="82">
        <f ca="1">IF('INF S3 3'!$AR20="|","|",BQ$25+'INF S3 3'!$AR20)</f>
        <v>0.73942785879629636</v>
      </c>
      <c r="BR28" s="83">
        <f ca="1">IF('INF S3 3'!$AQ20="|","|",BR$25+'INF S3 3'!$AQ20)</f>
        <v>0.74241743055555565</v>
      </c>
      <c r="BS28" s="207"/>
      <c r="BT28" s="89"/>
      <c r="BU28" s="198"/>
      <c r="BV28" s="207">
        <f ca="1">IF('INF S3 3'!$AQ20="|","|",BV$25+'INF S3 3'!$AQ20)</f>
        <v>0.76325076388888902</v>
      </c>
      <c r="BW28" s="190"/>
      <c r="BX28" s="82">
        <f ca="1">IF('INF S3 3'!$AR20="|","|",BX$25+'INF S3 3'!$AR20)</f>
        <v>0.78109452546296299</v>
      </c>
      <c r="BY28" s="207"/>
      <c r="BZ28" s="198" t="str">
        <f ca="1">IF('INF S2 353-271'!$AT20="|","|",BZ$25+'INF S2 353-271'!$AT20)</f>
        <v>|</v>
      </c>
      <c r="CA28" s="207">
        <f ca="1">IF('INF S3 3'!$AQ20="|","|",CA$25+'INF S3 3'!$AQ20)</f>
        <v>0.80491743055555565</v>
      </c>
      <c r="CB28" s="190"/>
      <c r="CC28" s="83">
        <f ca="1">IF('INF S3 3'!$AQ20="|","|",CC$25+'INF S3 3'!$AQ20)</f>
        <v>0.82575076388888902</v>
      </c>
      <c r="CD28" s="89"/>
      <c r="CE28" s="198"/>
      <c r="CF28" s="82">
        <f ca="1">IF('INF S3 3'!$AR20="|","|",CF$25+'INF S3 3'!$AR20)</f>
        <v>0.86442785879629636</v>
      </c>
      <c r="CG28" s="207"/>
      <c r="CH28" s="198" t="str">
        <f ca="1">IF('INF S2 353-271'!$AT20="|","|",CH$25+'INF S2 353-271'!$AT20)</f>
        <v>|</v>
      </c>
      <c r="CI28" s="207">
        <f ca="1">IF('INF S3 3'!$AQ20="|","|",CI$25+'INF S3 3'!$AQ20)</f>
        <v>0.88825076388888902</v>
      </c>
      <c r="CJ28" s="190"/>
      <c r="CK28" s="83">
        <f ca="1">IF('INF S3 3'!$AQ20="|","|",CK$25+'INF S3 3'!$AQ20)</f>
        <v>0.90908409722222228</v>
      </c>
      <c r="CL28" s="89"/>
      <c r="CM28" s="198"/>
      <c r="CN28" s="82">
        <f ca="1">IF('INF S3 3'!$AR20="|","|",CN$25+'INF S3 3'!$AR20)</f>
        <v>0.94776119212962973</v>
      </c>
      <c r="CO28" s="207"/>
      <c r="CP28" s="198"/>
      <c r="CQ28" s="190"/>
      <c r="CR28" s="83">
        <f ca="1">IF('INF S3 3'!$AQ20="|","|",CR$25+'INF S3 3'!$AQ20)</f>
        <v>0.99241743055555565</v>
      </c>
      <c r="CS28" s="175"/>
      <c r="CT28" s="175"/>
      <c r="CU28" s="280"/>
      <c r="CV28" s="226">
        <v>13.622000000000014</v>
      </c>
      <c r="CW28" s="226"/>
      <c r="CX28" s="155" t="s">
        <v>134</v>
      </c>
      <c r="CY28" s="89"/>
      <c r="CZ28" s="83">
        <f ca="1">IF('INF S3 3'!$AY20="|","|",CZ$37+'INF S3 3'!$AY20-'INF S3 3'!$AY$29)</f>
        <v>0.2166622685185185</v>
      </c>
      <c r="DA28" s="82">
        <f ca="1">IF('INF S3 3'!$AZ20="|","|",DA$38+'INF S3 3'!$AZ20)</f>
        <v>0.21974537037037034</v>
      </c>
      <c r="DB28" s="207">
        <f ca="1">IF('INF S3 3'!$AY20="|","|",DB$38+'INF S3 3'!$AY20)</f>
        <v>0.23714837962962959</v>
      </c>
      <c r="DC28" s="190"/>
      <c r="DD28" s="198"/>
      <c r="DE28" s="89"/>
      <c r="DF28" s="207"/>
      <c r="DG28" s="83">
        <f ca="1">IF('INF S3 3'!$AY20="|","|",DG$37+'INF S3 3'!$AY20-'INF S3 3'!$AY$29)</f>
        <v>0.25832893518518518</v>
      </c>
      <c r="DH28" s="82">
        <f ca="1">IF('INF S3 3'!$AZ20="|","|",DH$38+'INF S3 3'!$AZ20)</f>
        <v>0.26141203703703703</v>
      </c>
      <c r="DI28" s="207">
        <f ca="1">IF('INF S3 3'!$AY20="|","|",DI$38+'INF S3 3'!$AY20)</f>
        <v>0.27881504629629628</v>
      </c>
      <c r="DJ28" s="190"/>
      <c r="DK28" s="198"/>
      <c r="DL28" s="89"/>
      <c r="DM28" s="207"/>
      <c r="DN28" s="83">
        <f ca="1">IF('INF S3 3'!$AY20="|","|",DN$37+'INF S3 3'!$AY20-'INF S3 3'!$AY$29)</f>
        <v>0.29999560185185187</v>
      </c>
      <c r="DO28" s="82">
        <f ca="1">IF('INF S3 3'!$AZ20="|","|",DO$38+'INF S3 3'!$AZ20)</f>
        <v>0.30307870370370366</v>
      </c>
      <c r="DP28" s="207">
        <f ca="1">IF('INF S3 3'!$AY20="|","|",DP$38+'INF S3 3'!$AY20)</f>
        <v>0.32048171296296296</v>
      </c>
      <c r="DQ28" s="190"/>
      <c r="DR28" s="198" t="str">
        <f ca="1">IF('INF S2 353-271'!$AE18="|","|",DR$38+'INF S2 353-271'!$AE18)</f>
        <v>|</v>
      </c>
      <c r="DS28" s="89"/>
      <c r="DT28" s="207"/>
      <c r="DU28" s="83">
        <f ca="1">IF('INF S3 3'!$AY20="|","|",DU$37+'INF S3 3'!$AY20-'INF S3 3'!$AY$29)</f>
        <v>0.34166226851851855</v>
      </c>
      <c r="DV28" s="82">
        <f ca="1">IF('INF S3 3'!$AZ20="|","|",DV$38+'INF S3 3'!$AZ20)</f>
        <v>0.34474537037037034</v>
      </c>
      <c r="DW28" s="207">
        <f ca="1">IF('INF S3 3'!$AY20="|","|",DW$38+'INF S3 3'!$AY20)</f>
        <v>0.36214837962962965</v>
      </c>
      <c r="DX28" s="190"/>
      <c r="DY28" s="198"/>
      <c r="DZ28" s="89"/>
      <c r="EA28" s="207"/>
      <c r="EB28" s="82">
        <f ca="1">IF('INF S3 3'!$AZ20="|","|",EB$38+'INF S3 3'!$AZ20)</f>
        <v>0.38641203703703703</v>
      </c>
      <c r="EC28" s="198" t="str">
        <f ca="1">IF('INF S2 353-271'!$AE18="|","|",EC$38+'INF S2 353-271'!$AE18)</f>
        <v>|</v>
      </c>
      <c r="ED28" s="89"/>
      <c r="EE28" s="83">
        <f ca="1">IF('INF S3 3'!$AY20="|","|",EE$37+'INF S3 3'!$AY20-'INF S3 3'!$AY$29)</f>
        <v>0.42499560185185187</v>
      </c>
      <c r="EF28" s="207">
        <f ca="1">IF('INF S3 3'!$AY20="|","|",EF$38+'INF S3 3'!$AY20)</f>
        <v>0.44548171296296296</v>
      </c>
      <c r="EG28" s="190"/>
      <c r="EH28" s="198"/>
      <c r="EI28" s="207"/>
      <c r="EJ28" s="82">
        <f ca="1">IF('INF S3 3'!$AZ20="|","|",EJ$38+'INF S3 3'!$AZ20)</f>
        <v>0.46974537037037034</v>
      </c>
      <c r="EK28" s="198" t="str">
        <f ca="1">IF('INF S2 353-271'!$AE18="|","|",EK$38+'INF S2 353-271'!$AE18)</f>
        <v>|</v>
      </c>
      <c r="EL28" s="89"/>
      <c r="EM28" s="83">
        <f ca="1">IF('INF S3 3'!$AY20="|","|",EM$37+'INF S3 3'!$AY20-'INF S3 3'!$AY$29)</f>
        <v>0.50832893518518518</v>
      </c>
      <c r="EN28" s="207">
        <f ca="1">IF('INF S3 3'!$AY20="|","|",EN$38+'INF S3 3'!$AY20)</f>
        <v>0.52881504629629628</v>
      </c>
      <c r="EO28" s="190"/>
      <c r="EP28" s="198"/>
      <c r="EQ28" s="207"/>
      <c r="ER28" s="82">
        <f ca="1">IF('INF S3 3'!$AZ20="|","|",ER$38+'INF S3 3'!$AZ20)</f>
        <v>0.55307870370370371</v>
      </c>
      <c r="ES28" s="198" t="str">
        <f ca="1">IF('INF S2 353-271'!$AE18="|","|",ES$38+'INF S2 353-271'!$AE18)</f>
        <v>|</v>
      </c>
      <c r="ET28" s="89"/>
      <c r="EU28" s="83">
        <f ca="1">IF('INF S3 3'!$AY20="|","|",EU$37+'INF S3 3'!$AY20-'INF S3 3'!$AY$29)</f>
        <v>0.59166226851851844</v>
      </c>
      <c r="EV28" s="207">
        <f ca="1">IF('INF S3 3'!$AY20="|","|",EV$38+'INF S3 3'!$AY20)</f>
        <v>0.61214837962962954</v>
      </c>
      <c r="EW28" s="190"/>
      <c r="EX28" s="198"/>
      <c r="EY28" s="207"/>
      <c r="EZ28" s="83">
        <f ca="1">IF('INF S3 3'!$AY20="|","|",EZ$37+'INF S3 3'!$AY20-'INF S3 3'!$AY$29)</f>
        <v>0.63332893518518518</v>
      </c>
      <c r="FA28" s="82">
        <f ca="1">IF('INF S3 3'!$AZ20="|","|",FA$38+'INF S3 3'!$AZ20)</f>
        <v>0.63641203703703697</v>
      </c>
      <c r="FB28" s="207">
        <f ca="1">IF('INF S3 3'!$AY20="|","|",FB$38+'INF S3 3'!$AY20)</f>
        <v>0.65381504629629628</v>
      </c>
      <c r="FC28" s="190"/>
      <c r="FD28" s="198" t="str">
        <f ca="1">IF('INF S2 353-271'!$AE18="|","|",FD$38+'INF S2 353-271'!$AE18)</f>
        <v>|</v>
      </c>
      <c r="FE28" s="89"/>
      <c r="FF28" s="207"/>
      <c r="FG28" s="83">
        <f ca="1">IF('INF S3 3'!$AY20="|","|",FG$37+'INF S3 3'!$AY20-'INF S3 3'!$AY$29)</f>
        <v>0.67499560185185181</v>
      </c>
      <c r="FH28" s="82">
        <f ca="1">IF('INF S3 3'!$AZ20="|","|",FH$38+'INF S3 3'!$AZ20)</f>
        <v>0.67807870370370371</v>
      </c>
      <c r="FI28" s="207">
        <f ca="1">IF('INF S3 3'!$AY20="|","|",FI$38+'INF S3 3'!$AY20)</f>
        <v>0.69548171296296291</v>
      </c>
      <c r="FJ28" s="190"/>
      <c r="FK28" s="198"/>
      <c r="FL28" s="207"/>
      <c r="FM28" s="83">
        <f ca="1">IF('INF S3 3'!$AY20="|","|",FM$37+'INF S3 3'!$AY20-'INF S3 3'!$AY$29)</f>
        <v>0.71666226851851844</v>
      </c>
      <c r="FN28" s="82">
        <f ca="1">IF('INF S3 3'!$AZ20="|","|",FN$38+'INF S3 3'!$AZ20)</f>
        <v>0.71974537037037034</v>
      </c>
      <c r="FO28" s="207">
        <f ca="1">IF('INF S3 3'!$AY20="|","|",FO$38+'INF S3 3'!$AY20)</f>
        <v>0.73714837962962954</v>
      </c>
      <c r="FP28" s="190"/>
      <c r="FQ28" s="198" t="str">
        <f ca="1">IF('INF S2 353-271'!$AE18="|","|",FQ$38+'INF S2 353-271'!$AE18)</f>
        <v>|</v>
      </c>
      <c r="FR28" s="89"/>
      <c r="FS28" s="207"/>
      <c r="FT28" s="82">
        <f ca="1">IF('INF S3 3'!$AZ20="|","|",FT$38+'INF S3 3'!$AZ20)</f>
        <v>0.76141203703703697</v>
      </c>
      <c r="FU28" s="198"/>
      <c r="FV28" s="89"/>
      <c r="FW28" s="83">
        <f ca="1">IF('INF S3 3'!$AY20="|","|",FW$37+'INF S3 3'!$AY20-'INF S3 3'!$AY$29)</f>
        <v>0.79999560185185181</v>
      </c>
      <c r="FX28" s="207">
        <f ca="1">IF('INF S3 3'!$AY20="|","|",FX$38+'INF S3 3'!$AY20)</f>
        <v>0.82048171296296291</v>
      </c>
      <c r="FY28" s="190"/>
      <c r="FZ28" s="198" t="str">
        <f ca="1">IF('INF S2 353-271'!$AE18="|","|",FZ$38+'INF S2 353-271'!$AE18)</f>
        <v>|</v>
      </c>
      <c r="GA28" s="207"/>
      <c r="GB28" s="82">
        <f ca="1">IF('INF S3 3'!$AZ20="|","|",GB$38+'INF S3 3'!$AZ20)</f>
        <v>0.84474537037037034</v>
      </c>
      <c r="GC28" s="198"/>
      <c r="GD28" s="89"/>
      <c r="GE28" s="83">
        <f ca="1">IF('INF S3 3'!$AY20="|","|",GE$37+'INF S3 3'!$AY20-'INF S3 3'!$AY$29)</f>
        <v>0.88332893518518518</v>
      </c>
      <c r="GF28" s="207">
        <f ca="1">IF('INF S3 3'!$AY20="|","|",GF$38+'INF S3 3'!$AY20)</f>
        <v>0.90381504629629628</v>
      </c>
      <c r="GG28" s="190"/>
      <c r="GH28" s="198" t="str">
        <f ca="1">IF('INF S2 353-271'!$AE18="|","|",GH$38+'INF S2 353-271'!$AE18)</f>
        <v>|</v>
      </c>
      <c r="GI28" s="207"/>
      <c r="GJ28" s="82">
        <f ca="1">IF('INF S3 3'!$AZ20="|","|",GJ$38+'INF S3 3'!$AZ20)</f>
        <v>0.92807870370370371</v>
      </c>
      <c r="GK28" s="89"/>
      <c r="GL28" s="83">
        <f ca="1">IF('INF S3 3'!$AY20="|","|",GL$37+'INF S3 3'!$AY20-'INF S3 3'!$AY$29)</f>
        <v>0.96666226851851844</v>
      </c>
    </row>
    <row r="29" spans="1:194">
      <c r="A29" s="226">
        <v>16.7</v>
      </c>
      <c r="B29" s="386"/>
      <c r="C29" s="286" t="s">
        <v>138</v>
      </c>
      <c r="D29" s="275"/>
      <c r="E29" s="83">
        <f ca="1">IF('INF S3 3'!$AQ21="|","|",E$25+'INF S3 3'!$AQ21)</f>
        <v>0.24452391203703702</v>
      </c>
      <c r="F29" s="207"/>
      <c r="G29" s="89"/>
      <c r="H29" s="207">
        <f ca="1">IF('INF S3 3'!$AQ21="|","|",H$25+'INF S3 3'!$AQ21)</f>
        <v>0.26535724537037036</v>
      </c>
      <c r="I29" s="190"/>
      <c r="J29" s="82" t="str">
        <f ca="1">IF('INF S3 3'!$AR21="|","|",J$25+'INF S3 3'!$AR21)</f>
        <v>|</v>
      </c>
      <c r="K29" s="83">
        <f ca="1">IF('INF S3 3'!$AQ21="|","|",K$25+'INF S3 3'!$AQ21)</f>
        <v>0.28619057870370368</v>
      </c>
      <c r="L29" s="207"/>
      <c r="M29" s="89"/>
      <c r="N29" s="196" t="str">
        <f ca="1">IF('INF S3 3'!$AS21="|","|",N$25+'INF S3 3'!$AS21)</f>
        <v>|</v>
      </c>
      <c r="O29" s="207">
        <f ca="1">IF('INF S3 3'!$AQ21="|","|",O$25+'INF S3 3'!$AQ21)</f>
        <v>0.30702391203703705</v>
      </c>
      <c r="P29" s="190"/>
      <c r="Q29" s="82" t="str">
        <f ca="1">IF('INF S3 3'!$AR21="|","|",Q$25+'INF S3 3'!$AR21)</f>
        <v>|</v>
      </c>
      <c r="R29" s="83">
        <f ca="1">IF('INF S3 3'!$AQ21="|","|",R$25+'INF S3 3'!$AQ21)</f>
        <v>0.32785724537037036</v>
      </c>
      <c r="S29" s="207"/>
      <c r="T29" s="89"/>
      <c r="U29" s="198"/>
      <c r="V29" s="207">
        <f ca="1">IF('INF S3 3'!$AQ21="|","|",V$25+'INF S3 3'!$AQ21)</f>
        <v>0.34869057870370368</v>
      </c>
      <c r="W29" s="190"/>
      <c r="X29" s="82" t="str">
        <f ca="1">IF('INF S3 3'!$AR21="|","|",X$25+'INF S3 3'!$AR21)</f>
        <v>|</v>
      </c>
      <c r="Y29" s="83">
        <f ca="1">IF('INF S3 3'!$AQ21="|","|",Y$25+'INF S3 3'!$AQ21)</f>
        <v>0.36952391203703705</v>
      </c>
      <c r="Z29" s="207"/>
      <c r="AA29" s="89"/>
      <c r="AB29" s="198" t="str">
        <f ca="1">IF('INF S2 353-271'!$AT21="|","|",AB$25+'INF S2 353-271'!$AT21)</f>
        <v>|</v>
      </c>
      <c r="AC29" s="207">
        <f ca="1">IF('INF S3 3'!$AQ21="|","|",AC$25+'INF S3 3'!$AQ21)</f>
        <v>0.39035724537037036</v>
      </c>
      <c r="AD29" s="190"/>
      <c r="AE29" s="82" t="str">
        <f ca="1">IF('INF S3 3'!$AR21="|","|",AE$25+'INF S3 3'!$AR21)</f>
        <v>|</v>
      </c>
      <c r="AF29" s="207"/>
      <c r="AG29" s="198"/>
      <c r="AH29" s="207">
        <f ca="1">IF('INF S3 3'!$AQ21="|","|",AH$25+'INF S3 3'!$AQ21)</f>
        <v>0.43202391203703705</v>
      </c>
      <c r="AI29" s="190"/>
      <c r="AJ29" s="83">
        <f ca="1">IF('INF S3 3'!$AQ21="|","|",AJ$25+'INF S3 3'!$AQ21)</f>
        <v>0.45285724537037036</v>
      </c>
      <c r="AK29" s="89"/>
      <c r="AL29" s="198" t="str">
        <f ca="1">IF('INF S2 353-271'!$AT21="|","|",AL$25+'INF S2 353-271'!$AT21)</f>
        <v>|</v>
      </c>
      <c r="AM29" s="82" t="str">
        <f ca="1">IF('INF S3 3'!$AR21="|","|",AM$25+'INF S3 3'!$AR21)</f>
        <v>|</v>
      </c>
      <c r="AN29" s="207"/>
      <c r="AO29" s="198"/>
      <c r="AP29" s="207">
        <f ca="1">IF('INF S3 3'!$AQ21="|","|",AP$25+'INF S3 3'!$AQ21)</f>
        <v>0.51535724537037031</v>
      </c>
      <c r="AQ29" s="190"/>
      <c r="AR29" s="83">
        <f ca="1">IF('INF S3 3'!$AQ21="|","|",AR$25+'INF S3 3'!$AQ21)</f>
        <v>0.53619057870370368</v>
      </c>
      <c r="AS29" s="89"/>
      <c r="AT29" s="198" t="str">
        <f ca="1">IF('INF S2 353-271'!$AT21="|","|",AT$25+'INF S2 353-271'!$AT21)</f>
        <v>|</v>
      </c>
      <c r="AU29" s="82" t="str">
        <f ca="1">IF('INF S3 3'!$AR21="|","|",AU$25+'INF S3 3'!$AR21)</f>
        <v>|</v>
      </c>
      <c r="AV29" s="207"/>
      <c r="AW29" s="198"/>
      <c r="AX29" s="207">
        <f ca="1">IF('INF S3 3'!$AQ21="|","|",AX$25+'INF S3 3'!$AQ21)</f>
        <v>0.59869057870370368</v>
      </c>
      <c r="AY29" s="190"/>
      <c r="AZ29" s="83">
        <f ca="1">IF('INF S3 3'!$AQ21="|","|",AZ$25+'INF S3 3'!$AQ21)</f>
        <v>0.61952391203703694</v>
      </c>
      <c r="BA29" s="89"/>
      <c r="BB29" s="198" t="str">
        <f ca="1">IF('INF S2 353-271'!$AT21="|","|",BB$25+'INF S2 353-271'!$AT21)</f>
        <v>|</v>
      </c>
      <c r="BC29" s="82" t="str">
        <f ca="1">IF('INF S3 3'!$AR21="|","|",BC$25+'INF S3 3'!$AR21)</f>
        <v>|</v>
      </c>
      <c r="BD29" s="83">
        <f ca="1">IF('INF S3 3'!$AQ21="|","|",BD$25+'INF S3 3'!$AQ21)</f>
        <v>0.66119057870370368</v>
      </c>
      <c r="BE29" s="207"/>
      <c r="BF29" s="89"/>
      <c r="BG29" s="198"/>
      <c r="BH29" s="207">
        <f ca="1">IF('INF S3 3'!$AQ21="|","|",BH$25+'INF S3 3'!$AQ21)</f>
        <v>0.68202391203703705</v>
      </c>
      <c r="BI29" s="190"/>
      <c r="BJ29" s="82" t="str">
        <f ca="1">IF('INF S3 3'!$AR21="|","|",BJ$25+'INF S3 3'!$AR21)</f>
        <v>|</v>
      </c>
      <c r="BK29" s="83">
        <f ca="1">IF('INF S3 3'!$AQ21="|","|",BK$25+'INF S3 3'!$AQ21)</f>
        <v>0.70285724537037042</v>
      </c>
      <c r="BL29" s="207"/>
      <c r="BM29" s="89"/>
      <c r="BN29" s="198" t="str">
        <f ca="1">IF('INF S2 353-271'!$AT21="|","|",BN$25+'INF S2 353-271'!$AT21)</f>
        <v>|</v>
      </c>
      <c r="BO29" s="207">
        <f ca="1">IF('INF S3 3'!$AQ21="|","|",BO$25+'INF S3 3'!$AQ21)</f>
        <v>0.72369057870370368</v>
      </c>
      <c r="BP29" s="190"/>
      <c r="BQ29" s="82" t="str">
        <f ca="1">IF('INF S3 3'!$AR21="|","|",BQ$25+'INF S3 3'!$AR21)</f>
        <v>|</v>
      </c>
      <c r="BR29" s="83">
        <f ca="1">IF('INF S3 3'!$AQ21="|","|",BR$25+'INF S3 3'!$AQ21)</f>
        <v>0.74452391203703705</v>
      </c>
      <c r="BS29" s="207"/>
      <c r="BT29" s="89"/>
      <c r="BU29" s="198"/>
      <c r="BV29" s="207">
        <f ca="1">IF('INF S3 3'!$AQ21="|","|",BV$25+'INF S3 3'!$AQ21)</f>
        <v>0.76535724537037042</v>
      </c>
      <c r="BW29" s="190"/>
      <c r="BX29" s="82" t="str">
        <f ca="1">IF('INF S3 3'!$AR21="|","|",BX$25+'INF S3 3'!$AR21)</f>
        <v>|</v>
      </c>
      <c r="BY29" s="207"/>
      <c r="BZ29" s="198" t="str">
        <f ca="1">IF('INF S2 353-271'!$AT21="|","|",BZ$25+'INF S2 353-271'!$AT21)</f>
        <v>|</v>
      </c>
      <c r="CA29" s="207">
        <f ca="1">IF('INF S3 3'!$AQ21="|","|",CA$25+'INF S3 3'!$AQ21)</f>
        <v>0.80702391203703705</v>
      </c>
      <c r="CB29" s="190"/>
      <c r="CC29" s="83">
        <f ca="1">IF('INF S3 3'!$AQ21="|","|",CC$25+'INF S3 3'!$AQ21)</f>
        <v>0.82785724537037042</v>
      </c>
      <c r="CD29" s="89"/>
      <c r="CE29" s="198"/>
      <c r="CF29" s="82" t="str">
        <f ca="1">IF('INF S3 3'!$AR21="|","|",CF$25+'INF S3 3'!$AR21)</f>
        <v>|</v>
      </c>
      <c r="CG29" s="207"/>
      <c r="CH29" s="198" t="str">
        <f ca="1">IF('INF S2 353-271'!$AT21="|","|",CH$25+'INF S2 353-271'!$AT21)</f>
        <v>|</v>
      </c>
      <c r="CI29" s="207">
        <f ca="1">IF('INF S3 3'!$AQ21="|","|",CI$25+'INF S3 3'!$AQ21)</f>
        <v>0.89035724537037042</v>
      </c>
      <c r="CJ29" s="190"/>
      <c r="CK29" s="83">
        <f ca="1">IF('INF S3 3'!$AQ21="|","|",CK$25+'INF S3 3'!$AQ21)</f>
        <v>0.91119057870370368</v>
      </c>
      <c r="CL29" s="89"/>
      <c r="CM29" s="198"/>
      <c r="CN29" s="82" t="str">
        <f ca="1">IF('INF S3 3'!$AR21="|","|",CN$25+'INF S3 3'!$AR21)</f>
        <v>|</v>
      </c>
      <c r="CO29" s="207"/>
      <c r="CP29" s="198"/>
      <c r="CQ29" s="190"/>
      <c r="CR29" s="83">
        <f ca="1">IF('INF S3 3'!$AQ21="|","|",CR$25+'INF S3 3'!$AQ21)</f>
        <v>0.99452391203703705</v>
      </c>
      <c r="CS29" s="175"/>
      <c r="CT29" s="175"/>
      <c r="CU29" s="280"/>
      <c r="CV29" s="226">
        <v>16.7</v>
      </c>
      <c r="CW29" s="226"/>
      <c r="CX29" s="286" t="s">
        <v>138</v>
      </c>
      <c r="CY29" s="89"/>
      <c r="CZ29" s="83">
        <f ca="1">IF('INF S3 3'!$AY21="|","|",CZ$37+'INF S3 3'!$AY21-'INF S3 3'!$AY$29)</f>
        <v>0.21455578703703704</v>
      </c>
      <c r="DA29" s="82" t="str">
        <f ca="1">IF('INF S3 3'!$AZ21="|","|",DA$38+'INF S3 3'!$AZ21)</f>
        <v>|</v>
      </c>
      <c r="DB29" s="207">
        <f ca="1">IF('INF S3 3'!$AY21="|","|",DB$38+'INF S3 3'!$AY21)</f>
        <v>0.23504189814814813</v>
      </c>
      <c r="DC29" s="190"/>
      <c r="DD29" s="198"/>
      <c r="DE29" s="89"/>
      <c r="DF29" s="207"/>
      <c r="DG29" s="83">
        <f ca="1">IF('INF S3 3'!$AY21="|","|",DG$37+'INF S3 3'!$AY21-'INF S3 3'!$AY$29)</f>
        <v>0.25622245370370372</v>
      </c>
      <c r="DH29" s="82" t="str">
        <f ca="1">IF('INF S3 3'!$AZ21="|","|",DH$38+'INF S3 3'!$AZ21)</f>
        <v>|</v>
      </c>
      <c r="DI29" s="207">
        <f ca="1">IF('INF S3 3'!$AY21="|","|",DI$38+'INF S3 3'!$AY21)</f>
        <v>0.27670856481481482</v>
      </c>
      <c r="DJ29" s="190"/>
      <c r="DK29" s="198"/>
      <c r="DL29" s="89"/>
      <c r="DM29" s="207"/>
      <c r="DN29" s="83">
        <f ca="1">IF('INF S3 3'!$AY21="|","|",DN$37+'INF S3 3'!$AY21-'INF S3 3'!$AY$29)</f>
        <v>0.29788912037037035</v>
      </c>
      <c r="DO29" s="82" t="str">
        <f ca="1">IF('INF S3 3'!$AZ21="|","|",DO$38+'INF S3 3'!$AZ21)</f>
        <v>|</v>
      </c>
      <c r="DP29" s="207">
        <f ca="1">IF('INF S3 3'!$AY21="|","|",DP$38+'INF S3 3'!$AY21)</f>
        <v>0.31837523148148145</v>
      </c>
      <c r="DQ29" s="190"/>
      <c r="DR29" s="198" t="str">
        <f ca="1">IF('INF S2 353-271'!$AE19="|","|",DR$38+'INF S2 353-271'!$AE19)</f>
        <v>|</v>
      </c>
      <c r="DS29" s="89"/>
      <c r="DT29" s="207"/>
      <c r="DU29" s="83">
        <f ca="1">IF('INF S3 3'!$AY21="|","|",DU$37+'INF S3 3'!$AY21-'INF S3 3'!$AY$29)</f>
        <v>0.33955578703703704</v>
      </c>
      <c r="DV29" s="82" t="str">
        <f ca="1">IF('INF S3 3'!$AZ21="|","|",DV$38+'INF S3 3'!$AZ21)</f>
        <v>|</v>
      </c>
      <c r="DW29" s="207">
        <f ca="1">IF('INF S3 3'!$AY21="|","|",DW$38+'INF S3 3'!$AY21)</f>
        <v>0.36004189814814813</v>
      </c>
      <c r="DX29" s="190"/>
      <c r="DY29" s="198"/>
      <c r="DZ29" s="89"/>
      <c r="EA29" s="207"/>
      <c r="EB29" s="82" t="str">
        <f ca="1">IF('INF S3 3'!$AZ21="|","|",EB$38+'INF S3 3'!$AZ21)</f>
        <v>|</v>
      </c>
      <c r="EC29" s="198" t="str">
        <f ca="1">IF('INF S2 353-271'!$AE19="|","|",EC$38+'INF S2 353-271'!$AE19)</f>
        <v>|</v>
      </c>
      <c r="ED29" s="89"/>
      <c r="EE29" s="83">
        <f ca="1">IF('INF S3 3'!$AY21="|","|",EE$37+'INF S3 3'!$AY21-'INF S3 3'!$AY$29)</f>
        <v>0.42288912037037035</v>
      </c>
      <c r="EF29" s="207">
        <f ca="1">IF('INF S3 3'!$AY21="|","|",EF$38+'INF S3 3'!$AY21)</f>
        <v>0.44337523148148145</v>
      </c>
      <c r="EG29" s="190"/>
      <c r="EH29" s="198"/>
      <c r="EI29" s="207"/>
      <c r="EJ29" s="82" t="str">
        <f ca="1">IF('INF S3 3'!$AZ21="|","|",EJ$38+'INF S3 3'!$AZ21)</f>
        <v>|</v>
      </c>
      <c r="EK29" s="198" t="str">
        <f ca="1">IF('INF S2 353-271'!$AE19="|","|",EK$38+'INF S2 353-271'!$AE19)</f>
        <v>|</v>
      </c>
      <c r="EL29" s="89"/>
      <c r="EM29" s="83">
        <f ca="1">IF('INF S3 3'!$AY21="|","|",EM$37+'INF S3 3'!$AY21-'INF S3 3'!$AY$29)</f>
        <v>0.50622245370370367</v>
      </c>
      <c r="EN29" s="207">
        <f ca="1">IF('INF S3 3'!$AY21="|","|",EN$38+'INF S3 3'!$AY21)</f>
        <v>0.52670856481481476</v>
      </c>
      <c r="EO29" s="190"/>
      <c r="EP29" s="198"/>
      <c r="EQ29" s="207"/>
      <c r="ER29" s="82" t="str">
        <f ca="1">IF('INF S3 3'!$AZ21="|","|",ER$38+'INF S3 3'!$AZ21)</f>
        <v>|</v>
      </c>
      <c r="ES29" s="198" t="str">
        <f ca="1">IF('INF S2 353-271'!$AE19="|","|",ES$38+'INF S2 353-271'!$AE19)</f>
        <v>|</v>
      </c>
      <c r="ET29" s="89"/>
      <c r="EU29" s="83">
        <f ca="1">IF('INF S3 3'!$AY21="|","|",EU$37+'INF S3 3'!$AY21-'INF S3 3'!$AY$29)</f>
        <v>0.58955578703703704</v>
      </c>
      <c r="EV29" s="207">
        <f ca="1">IF('INF S3 3'!$AY21="|","|",EV$38+'INF S3 3'!$AY21)</f>
        <v>0.61004189814814813</v>
      </c>
      <c r="EW29" s="190"/>
      <c r="EX29" s="198"/>
      <c r="EY29" s="207"/>
      <c r="EZ29" s="83">
        <f ca="1">IF('INF S3 3'!$AY21="|","|",EZ$37+'INF S3 3'!$AY21-'INF S3 3'!$AY$29)</f>
        <v>0.63122245370370378</v>
      </c>
      <c r="FA29" s="82" t="str">
        <f ca="1">IF('INF S3 3'!$AZ21="|","|",FA$38+'INF S3 3'!$AZ21)</f>
        <v>|</v>
      </c>
      <c r="FB29" s="207">
        <f ca="1">IF('INF S3 3'!$AY21="|","|",FB$38+'INF S3 3'!$AY21)</f>
        <v>0.65170856481481487</v>
      </c>
      <c r="FC29" s="190"/>
      <c r="FD29" s="198" t="str">
        <f ca="1">IF('INF S2 353-271'!$AE19="|","|",FD$38+'INF S2 353-271'!$AE19)</f>
        <v>|</v>
      </c>
      <c r="FE29" s="89"/>
      <c r="FF29" s="207"/>
      <c r="FG29" s="83">
        <f ca="1">IF('INF S3 3'!$AY21="|","|",FG$37+'INF S3 3'!$AY21-'INF S3 3'!$AY$29)</f>
        <v>0.67288912037037041</v>
      </c>
      <c r="FH29" s="82" t="str">
        <f ca="1">IF('INF S3 3'!$AZ21="|","|",FH$38+'INF S3 3'!$AZ21)</f>
        <v>|</v>
      </c>
      <c r="FI29" s="207">
        <f ca="1">IF('INF S3 3'!$AY21="|","|",FI$38+'INF S3 3'!$AY21)</f>
        <v>0.6933752314814815</v>
      </c>
      <c r="FJ29" s="190"/>
      <c r="FK29" s="198"/>
      <c r="FL29" s="207"/>
      <c r="FM29" s="83">
        <f ca="1">IF('INF S3 3'!$AY21="|","|",FM$37+'INF S3 3'!$AY21-'INF S3 3'!$AY$29)</f>
        <v>0.71455578703703704</v>
      </c>
      <c r="FN29" s="82" t="str">
        <f ca="1">IF('INF S3 3'!$AZ21="|","|",FN$38+'INF S3 3'!$AZ21)</f>
        <v>|</v>
      </c>
      <c r="FO29" s="207">
        <f ca="1">IF('INF S3 3'!$AY21="|","|",FO$38+'INF S3 3'!$AY21)</f>
        <v>0.73504189814814813</v>
      </c>
      <c r="FP29" s="190"/>
      <c r="FQ29" s="198" t="str">
        <f ca="1">IF('INF S2 353-271'!$AE19="|","|",FQ$38+'INF S2 353-271'!$AE19)</f>
        <v>|</v>
      </c>
      <c r="FR29" s="89"/>
      <c r="FS29" s="207"/>
      <c r="FT29" s="82" t="str">
        <f ca="1">IF('INF S3 3'!$AZ21="|","|",FT$38+'INF S3 3'!$AZ21)</f>
        <v>|</v>
      </c>
      <c r="FU29" s="198"/>
      <c r="FV29" s="89"/>
      <c r="FW29" s="83">
        <f ca="1">IF('INF S3 3'!$AY21="|","|",FW$37+'INF S3 3'!$AY21-'INF S3 3'!$AY$29)</f>
        <v>0.79788912037037041</v>
      </c>
      <c r="FX29" s="207">
        <f ca="1">IF('INF S3 3'!$AY21="|","|",FX$38+'INF S3 3'!$AY21)</f>
        <v>0.8183752314814815</v>
      </c>
      <c r="FY29" s="190"/>
      <c r="FZ29" s="198" t="str">
        <f ca="1">IF('INF S2 353-271'!$AE19="|","|",FZ$38+'INF S2 353-271'!$AE19)</f>
        <v>|</v>
      </c>
      <c r="GA29" s="207"/>
      <c r="GB29" s="82" t="str">
        <f ca="1">IF('INF S3 3'!$AZ21="|","|",GB$38+'INF S3 3'!$AZ21)</f>
        <v>|</v>
      </c>
      <c r="GC29" s="198"/>
      <c r="GD29" s="89"/>
      <c r="GE29" s="83">
        <f ca="1">IF('INF S3 3'!$AY21="|","|",GE$37+'INF S3 3'!$AY21-'INF S3 3'!$AY$29)</f>
        <v>0.88122245370370378</v>
      </c>
      <c r="GF29" s="207">
        <f ca="1">IF('INF S3 3'!$AY21="|","|",GF$38+'INF S3 3'!$AY21)</f>
        <v>0.90170856481481487</v>
      </c>
      <c r="GG29" s="190"/>
      <c r="GH29" s="198" t="str">
        <f ca="1">IF('INF S2 353-271'!$AE19="|","|",GH$38+'INF S2 353-271'!$AE19)</f>
        <v>|</v>
      </c>
      <c r="GI29" s="207"/>
      <c r="GJ29" s="82" t="str">
        <f ca="1">IF('INF S3 3'!$AZ21="|","|",GJ$38+'INF S3 3'!$AZ21)</f>
        <v>|</v>
      </c>
      <c r="GK29" s="89"/>
      <c r="GL29" s="83">
        <f ca="1">IF('INF S3 3'!$AY21="|","|",GL$37+'INF S3 3'!$AY21-'INF S3 3'!$AY$29)</f>
        <v>0.96455578703703704</v>
      </c>
    </row>
    <row r="30" spans="1:194">
      <c r="A30" s="148">
        <f ca="1">'INF S3 3'!K19</f>
        <v>18.84499999999997</v>
      </c>
      <c r="B30" s="284"/>
      <c r="C30" s="156" t="str">
        <f ca="1">'INF S3 3'!L19</f>
        <v>Dopiewo</v>
      </c>
      <c r="D30" s="275"/>
      <c r="E30" s="83">
        <f ca="1">IF('INF S3 3'!$AQ22="|","|",E$25+'INF S3 3'!$AQ22)</f>
        <v>0.24628317129629626</v>
      </c>
      <c r="F30" s="207"/>
      <c r="G30" s="89"/>
      <c r="H30" s="207">
        <f ca="1">IF('INF S3 3'!$AQ22="|","|",H$25+'INF S3 3'!$AQ22)</f>
        <v>0.2671165046296296</v>
      </c>
      <c r="I30" s="190"/>
      <c r="J30" s="82">
        <f ca="1">IF('INF S3 3'!$AR22="|","|",J$25+'INF S3 3'!$AR22)</f>
        <v>0.28372184027777775</v>
      </c>
      <c r="K30" s="83">
        <f ca="1">IF('INF S3 3'!$AQ22="|","|",K$25+'INF S3 3'!$AQ22)</f>
        <v>0.28794983796296292</v>
      </c>
      <c r="L30" s="207"/>
      <c r="M30" s="89"/>
      <c r="N30" s="196" t="str">
        <f ca="1">IF('INF S3 3'!$AS22="|","|",N$25+'INF S3 3'!$AS22)</f>
        <v>|</v>
      </c>
      <c r="O30" s="207">
        <f ca="1">IF('INF S3 3'!$AQ22="|","|",O$25+'INF S3 3'!$AQ22)</f>
        <v>0.30878317129629629</v>
      </c>
      <c r="P30" s="190"/>
      <c r="Q30" s="82">
        <f ca="1">IF('INF S3 3'!$AR22="|","|",Q$25+'INF S3 3'!$AR22)</f>
        <v>0.32538850694444443</v>
      </c>
      <c r="R30" s="83">
        <f ca="1">IF('INF S3 3'!$AQ22="|","|",R$25+'INF S3 3'!$AQ22)</f>
        <v>0.3296165046296296</v>
      </c>
      <c r="S30" s="207"/>
      <c r="T30" s="89"/>
      <c r="U30" s="198"/>
      <c r="V30" s="207">
        <f ca="1">IF('INF S3 3'!$AQ22="|","|",V$25+'INF S3 3'!$AQ22)</f>
        <v>0.35044983796296292</v>
      </c>
      <c r="W30" s="190"/>
      <c r="X30" s="82">
        <f ca="1">IF('INF S3 3'!$AR22="|","|",X$25+'INF S3 3'!$AR22)</f>
        <v>0.36705517361111112</v>
      </c>
      <c r="Y30" s="83">
        <f ca="1">IF('INF S3 3'!$AQ22="|","|",Y$25+'INF S3 3'!$AQ22)</f>
        <v>0.37128317129629629</v>
      </c>
      <c r="Z30" s="207"/>
      <c r="AA30" s="89"/>
      <c r="AB30" s="198" t="str">
        <f ca="1">IF('INF S2 353-271'!$AT22="|","|",AB$25+'INF S2 353-271'!$AT22)</f>
        <v>|</v>
      </c>
      <c r="AC30" s="207">
        <f ca="1">IF('INF S3 3'!$AQ22="|","|",AC$25+'INF S3 3'!$AQ22)</f>
        <v>0.3921165046296296</v>
      </c>
      <c r="AD30" s="190"/>
      <c r="AE30" s="82">
        <f ca="1">IF('INF S3 3'!$AR22="|","|",AE$25+'INF S3 3'!$AR22)</f>
        <v>0.40872184027777775</v>
      </c>
      <c r="AF30" s="207"/>
      <c r="AG30" s="198"/>
      <c r="AH30" s="207">
        <f ca="1">IF('INF S3 3'!$AQ22="|","|",AH$25+'INF S3 3'!$AQ22)</f>
        <v>0.43378317129629629</v>
      </c>
      <c r="AI30" s="190"/>
      <c r="AJ30" s="83">
        <f ca="1">IF('INF S3 3'!$AQ22="|","|",AJ$25+'INF S3 3'!$AQ22)</f>
        <v>0.4546165046296296</v>
      </c>
      <c r="AK30" s="89"/>
      <c r="AL30" s="198" t="str">
        <f ca="1">IF('INF S2 353-271'!$AT22="|","|",AL$25+'INF S2 353-271'!$AT22)</f>
        <v>|</v>
      </c>
      <c r="AM30" s="82">
        <f ca="1">IF('INF S3 3'!$AR22="|","|",AM$25+'INF S3 3'!$AR22)</f>
        <v>0.49205517361111112</v>
      </c>
      <c r="AN30" s="207"/>
      <c r="AO30" s="198"/>
      <c r="AP30" s="207">
        <f ca="1">IF('INF S3 3'!$AQ22="|","|",AP$25+'INF S3 3'!$AQ22)</f>
        <v>0.51711650462962966</v>
      </c>
      <c r="AQ30" s="190"/>
      <c r="AR30" s="83">
        <f ca="1">IF('INF S3 3'!$AQ22="|","|",AR$25+'INF S3 3'!$AQ22)</f>
        <v>0.53794983796296303</v>
      </c>
      <c r="AS30" s="89"/>
      <c r="AT30" s="198" t="str">
        <f ca="1">IF('INF S2 353-271'!$AT22="|","|",AT$25+'INF S2 353-271'!$AT22)</f>
        <v>|</v>
      </c>
      <c r="AU30" s="82">
        <f ca="1">IF('INF S3 3'!$AR22="|","|",AU$25+'INF S3 3'!$AR22)</f>
        <v>0.57538850694444443</v>
      </c>
      <c r="AV30" s="207"/>
      <c r="AW30" s="198"/>
      <c r="AX30" s="207">
        <f ca="1">IF('INF S3 3'!$AQ22="|","|",AX$25+'INF S3 3'!$AQ22)</f>
        <v>0.60044983796296303</v>
      </c>
      <c r="AY30" s="190"/>
      <c r="AZ30" s="83">
        <f ca="1">IF('INF S3 3'!$AQ22="|","|",AZ$25+'INF S3 3'!$AQ22)</f>
        <v>0.62128317129629629</v>
      </c>
      <c r="BA30" s="89"/>
      <c r="BB30" s="198" t="str">
        <f ca="1">IF('INF S2 353-271'!$AT22="|","|",BB$25+'INF S2 353-271'!$AT22)</f>
        <v>|</v>
      </c>
      <c r="BC30" s="82">
        <f ca="1">IF('INF S3 3'!$AR22="|","|",BC$25+'INF S3 3'!$AR22)</f>
        <v>0.6587218402777778</v>
      </c>
      <c r="BD30" s="83">
        <f ca="1">IF('INF S3 3'!$AQ22="|","|",BD$25+'INF S3 3'!$AQ22)</f>
        <v>0.66294983796296303</v>
      </c>
      <c r="BE30" s="207"/>
      <c r="BF30" s="89"/>
      <c r="BG30" s="198"/>
      <c r="BH30" s="207">
        <f ca="1">IF('INF S3 3'!$AQ22="|","|",BH$25+'INF S3 3'!$AQ22)</f>
        <v>0.6837831712962964</v>
      </c>
      <c r="BI30" s="190"/>
      <c r="BJ30" s="82">
        <f ca="1">IF('INF S3 3'!$AR22="|","|",BJ$25+'INF S3 3'!$AR22)</f>
        <v>0.70038850694444454</v>
      </c>
      <c r="BK30" s="83">
        <f ca="1">IF('INF S3 3'!$AQ22="|","|",BK$25+'INF S3 3'!$AQ22)</f>
        <v>0.70461650462962977</v>
      </c>
      <c r="BL30" s="207"/>
      <c r="BM30" s="89"/>
      <c r="BN30" s="198" t="str">
        <f ca="1">IF('INF S2 353-271'!$AT22="|","|",BN$25+'INF S2 353-271'!$AT22)</f>
        <v>|</v>
      </c>
      <c r="BO30" s="207">
        <f ca="1">IF('INF S3 3'!$AQ22="|","|",BO$25+'INF S3 3'!$AQ22)</f>
        <v>0.72544983796296303</v>
      </c>
      <c r="BP30" s="190"/>
      <c r="BQ30" s="82">
        <f ca="1">IF('INF S3 3'!$AR22="|","|",BQ$25+'INF S3 3'!$AR22)</f>
        <v>0.74205517361111117</v>
      </c>
      <c r="BR30" s="83">
        <f ca="1">IF('INF S3 3'!$AQ22="|","|",BR$25+'INF S3 3'!$AQ22)</f>
        <v>0.7462831712962964</v>
      </c>
      <c r="BS30" s="207"/>
      <c r="BT30" s="89"/>
      <c r="BU30" s="198"/>
      <c r="BV30" s="207">
        <f ca="1">IF('INF S3 3'!$AQ22="|","|",BV$25+'INF S3 3'!$AQ22)</f>
        <v>0.76711650462962977</v>
      </c>
      <c r="BW30" s="190"/>
      <c r="BX30" s="82">
        <f ca="1">IF('INF S3 3'!$AR22="|","|",BX$25+'INF S3 3'!$AR22)</f>
        <v>0.7837218402777778</v>
      </c>
      <c r="BY30" s="207"/>
      <c r="BZ30" s="198" t="str">
        <f ca="1">IF('INF S2 353-271'!$AT22="|","|",BZ$25+'INF S2 353-271'!$AT22)</f>
        <v>|</v>
      </c>
      <c r="CA30" s="207">
        <f ca="1">IF('INF S3 3'!$AQ22="|","|",CA$25+'INF S3 3'!$AQ22)</f>
        <v>0.8087831712962964</v>
      </c>
      <c r="CB30" s="190"/>
      <c r="CC30" s="83">
        <f ca="1">IF('INF S3 3'!$AQ22="|","|",CC$25+'INF S3 3'!$AQ22)</f>
        <v>0.82961650462962977</v>
      </c>
      <c r="CD30" s="89"/>
      <c r="CE30" s="198"/>
      <c r="CF30" s="82">
        <f ca="1">IF('INF S3 3'!$AR22="|","|",CF$25+'INF S3 3'!$AR22)</f>
        <v>0.86705517361111117</v>
      </c>
      <c r="CG30" s="207"/>
      <c r="CH30" s="198" t="str">
        <f ca="1">IF('INF S2 353-271'!$AT22="|","|",CH$25+'INF S2 353-271'!$AT22)</f>
        <v>|</v>
      </c>
      <c r="CI30" s="207">
        <f ca="1">IF('INF S3 3'!$AQ22="|","|",CI$25+'INF S3 3'!$AQ22)</f>
        <v>0.89211650462962977</v>
      </c>
      <c r="CJ30" s="190"/>
      <c r="CK30" s="83">
        <f ca="1">IF('INF S3 3'!$AQ22="|","|",CK$25+'INF S3 3'!$AQ22)</f>
        <v>0.91294983796296303</v>
      </c>
      <c r="CL30" s="89"/>
      <c r="CM30" s="198"/>
      <c r="CN30" s="82">
        <f ca="1">IF('INF S3 3'!$AR22="|","|",CN$25+'INF S3 3'!$AR22)</f>
        <v>0.95038850694444454</v>
      </c>
      <c r="CO30" s="207"/>
      <c r="CP30" s="198"/>
      <c r="CQ30" s="190"/>
      <c r="CR30" s="83">
        <f ca="1">IF('INF S3 3'!$AQ22="|","|",CR$25+'INF S3 3'!$AQ22)</f>
        <v>0.9962831712962964</v>
      </c>
      <c r="CS30" s="175"/>
      <c r="CT30" s="175"/>
      <c r="CU30" s="280"/>
      <c r="CV30" s="148">
        <v>18.84499999999997</v>
      </c>
      <c r="CW30" s="148"/>
      <c r="CX30" s="156" t="s">
        <v>135</v>
      </c>
      <c r="CY30" s="89"/>
      <c r="CZ30" s="83">
        <f ca="1">IF('INF S3 3'!$AY22="|","|",CZ$37+'INF S3 3'!$AY22-'INF S3 3'!$AY$29)</f>
        <v>0.21279652777777777</v>
      </c>
      <c r="DA30" s="82">
        <f ca="1">IF('INF S3 3'!$AZ22="|","|",DA$38+'INF S3 3'!$AZ22)</f>
        <v>0.21711805555555552</v>
      </c>
      <c r="DB30" s="207">
        <f ca="1">IF('INF S3 3'!$AY22="|","|",DB$38+'INF S3 3'!$AY22)</f>
        <v>0.23328263888888887</v>
      </c>
      <c r="DC30" s="190"/>
      <c r="DD30" s="198"/>
      <c r="DE30" s="89"/>
      <c r="DF30" s="207"/>
      <c r="DG30" s="83">
        <f ca="1">IF('INF S3 3'!$AY22="|","|",DG$37+'INF S3 3'!$AY22-'INF S3 3'!$AY$29)</f>
        <v>0.25446319444444448</v>
      </c>
      <c r="DH30" s="82">
        <f ca="1">IF('INF S3 3'!$AZ22="|","|",DH$38+'INF S3 3'!$AZ22)</f>
        <v>0.25878472222222221</v>
      </c>
      <c r="DI30" s="207">
        <f ca="1">IF('INF S3 3'!$AY22="|","|",DI$38+'INF S3 3'!$AY22)</f>
        <v>0.27494930555555558</v>
      </c>
      <c r="DJ30" s="190"/>
      <c r="DK30" s="198"/>
      <c r="DL30" s="89"/>
      <c r="DM30" s="207"/>
      <c r="DN30" s="83">
        <f ca="1">IF('INF S3 3'!$AY22="|","|",DN$37+'INF S3 3'!$AY22-'INF S3 3'!$AY$29)</f>
        <v>0.29612986111111111</v>
      </c>
      <c r="DO30" s="82">
        <f ca="1">IF('INF S3 3'!$AZ22="|","|",DO$38+'INF S3 3'!$AZ22)</f>
        <v>0.30045138888888884</v>
      </c>
      <c r="DP30" s="207">
        <f ca="1">IF('INF S3 3'!$AY22="|","|",DP$38+'INF S3 3'!$AY22)</f>
        <v>0.31661597222222221</v>
      </c>
      <c r="DQ30" s="190"/>
      <c r="DR30" s="198" t="str">
        <f ca="1">IF('INF S2 353-271'!$AE19="|","|",DR$38+'INF S2 353-271'!$AE19)</f>
        <v>|</v>
      </c>
      <c r="DS30" s="89"/>
      <c r="DT30" s="207"/>
      <c r="DU30" s="83">
        <f ca="1">IF('INF S3 3'!$AY22="|","|",DU$37+'INF S3 3'!$AY22-'INF S3 3'!$AY$29)</f>
        <v>0.3377965277777778</v>
      </c>
      <c r="DV30" s="82">
        <f ca="1">IF('INF S3 3'!$AZ22="|","|",DV$38+'INF S3 3'!$AZ22)</f>
        <v>0.34211805555555552</v>
      </c>
      <c r="DW30" s="207">
        <f ca="1">IF('INF S3 3'!$AY22="|","|",DW$38+'INF S3 3'!$AY22)</f>
        <v>0.35828263888888889</v>
      </c>
      <c r="DX30" s="190"/>
      <c r="DY30" s="198"/>
      <c r="DZ30" s="89"/>
      <c r="EA30" s="207"/>
      <c r="EB30" s="82">
        <f ca="1">IF('INF S3 3'!$AZ22="|","|",EB$38+'INF S3 3'!$AZ22)</f>
        <v>0.38378472222222221</v>
      </c>
      <c r="EC30" s="198" t="str">
        <f ca="1">IF('INF S2 353-271'!$AE19="|","|",EC$38+'INF S2 353-271'!$AE19)</f>
        <v>|</v>
      </c>
      <c r="ED30" s="89"/>
      <c r="EE30" s="83">
        <f ca="1">IF('INF S3 3'!$AY22="|","|",EE$37+'INF S3 3'!$AY22-'INF S3 3'!$AY$29)</f>
        <v>0.42112986111111111</v>
      </c>
      <c r="EF30" s="207">
        <f ca="1">IF('INF S3 3'!$AY22="|","|",EF$38+'INF S3 3'!$AY22)</f>
        <v>0.44161597222222221</v>
      </c>
      <c r="EG30" s="190"/>
      <c r="EH30" s="198"/>
      <c r="EI30" s="207"/>
      <c r="EJ30" s="82">
        <f ca="1">IF('INF S3 3'!$AZ22="|","|",EJ$38+'INF S3 3'!$AZ22)</f>
        <v>0.46711805555555552</v>
      </c>
      <c r="EK30" s="198" t="str">
        <f ca="1">IF('INF S2 353-271'!$AE19="|","|",EK$38+'INF S2 353-271'!$AE19)</f>
        <v>|</v>
      </c>
      <c r="EL30" s="89"/>
      <c r="EM30" s="83">
        <f ca="1">IF('INF S3 3'!$AY22="|","|",EM$37+'INF S3 3'!$AY22-'INF S3 3'!$AY$29)</f>
        <v>0.50446319444444443</v>
      </c>
      <c r="EN30" s="207">
        <f ca="1">IF('INF S3 3'!$AY22="|","|",EN$38+'INF S3 3'!$AY22)</f>
        <v>0.52494930555555552</v>
      </c>
      <c r="EO30" s="190"/>
      <c r="EP30" s="198"/>
      <c r="EQ30" s="207"/>
      <c r="ER30" s="82">
        <f ca="1">IF('INF S3 3'!$AZ22="|","|",ER$38+'INF S3 3'!$AZ22)</f>
        <v>0.55045138888888889</v>
      </c>
      <c r="ES30" s="198" t="str">
        <f ca="1">IF('INF S2 353-271'!$AE19="|","|",ES$38+'INF S2 353-271'!$AE19)</f>
        <v>|</v>
      </c>
      <c r="ET30" s="89"/>
      <c r="EU30" s="83">
        <f ca="1">IF('INF S3 3'!$AY22="|","|",EU$37+'INF S3 3'!$AY22-'INF S3 3'!$AY$29)</f>
        <v>0.5877965277777778</v>
      </c>
      <c r="EV30" s="207">
        <f ca="1">IF('INF S3 3'!$AY22="|","|",EV$38+'INF S3 3'!$AY22)</f>
        <v>0.60828263888888889</v>
      </c>
      <c r="EW30" s="190"/>
      <c r="EX30" s="198"/>
      <c r="EY30" s="207"/>
      <c r="EZ30" s="83">
        <f ca="1">IF('INF S3 3'!$AY22="|","|",EZ$37+'INF S3 3'!$AY22-'INF S3 3'!$AY$29)</f>
        <v>0.62946319444444454</v>
      </c>
      <c r="FA30" s="82">
        <f ca="1">IF('INF S3 3'!$AZ22="|","|",FA$38+'INF S3 3'!$AZ22)</f>
        <v>0.63378472222222215</v>
      </c>
      <c r="FB30" s="207">
        <f ca="1">IF('INF S3 3'!$AY22="|","|",FB$38+'INF S3 3'!$AY22)</f>
        <v>0.64994930555555563</v>
      </c>
      <c r="FC30" s="190"/>
      <c r="FD30" s="198" t="str">
        <f ca="1">IF('INF S2 353-271'!$AE19="|","|",FD$38+'INF S2 353-271'!$AE19)</f>
        <v>|</v>
      </c>
      <c r="FE30" s="89"/>
      <c r="FF30" s="207"/>
      <c r="FG30" s="83">
        <f ca="1">IF('INF S3 3'!$AY22="|","|",FG$37+'INF S3 3'!$AY22-'INF S3 3'!$AY$29)</f>
        <v>0.67112986111111117</v>
      </c>
      <c r="FH30" s="82">
        <f ca="1">IF('INF S3 3'!$AZ22="|","|",FH$38+'INF S3 3'!$AZ22)</f>
        <v>0.67545138888888889</v>
      </c>
      <c r="FI30" s="207">
        <f ca="1">IF('INF S3 3'!$AY22="|","|",FI$38+'INF S3 3'!$AY22)</f>
        <v>0.69161597222222226</v>
      </c>
      <c r="FJ30" s="190"/>
      <c r="FK30" s="198"/>
      <c r="FL30" s="207"/>
      <c r="FM30" s="83">
        <f ca="1">IF('INF S3 3'!$AY22="|","|",FM$37+'INF S3 3'!$AY22-'INF S3 3'!$AY$29)</f>
        <v>0.7127965277777778</v>
      </c>
      <c r="FN30" s="82">
        <f ca="1">IF('INF S3 3'!$AZ22="|","|",FN$38+'INF S3 3'!$AZ22)</f>
        <v>0.71711805555555552</v>
      </c>
      <c r="FO30" s="207">
        <f ca="1">IF('INF S3 3'!$AY22="|","|",FO$38+'INF S3 3'!$AY22)</f>
        <v>0.73328263888888889</v>
      </c>
      <c r="FP30" s="190"/>
      <c r="FQ30" s="198" t="str">
        <f ca="1">IF('INF S2 353-271'!$AE19="|","|",FQ$38+'INF S2 353-271'!$AE19)</f>
        <v>|</v>
      </c>
      <c r="FR30" s="89"/>
      <c r="FS30" s="207"/>
      <c r="FT30" s="82">
        <f ca="1">IF('INF S3 3'!$AZ22="|","|",FT$38+'INF S3 3'!$AZ22)</f>
        <v>0.75878472222222215</v>
      </c>
      <c r="FU30" s="198"/>
      <c r="FV30" s="89"/>
      <c r="FW30" s="83">
        <f ca="1">IF('INF S3 3'!$AY22="|","|",FW$37+'INF S3 3'!$AY22-'INF S3 3'!$AY$29)</f>
        <v>0.79612986111111117</v>
      </c>
      <c r="FX30" s="207">
        <f ca="1">IF('INF S3 3'!$AY22="|","|",FX$38+'INF S3 3'!$AY22)</f>
        <v>0.81661597222222226</v>
      </c>
      <c r="FY30" s="190"/>
      <c r="FZ30" s="198" t="str">
        <f ca="1">IF('INF S2 353-271'!$AE19="|","|",FZ$38+'INF S2 353-271'!$AE19)</f>
        <v>|</v>
      </c>
      <c r="GA30" s="207"/>
      <c r="GB30" s="82">
        <f ca="1">IF('INF S3 3'!$AZ22="|","|",GB$38+'INF S3 3'!$AZ22)</f>
        <v>0.84211805555555552</v>
      </c>
      <c r="GC30" s="198"/>
      <c r="GD30" s="89"/>
      <c r="GE30" s="83">
        <f ca="1">IF('INF S3 3'!$AY22="|","|",GE$37+'INF S3 3'!$AY22-'INF S3 3'!$AY$29)</f>
        <v>0.87946319444444454</v>
      </c>
      <c r="GF30" s="207">
        <f ca="1">IF('INF S3 3'!$AY22="|","|",GF$38+'INF S3 3'!$AY22)</f>
        <v>0.89994930555555563</v>
      </c>
      <c r="GG30" s="190"/>
      <c r="GH30" s="198" t="str">
        <f ca="1">IF('INF S2 353-271'!$AE19="|","|",GH$38+'INF S2 353-271'!$AE19)</f>
        <v>|</v>
      </c>
      <c r="GI30" s="207"/>
      <c r="GJ30" s="82">
        <f ca="1">IF('INF S3 3'!$AZ22="|","|",GJ$38+'INF S3 3'!$AZ22)</f>
        <v>0.92545138888888889</v>
      </c>
      <c r="GK30" s="89"/>
      <c r="GL30" s="83">
        <f ca="1">IF('INF S3 3'!$AY22="|","|",GL$37+'INF S3 3'!$AY22-'INF S3 3'!$AY$29)</f>
        <v>0.9627965277777778</v>
      </c>
    </row>
    <row r="31" spans="1:194">
      <c r="A31" s="148">
        <f ca="1">'INF S3 3'!K20</f>
        <v>24.75200000000001</v>
      </c>
      <c r="B31" s="284"/>
      <c r="C31" s="154" t="str">
        <f ca="1">'INF S3 3'!L20</f>
        <v>Otusz</v>
      </c>
      <c r="D31" s="275"/>
      <c r="E31" s="83">
        <f ca="1">IF('INF S3 3'!$AQ23="|","|",E$25+'INF S3 3'!$AQ23)</f>
        <v>0.24933549768518515</v>
      </c>
      <c r="F31" s="207"/>
      <c r="G31" s="89"/>
      <c r="H31" s="207">
        <f ca="1">IF('INF S3 3'!$AQ23="|","|",H$25+'INF S3 3'!$AQ23)</f>
        <v>0.27016883101851852</v>
      </c>
      <c r="I31" s="190"/>
      <c r="J31" s="82" t="str">
        <f ca="1">IF('INF S3 3'!$AR23="|","|",J$25+'INF S3 3'!$AR23)</f>
        <v>|</v>
      </c>
      <c r="K31" s="83">
        <f ca="1">IF('INF S3 3'!$AQ23="|","|",K$25+'INF S3 3'!$AQ23)</f>
        <v>0.29100216435185183</v>
      </c>
      <c r="L31" s="207"/>
      <c r="M31" s="89"/>
      <c r="N31" s="196" t="str">
        <f ca="1">IF('INF S3 3'!$AS23="|","|",N$25+'INF S3 3'!$AS23)</f>
        <v>|</v>
      </c>
      <c r="O31" s="207">
        <f ca="1">IF('INF S3 3'!$AQ23="|","|",O$25+'INF S3 3'!$AQ23)</f>
        <v>0.3118354976851852</v>
      </c>
      <c r="P31" s="190"/>
      <c r="Q31" s="82" t="str">
        <f ca="1">IF('INF S3 3'!$AR23="|","|",Q$25+'INF S3 3'!$AR23)</f>
        <v>|</v>
      </c>
      <c r="R31" s="83">
        <f ca="1">IF('INF S3 3'!$AQ23="|","|",R$25+'INF S3 3'!$AQ23)</f>
        <v>0.33266883101851852</v>
      </c>
      <c r="S31" s="207"/>
      <c r="T31" s="89"/>
      <c r="U31" s="198"/>
      <c r="V31" s="207">
        <f ca="1">IF('INF S3 3'!$AQ23="|","|",V$25+'INF S3 3'!$AQ23)</f>
        <v>0.35350216435185183</v>
      </c>
      <c r="W31" s="190"/>
      <c r="X31" s="82" t="str">
        <f ca="1">IF('INF S3 3'!$AR23="|","|",X$25+'INF S3 3'!$AR23)</f>
        <v>|</v>
      </c>
      <c r="Y31" s="83">
        <f ca="1">IF('INF S3 3'!$AQ23="|","|",Y$25+'INF S3 3'!$AQ23)</f>
        <v>0.3743354976851852</v>
      </c>
      <c r="Z31" s="207"/>
      <c r="AA31" s="89"/>
      <c r="AB31" s="198" t="str">
        <f ca="1">IF('INF S2 353-271'!$AT23="|","|",AB$25+'INF S2 353-271'!$AT23)</f>
        <v>|</v>
      </c>
      <c r="AC31" s="207">
        <f ca="1">IF('INF S3 3'!$AQ23="|","|",AC$25+'INF S3 3'!$AQ23)</f>
        <v>0.39516883101851852</v>
      </c>
      <c r="AD31" s="190"/>
      <c r="AE31" s="82" t="str">
        <f ca="1">IF('INF S3 3'!$AR23="|","|",AE$25+'INF S3 3'!$AR23)</f>
        <v>|</v>
      </c>
      <c r="AF31" s="207"/>
      <c r="AG31" s="198"/>
      <c r="AH31" s="207">
        <f ca="1">IF('INF S3 3'!$AQ23="|","|",AH$25+'INF S3 3'!$AQ23)</f>
        <v>0.4368354976851852</v>
      </c>
      <c r="AI31" s="190"/>
      <c r="AJ31" s="83">
        <f ca="1">IF('INF S3 3'!$AQ23="|","|",AJ$25+'INF S3 3'!$AQ23)</f>
        <v>0.45766883101851852</v>
      </c>
      <c r="AK31" s="89"/>
      <c r="AL31" s="198" t="str">
        <f ca="1">IF('INF S2 353-271'!$AT23="|","|",AL$25+'INF S2 353-271'!$AT23)</f>
        <v>|</v>
      </c>
      <c r="AM31" s="82" t="str">
        <f ca="1">IF('INF S3 3'!$AR23="|","|",AM$25+'INF S3 3'!$AR23)</f>
        <v>|</v>
      </c>
      <c r="AN31" s="207"/>
      <c r="AO31" s="198"/>
      <c r="AP31" s="207">
        <f ca="1">IF('INF S3 3'!$AQ23="|","|",AP$25+'INF S3 3'!$AQ23)</f>
        <v>0.52016883101851852</v>
      </c>
      <c r="AQ31" s="190"/>
      <c r="AR31" s="83">
        <f ca="1">IF('INF S3 3'!$AQ23="|","|",AR$25+'INF S3 3'!$AQ23)</f>
        <v>0.54100216435185189</v>
      </c>
      <c r="AS31" s="89"/>
      <c r="AT31" s="198" t="str">
        <f ca="1">IF('INF S2 353-271'!$AT23="|","|",AT$25+'INF S2 353-271'!$AT23)</f>
        <v>|</v>
      </c>
      <c r="AU31" s="82" t="str">
        <f ca="1">IF('INF S3 3'!$AR23="|","|",AU$25+'INF S3 3'!$AR23)</f>
        <v>|</v>
      </c>
      <c r="AV31" s="207"/>
      <c r="AW31" s="198"/>
      <c r="AX31" s="207">
        <f ca="1">IF('INF S3 3'!$AQ23="|","|",AX$25+'INF S3 3'!$AQ23)</f>
        <v>0.60350216435185189</v>
      </c>
      <c r="AY31" s="190"/>
      <c r="AZ31" s="83">
        <f ca="1">IF('INF S3 3'!$AQ23="|","|",AZ$25+'INF S3 3'!$AQ23)</f>
        <v>0.62433549768518515</v>
      </c>
      <c r="BA31" s="89"/>
      <c r="BB31" s="198" t="str">
        <f ca="1">IF('INF S2 353-271'!$AT23="|","|",BB$25+'INF S2 353-271'!$AT23)</f>
        <v>|</v>
      </c>
      <c r="BC31" s="82" t="str">
        <f ca="1">IF('INF S3 3'!$AR23="|","|",BC$25+'INF S3 3'!$AR23)</f>
        <v>|</v>
      </c>
      <c r="BD31" s="83">
        <f ca="1">IF('INF S3 3'!$AQ23="|","|",BD$25+'INF S3 3'!$AQ23)</f>
        <v>0.66600216435185189</v>
      </c>
      <c r="BE31" s="207"/>
      <c r="BF31" s="89"/>
      <c r="BG31" s="198"/>
      <c r="BH31" s="207">
        <f ca="1">IF('INF S3 3'!$AQ23="|","|",BH$25+'INF S3 3'!$AQ23)</f>
        <v>0.68683549768518526</v>
      </c>
      <c r="BI31" s="190"/>
      <c r="BJ31" s="82" t="str">
        <f ca="1">IF('INF S3 3'!$AR23="|","|",BJ$25+'INF S3 3'!$AR23)</f>
        <v>|</v>
      </c>
      <c r="BK31" s="83">
        <f ca="1">IF('INF S3 3'!$AQ23="|","|",BK$25+'INF S3 3'!$AQ23)</f>
        <v>0.70766883101851863</v>
      </c>
      <c r="BL31" s="207"/>
      <c r="BM31" s="89"/>
      <c r="BN31" s="198" t="str">
        <f ca="1">IF('INF S2 353-271'!$AT23="|","|",BN$25+'INF S2 353-271'!$AT23)</f>
        <v>|</v>
      </c>
      <c r="BO31" s="207">
        <f ca="1">IF('INF S3 3'!$AQ23="|","|",BO$25+'INF S3 3'!$AQ23)</f>
        <v>0.72850216435185189</v>
      </c>
      <c r="BP31" s="190"/>
      <c r="BQ31" s="82" t="str">
        <f ca="1">IF('INF S3 3'!$AR23="|","|",BQ$25+'INF S3 3'!$AR23)</f>
        <v>|</v>
      </c>
      <c r="BR31" s="83">
        <f ca="1">IF('INF S3 3'!$AQ23="|","|",BR$25+'INF S3 3'!$AQ23)</f>
        <v>0.74933549768518526</v>
      </c>
      <c r="BS31" s="207"/>
      <c r="BT31" s="89"/>
      <c r="BU31" s="198"/>
      <c r="BV31" s="207">
        <f ca="1">IF('INF S3 3'!$AQ23="|","|",BV$25+'INF S3 3'!$AQ23)</f>
        <v>0.77016883101851863</v>
      </c>
      <c r="BW31" s="190"/>
      <c r="BX31" s="82" t="str">
        <f ca="1">IF('INF S3 3'!$AR23="|","|",BX$25+'INF S3 3'!$AR23)</f>
        <v>|</v>
      </c>
      <c r="BY31" s="207"/>
      <c r="BZ31" s="198" t="str">
        <f ca="1">IF('INF S2 353-271'!$AT23="|","|",BZ$25+'INF S2 353-271'!$AT23)</f>
        <v>|</v>
      </c>
      <c r="CA31" s="207">
        <f ca="1">IF('INF S3 3'!$AQ23="|","|",CA$25+'INF S3 3'!$AQ23)</f>
        <v>0.81183549768518526</v>
      </c>
      <c r="CB31" s="190"/>
      <c r="CC31" s="83">
        <f ca="1">IF('INF S3 3'!$AQ23="|","|",CC$25+'INF S3 3'!$AQ23)</f>
        <v>0.83266883101851863</v>
      </c>
      <c r="CD31" s="89"/>
      <c r="CE31" s="198"/>
      <c r="CF31" s="82" t="str">
        <f ca="1">IF('INF S3 3'!$AR23="|","|",CF$25+'INF S3 3'!$AR23)</f>
        <v>|</v>
      </c>
      <c r="CG31" s="207"/>
      <c r="CH31" s="198" t="str">
        <f ca="1">IF('INF S2 353-271'!$AT23="|","|",CH$25+'INF S2 353-271'!$AT23)</f>
        <v>|</v>
      </c>
      <c r="CI31" s="207">
        <f ca="1">IF('INF S3 3'!$AQ23="|","|",CI$25+'INF S3 3'!$AQ23)</f>
        <v>0.89516883101851863</v>
      </c>
      <c r="CJ31" s="190"/>
      <c r="CK31" s="83">
        <f ca="1">IF('INF S3 3'!$AQ23="|","|",CK$25+'INF S3 3'!$AQ23)</f>
        <v>0.91600216435185189</v>
      </c>
      <c r="CL31" s="89"/>
      <c r="CM31" s="198"/>
      <c r="CN31" s="82" t="str">
        <f ca="1">IF('INF S3 3'!$AR23="|","|",CN$25+'INF S3 3'!$AR23)</f>
        <v>|</v>
      </c>
      <c r="CO31" s="207"/>
      <c r="CP31" s="198"/>
      <c r="CQ31" s="190"/>
      <c r="CR31" s="83">
        <f ca="1">IF('INF S3 3'!$AQ23="|","|",CR$25+'INF S3 3'!$AQ23)</f>
        <v>0.99933549768518526</v>
      </c>
      <c r="CS31" s="175"/>
      <c r="CT31" s="175"/>
      <c r="CU31" s="280"/>
      <c r="CV31" s="148">
        <v>24.75200000000001</v>
      </c>
      <c r="CW31" s="148"/>
      <c r="CX31" s="154" t="s">
        <v>136</v>
      </c>
      <c r="CY31" s="89"/>
      <c r="CZ31" s="83">
        <f ca="1">IF('INF S3 3'!$AY23="|","|",CZ$37+'INF S3 3'!$AY23-'INF S3 3'!$AY$29)</f>
        <v>0.20974420138888888</v>
      </c>
      <c r="DA31" s="82" t="str">
        <f ca="1">IF('INF S3 3'!$AZ23="|","|",DA$38+'INF S3 3'!$AZ23)</f>
        <v>|</v>
      </c>
      <c r="DB31" s="207">
        <f ca="1">IF('INF S3 3'!$AY23="|","|",DB$38+'INF S3 3'!$AY23)</f>
        <v>0.23023031249999998</v>
      </c>
      <c r="DC31" s="190"/>
      <c r="DD31" s="198"/>
      <c r="DE31" s="89"/>
      <c r="DF31" s="207"/>
      <c r="DG31" s="83">
        <f ca="1">IF('INF S3 3'!$AY23="|","|",DG$37+'INF S3 3'!$AY23-'INF S3 3'!$AY$29)</f>
        <v>0.25141086805555557</v>
      </c>
      <c r="DH31" s="82" t="str">
        <f ca="1">IF('INF S3 3'!$AZ23="|","|",DH$38+'INF S3 3'!$AZ23)</f>
        <v>|</v>
      </c>
      <c r="DI31" s="207">
        <f ca="1">IF('INF S3 3'!$AY23="|","|",DI$38+'INF S3 3'!$AY23)</f>
        <v>0.27189697916666666</v>
      </c>
      <c r="DJ31" s="190"/>
      <c r="DK31" s="198"/>
      <c r="DL31" s="89"/>
      <c r="DM31" s="207"/>
      <c r="DN31" s="83">
        <f ca="1">IF('INF S3 3'!$AY23="|","|",DN$37+'INF S3 3'!$AY23-'INF S3 3'!$AY$29)</f>
        <v>0.2930775347222222</v>
      </c>
      <c r="DO31" s="82" t="str">
        <f ca="1">IF('INF S3 3'!$AZ23="|","|",DO$38+'INF S3 3'!$AZ23)</f>
        <v>|</v>
      </c>
      <c r="DP31" s="207">
        <f ca="1">IF('INF S3 3'!$AY23="|","|",DP$38+'INF S3 3'!$AY23)</f>
        <v>0.31356364583333329</v>
      </c>
      <c r="DQ31" s="190"/>
      <c r="DR31" s="198" t="str">
        <f ca="1">IF('INF S2 353-271'!$AE20="|","|",DR$38+'INF S2 353-271'!$AE20)</f>
        <v>|</v>
      </c>
      <c r="DS31" s="89"/>
      <c r="DT31" s="207"/>
      <c r="DU31" s="83">
        <f ca="1">IF('INF S3 3'!$AY23="|","|",DU$37+'INF S3 3'!$AY23-'INF S3 3'!$AY$29)</f>
        <v>0.33474420138888894</v>
      </c>
      <c r="DV31" s="82" t="str">
        <f ca="1">IF('INF S3 3'!$AZ23="|","|",DV$38+'INF S3 3'!$AZ23)</f>
        <v>|</v>
      </c>
      <c r="DW31" s="207">
        <f ca="1">IF('INF S3 3'!$AY23="|","|",DW$38+'INF S3 3'!$AY23)</f>
        <v>0.35523031250000003</v>
      </c>
      <c r="DX31" s="190"/>
      <c r="DY31" s="198"/>
      <c r="DZ31" s="89"/>
      <c r="EA31" s="207"/>
      <c r="EB31" s="82" t="str">
        <f ca="1">IF('INF S3 3'!$AZ23="|","|",EB$38+'INF S3 3'!$AZ23)</f>
        <v>|</v>
      </c>
      <c r="EC31" s="198" t="str">
        <f ca="1">IF('INF S2 353-271'!$AE20="|","|",EC$38+'INF S2 353-271'!$AE20)</f>
        <v>|</v>
      </c>
      <c r="ED31" s="89"/>
      <c r="EE31" s="83">
        <f ca="1">IF('INF S3 3'!$AY23="|","|",EE$37+'INF S3 3'!$AY23-'INF S3 3'!$AY$29)</f>
        <v>0.4180775347222222</v>
      </c>
      <c r="EF31" s="207">
        <f ca="1">IF('INF S3 3'!$AY23="|","|",EF$38+'INF S3 3'!$AY23)</f>
        <v>0.43856364583333329</v>
      </c>
      <c r="EG31" s="190"/>
      <c r="EH31" s="198"/>
      <c r="EI31" s="207"/>
      <c r="EJ31" s="82" t="str">
        <f ca="1">IF('INF S3 3'!$AZ23="|","|",EJ$38+'INF S3 3'!$AZ23)</f>
        <v>|</v>
      </c>
      <c r="EK31" s="198" t="str">
        <f ca="1">IF('INF S2 353-271'!$AE20="|","|",EK$38+'INF S2 353-271'!$AE20)</f>
        <v>|</v>
      </c>
      <c r="EL31" s="89"/>
      <c r="EM31" s="83">
        <f ca="1">IF('INF S3 3'!$AY23="|","|",EM$37+'INF S3 3'!$AY23-'INF S3 3'!$AY$29)</f>
        <v>0.50141086805555557</v>
      </c>
      <c r="EN31" s="207">
        <f ca="1">IF('INF S3 3'!$AY23="|","|",EN$38+'INF S3 3'!$AY23)</f>
        <v>0.52189697916666666</v>
      </c>
      <c r="EO31" s="190"/>
      <c r="EP31" s="198"/>
      <c r="EQ31" s="207"/>
      <c r="ER31" s="82" t="str">
        <f ca="1">IF('INF S3 3'!$AZ23="|","|",ER$38+'INF S3 3'!$AZ23)</f>
        <v>|</v>
      </c>
      <c r="ES31" s="198" t="str">
        <f ca="1">IF('INF S2 353-271'!$AE20="|","|",ES$38+'INF S2 353-271'!$AE20)</f>
        <v>|</v>
      </c>
      <c r="ET31" s="89"/>
      <c r="EU31" s="83">
        <f ca="1">IF('INF S3 3'!$AY23="|","|",EU$37+'INF S3 3'!$AY23-'INF S3 3'!$AY$29)</f>
        <v>0.58474420138888883</v>
      </c>
      <c r="EV31" s="207">
        <f ca="1">IF('INF S3 3'!$AY23="|","|",EV$38+'INF S3 3'!$AY23)</f>
        <v>0.60523031249999992</v>
      </c>
      <c r="EW31" s="190"/>
      <c r="EX31" s="198"/>
      <c r="EY31" s="207"/>
      <c r="EZ31" s="83">
        <f ca="1">IF('INF S3 3'!$AY23="|","|",EZ$37+'INF S3 3'!$AY23-'INF S3 3'!$AY$29)</f>
        <v>0.62641086805555557</v>
      </c>
      <c r="FA31" s="82" t="str">
        <f ca="1">IF('INF S3 3'!$AZ23="|","|",FA$38+'INF S3 3'!$AZ23)</f>
        <v>|</v>
      </c>
      <c r="FB31" s="207">
        <f ca="1">IF('INF S3 3'!$AY23="|","|",FB$38+'INF S3 3'!$AY23)</f>
        <v>0.64689697916666666</v>
      </c>
      <c r="FC31" s="190"/>
      <c r="FD31" s="198" t="str">
        <f ca="1">IF('INF S2 353-271'!$AE20="|","|",FD$38+'INF S2 353-271'!$AE20)</f>
        <v>|</v>
      </c>
      <c r="FE31" s="89"/>
      <c r="FF31" s="207"/>
      <c r="FG31" s="83">
        <f ca="1">IF('INF S3 3'!$AY23="|","|",FG$37+'INF S3 3'!$AY23-'INF S3 3'!$AY$29)</f>
        <v>0.6680775347222222</v>
      </c>
      <c r="FH31" s="82" t="str">
        <f ca="1">IF('INF S3 3'!$AZ23="|","|",FH$38+'INF S3 3'!$AZ23)</f>
        <v>|</v>
      </c>
      <c r="FI31" s="207">
        <f ca="1">IF('INF S3 3'!$AY23="|","|",FI$38+'INF S3 3'!$AY23)</f>
        <v>0.68856364583333329</v>
      </c>
      <c r="FJ31" s="190"/>
      <c r="FK31" s="198"/>
      <c r="FL31" s="207"/>
      <c r="FM31" s="83">
        <f ca="1">IF('INF S3 3'!$AY23="|","|",FM$37+'INF S3 3'!$AY23-'INF S3 3'!$AY$29)</f>
        <v>0.70974420138888883</v>
      </c>
      <c r="FN31" s="82" t="str">
        <f ca="1">IF('INF S3 3'!$AZ23="|","|",FN$38+'INF S3 3'!$AZ23)</f>
        <v>|</v>
      </c>
      <c r="FO31" s="207">
        <f ca="1">IF('INF S3 3'!$AY23="|","|",FO$38+'INF S3 3'!$AY23)</f>
        <v>0.73023031249999992</v>
      </c>
      <c r="FP31" s="190"/>
      <c r="FQ31" s="198" t="str">
        <f ca="1">IF('INF S2 353-271'!$AE20="|","|",FQ$38+'INF S2 353-271'!$AE20)</f>
        <v>|</v>
      </c>
      <c r="FR31" s="89"/>
      <c r="FS31" s="207"/>
      <c r="FT31" s="82" t="str">
        <f ca="1">IF('INF S3 3'!$AZ23="|","|",FT$38+'INF S3 3'!$AZ23)</f>
        <v>|</v>
      </c>
      <c r="FU31" s="198"/>
      <c r="FV31" s="89"/>
      <c r="FW31" s="83">
        <f ca="1">IF('INF S3 3'!$AY23="|","|",FW$37+'INF S3 3'!$AY23-'INF S3 3'!$AY$29)</f>
        <v>0.7930775347222222</v>
      </c>
      <c r="FX31" s="207">
        <f ca="1">IF('INF S3 3'!$AY23="|","|",FX$38+'INF S3 3'!$AY23)</f>
        <v>0.81356364583333329</v>
      </c>
      <c r="FY31" s="190"/>
      <c r="FZ31" s="198" t="str">
        <f ca="1">IF('INF S2 353-271'!$AE20="|","|",FZ$38+'INF S2 353-271'!$AE20)</f>
        <v>|</v>
      </c>
      <c r="GA31" s="207"/>
      <c r="GB31" s="82" t="str">
        <f ca="1">IF('INF S3 3'!$AZ23="|","|",GB$38+'INF S3 3'!$AZ23)</f>
        <v>|</v>
      </c>
      <c r="GC31" s="198"/>
      <c r="GD31" s="89"/>
      <c r="GE31" s="83">
        <f ca="1">IF('INF S3 3'!$AY23="|","|",GE$37+'INF S3 3'!$AY23-'INF S3 3'!$AY$29)</f>
        <v>0.87641086805555557</v>
      </c>
      <c r="GF31" s="207">
        <f ca="1">IF('INF S3 3'!$AY23="|","|",GF$38+'INF S3 3'!$AY23)</f>
        <v>0.89689697916666666</v>
      </c>
      <c r="GG31" s="190"/>
      <c r="GH31" s="198" t="str">
        <f ca="1">IF('INF S2 353-271'!$AE20="|","|",GH$38+'INF S2 353-271'!$AE20)</f>
        <v>|</v>
      </c>
      <c r="GI31" s="207"/>
      <c r="GJ31" s="82" t="str">
        <f ca="1">IF('INF S3 3'!$AZ23="|","|",GJ$38+'INF S3 3'!$AZ23)</f>
        <v>|</v>
      </c>
      <c r="GK31" s="89"/>
      <c r="GL31" s="83">
        <f ca="1">IF('INF S3 3'!$AY23="|","|",GL$37+'INF S3 3'!$AY23-'INF S3 3'!$AY$29)</f>
        <v>0.95974420138888883</v>
      </c>
    </row>
    <row r="32" spans="1:194">
      <c r="A32" s="148">
        <f ca="1">'INF S3 3'!K21</f>
        <v>29.480999999999995</v>
      </c>
      <c r="B32" s="284"/>
      <c r="C32" s="262" t="str">
        <f ca="1">'INF S3 3'!L21</f>
        <v>Buk</v>
      </c>
      <c r="D32" s="275"/>
      <c r="E32" s="83">
        <f ca="1">IF('INF S3 3'!$AQ24="|","|",E$25+'INF S3 3'!$AQ24)</f>
        <v>0.25193025462962959</v>
      </c>
      <c r="F32" s="207"/>
      <c r="G32" s="89"/>
      <c r="H32" s="207">
        <f ca="1">IF('INF S3 3'!$AQ24="|","|",H$25+'INF S3 3'!$AQ24)</f>
        <v>0.27276358796296296</v>
      </c>
      <c r="I32" s="190"/>
      <c r="J32" s="82">
        <f ca="1">IF('INF S3 3'!$AR24="|","|",J$25+'INF S3 3'!$AR24)</f>
        <v>0.28769174768518518</v>
      </c>
      <c r="K32" s="83">
        <f ca="1">IF('INF S3 3'!$AQ24="|","|",K$25+'INF S3 3'!$AQ24)</f>
        <v>0.29359692129629628</v>
      </c>
      <c r="L32" s="207"/>
      <c r="M32" s="89"/>
      <c r="N32" s="196">
        <f ca="1">IF('INF S3 3'!$AS24="|","|",N$25+'INF S3 3'!$AS24)</f>
        <v>0.30520833333333336</v>
      </c>
      <c r="O32" s="207">
        <f ca="1">IF('INF S3 3'!$AQ24="|","|",O$25+'INF S3 3'!$AQ24)</f>
        <v>0.31443025462962965</v>
      </c>
      <c r="P32" s="190"/>
      <c r="Q32" s="82">
        <f ca="1">IF('INF S3 3'!$AR24="|","|",Q$25+'INF S3 3'!$AR24)</f>
        <v>0.32935841435185187</v>
      </c>
      <c r="R32" s="83">
        <f ca="1">IF('INF S3 3'!$AQ24="|","|",R$25+'INF S3 3'!$AQ24)</f>
        <v>0.33526358796296296</v>
      </c>
      <c r="S32" s="207"/>
      <c r="T32" s="89"/>
      <c r="U32" s="198"/>
      <c r="V32" s="207">
        <f ca="1">IF('INF S3 3'!$AQ24="|","|",V$25+'INF S3 3'!$AQ24)</f>
        <v>0.35609692129629628</v>
      </c>
      <c r="W32" s="190"/>
      <c r="X32" s="82">
        <f ca="1">IF('INF S3 3'!$AR24="|","|",X$25+'INF S3 3'!$AR24)</f>
        <v>0.37102508101851855</v>
      </c>
      <c r="Y32" s="83">
        <f ca="1">IF('INF S3 3'!$AQ24="|","|",Y$25+'INF S3 3'!$AQ24)</f>
        <v>0.37693025462962965</v>
      </c>
      <c r="Z32" s="207"/>
      <c r="AA32" s="89"/>
      <c r="AB32" s="198" t="str">
        <f ca="1">IF('INF S2 353-271'!$AT24="|","|",AB$25+'INF S2 353-271'!$AT24)</f>
        <v>|</v>
      </c>
      <c r="AC32" s="207">
        <f ca="1">IF('INF S3 3'!$AQ24="|","|",AC$25+'INF S3 3'!$AQ24)</f>
        <v>0.39776358796296296</v>
      </c>
      <c r="AD32" s="190"/>
      <c r="AE32" s="82">
        <f ca="1">IF('INF S3 3'!$AR24="|","|",AE$25+'INF S3 3'!$AR24)</f>
        <v>0.41269174768518518</v>
      </c>
      <c r="AF32" s="207"/>
      <c r="AG32" s="198"/>
      <c r="AH32" s="207">
        <f ca="1">IF('INF S3 3'!$AQ24="|","|",AH$25+'INF S3 3'!$AQ24)</f>
        <v>0.43943025462962965</v>
      </c>
      <c r="AI32" s="190"/>
      <c r="AJ32" s="83">
        <f ca="1">IF('INF S3 3'!$AQ24="|","|",AJ$25+'INF S3 3'!$AQ24)</f>
        <v>0.46026358796296296</v>
      </c>
      <c r="AK32" s="89"/>
      <c r="AL32" s="198" t="str">
        <f ca="1">IF('INF S2 353-271'!$AT24="|","|",AL$25+'INF S2 353-271'!$AT24)</f>
        <v>|</v>
      </c>
      <c r="AM32" s="82">
        <f ca="1">IF('INF S3 3'!$AR24="|","|",AM$25+'INF S3 3'!$AR24)</f>
        <v>0.49602508101851855</v>
      </c>
      <c r="AN32" s="207"/>
      <c r="AO32" s="198"/>
      <c r="AP32" s="207">
        <f ca="1">IF('INF S3 3'!$AQ24="|","|",AP$25+'INF S3 3'!$AQ24)</f>
        <v>0.52276358796296296</v>
      </c>
      <c r="AQ32" s="190"/>
      <c r="AR32" s="83">
        <f ca="1">IF('INF S3 3'!$AQ24="|","|",AR$25+'INF S3 3'!$AQ24)</f>
        <v>0.54359692129629633</v>
      </c>
      <c r="AS32" s="89"/>
      <c r="AT32" s="198" t="str">
        <f ca="1">IF('INF S2 353-271'!$AT24="|","|",AT$25+'INF S2 353-271'!$AT24)</f>
        <v>|</v>
      </c>
      <c r="AU32" s="82">
        <f ca="1">IF('INF S3 3'!$AR24="|","|",AU$25+'INF S3 3'!$AR24)</f>
        <v>0.57935841435185187</v>
      </c>
      <c r="AV32" s="207"/>
      <c r="AW32" s="198"/>
      <c r="AX32" s="207">
        <f ca="1">IF('INF S3 3'!$AQ24="|","|",AX$25+'INF S3 3'!$AQ24)</f>
        <v>0.60609692129629633</v>
      </c>
      <c r="AY32" s="190"/>
      <c r="AZ32" s="83">
        <f ca="1">IF('INF S3 3'!$AQ24="|","|",AZ$25+'INF S3 3'!$AQ24)</f>
        <v>0.62693025462962959</v>
      </c>
      <c r="BA32" s="89"/>
      <c r="BB32" s="198" t="str">
        <f ca="1">IF('INF S2 353-271'!$AT24="|","|",BB$25+'INF S2 353-271'!$AT24)</f>
        <v>|</v>
      </c>
      <c r="BC32" s="82">
        <f ca="1">IF('INF S3 3'!$AR24="|","|",BC$25+'INF S3 3'!$AR24)</f>
        <v>0.66269174768518524</v>
      </c>
      <c r="BD32" s="83">
        <f ca="1">IF('INF S3 3'!$AQ24="|","|",BD$25+'INF S3 3'!$AQ24)</f>
        <v>0.66859692129629633</v>
      </c>
      <c r="BE32" s="207"/>
      <c r="BF32" s="89"/>
      <c r="BG32" s="198"/>
      <c r="BH32" s="207">
        <f ca="1">IF('INF S3 3'!$AQ24="|","|",BH$25+'INF S3 3'!$AQ24)</f>
        <v>0.6894302546296297</v>
      </c>
      <c r="BI32" s="190"/>
      <c r="BJ32" s="82">
        <f ca="1">IF('INF S3 3'!$AR24="|","|",BJ$25+'INF S3 3'!$AR24)</f>
        <v>0.70435841435185198</v>
      </c>
      <c r="BK32" s="83">
        <f ca="1">IF('INF S3 3'!$AQ24="|","|",BK$25+'INF S3 3'!$AQ24)</f>
        <v>0.71026358796296307</v>
      </c>
      <c r="BL32" s="207"/>
      <c r="BM32" s="89"/>
      <c r="BN32" s="198" t="str">
        <f ca="1">IF('INF S2 353-271'!$AT24="|","|",BN$25+'INF S2 353-271'!$AT24)</f>
        <v>|</v>
      </c>
      <c r="BO32" s="207">
        <f ca="1">IF('INF S3 3'!$AQ24="|","|",BO$25+'INF S3 3'!$AQ24)</f>
        <v>0.73109692129629633</v>
      </c>
      <c r="BP32" s="190"/>
      <c r="BQ32" s="82">
        <f ca="1">IF('INF S3 3'!$AR24="|","|",BQ$25+'INF S3 3'!$AR24)</f>
        <v>0.74602508101851861</v>
      </c>
      <c r="BR32" s="83">
        <f ca="1">IF('INF S3 3'!$AQ24="|","|",BR$25+'INF S3 3'!$AQ24)</f>
        <v>0.7519302546296297</v>
      </c>
      <c r="BS32" s="207"/>
      <c r="BT32" s="89"/>
      <c r="BU32" s="198"/>
      <c r="BV32" s="207">
        <f ca="1">IF('INF S3 3'!$AQ24="|","|",BV$25+'INF S3 3'!$AQ24)</f>
        <v>0.77276358796296307</v>
      </c>
      <c r="BW32" s="190"/>
      <c r="BX32" s="82">
        <f ca="1">IF('INF S3 3'!$AR24="|","|",BX$25+'INF S3 3'!$AR24)</f>
        <v>0.78769174768518524</v>
      </c>
      <c r="BY32" s="207"/>
      <c r="BZ32" s="198" t="str">
        <f ca="1">IF('INF S2 353-271'!$AT24="|","|",BZ$25+'INF S2 353-271'!$AT24)</f>
        <v>|</v>
      </c>
      <c r="CA32" s="207">
        <f ca="1">IF('INF S3 3'!$AQ24="|","|",CA$25+'INF S3 3'!$AQ24)</f>
        <v>0.8144302546296297</v>
      </c>
      <c r="CB32" s="190"/>
      <c r="CC32" s="83">
        <f ca="1">IF('INF S3 3'!$AQ24="|","|",CC$25+'INF S3 3'!$AQ24)</f>
        <v>0.83526358796296307</v>
      </c>
      <c r="CD32" s="89"/>
      <c r="CE32" s="198"/>
      <c r="CF32" s="82">
        <f ca="1">IF('INF S3 3'!$AR24="|","|",CF$25+'INF S3 3'!$AR24)</f>
        <v>0.87102508101851861</v>
      </c>
      <c r="CG32" s="207"/>
      <c r="CH32" s="198" t="str">
        <f ca="1">IF('INF S2 353-271'!$AT24="|","|",CH$25+'INF S2 353-271'!$AT24)</f>
        <v>|</v>
      </c>
      <c r="CI32" s="207">
        <f ca="1">IF('INF S3 3'!$AQ24="|","|",CI$25+'INF S3 3'!$AQ24)</f>
        <v>0.89776358796296307</v>
      </c>
      <c r="CJ32" s="190"/>
      <c r="CK32" s="83">
        <f ca="1">IF('INF S3 3'!$AQ24="|","|",CK$25+'INF S3 3'!$AQ24)</f>
        <v>0.91859692129629633</v>
      </c>
      <c r="CL32" s="89"/>
      <c r="CM32" s="198"/>
      <c r="CN32" s="82">
        <f ca="1">IF('INF S3 3'!$AR24="|","|",CN$25+'INF S3 3'!$AR24)</f>
        <v>0.95435841435185198</v>
      </c>
      <c r="CO32" s="207"/>
      <c r="CP32" s="198"/>
      <c r="CQ32" s="190"/>
      <c r="CR32" s="83">
        <f ca="1">IF('INF S3 3'!$AQ24="|","|",CR$25+'INF S3 3'!$AQ24)</f>
        <v>1.0019302546296296</v>
      </c>
      <c r="CS32" s="175"/>
      <c r="CT32" s="175"/>
      <c r="CU32" s="280"/>
      <c r="CV32" s="148">
        <v>29.480999999999995</v>
      </c>
      <c r="CW32" s="148"/>
      <c r="CX32" s="262" t="s">
        <v>137</v>
      </c>
      <c r="CY32" s="89"/>
      <c r="CZ32" s="83">
        <f ca="1">IF('INF S3 3'!$AY24="|","|",CZ$37+'INF S3 3'!$AY24-'INF S3 3'!$AY$29)</f>
        <v>0.20714944444444444</v>
      </c>
      <c r="DA32" s="82">
        <f ca="1">IF('INF S3 3'!$AZ24="|","|",DA$38+'INF S3 3'!$AZ24)</f>
        <v>0.21314814814814814</v>
      </c>
      <c r="DB32" s="207">
        <f ca="1">IF('INF S3 3'!$AY24="|","|",DB$38+'INF S3 3'!$AY24)</f>
        <v>0.22763555555555554</v>
      </c>
      <c r="DC32" s="190"/>
      <c r="DD32" s="198"/>
      <c r="DE32" s="89"/>
      <c r="DF32" s="207"/>
      <c r="DG32" s="83">
        <f ca="1">IF('INF S3 3'!$AY24="|","|",DG$37+'INF S3 3'!$AY24-'INF S3 3'!$AY$29)</f>
        <v>0.24881611111111113</v>
      </c>
      <c r="DH32" s="82">
        <f ca="1">IF('INF S3 3'!$AZ24="|","|",DH$38+'INF S3 3'!$AZ24)</f>
        <v>0.25481481481481477</v>
      </c>
      <c r="DI32" s="207">
        <f ca="1">IF('INF S3 3'!$AY24="|","|",DI$38+'INF S3 3'!$AY24)</f>
        <v>0.26930222222222222</v>
      </c>
      <c r="DJ32" s="190"/>
      <c r="DK32" s="198"/>
      <c r="DL32" s="89"/>
      <c r="DM32" s="207"/>
      <c r="DN32" s="83">
        <f ca="1">IF('INF S3 3'!$AY24="|","|",DN$37+'INF S3 3'!$AY24-'INF S3 3'!$AY$29)</f>
        <v>0.29048277777777776</v>
      </c>
      <c r="DO32" s="82">
        <f ca="1">IF('INF S3 3'!$AZ24="|","|",DO$38+'INF S3 3'!$AZ24)</f>
        <v>0.29648148148148146</v>
      </c>
      <c r="DP32" s="207">
        <f ca="1">IF('INF S3 3'!$AY24="|","|",DP$38+'INF S3 3'!$AY24)</f>
        <v>0.31096888888888885</v>
      </c>
      <c r="DQ32" s="190"/>
      <c r="DR32" s="198" t="str">
        <f ca="1">IF('INF S2 353-271'!$AE21="|","|",DR$38+'INF S2 353-271'!$AE21)</f>
        <v>|</v>
      </c>
      <c r="DS32" s="89"/>
      <c r="DT32" s="207"/>
      <c r="DU32" s="83">
        <f ca="1">IF('INF S3 3'!$AY24="|","|",DU$37+'INF S3 3'!$AY24-'INF S3 3'!$AY$29)</f>
        <v>0.3321494444444445</v>
      </c>
      <c r="DV32" s="82">
        <f ca="1">IF('INF S3 3'!$AZ24="|","|",DV$38+'INF S3 3'!$AZ24)</f>
        <v>0.33814814814814814</v>
      </c>
      <c r="DW32" s="207">
        <f ca="1">IF('INF S3 3'!$AY24="|","|",DW$38+'INF S3 3'!$AY24)</f>
        <v>0.35263555555555559</v>
      </c>
      <c r="DX32" s="190"/>
      <c r="DY32" s="198"/>
      <c r="DZ32" s="89"/>
      <c r="EA32" s="207"/>
      <c r="EB32" s="82">
        <f ca="1">IF('INF S3 3'!$AZ24="|","|",EB$38+'INF S3 3'!$AZ24)</f>
        <v>0.37981481481481483</v>
      </c>
      <c r="EC32" s="198" t="str">
        <f ca="1">IF('INF S2 353-271'!$AE21="|","|",EC$38+'INF S2 353-271'!$AE21)</f>
        <v>|</v>
      </c>
      <c r="ED32" s="89"/>
      <c r="EE32" s="83">
        <f ca="1">IF('INF S3 3'!$AY24="|","|",EE$37+'INF S3 3'!$AY24-'INF S3 3'!$AY$29)</f>
        <v>0.41548277777777776</v>
      </c>
      <c r="EF32" s="207">
        <f ca="1">IF('INF S3 3'!$AY24="|","|",EF$38+'INF S3 3'!$AY24)</f>
        <v>0.43596888888888885</v>
      </c>
      <c r="EG32" s="190"/>
      <c r="EH32" s="198"/>
      <c r="EI32" s="207"/>
      <c r="EJ32" s="82">
        <f ca="1">IF('INF S3 3'!$AZ24="|","|",EJ$38+'INF S3 3'!$AZ24)</f>
        <v>0.46314814814814814</v>
      </c>
      <c r="EK32" s="198" t="str">
        <f ca="1">IF('INF S2 353-271'!$AE21="|","|",EK$38+'INF S2 353-271'!$AE21)</f>
        <v>|</v>
      </c>
      <c r="EL32" s="89"/>
      <c r="EM32" s="83">
        <f ca="1">IF('INF S3 3'!$AY24="|","|",EM$37+'INF S3 3'!$AY24-'INF S3 3'!$AY$29)</f>
        <v>0.49881611111111113</v>
      </c>
      <c r="EN32" s="207">
        <f ca="1">IF('INF S3 3'!$AY24="|","|",EN$38+'INF S3 3'!$AY24)</f>
        <v>0.51930222222222222</v>
      </c>
      <c r="EO32" s="190"/>
      <c r="EP32" s="198"/>
      <c r="EQ32" s="207"/>
      <c r="ER32" s="82">
        <f ca="1">IF('INF S3 3'!$AZ24="|","|",ER$38+'INF S3 3'!$AZ24)</f>
        <v>0.54648148148148146</v>
      </c>
      <c r="ES32" s="198" t="str">
        <f ca="1">IF('INF S2 353-271'!$AE21="|","|",ES$38+'INF S2 353-271'!$AE21)</f>
        <v>|</v>
      </c>
      <c r="ET32" s="89"/>
      <c r="EU32" s="83">
        <f ca="1">IF('INF S3 3'!$AY24="|","|",EU$37+'INF S3 3'!$AY24-'INF S3 3'!$AY$29)</f>
        <v>0.58214944444444439</v>
      </c>
      <c r="EV32" s="207">
        <f ca="1">IF('INF S3 3'!$AY24="|","|",EV$38+'INF S3 3'!$AY24)</f>
        <v>0.60263555555555548</v>
      </c>
      <c r="EW32" s="190"/>
      <c r="EX32" s="198"/>
      <c r="EY32" s="207"/>
      <c r="EZ32" s="83">
        <f ca="1">IF('INF S3 3'!$AY24="|","|",EZ$37+'INF S3 3'!$AY24-'INF S3 3'!$AY$29)</f>
        <v>0.62381611111111113</v>
      </c>
      <c r="FA32" s="82">
        <f ca="1">IF('INF S3 3'!$AZ24="|","|",FA$38+'INF S3 3'!$AZ24)</f>
        <v>0.62981481481481472</v>
      </c>
      <c r="FB32" s="207">
        <f ca="1">IF('INF S3 3'!$AY24="|","|",FB$38+'INF S3 3'!$AY24)</f>
        <v>0.64430222222222222</v>
      </c>
      <c r="FC32" s="190"/>
      <c r="FD32" s="198" t="str">
        <f ca="1">IF('INF S2 353-271'!$AE21="|","|",FD$38+'INF S2 353-271'!$AE21)</f>
        <v>|</v>
      </c>
      <c r="FE32" s="89"/>
      <c r="FF32" s="207"/>
      <c r="FG32" s="83">
        <f ca="1">IF('INF S3 3'!$AY24="|","|",FG$37+'INF S3 3'!$AY24-'INF S3 3'!$AY$29)</f>
        <v>0.66548277777777776</v>
      </c>
      <c r="FH32" s="82">
        <f ca="1">IF('INF S3 3'!$AZ24="|","|",FH$38+'INF S3 3'!$AZ24)</f>
        <v>0.67148148148148146</v>
      </c>
      <c r="FI32" s="207">
        <f ca="1">IF('INF S3 3'!$AY24="|","|",FI$38+'INF S3 3'!$AY24)</f>
        <v>0.68596888888888885</v>
      </c>
      <c r="FJ32" s="190"/>
      <c r="FK32" s="198"/>
      <c r="FL32" s="207"/>
      <c r="FM32" s="83">
        <f ca="1">IF('INF S3 3'!$AY24="|","|",FM$37+'INF S3 3'!$AY24-'INF S3 3'!$AY$29)</f>
        <v>0.70714944444444439</v>
      </c>
      <c r="FN32" s="82">
        <f ca="1">IF('INF S3 3'!$AZ24="|","|",FN$38+'INF S3 3'!$AZ24)</f>
        <v>0.71314814814814809</v>
      </c>
      <c r="FO32" s="207">
        <f ca="1">IF('INF S3 3'!$AY24="|","|",FO$38+'INF S3 3'!$AY24)</f>
        <v>0.72763555555555548</v>
      </c>
      <c r="FP32" s="190"/>
      <c r="FQ32" s="198" t="str">
        <f ca="1">IF('INF S2 353-271'!$AE21="|","|",FQ$38+'INF S2 353-271'!$AE21)</f>
        <v>|</v>
      </c>
      <c r="FR32" s="89"/>
      <c r="FS32" s="207"/>
      <c r="FT32" s="82">
        <f ca="1">IF('INF S3 3'!$AZ24="|","|",FT$38+'INF S3 3'!$AZ24)</f>
        <v>0.75481481481481472</v>
      </c>
      <c r="FU32" s="198"/>
      <c r="FV32" s="89"/>
      <c r="FW32" s="83">
        <f ca="1">IF('INF S3 3'!$AY24="|","|",FW$37+'INF S3 3'!$AY24-'INF S3 3'!$AY$29)</f>
        <v>0.79048277777777776</v>
      </c>
      <c r="FX32" s="207">
        <f ca="1">IF('INF S3 3'!$AY24="|","|",FX$38+'INF S3 3'!$AY24)</f>
        <v>0.81096888888888885</v>
      </c>
      <c r="FY32" s="190"/>
      <c r="FZ32" s="198" t="str">
        <f ca="1">IF('INF S2 353-271'!$AE21="|","|",FZ$38+'INF S2 353-271'!$AE21)</f>
        <v>|</v>
      </c>
      <c r="GA32" s="207"/>
      <c r="GB32" s="82">
        <f ca="1">IF('INF S3 3'!$AZ24="|","|",GB$38+'INF S3 3'!$AZ24)</f>
        <v>0.83814814814814809</v>
      </c>
      <c r="GC32" s="198"/>
      <c r="GD32" s="89"/>
      <c r="GE32" s="83">
        <f ca="1">IF('INF S3 3'!$AY24="|","|",GE$37+'INF S3 3'!$AY24-'INF S3 3'!$AY$29)</f>
        <v>0.87381611111111113</v>
      </c>
      <c r="GF32" s="207">
        <f ca="1">IF('INF S3 3'!$AY24="|","|",GF$38+'INF S3 3'!$AY24)</f>
        <v>0.89430222222222222</v>
      </c>
      <c r="GG32" s="190"/>
      <c r="GH32" s="198" t="str">
        <f ca="1">IF('INF S2 353-271'!$AE21="|","|",GH$38+'INF S2 353-271'!$AE21)</f>
        <v>|</v>
      </c>
      <c r="GI32" s="207"/>
      <c r="GJ32" s="82">
        <f ca="1">IF('INF S3 3'!$AZ24="|","|",GJ$38+'INF S3 3'!$AZ24)</f>
        <v>0.92148148148148146</v>
      </c>
      <c r="GK32" s="89"/>
      <c r="GL32" s="83">
        <f ca="1">IF('INF S3 3'!$AY24="|","|",GL$37+'INF S3 3'!$AY24-'INF S3 3'!$AY$29)</f>
        <v>0.95714944444444439</v>
      </c>
    </row>
    <row r="33" spans="1:194">
      <c r="A33" s="148">
        <f ca="1">'INF S3 3'!K22</f>
        <v>33.928999999999974</v>
      </c>
      <c r="B33" s="284"/>
      <c r="C33" s="154" t="str">
        <f ca="1">'INF S3 3'!L22</f>
        <v>Wojnowice Wlkp.</v>
      </c>
      <c r="D33" s="275"/>
      <c r="E33" s="83">
        <f ca="1">IF('INF S3 3'!$AQ25="|","|",E$25+'INF S3 3'!$AQ25)</f>
        <v>0.25444581018518514</v>
      </c>
      <c r="F33" s="207"/>
      <c r="G33" s="89"/>
      <c r="H33" s="207">
        <f ca="1">IF('INF S3 3'!$AQ25="|","|",H$25+'INF S3 3'!$AQ25)</f>
        <v>0.27527914351851851</v>
      </c>
      <c r="I33" s="190"/>
      <c r="J33" s="82" t="str">
        <f ca="1">IF('INF S3 3'!$AR25="|","|",J$25+'INF S3 3'!$AR25)</f>
        <v>|</v>
      </c>
      <c r="K33" s="83">
        <f ca="1">IF('INF S3 3'!$AQ25="|","|",K$25+'INF S3 3'!$AQ25)</f>
        <v>0.29611247685185182</v>
      </c>
      <c r="L33" s="207"/>
      <c r="M33" s="89"/>
      <c r="N33" s="196" t="str">
        <f ca="1">IF('INF S3 3'!$AS25="|","|",N$25+'INF S3 3'!$AS25)</f>
        <v>|</v>
      </c>
      <c r="O33" s="207">
        <f ca="1">IF('INF S3 3'!$AQ25="|","|",O$25+'INF S3 3'!$AQ25)</f>
        <v>0.31694581018518519</v>
      </c>
      <c r="P33" s="190"/>
      <c r="Q33" s="82" t="str">
        <f ca="1">IF('INF S3 3'!$AR25="|","|",Q$25+'INF S3 3'!$AR25)</f>
        <v>|</v>
      </c>
      <c r="R33" s="83">
        <f ca="1">IF('INF S3 3'!$AQ25="|","|",R$25+'INF S3 3'!$AQ25)</f>
        <v>0.33777914351851851</v>
      </c>
      <c r="S33" s="207"/>
      <c r="T33" s="89"/>
      <c r="U33" s="198"/>
      <c r="V33" s="207">
        <f ca="1">IF('INF S3 3'!$AQ25="|","|",V$25+'INF S3 3'!$AQ25)</f>
        <v>0.35861247685185182</v>
      </c>
      <c r="W33" s="190"/>
      <c r="X33" s="82" t="str">
        <f ca="1">IF('INF S3 3'!$AR25="|","|",X$25+'INF S3 3'!$AR25)</f>
        <v>|</v>
      </c>
      <c r="Y33" s="83">
        <f ca="1">IF('INF S3 3'!$AQ25="|","|",Y$25+'INF S3 3'!$AQ25)</f>
        <v>0.37944581018518519</v>
      </c>
      <c r="Z33" s="207"/>
      <c r="AA33" s="89"/>
      <c r="AB33" s="198" t="str">
        <f ca="1">IF('INF S2 353-271'!$AT25="|","|",AB$25+'INF S2 353-271'!$AT25)</f>
        <v>|</v>
      </c>
      <c r="AC33" s="207">
        <f ca="1">IF('INF S3 3'!$AQ25="|","|",AC$25+'INF S3 3'!$AQ25)</f>
        <v>0.40027914351851851</v>
      </c>
      <c r="AD33" s="190"/>
      <c r="AE33" s="82" t="str">
        <f ca="1">IF('INF S3 3'!$AR25="|","|",AE$25+'INF S3 3'!$AR25)</f>
        <v>|</v>
      </c>
      <c r="AF33" s="207"/>
      <c r="AG33" s="198"/>
      <c r="AH33" s="207">
        <f ca="1">IF('INF S3 3'!$AQ25="|","|",AH$25+'INF S3 3'!$AQ25)</f>
        <v>0.44194581018518519</v>
      </c>
      <c r="AI33" s="190"/>
      <c r="AJ33" s="83">
        <f ca="1">IF('INF S3 3'!$AQ25="|","|",AJ$25+'INF S3 3'!$AQ25)</f>
        <v>0.46277914351851851</v>
      </c>
      <c r="AK33" s="89"/>
      <c r="AL33" s="198" t="str">
        <f ca="1">IF('INF S2 353-271'!$AT25="|","|",AL$25+'INF S2 353-271'!$AT25)</f>
        <v>|</v>
      </c>
      <c r="AM33" s="82" t="str">
        <f ca="1">IF('INF S3 3'!$AR25="|","|",AM$25+'INF S3 3'!$AR25)</f>
        <v>|</v>
      </c>
      <c r="AN33" s="207"/>
      <c r="AO33" s="198"/>
      <c r="AP33" s="207">
        <f ca="1">IF('INF S3 3'!$AQ25="|","|",AP$25+'INF S3 3'!$AQ25)</f>
        <v>0.52527914351851845</v>
      </c>
      <c r="AQ33" s="190"/>
      <c r="AR33" s="83">
        <f ca="1">IF('INF S3 3'!$AQ25="|","|",AR$25+'INF S3 3'!$AQ25)</f>
        <v>0.54611247685185182</v>
      </c>
      <c r="AS33" s="89"/>
      <c r="AT33" s="198" t="str">
        <f ca="1">IF('INF S2 353-271'!$AT25="|","|",AT$25+'INF S2 353-271'!$AT25)</f>
        <v>|</v>
      </c>
      <c r="AU33" s="82" t="str">
        <f ca="1">IF('INF S3 3'!$AR25="|","|",AU$25+'INF S3 3'!$AR25)</f>
        <v>|</v>
      </c>
      <c r="AV33" s="207"/>
      <c r="AW33" s="198"/>
      <c r="AX33" s="207">
        <f ca="1">IF('INF S3 3'!$AQ25="|","|",AX$25+'INF S3 3'!$AQ25)</f>
        <v>0.60861247685185182</v>
      </c>
      <c r="AY33" s="190"/>
      <c r="AZ33" s="83">
        <f ca="1">IF('INF S3 3'!$AQ25="|","|",AZ$25+'INF S3 3'!$AQ25)</f>
        <v>0.62944581018518508</v>
      </c>
      <c r="BA33" s="89"/>
      <c r="BB33" s="198" t="str">
        <f ca="1">IF('INF S2 353-271'!$AT25="|","|",BB$25+'INF S2 353-271'!$AT25)</f>
        <v>|</v>
      </c>
      <c r="BC33" s="82" t="str">
        <f ca="1">IF('INF S3 3'!$AR25="|","|",BC$25+'INF S3 3'!$AR25)</f>
        <v>|</v>
      </c>
      <c r="BD33" s="83">
        <f ca="1">IF('INF S3 3'!$AQ25="|","|",BD$25+'INF S3 3'!$AQ25)</f>
        <v>0.67111247685185182</v>
      </c>
      <c r="BE33" s="207"/>
      <c r="BF33" s="89"/>
      <c r="BG33" s="198"/>
      <c r="BH33" s="207">
        <f ca="1">IF('INF S3 3'!$AQ25="|","|",BH$25+'INF S3 3'!$AQ25)</f>
        <v>0.69194581018518519</v>
      </c>
      <c r="BI33" s="190"/>
      <c r="BJ33" s="82" t="str">
        <f ca="1">IF('INF S3 3'!$AR25="|","|",BJ$25+'INF S3 3'!$AR25)</f>
        <v>|</v>
      </c>
      <c r="BK33" s="83">
        <f ca="1">IF('INF S3 3'!$AQ25="|","|",BK$25+'INF S3 3'!$AQ25)</f>
        <v>0.71277914351851857</v>
      </c>
      <c r="BL33" s="207"/>
      <c r="BM33" s="89"/>
      <c r="BN33" s="198" t="str">
        <f ca="1">IF('INF S2 353-271'!$AT25="|","|",BN$25+'INF S2 353-271'!$AT25)</f>
        <v>|</v>
      </c>
      <c r="BO33" s="207">
        <f ca="1">IF('INF S3 3'!$AQ25="|","|",BO$25+'INF S3 3'!$AQ25)</f>
        <v>0.73361247685185182</v>
      </c>
      <c r="BP33" s="190"/>
      <c r="BQ33" s="82" t="str">
        <f ca="1">IF('INF S3 3'!$AR25="|","|",BQ$25+'INF S3 3'!$AR25)</f>
        <v>|</v>
      </c>
      <c r="BR33" s="83">
        <f ca="1">IF('INF S3 3'!$AQ25="|","|",BR$25+'INF S3 3'!$AQ25)</f>
        <v>0.75444581018518519</v>
      </c>
      <c r="BS33" s="207"/>
      <c r="BT33" s="89"/>
      <c r="BU33" s="198"/>
      <c r="BV33" s="207">
        <f ca="1">IF('INF S3 3'!$AQ25="|","|",BV$25+'INF S3 3'!$AQ25)</f>
        <v>0.77527914351851857</v>
      </c>
      <c r="BW33" s="190"/>
      <c r="BX33" s="82" t="str">
        <f ca="1">IF('INF S3 3'!$AR25="|","|",BX$25+'INF S3 3'!$AR25)</f>
        <v>|</v>
      </c>
      <c r="BY33" s="207"/>
      <c r="BZ33" s="198" t="str">
        <f ca="1">IF('INF S2 353-271'!$AT25="|","|",BZ$25+'INF S2 353-271'!$AT25)</f>
        <v>|</v>
      </c>
      <c r="CA33" s="207">
        <f ca="1">IF('INF S3 3'!$AQ25="|","|",CA$25+'INF S3 3'!$AQ25)</f>
        <v>0.81694581018518519</v>
      </c>
      <c r="CB33" s="190"/>
      <c r="CC33" s="83">
        <f ca="1">IF('INF S3 3'!$AQ25="|","|",CC$25+'INF S3 3'!$AQ25)</f>
        <v>0.83777914351851857</v>
      </c>
      <c r="CD33" s="89"/>
      <c r="CE33" s="198"/>
      <c r="CF33" s="82" t="str">
        <f ca="1">IF('INF S3 3'!$AR25="|","|",CF$25+'INF S3 3'!$AR25)</f>
        <v>|</v>
      </c>
      <c r="CG33" s="207"/>
      <c r="CH33" s="198" t="str">
        <f ca="1">IF('INF S2 353-271'!$AT25="|","|",CH$25+'INF S2 353-271'!$AT25)</f>
        <v>|</v>
      </c>
      <c r="CI33" s="207">
        <f ca="1">IF('INF S3 3'!$AQ25="|","|",CI$25+'INF S3 3'!$AQ25)</f>
        <v>0.90027914351851857</v>
      </c>
      <c r="CJ33" s="190"/>
      <c r="CK33" s="83">
        <f ca="1">IF('INF S3 3'!$AQ25="|","|",CK$25+'INF S3 3'!$AQ25)</f>
        <v>0.92111247685185182</v>
      </c>
      <c r="CL33" s="89"/>
      <c r="CM33" s="198"/>
      <c r="CN33" s="82" t="str">
        <f ca="1">IF('INF S3 3'!$AR25="|","|",CN$25+'INF S3 3'!$AR25)</f>
        <v>|</v>
      </c>
      <c r="CO33" s="207"/>
      <c r="CP33" s="198"/>
      <c r="CQ33" s="190"/>
      <c r="CR33" s="83">
        <f ca="1">IF('INF S3 3'!$AQ25="|","|",CR$25+'INF S3 3'!$AQ25)</f>
        <v>1.0044458101851852</v>
      </c>
      <c r="CS33" s="175"/>
      <c r="CT33" s="175"/>
      <c r="CU33" s="280"/>
      <c r="CV33" s="148">
        <v>33.928999999999974</v>
      </c>
      <c r="CW33" s="148"/>
      <c r="CX33" s="154" t="s">
        <v>139</v>
      </c>
      <c r="CY33" s="89"/>
      <c r="CZ33" s="83">
        <f ca="1">IF('INF S3 3'!$AY25="|","|",CZ$37+'INF S3 3'!$AY25-'INF S3 3'!$AY$29)</f>
        <v>0.20463388888888889</v>
      </c>
      <c r="DA33" s="82" t="str">
        <f ca="1">IF('INF S3 3'!$AZ25="|","|",DA$38+'INF S3 3'!$AZ25)</f>
        <v>|</v>
      </c>
      <c r="DB33" s="207">
        <f ca="1">IF('INF S3 3'!$AY25="|","|",DB$38+'INF S3 3'!$AY25)</f>
        <v>0.22511999999999999</v>
      </c>
      <c r="DC33" s="190"/>
      <c r="DD33" s="198"/>
      <c r="DE33" s="89"/>
      <c r="DF33" s="207"/>
      <c r="DG33" s="83">
        <f ca="1">IF('INF S3 3'!$AY25="|","|",DG$37+'INF S3 3'!$AY25-'INF S3 3'!$AY$29)</f>
        <v>0.24630055555555558</v>
      </c>
      <c r="DH33" s="82" t="str">
        <f ca="1">IF('INF S3 3'!$AZ25="|","|",DH$38+'INF S3 3'!$AZ25)</f>
        <v>|</v>
      </c>
      <c r="DI33" s="207">
        <f ca="1">IF('INF S3 3'!$AY25="|","|",DI$38+'INF S3 3'!$AY25)</f>
        <v>0.26678666666666667</v>
      </c>
      <c r="DJ33" s="190"/>
      <c r="DK33" s="198"/>
      <c r="DL33" s="89"/>
      <c r="DM33" s="207"/>
      <c r="DN33" s="83">
        <f ca="1">IF('INF S3 3'!$AY25="|","|",DN$37+'INF S3 3'!$AY25-'INF S3 3'!$AY$29)</f>
        <v>0.28796722222222221</v>
      </c>
      <c r="DO33" s="82" t="str">
        <f ca="1">IF('INF S3 3'!$AZ25="|","|",DO$38+'INF S3 3'!$AZ25)</f>
        <v>|</v>
      </c>
      <c r="DP33" s="207">
        <f ca="1">IF('INF S3 3'!$AY25="|","|",DP$38+'INF S3 3'!$AY25)</f>
        <v>0.3084533333333333</v>
      </c>
      <c r="DQ33" s="190"/>
      <c r="DR33" s="198" t="str">
        <f ca="1">IF('INF S2 353-271'!$AE22="|","|",DR$38+'INF S2 353-271'!$AE22)</f>
        <v>|</v>
      </c>
      <c r="DS33" s="89"/>
      <c r="DT33" s="207"/>
      <c r="DU33" s="83">
        <f ca="1">IF('INF S3 3'!$AY25="|","|",DU$37+'INF S3 3'!$AY25-'INF S3 3'!$AY$29)</f>
        <v>0.32963388888888889</v>
      </c>
      <c r="DV33" s="82" t="str">
        <f ca="1">IF('INF S3 3'!$AZ25="|","|",DV$38+'INF S3 3'!$AZ25)</f>
        <v>|</v>
      </c>
      <c r="DW33" s="207">
        <f ca="1">IF('INF S3 3'!$AY25="|","|",DW$38+'INF S3 3'!$AY25)</f>
        <v>0.35011999999999999</v>
      </c>
      <c r="DX33" s="190"/>
      <c r="DY33" s="198"/>
      <c r="DZ33" s="89"/>
      <c r="EA33" s="207"/>
      <c r="EB33" s="82" t="str">
        <f ca="1">IF('INF S3 3'!$AZ25="|","|",EB$38+'INF S3 3'!$AZ25)</f>
        <v>|</v>
      </c>
      <c r="EC33" s="198" t="str">
        <f ca="1">IF('INF S2 353-271'!$AE22="|","|",EC$38+'INF S2 353-271'!$AE22)</f>
        <v>|</v>
      </c>
      <c r="ED33" s="89"/>
      <c r="EE33" s="83">
        <f ca="1">IF('INF S3 3'!$AY25="|","|",EE$37+'INF S3 3'!$AY25-'INF S3 3'!$AY$29)</f>
        <v>0.41296722222222221</v>
      </c>
      <c r="EF33" s="207">
        <f ca="1">IF('INF S3 3'!$AY25="|","|",EF$38+'INF S3 3'!$AY25)</f>
        <v>0.4334533333333333</v>
      </c>
      <c r="EG33" s="190"/>
      <c r="EH33" s="198"/>
      <c r="EI33" s="207"/>
      <c r="EJ33" s="82" t="str">
        <f ca="1">IF('INF S3 3'!$AZ25="|","|",EJ$38+'INF S3 3'!$AZ25)</f>
        <v>|</v>
      </c>
      <c r="EK33" s="198" t="str">
        <f ca="1">IF('INF S2 353-271'!$AE22="|","|",EK$38+'INF S2 353-271'!$AE22)</f>
        <v>|</v>
      </c>
      <c r="EL33" s="89"/>
      <c r="EM33" s="83">
        <f ca="1">IF('INF S3 3'!$AY25="|","|",EM$37+'INF S3 3'!$AY25-'INF S3 3'!$AY$29)</f>
        <v>0.49630055555555552</v>
      </c>
      <c r="EN33" s="207">
        <f ca="1">IF('INF S3 3'!$AY25="|","|",EN$38+'INF S3 3'!$AY25)</f>
        <v>0.51678666666666662</v>
      </c>
      <c r="EO33" s="190"/>
      <c r="EP33" s="198"/>
      <c r="EQ33" s="207"/>
      <c r="ER33" s="82" t="str">
        <f ca="1">IF('INF S3 3'!$AZ25="|","|",ER$38+'INF S3 3'!$AZ25)</f>
        <v>|</v>
      </c>
      <c r="ES33" s="198" t="str">
        <f ca="1">IF('INF S2 353-271'!$AE22="|","|",ES$38+'INF S2 353-271'!$AE22)</f>
        <v>|</v>
      </c>
      <c r="ET33" s="89"/>
      <c r="EU33" s="83">
        <f ca="1">IF('INF S3 3'!$AY25="|","|",EU$37+'INF S3 3'!$AY25-'INF S3 3'!$AY$29)</f>
        <v>0.57963388888888889</v>
      </c>
      <c r="EV33" s="207">
        <f ca="1">IF('INF S3 3'!$AY25="|","|",EV$38+'INF S3 3'!$AY25)</f>
        <v>0.60011999999999999</v>
      </c>
      <c r="EW33" s="190"/>
      <c r="EX33" s="198"/>
      <c r="EY33" s="207"/>
      <c r="EZ33" s="83">
        <f ca="1">IF('INF S3 3'!$AY25="|","|",EZ$37+'INF S3 3'!$AY25-'INF S3 3'!$AY$29)</f>
        <v>0.62130055555555563</v>
      </c>
      <c r="FA33" s="82" t="str">
        <f ca="1">IF('INF S3 3'!$AZ25="|","|",FA$38+'INF S3 3'!$AZ25)</f>
        <v>|</v>
      </c>
      <c r="FB33" s="207">
        <f ca="1">IF('INF S3 3'!$AY25="|","|",FB$38+'INF S3 3'!$AY25)</f>
        <v>0.64178666666666673</v>
      </c>
      <c r="FC33" s="190"/>
      <c r="FD33" s="198" t="str">
        <f ca="1">IF('INF S2 353-271'!$AE22="|","|",FD$38+'INF S2 353-271'!$AE22)</f>
        <v>|</v>
      </c>
      <c r="FE33" s="89"/>
      <c r="FF33" s="207"/>
      <c r="FG33" s="83">
        <f ca="1">IF('INF S3 3'!$AY25="|","|",FG$37+'INF S3 3'!$AY25-'INF S3 3'!$AY$29)</f>
        <v>0.66296722222222226</v>
      </c>
      <c r="FH33" s="82" t="str">
        <f ca="1">IF('INF S3 3'!$AZ25="|","|",FH$38+'INF S3 3'!$AZ25)</f>
        <v>|</v>
      </c>
      <c r="FI33" s="207">
        <f ca="1">IF('INF S3 3'!$AY25="|","|",FI$38+'INF S3 3'!$AY25)</f>
        <v>0.68345333333333336</v>
      </c>
      <c r="FJ33" s="190"/>
      <c r="FK33" s="198"/>
      <c r="FL33" s="207"/>
      <c r="FM33" s="83">
        <f ca="1">IF('INF S3 3'!$AY25="|","|",FM$37+'INF S3 3'!$AY25-'INF S3 3'!$AY$29)</f>
        <v>0.70463388888888889</v>
      </c>
      <c r="FN33" s="82" t="str">
        <f ca="1">IF('INF S3 3'!$AZ25="|","|",FN$38+'INF S3 3'!$AZ25)</f>
        <v>|</v>
      </c>
      <c r="FO33" s="207">
        <f ca="1">IF('INF S3 3'!$AY25="|","|",FO$38+'INF S3 3'!$AY25)</f>
        <v>0.72511999999999999</v>
      </c>
      <c r="FP33" s="190"/>
      <c r="FQ33" s="198" t="str">
        <f ca="1">IF('INF S2 353-271'!$AE22="|","|",FQ$38+'INF S2 353-271'!$AE22)</f>
        <v>|</v>
      </c>
      <c r="FR33" s="89"/>
      <c r="FS33" s="207"/>
      <c r="FT33" s="82" t="str">
        <f ca="1">IF('INF S3 3'!$AZ25="|","|",FT$38+'INF S3 3'!$AZ25)</f>
        <v>|</v>
      </c>
      <c r="FU33" s="198"/>
      <c r="FV33" s="89"/>
      <c r="FW33" s="83">
        <f ca="1">IF('INF S3 3'!$AY25="|","|",FW$37+'INF S3 3'!$AY25-'INF S3 3'!$AY$29)</f>
        <v>0.78796722222222226</v>
      </c>
      <c r="FX33" s="207">
        <f ca="1">IF('INF S3 3'!$AY25="|","|",FX$38+'INF S3 3'!$AY25)</f>
        <v>0.80845333333333336</v>
      </c>
      <c r="FY33" s="190"/>
      <c r="FZ33" s="198" t="str">
        <f ca="1">IF('INF S2 353-271'!$AE22="|","|",FZ$38+'INF S2 353-271'!$AE22)</f>
        <v>|</v>
      </c>
      <c r="GA33" s="207"/>
      <c r="GB33" s="82" t="str">
        <f ca="1">IF('INF S3 3'!$AZ25="|","|",GB$38+'INF S3 3'!$AZ25)</f>
        <v>|</v>
      </c>
      <c r="GC33" s="198"/>
      <c r="GD33" s="89"/>
      <c r="GE33" s="83">
        <f ca="1">IF('INF S3 3'!$AY25="|","|",GE$37+'INF S3 3'!$AY25-'INF S3 3'!$AY$29)</f>
        <v>0.87130055555555563</v>
      </c>
      <c r="GF33" s="207">
        <f ca="1">IF('INF S3 3'!$AY25="|","|",GF$38+'INF S3 3'!$AY25)</f>
        <v>0.89178666666666673</v>
      </c>
      <c r="GG33" s="190"/>
      <c r="GH33" s="198" t="str">
        <f ca="1">IF('INF S2 353-271'!$AE22="|","|",GH$38+'INF S2 353-271'!$AE22)</f>
        <v>|</v>
      </c>
      <c r="GI33" s="207"/>
      <c r="GJ33" s="82" t="str">
        <f ca="1">IF('INF S3 3'!$AZ25="|","|",GJ$38+'INF S3 3'!$AZ25)</f>
        <v>|</v>
      </c>
      <c r="GK33" s="89"/>
      <c r="GL33" s="83">
        <f ca="1">IF('INF S3 3'!$AY25="|","|",GL$37+'INF S3 3'!$AY25-'INF S3 3'!$AY$29)</f>
        <v>0.95463388888888889</v>
      </c>
    </row>
    <row r="34" spans="1:194">
      <c r="A34" s="148">
        <f ca="1">'INF S3 3'!K23</f>
        <v>38.71999999999997</v>
      </c>
      <c r="B34" s="284"/>
      <c r="C34" s="262" t="str">
        <f ca="1">'INF S3 3'!L23</f>
        <v>Opalenica</v>
      </c>
      <c r="D34" s="275"/>
      <c r="E34" s="83">
        <f ca="1">IF('INF S3 3'!$AQ26="|","|",E$25+'INF S3 3'!$AQ26)</f>
        <v>0.2571121643518518</v>
      </c>
      <c r="F34" s="207"/>
      <c r="G34" s="89"/>
      <c r="H34" s="207">
        <f ca="1">IF('INF S3 3'!$AQ26="|","|",H$25+'INF S3 3'!$AQ26)</f>
        <v>0.27794549768518517</v>
      </c>
      <c r="I34" s="190"/>
      <c r="J34" s="82">
        <f ca="1">IF('INF S3 3'!$AR26="|","|",J$25+'INF S3 3'!$AR26)</f>
        <v>0.2911523958333333</v>
      </c>
      <c r="K34" s="83">
        <f ca="1">IF('INF S3 3'!$AQ26="|","|",K$25+'INF S3 3'!$AQ26)</f>
        <v>0.29877883101851849</v>
      </c>
      <c r="L34" s="207"/>
      <c r="M34" s="89"/>
      <c r="N34" s="196">
        <f ca="1">IF('INF S3 3'!$AS26="|","|",N$25+'INF S3 3'!$AS26)</f>
        <v>0.3090162037037037</v>
      </c>
      <c r="O34" s="207">
        <f ca="1">IF('INF S3 3'!$AQ26="|","|",O$25+'INF S3 3'!$AQ26)</f>
        <v>0.31961216435185186</v>
      </c>
      <c r="P34" s="190"/>
      <c r="Q34" s="82">
        <f ca="1">IF('INF S3 3'!$AR26="|","|",Q$25+'INF S3 3'!$AR26)</f>
        <v>0.33281906249999998</v>
      </c>
      <c r="R34" s="83">
        <f ca="1">IF('INF S3 3'!$AQ26="|","|",R$25+'INF S3 3'!$AQ26)</f>
        <v>0.34044549768518517</v>
      </c>
      <c r="S34" s="207"/>
      <c r="T34" s="89"/>
      <c r="U34" s="198"/>
      <c r="V34" s="207">
        <f ca="1">IF('INF S3 3'!$AQ26="|","|",V$25+'INF S3 3'!$AQ26)</f>
        <v>0.36127883101851849</v>
      </c>
      <c r="W34" s="190"/>
      <c r="X34" s="82">
        <f ca="1">IF('INF S3 3'!$AR26="|","|",X$25+'INF S3 3'!$AR26)</f>
        <v>0.37448572916666667</v>
      </c>
      <c r="Y34" s="83">
        <f ca="1">IF('INF S3 3'!$AQ26="|","|",Y$25+'INF S3 3'!$AQ26)</f>
        <v>0.38211216435185186</v>
      </c>
      <c r="Z34" s="207"/>
      <c r="AA34" s="89"/>
      <c r="AB34" s="198" t="str">
        <f ca="1">IF('INF S2 353-271'!$AT26="|","|",AB$25+'INF S2 353-271'!$AT26)</f>
        <v>|</v>
      </c>
      <c r="AC34" s="207">
        <f ca="1">IF('INF S3 3'!$AQ26="|","|",AC$25+'INF S3 3'!$AQ26)</f>
        <v>0.40294549768518517</v>
      </c>
      <c r="AD34" s="190"/>
      <c r="AE34" s="82">
        <f ca="1">IF('INF S3 3'!$AR26="|","|",AE$25+'INF S3 3'!$AR26)</f>
        <v>0.4161523958333333</v>
      </c>
      <c r="AF34" s="207"/>
      <c r="AG34" s="198"/>
      <c r="AH34" s="207">
        <f ca="1">IF('INF S3 3'!$AQ26="|","|",AH$25+'INF S3 3'!$AQ26)</f>
        <v>0.44461216435185186</v>
      </c>
      <c r="AI34" s="190"/>
      <c r="AJ34" s="83">
        <f ca="1">IF('INF S3 3'!$AQ26="|","|",AJ$25+'INF S3 3'!$AQ26)</f>
        <v>0.46544549768518517</v>
      </c>
      <c r="AK34" s="89"/>
      <c r="AL34" s="198" t="str">
        <f ca="1">IF('INF S2 353-271'!$AT26="|","|",AL$25+'INF S2 353-271'!$AT26)</f>
        <v>|</v>
      </c>
      <c r="AM34" s="82">
        <f ca="1">IF('INF S3 3'!$AR26="|","|",AM$25+'INF S3 3'!$AR26)</f>
        <v>0.49948572916666667</v>
      </c>
      <c r="AN34" s="207"/>
      <c r="AO34" s="198"/>
      <c r="AP34" s="207">
        <f ca="1">IF('INF S3 3'!$AQ26="|","|",AP$25+'INF S3 3'!$AQ26)</f>
        <v>0.52794549768518517</v>
      </c>
      <c r="AQ34" s="190"/>
      <c r="AR34" s="83">
        <f ca="1">IF('INF S3 3'!$AQ26="|","|",AR$25+'INF S3 3'!$AQ26)</f>
        <v>0.54877883101851854</v>
      </c>
      <c r="AS34" s="89"/>
      <c r="AT34" s="198" t="str">
        <f ca="1">IF('INF S2 353-271'!$AT26="|","|",AT$25+'INF S2 353-271'!$AT26)</f>
        <v>|</v>
      </c>
      <c r="AU34" s="82">
        <f ca="1">IF('INF S3 3'!$AR26="|","|",AU$25+'INF S3 3'!$AR26)</f>
        <v>0.58281906250000004</v>
      </c>
      <c r="AV34" s="207"/>
      <c r="AW34" s="198"/>
      <c r="AX34" s="207">
        <f ca="1">IF('INF S3 3'!$AQ26="|","|",AX$25+'INF S3 3'!$AQ26)</f>
        <v>0.61127883101851854</v>
      </c>
      <c r="AY34" s="190"/>
      <c r="AZ34" s="83">
        <f ca="1">IF('INF S3 3'!$AQ26="|","|",AZ$25+'INF S3 3'!$AQ26)</f>
        <v>0.6321121643518518</v>
      </c>
      <c r="BA34" s="89"/>
      <c r="BB34" s="198" t="str">
        <f ca="1">IF('INF S2 353-271'!$AT26="|","|",BB$25+'INF S2 353-271'!$AT26)</f>
        <v>|</v>
      </c>
      <c r="BC34" s="82">
        <f ca="1">IF('INF S3 3'!$AR26="|","|",BC$25+'INF S3 3'!$AR26)</f>
        <v>0.66615239583333341</v>
      </c>
      <c r="BD34" s="83">
        <f ca="1">IF('INF S3 3'!$AQ26="|","|",BD$25+'INF S3 3'!$AQ26)</f>
        <v>0.67377883101851854</v>
      </c>
      <c r="BE34" s="207"/>
      <c r="BF34" s="89"/>
      <c r="BG34" s="198"/>
      <c r="BH34" s="207">
        <f ca="1">IF('INF S3 3'!$AQ26="|","|",BH$25+'INF S3 3'!$AQ26)</f>
        <v>0.69461216435185191</v>
      </c>
      <c r="BI34" s="190"/>
      <c r="BJ34" s="82">
        <f ca="1">IF('INF S3 3'!$AR26="|","|",BJ$25+'INF S3 3'!$AR26)</f>
        <v>0.70781906250000015</v>
      </c>
      <c r="BK34" s="83">
        <f ca="1">IF('INF S3 3'!$AQ26="|","|",BK$25+'INF S3 3'!$AQ26)</f>
        <v>0.71544549768518528</v>
      </c>
      <c r="BL34" s="207"/>
      <c r="BM34" s="89"/>
      <c r="BN34" s="198" t="str">
        <f ca="1">IF('INF S2 353-271'!$AT26="|","|",BN$25+'INF S2 353-271'!$AT26)</f>
        <v>|</v>
      </c>
      <c r="BO34" s="207">
        <f ca="1">IF('INF S3 3'!$AQ26="|","|",BO$25+'INF S3 3'!$AQ26)</f>
        <v>0.73627883101851854</v>
      </c>
      <c r="BP34" s="190"/>
      <c r="BQ34" s="82">
        <f ca="1">IF('INF S3 3'!$AR26="|","|",BQ$25+'INF S3 3'!$AR26)</f>
        <v>0.74948572916666678</v>
      </c>
      <c r="BR34" s="83">
        <f ca="1">IF('INF S3 3'!$AQ26="|","|",BR$25+'INF S3 3'!$AQ26)</f>
        <v>0.75711216435185191</v>
      </c>
      <c r="BS34" s="207"/>
      <c r="BT34" s="89"/>
      <c r="BU34" s="198"/>
      <c r="BV34" s="207">
        <f ca="1">IF('INF S3 3'!$AQ26="|","|",BV$25+'INF S3 3'!$AQ26)</f>
        <v>0.77794549768518528</v>
      </c>
      <c r="BW34" s="190"/>
      <c r="BX34" s="82">
        <f ca="1">IF('INF S3 3'!$AR26="|","|",BX$25+'INF S3 3'!$AR26)</f>
        <v>0.79115239583333341</v>
      </c>
      <c r="BY34" s="207"/>
      <c r="BZ34" s="198" t="str">
        <f ca="1">IF('INF S2 353-271'!$AT26="|","|",BZ$25+'INF S2 353-271'!$AT26)</f>
        <v>|</v>
      </c>
      <c r="CA34" s="207">
        <f ca="1">IF('INF S3 3'!$AQ26="|","|",CA$25+'INF S3 3'!$AQ26)</f>
        <v>0.81961216435185191</v>
      </c>
      <c r="CB34" s="190"/>
      <c r="CC34" s="83">
        <f ca="1">IF('INF S3 3'!$AQ26="|","|",CC$25+'INF S3 3'!$AQ26)</f>
        <v>0.84044549768518528</v>
      </c>
      <c r="CD34" s="89"/>
      <c r="CE34" s="198"/>
      <c r="CF34" s="82">
        <f ca="1">IF('INF S3 3'!$AR26="|","|",CF$25+'INF S3 3'!$AR26)</f>
        <v>0.87448572916666678</v>
      </c>
      <c r="CG34" s="207"/>
      <c r="CH34" s="198" t="str">
        <f ca="1">IF('INF S2 353-271'!$AT26="|","|",CH$25+'INF S2 353-271'!$AT26)</f>
        <v>|</v>
      </c>
      <c r="CI34" s="207">
        <f ca="1">IF('INF S3 3'!$AQ26="|","|",CI$25+'INF S3 3'!$AQ26)</f>
        <v>0.90294549768518528</v>
      </c>
      <c r="CJ34" s="190"/>
      <c r="CK34" s="83">
        <f ca="1">IF('INF S3 3'!$AQ26="|","|",CK$25+'INF S3 3'!$AQ26)</f>
        <v>0.92377883101851854</v>
      </c>
      <c r="CL34" s="89"/>
      <c r="CM34" s="198"/>
      <c r="CN34" s="82">
        <f ca="1">IF('INF S3 3'!$AR26="|","|",CN$25+'INF S3 3'!$AR26)</f>
        <v>0.95781906250000015</v>
      </c>
      <c r="CO34" s="207"/>
      <c r="CP34" s="198"/>
      <c r="CQ34" s="190"/>
      <c r="CR34" s="83">
        <f ca="1">IF('INF S3 3'!$AQ26="|","|",CR$25+'INF S3 3'!$AQ26)</f>
        <v>1.0071121643518519</v>
      </c>
      <c r="CS34" s="175"/>
      <c r="CT34" s="175"/>
      <c r="CU34" s="280"/>
      <c r="CV34" s="148">
        <v>38.71999999999997</v>
      </c>
      <c r="CW34" s="148"/>
      <c r="CX34" s="262" t="s">
        <v>140</v>
      </c>
      <c r="CY34" s="89"/>
      <c r="CZ34" s="83">
        <f ca="1">IF('INF S3 3'!$AY26="|","|",CZ$37+'INF S3 3'!$AY26-'INF S3 3'!$AY$29)</f>
        <v>0.20196753472222223</v>
      </c>
      <c r="DA34" s="82">
        <f ca="1">IF('INF S3 3'!$AZ26="|","|",DA$38+'INF S3 3'!$AZ26)</f>
        <v>0.20968749999999997</v>
      </c>
      <c r="DB34" s="207">
        <f ca="1">IF('INF S3 3'!$AY26="|","|",DB$38+'INF S3 3'!$AY26)</f>
        <v>0.22245364583333332</v>
      </c>
      <c r="DC34" s="190"/>
      <c r="DD34" s="198"/>
      <c r="DE34" s="89"/>
      <c r="DF34" s="207"/>
      <c r="DG34" s="83">
        <f ca="1">IF('INF S3 3'!$AY26="|","|",DG$37+'INF S3 3'!$AY26-'INF S3 3'!$AY$29)</f>
        <v>0.24363420138888892</v>
      </c>
      <c r="DH34" s="82">
        <f ca="1">IF('INF S3 3'!$AZ26="|","|",DH$38+'INF S3 3'!$AZ26)</f>
        <v>0.25135416666666666</v>
      </c>
      <c r="DI34" s="207">
        <f ca="1">IF('INF S3 3'!$AY26="|","|",DI$38+'INF S3 3'!$AY26)</f>
        <v>0.26412031250000001</v>
      </c>
      <c r="DJ34" s="190"/>
      <c r="DK34" s="198"/>
      <c r="DL34" s="89"/>
      <c r="DM34" s="207"/>
      <c r="DN34" s="83">
        <f ca="1">IF('INF S3 3'!$AY26="|","|",DN$37+'INF S3 3'!$AY26-'INF S3 3'!$AY$29)</f>
        <v>0.28530086805555555</v>
      </c>
      <c r="DO34" s="82">
        <f ca="1">IF('INF S3 3'!$AZ26="|","|",DO$38+'INF S3 3'!$AZ26)</f>
        <v>0.29302083333333329</v>
      </c>
      <c r="DP34" s="207">
        <f ca="1">IF('INF S3 3'!$AY26="|","|",DP$38+'INF S3 3'!$AY26)</f>
        <v>0.30578697916666664</v>
      </c>
      <c r="DQ34" s="190"/>
      <c r="DR34" s="198" t="str">
        <f ca="1">IF('INF S2 353-271'!$AE23="|","|",DR$38+'INF S2 353-271'!$AE23)</f>
        <v>|</v>
      </c>
      <c r="DS34" s="89"/>
      <c r="DT34" s="207"/>
      <c r="DU34" s="83">
        <f ca="1">IF('INF S3 3'!$AY26="|","|",DU$37+'INF S3 3'!$AY26-'INF S3 3'!$AY$29)</f>
        <v>0.32696753472222223</v>
      </c>
      <c r="DV34" s="82">
        <f ca="1">IF('INF S3 3'!$AZ26="|","|",DV$38+'INF S3 3'!$AZ26)</f>
        <v>0.33468749999999997</v>
      </c>
      <c r="DW34" s="207">
        <f ca="1">IF('INF S3 3'!$AY26="|","|",DW$38+'INF S3 3'!$AY26)</f>
        <v>0.34745364583333332</v>
      </c>
      <c r="DX34" s="190"/>
      <c r="DY34" s="198"/>
      <c r="DZ34" s="89"/>
      <c r="EA34" s="207"/>
      <c r="EB34" s="82">
        <f ca="1">IF('INF S3 3'!$AZ26="|","|",EB$38+'INF S3 3'!$AZ26)</f>
        <v>0.37635416666666666</v>
      </c>
      <c r="EC34" s="198" t="str">
        <f ca="1">IF('INF S2 353-271'!$AE23="|","|",EC$38+'INF S2 353-271'!$AE23)</f>
        <v>|</v>
      </c>
      <c r="ED34" s="89"/>
      <c r="EE34" s="83">
        <f ca="1">IF('INF S3 3'!$AY26="|","|",EE$37+'INF S3 3'!$AY26-'INF S3 3'!$AY$29)</f>
        <v>0.41030086805555555</v>
      </c>
      <c r="EF34" s="207">
        <f ca="1">IF('INF S3 3'!$AY26="|","|",EF$38+'INF S3 3'!$AY26)</f>
        <v>0.43078697916666664</v>
      </c>
      <c r="EG34" s="190"/>
      <c r="EH34" s="198"/>
      <c r="EI34" s="207"/>
      <c r="EJ34" s="82">
        <f ca="1">IF('INF S3 3'!$AZ26="|","|",EJ$38+'INF S3 3'!$AZ26)</f>
        <v>0.45968749999999997</v>
      </c>
      <c r="EK34" s="198" t="str">
        <f ca="1">IF('INF S2 353-271'!$AE23="|","|",EK$38+'INF S2 353-271'!$AE23)</f>
        <v>|</v>
      </c>
      <c r="EL34" s="89"/>
      <c r="EM34" s="83">
        <f ca="1">IF('INF S3 3'!$AY26="|","|",EM$37+'INF S3 3'!$AY26-'INF S3 3'!$AY$29)</f>
        <v>0.49363420138888892</v>
      </c>
      <c r="EN34" s="207">
        <f ca="1">IF('INF S3 3'!$AY26="|","|",EN$38+'INF S3 3'!$AY26)</f>
        <v>0.51412031250000001</v>
      </c>
      <c r="EO34" s="190"/>
      <c r="EP34" s="198"/>
      <c r="EQ34" s="207"/>
      <c r="ER34" s="82">
        <f ca="1">IF('INF S3 3'!$AZ26="|","|",ER$38+'INF S3 3'!$AZ26)</f>
        <v>0.5430208333333334</v>
      </c>
      <c r="ES34" s="198" t="str">
        <f ca="1">IF('INF S2 353-271'!$AE23="|","|",ES$38+'INF S2 353-271'!$AE23)</f>
        <v>|</v>
      </c>
      <c r="ET34" s="89"/>
      <c r="EU34" s="83">
        <f ca="1">IF('INF S3 3'!$AY26="|","|",EU$37+'INF S3 3'!$AY26-'INF S3 3'!$AY$29)</f>
        <v>0.57696753472222218</v>
      </c>
      <c r="EV34" s="207">
        <f ca="1">IF('INF S3 3'!$AY26="|","|",EV$38+'INF S3 3'!$AY26)</f>
        <v>0.59745364583333327</v>
      </c>
      <c r="EW34" s="190"/>
      <c r="EX34" s="198"/>
      <c r="EY34" s="207"/>
      <c r="EZ34" s="83">
        <f ca="1">IF('INF S3 3'!$AY26="|","|",EZ$37+'INF S3 3'!$AY26-'INF S3 3'!$AY$29)</f>
        <v>0.61863420138888892</v>
      </c>
      <c r="FA34" s="82">
        <f ca="1">IF('INF S3 3'!$AZ26="|","|",FA$38+'INF S3 3'!$AZ26)</f>
        <v>0.62635416666666666</v>
      </c>
      <c r="FB34" s="207">
        <f ca="1">IF('INF S3 3'!$AY26="|","|",FB$38+'INF S3 3'!$AY26)</f>
        <v>0.63912031250000001</v>
      </c>
      <c r="FC34" s="190"/>
      <c r="FD34" s="198" t="str">
        <f ca="1">IF('INF S2 353-271'!$AE23="|","|",FD$38+'INF S2 353-271'!$AE23)</f>
        <v>|</v>
      </c>
      <c r="FE34" s="89"/>
      <c r="FF34" s="207"/>
      <c r="FG34" s="83">
        <f ca="1">IF('INF S3 3'!$AY26="|","|",FG$37+'INF S3 3'!$AY26-'INF S3 3'!$AY$29)</f>
        <v>0.66030086805555555</v>
      </c>
      <c r="FH34" s="82">
        <f ca="1">IF('INF S3 3'!$AZ26="|","|",FH$38+'INF S3 3'!$AZ26)</f>
        <v>0.6680208333333334</v>
      </c>
      <c r="FI34" s="207">
        <f ca="1">IF('INF S3 3'!$AY26="|","|",FI$38+'INF S3 3'!$AY26)</f>
        <v>0.68078697916666664</v>
      </c>
      <c r="FJ34" s="190"/>
      <c r="FK34" s="198"/>
      <c r="FL34" s="207"/>
      <c r="FM34" s="83">
        <f ca="1">IF('INF S3 3'!$AY26="|","|",FM$37+'INF S3 3'!$AY26-'INF S3 3'!$AY$29)</f>
        <v>0.70196753472222218</v>
      </c>
      <c r="FN34" s="82">
        <f ca="1">IF('INF S3 3'!$AZ26="|","|",FN$38+'INF S3 3'!$AZ26)</f>
        <v>0.70968750000000003</v>
      </c>
      <c r="FO34" s="207">
        <f ca="1">IF('INF S3 3'!$AY26="|","|",FO$38+'INF S3 3'!$AY26)</f>
        <v>0.72245364583333327</v>
      </c>
      <c r="FP34" s="190"/>
      <c r="FQ34" s="198" t="str">
        <f ca="1">IF('INF S2 353-271'!$AE23="|","|",FQ$38+'INF S2 353-271'!$AE23)</f>
        <v>|</v>
      </c>
      <c r="FR34" s="89"/>
      <c r="FS34" s="207"/>
      <c r="FT34" s="82">
        <f ca="1">IF('INF S3 3'!$AZ26="|","|",FT$38+'INF S3 3'!$AZ26)</f>
        <v>0.75135416666666666</v>
      </c>
      <c r="FU34" s="198"/>
      <c r="FV34" s="89"/>
      <c r="FW34" s="83">
        <f ca="1">IF('INF S3 3'!$AY26="|","|",FW$37+'INF S3 3'!$AY26-'INF S3 3'!$AY$29)</f>
        <v>0.78530086805555555</v>
      </c>
      <c r="FX34" s="207">
        <f ca="1">IF('INF S3 3'!$AY26="|","|",FX$38+'INF S3 3'!$AY26)</f>
        <v>0.80578697916666664</v>
      </c>
      <c r="FY34" s="190"/>
      <c r="FZ34" s="198" t="str">
        <f ca="1">IF('INF S2 353-271'!$AE23="|","|",FZ$38+'INF S2 353-271'!$AE23)</f>
        <v>|</v>
      </c>
      <c r="GA34" s="207"/>
      <c r="GB34" s="82">
        <f ca="1">IF('INF S3 3'!$AZ26="|","|",GB$38+'INF S3 3'!$AZ26)</f>
        <v>0.83468750000000003</v>
      </c>
      <c r="GC34" s="198"/>
      <c r="GD34" s="89"/>
      <c r="GE34" s="83">
        <f ca="1">IF('INF S3 3'!$AY26="|","|",GE$37+'INF S3 3'!$AY26-'INF S3 3'!$AY$29)</f>
        <v>0.86863420138888892</v>
      </c>
      <c r="GF34" s="207">
        <f ca="1">IF('INF S3 3'!$AY26="|","|",GF$38+'INF S3 3'!$AY26)</f>
        <v>0.88912031250000001</v>
      </c>
      <c r="GG34" s="190"/>
      <c r="GH34" s="198" t="str">
        <f ca="1">IF('INF S2 353-271'!$AE23="|","|",GH$38+'INF S2 353-271'!$AE23)</f>
        <v>|</v>
      </c>
      <c r="GI34" s="207"/>
      <c r="GJ34" s="82">
        <f ca="1">IF('INF S3 3'!$AZ26="|","|",GJ$38+'INF S3 3'!$AZ26)</f>
        <v>0.9180208333333334</v>
      </c>
      <c r="GK34" s="89"/>
      <c r="GL34" s="83">
        <f ca="1">IF('INF S3 3'!$AY26="|","|",GL$37+'INF S3 3'!$AY26-'INF S3 3'!$AY$29)</f>
        <v>0.95196753472222218</v>
      </c>
    </row>
    <row r="35" spans="1:194">
      <c r="A35" s="148">
        <f ca="1">'INF S3 3'!K24</f>
        <v>46.492999999999995</v>
      </c>
      <c r="B35" s="284"/>
      <c r="C35" s="154" t="str">
        <f ca="1">'INF S3 3'!L24</f>
        <v>Porażyn</v>
      </c>
      <c r="D35" s="275"/>
      <c r="E35" s="83">
        <f ca="1">IF('INF S3 3'!$AQ27="|","|",E$25+'INF S3 3'!$AQ27)</f>
        <v>0.26085428240740738</v>
      </c>
      <c r="F35" s="207"/>
      <c r="G35" s="89"/>
      <c r="H35" s="207">
        <f ca="1">IF('INF S3 3'!$AQ27="|","|",H$25+'INF S3 3'!$AQ27)</f>
        <v>0.28168761574074075</v>
      </c>
      <c r="I35" s="190"/>
      <c r="J35" s="82" t="str">
        <f ca="1">IF('INF S3 3'!$AR27="|","|",J$25+'INF S3 3'!$AR27)</f>
        <v>|</v>
      </c>
      <c r="K35" s="83">
        <f ca="1">IF('INF S3 3'!$AQ27="|","|",K$25+'INF S3 3'!$AQ27)</f>
        <v>0.30252094907407406</v>
      </c>
      <c r="L35" s="207"/>
      <c r="M35" s="89"/>
      <c r="N35" s="196" t="str">
        <f ca="1">IF('INF S3 3'!$AS27="|","|",N$25+'INF S3 3'!$AS27)</f>
        <v>|</v>
      </c>
      <c r="O35" s="207">
        <f ca="1">IF('INF S3 3'!$AQ27="|","|",O$25+'INF S3 3'!$AQ27)</f>
        <v>0.32335428240740743</v>
      </c>
      <c r="P35" s="190"/>
      <c r="Q35" s="82" t="str">
        <f ca="1">IF('INF S3 3'!$AR27="|","|",Q$25+'INF S3 3'!$AR27)</f>
        <v>|</v>
      </c>
      <c r="R35" s="83">
        <f ca="1">IF('INF S3 3'!$AQ27="|","|",R$25+'INF S3 3'!$AQ27)</f>
        <v>0.34418761574074075</v>
      </c>
      <c r="S35" s="207"/>
      <c r="T35" s="89"/>
      <c r="U35" s="198"/>
      <c r="V35" s="207">
        <f ca="1">IF('INF S3 3'!$AQ27="|","|",V$25+'INF S3 3'!$AQ27)</f>
        <v>0.36502094907407406</v>
      </c>
      <c r="W35" s="190"/>
      <c r="X35" s="82" t="str">
        <f ca="1">IF('INF S3 3'!$AR27="|","|",X$25+'INF S3 3'!$AR27)</f>
        <v>|</v>
      </c>
      <c r="Y35" s="83">
        <f ca="1">IF('INF S3 3'!$AQ27="|","|",Y$25+'INF S3 3'!$AQ27)</f>
        <v>0.38585428240740743</v>
      </c>
      <c r="Z35" s="207"/>
      <c r="AA35" s="89"/>
      <c r="AB35" s="198" t="str">
        <f ca="1">IF('INF S2 353-271'!$AT27="|","|",AB$25+'INF S2 353-271'!$AT27)</f>
        <v>|</v>
      </c>
      <c r="AC35" s="207">
        <f ca="1">IF('INF S3 3'!$AQ27="|","|",AC$25+'INF S3 3'!$AQ27)</f>
        <v>0.40668761574074075</v>
      </c>
      <c r="AD35" s="190"/>
      <c r="AE35" s="82" t="str">
        <f ca="1">IF('INF S3 3'!$AR27="|","|",AE$25+'INF S3 3'!$AR27)</f>
        <v>|</v>
      </c>
      <c r="AF35" s="207"/>
      <c r="AG35" s="198"/>
      <c r="AH35" s="207">
        <f ca="1">IF('INF S3 3'!$AQ27="|","|",AH$25+'INF S3 3'!$AQ27)</f>
        <v>0.44835428240740743</v>
      </c>
      <c r="AI35" s="190"/>
      <c r="AJ35" s="83">
        <f ca="1">IF('INF S3 3'!$AQ27="|","|",AJ$25+'INF S3 3'!$AQ27)</f>
        <v>0.46918761574074075</v>
      </c>
      <c r="AK35" s="89"/>
      <c r="AL35" s="198" t="str">
        <f ca="1">IF('INF S2 353-271'!$AT27="|","|",AL$25+'INF S2 353-271'!$AT27)</f>
        <v>|</v>
      </c>
      <c r="AM35" s="82" t="str">
        <f ca="1">IF('INF S3 3'!$AR27="|","|",AM$25+'INF S3 3'!$AR27)</f>
        <v>|</v>
      </c>
      <c r="AN35" s="207"/>
      <c r="AO35" s="198"/>
      <c r="AP35" s="207">
        <f ca="1">IF('INF S3 3'!$AQ27="|","|",AP$25+'INF S3 3'!$AQ27)</f>
        <v>0.53168761574074075</v>
      </c>
      <c r="AQ35" s="190"/>
      <c r="AR35" s="83">
        <f ca="1">IF('INF S3 3'!$AQ27="|","|",AR$25+'INF S3 3'!$AQ27)</f>
        <v>0.55252094907407412</v>
      </c>
      <c r="AS35" s="89"/>
      <c r="AT35" s="198" t="str">
        <f ca="1">IF('INF S2 353-271'!$AT27="|","|",AT$25+'INF S2 353-271'!$AT27)</f>
        <v>|</v>
      </c>
      <c r="AU35" s="82" t="str">
        <f ca="1">IF('INF S3 3'!$AR27="|","|",AU$25+'INF S3 3'!$AR27)</f>
        <v>|</v>
      </c>
      <c r="AV35" s="207"/>
      <c r="AW35" s="198"/>
      <c r="AX35" s="207">
        <f ca="1">IF('INF S3 3'!$AQ27="|","|",AX$25+'INF S3 3'!$AQ27)</f>
        <v>0.61502094907407412</v>
      </c>
      <c r="AY35" s="190"/>
      <c r="AZ35" s="83">
        <f ca="1">IF('INF S3 3'!$AQ27="|","|",AZ$25+'INF S3 3'!$AQ27)</f>
        <v>0.63585428240740738</v>
      </c>
      <c r="BA35" s="89"/>
      <c r="BB35" s="198" t="str">
        <f ca="1">IF('INF S2 353-271'!$AT27="|","|",BB$25+'INF S2 353-271'!$AT27)</f>
        <v>|</v>
      </c>
      <c r="BC35" s="82" t="str">
        <f ca="1">IF('INF S3 3'!$AR27="|","|",BC$25+'INF S3 3'!$AR27)</f>
        <v>|</v>
      </c>
      <c r="BD35" s="83">
        <f ca="1">IF('INF S3 3'!$AQ27="|","|",BD$25+'INF S3 3'!$AQ27)</f>
        <v>0.67752094907407412</v>
      </c>
      <c r="BE35" s="207"/>
      <c r="BF35" s="89"/>
      <c r="BG35" s="198"/>
      <c r="BH35" s="207">
        <f ca="1">IF('INF S3 3'!$AQ27="|","|",BH$25+'INF S3 3'!$AQ27)</f>
        <v>0.69835428240740749</v>
      </c>
      <c r="BI35" s="190"/>
      <c r="BJ35" s="82" t="str">
        <f ca="1">IF('INF S3 3'!$AR27="|","|",BJ$25+'INF S3 3'!$AR27)</f>
        <v>|</v>
      </c>
      <c r="BK35" s="83">
        <f ca="1">IF('INF S3 3'!$AQ27="|","|",BK$25+'INF S3 3'!$AQ27)</f>
        <v>0.71918761574074086</v>
      </c>
      <c r="BL35" s="207"/>
      <c r="BM35" s="89"/>
      <c r="BN35" s="198" t="str">
        <f ca="1">IF('INF S2 353-271'!$AT27="|","|",BN$25+'INF S2 353-271'!$AT27)</f>
        <v>|</v>
      </c>
      <c r="BO35" s="207">
        <f ca="1">IF('INF S3 3'!$AQ27="|","|",BO$25+'INF S3 3'!$AQ27)</f>
        <v>0.74002094907407412</v>
      </c>
      <c r="BP35" s="190"/>
      <c r="BQ35" s="82" t="str">
        <f ca="1">IF('INF S3 3'!$AR27="|","|",BQ$25+'INF S3 3'!$AR27)</f>
        <v>|</v>
      </c>
      <c r="BR35" s="83">
        <f ca="1">IF('INF S3 3'!$AQ27="|","|",BR$25+'INF S3 3'!$AQ27)</f>
        <v>0.76085428240740749</v>
      </c>
      <c r="BS35" s="207"/>
      <c r="BT35" s="89"/>
      <c r="BU35" s="198"/>
      <c r="BV35" s="207">
        <f ca="1">IF('INF S3 3'!$AQ27="|","|",BV$25+'INF S3 3'!$AQ27)</f>
        <v>0.78168761574074086</v>
      </c>
      <c r="BW35" s="190"/>
      <c r="BX35" s="82" t="str">
        <f ca="1">IF('INF S3 3'!$AR27="|","|",BX$25+'INF S3 3'!$AR27)</f>
        <v>|</v>
      </c>
      <c r="BY35" s="207"/>
      <c r="BZ35" s="198" t="str">
        <f ca="1">IF('INF S2 353-271'!$AT27="|","|",BZ$25+'INF S2 353-271'!$AT27)</f>
        <v>|</v>
      </c>
      <c r="CA35" s="207">
        <f ca="1">IF('INF S3 3'!$AQ27="|","|",CA$25+'INF S3 3'!$AQ27)</f>
        <v>0.82335428240740749</v>
      </c>
      <c r="CB35" s="190"/>
      <c r="CC35" s="83">
        <f ca="1">IF('INF S3 3'!$AQ27="|","|",CC$25+'INF S3 3'!$AQ27)</f>
        <v>0.84418761574074086</v>
      </c>
      <c r="CD35" s="89"/>
      <c r="CE35" s="198"/>
      <c r="CF35" s="82" t="str">
        <f ca="1">IF('INF S3 3'!$AR27="|","|",CF$25+'INF S3 3'!$AR27)</f>
        <v>|</v>
      </c>
      <c r="CG35" s="207"/>
      <c r="CH35" s="198" t="str">
        <f ca="1">IF('INF S2 353-271'!$AT27="|","|",CH$25+'INF S2 353-271'!$AT27)</f>
        <v>|</v>
      </c>
      <c r="CI35" s="207">
        <f ca="1">IF('INF S3 3'!$AQ27="|","|",CI$25+'INF S3 3'!$AQ27)</f>
        <v>0.90668761574074086</v>
      </c>
      <c r="CJ35" s="190"/>
      <c r="CK35" s="83">
        <f ca="1">IF('INF S3 3'!$AQ27="|","|",CK$25+'INF S3 3'!$AQ27)</f>
        <v>0.92752094907407412</v>
      </c>
      <c r="CL35" s="89"/>
      <c r="CM35" s="198"/>
      <c r="CN35" s="82" t="str">
        <f ca="1">IF('INF S3 3'!$AR27="|","|",CN$25+'INF S3 3'!$AR27)</f>
        <v>|</v>
      </c>
      <c r="CO35" s="207"/>
      <c r="CP35" s="198"/>
      <c r="CQ35" s="190"/>
      <c r="CR35" s="83">
        <f ca="1">IF('INF S3 3'!$AQ27="|","|",CR$25+'INF S3 3'!$AQ27)</f>
        <v>1.0108542824074074</v>
      </c>
      <c r="CS35" s="175"/>
      <c r="CT35" s="175"/>
      <c r="CU35" s="280"/>
      <c r="CV35" s="148">
        <v>46.492999999999995</v>
      </c>
      <c r="CW35" s="148"/>
      <c r="CX35" s="154" t="s">
        <v>141</v>
      </c>
      <c r="CY35" s="89"/>
      <c r="CZ35" s="83">
        <f ca="1">IF('INF S3 3'!$AY27="|","|",CZ$37+'INF S3 3'!$AY27-'INF S3 3'!$AY$29)</f>
        <v>0.19822541666666665</v>
      </c>
      <c r="DA35" s="82" t="str">
        <f ca="1">IF('INF S3 3'!$AZ27="|","|",DA$38+'INF S3 3'!$AZ27)</f>
        <v>|</v>
      </c>
      <c r="DB35" s="207">
        <f ca="1">IF('INF S3 3'!$AY27="|","|",DB$38+'INF S3 3'!$AY27)</f>
        <v>0.21871152777777775</v>
      </c>
      <c r="DC35" s="190"/>
      <c r="DD35" s="198"/>
      <c r="DE35" s="89"/>
      <c r="DF35" s="207"/>
      <c r="DG35" s="83">
        <f ca="1">IF('INF S3 3'!$AY27="|","|",DG$37+'INF S3 3'!$AY27-'INF S3 3'!$AY$29)</f>
        <v>0.23989208333333334</v>
      </c>
      <c r="DH35" s="82" t="str">
        <f ca="1">IF('INF S3 3'!$AZ27="|","|",DH$38+'INF S3 3'!$AZ27)</f>
        <v>|</v>
      </c>
      <c r="DI35" s="207">
        <f ca="1">IF('INF S3 3'!$AY27="|","|",DI$38+'INF S3 3'!$AY27)</f>
        <v>0.26037819444444443</v>
      </c>
      <c r="DJ35" s="190"/>
      <c r="DK35" s="198"/>
      <c r="DL35" s="89"/>
      <c r="DM35" s="207"/>
      <c r="DN35" s="83">
        <f ca="1">IF('INF S3 3'!$AY27="|","|",DN$37+'INF S3 3'!$AY27-'INF S3 3'!$AY$29)</f>
        <v>0.28155875000000002</v>
      </c>
      <c r="DO35" s="82" t="str">
        <f ca="1">IF('INF S3 3'!$AZ27="|","|",DO$38+'INF S3 3'!$AZ27)</f>
        <v>|</v>
      </c>
      <c r="DP35" s="207">
        <f ca="1">IF('INF S3 3'!$AY27="|","|",DP$38+'INF S3 3'!$AY27)</f>
        <v>0.30204486111111112</v>
      </c>
      <c r="DQ35" s="190"/>
      <c r="DR35" s="198" t="str">
        <f ca="1">IF('INF S2 353-271'!$AE24="|","|",DR$38+'INF S2 353-271'!$AE24)</f>
        <v>|</v>
      </c>
      <c r="DS35" s="89"/>
      <c r="DT35" s="207"/>
      <c r="DU35" s="83">
        <f ca="1">IF('INF S3 3'!$AY27="|","|",DU$37+'INF S3 3'!$AY27-'INF S3 3'!$AY$29)</f>
        <v>0.32322541666666671</v>
      </c>
      <c r="DV35" s="82" t="str">
        <f ca="1">IF('INF S3 3'!$AZ27="|","|",DV$38+'INF S3 3'!$AZ27)</f>
        <v>|</v>
      </c>
      <c r="DW35" s="207">
        <f ca="1">IF('INF S3 3'!$AY27="|","|",DW$38+'INF S3 3'!$AY27)</f>
        <v>0.3437115277777778</v>
      </c>
      <c r="DX35" s="190"/>
      <c r="DY35" s="198"/>
      <c r="DZ35" s="89"/>
      <c r="EA35" s="207"/>
      <c r="EB35" s="82" t="str">
        <f ca="1">IF('INF S3 3'!$AZ27="|","|",EB$38+'INF S3 3'!$AZ27)</f>
        <v>|</v>
      </c>
      <c r="EC35" s="198" t="str">
        <f ca="1">IF('INF S2 353-271'!$AE24="|","|",EC$38+'INF S2 353-271'!$AE24)</f>
        <v>|</v>
      </c>
      <c r="ED35" s="89"/>
      <c r="EE35" s="83">
        <f ca="1">IF('INF S3 3'!$AY27="|","|",EE$37+'INF S3 3'!$AY27-'INF S3 3'!$AY$29)</f>
        <v>0.40655875000000002</v>
      </c>
      <c r="EF35" s="207">
        <f ca="1">IF('INF S3 3'!$AY27="|","|",EF$38+'INF S3 3'!$AY27)</f>
        <v>0.42704486111111112</v>
      </c>
      <c r="EG35" s="190"/>
      <c r="EH35" s="198"/>
      <c r="EI35" s="207"/>
      <c r="EJ35" s="82" t="str">
        <f ca="1">IF('INF S3 3'!$AZ27="|","|",EJ$38+'INF S3 3'!$AZ27)</f>
        <v>|</v>
      </c>
      <c r="EK35" s="198" t="str">
        <f ca="1">IF('INF S2 353-271'!$AE24="|","|",EK$38+'INF S2 353-271'!$AE24)</f>
        <v>|</v>
      </c>
      <c r="EL35" s="89"/>
      <c r="EM35" s="83">
        <f ca="1">IF('INF S3 3'!$AY27="|","|",EM$37+'INF S3 3'!$AY27-'INF S3 3'!$AY$29)</f>
        <v>0.48989208333333334</v>
      </c>
      <c r="EN35" s="207">
        <f ca="1">IF('INF S3 3'!$AY27="|","|",EN$38+'INF S3 3'!$AY27)</f>
        <v>0.51037819444444443</v>
      </c>
      <c r="EO35" s="190"/>
      <c r="EP35" s="198"/>
      <c r="EQ35" s="207"/>
      <c r="ER35" s="82" t="str">
        <f ca="1">IF('INF S3 3'!$AZ27="|","|",ER$38+'INF S3 3'!$AZ27)</f>
        <v>|</v>
      </c>
      <c r="ES35" s="198" t="str">
        <f ca="1">IF('INF S2 353-271'!$AE24="|","|",ES$38+'INF S2 353-271'!$AE24)</f>
        <v>|</v>
      </c>
      <c r="ET35" s="89"/>
      <c r="EU35" s="83">
        <f ca="1">IF('INF S3 3'!$AY27="|","|",EU$37+'INF S3 3'!$AY27-'INF S3 3'!$AY$29)</f>
        <v>0.5732254166666666</v>
      </c>
      <c r="EV35" s="207">
        <f ca="1">IF('INF S3 3'!$AY27="|","|",EV$38+'INF S3 3'!$AY27)</f>
        <v>0.59371152777777769</v>
      </c>
      <c r="EW35" s="190"/>
      <c r="EX35" s="198"/>
      <c r="EY35" s="207"/>
      <c r="EZ35" s="83">
        <f ca="1">IF('INF S3 3'!$AY27="|","|",EZ$37+'INF S3 3'!$AY27-'INF S3 3'!$AY$29)</f>
        <v>0.61489208333333334</v>
      </c>
      <c r="FA35" s="82" t="str">
        <f ca="1">IF('INF S3 3'!$AZ27="|","|",FA$38+'INF S3 3'!$AZ27)</f>
        <v>|</v>
      </c>
      <c r="FB35" s="207">
        <f ca="1">IF('INF S3 3'!$AY27="|","|",FB$38+'INF S3 3'!$AY27)</f>
        <v>0.63537819444444443</v>
      </c>
      <c r="FC35" s="190"/>
      <c r="FD35" s="198" t="str">
        <f ca="1">IF('INF S2 353-271'!$AE24="|","|",FD$38+'INF S2 353-271'!$AE24)</f>
        <v>|</v>
      </c>
      <c r="FE35" s="89"/>
      <c r="FF35" s="207"/>
      <c r="FG35" s="83">
        <f ca="1">IF('INF S3 3'!$AY27="|","|",FG$37+'INF S3 3'!$AY27-'INF S3 3'!$AY$29)</f>
        <v>0.65655874999999997</v>
      </c>
      <c r="FH35" s="82" t="str">
        <f ca="1">IF('INF S3 3'!$AZ27="|","|",FH$38+'INF S3 3'!$AZ27)</f>
        <v>|</v>
      </c>
      <c r="FI35" s="207">
        <f ca="1">IF('INF S3 3'!$AY27="|","|",FI$38+'INF S3 3'!$AY27)</f>
        <v>0.67704486111111106</v>
      </c>
      <c r="FJ35" s="190"/>
      <c r="FK35" s="198"/>
      <c r="FL35" s="207"/>
      <c r="FM35" s="83">
        <f ca="1">IF('INF S3 3'!$AY27="|","|",FM$37+'INF S3 3'!$AY27-'INF S3 3'!$AY$29)</f>
        <v>0.6982254166666666</v>
      </c>
      <c r="FN35" s="82" t="str">
        <f ca="1">IF('INF S3 3'!$AZ27="|","|",FN$38+'INF S3 3'!$AZ27)</f>
        <v>|</v>
      </c>
      <c r="FO35" s="207">
        <f ca="1">IF('INF S3 3'!$AY27="|","|",FO$38+'INF S3 3'!$AY27)</f>
        <v>0.71871152777777769</v>
      </c>
      <c r="FP35" s="190"/>
      <c r="FQ35" s="198" t="str">
        <f ca="1">IF('INF S2 353-271'!$AE24="|","|",FQ$38+'INF S2 353-271'!$AE24)</f>
        <v>|</v>
      </c>
      <c r="FR35" s="89"/>
      <c r="FS35" s="207"/>
      <c r="FT35" s="82" t="str">
        <f ca="1">IF('INF S3 3'!$AZ27="|","|",FT$38+'INF S3 3'!$AZ27)</f>
        <v>|</v>
      </c>
      <c r="FU35" s="198"/>
      <c r="FV35" s="89"/>
      <c r="FW35" s="83">
        <f ca="1">IF('INF S3 3'!$AY27="|","|",FW$37+'INF S3 3'!$AY27-'INF S3 3'!$AY$29)</f>
        <v>0.78155874999999997</v>
      </c>
      <c r="FX35" s="207">
        <f ca="1">IF('INF S3 3'!$AY27="|","|",FX$38+'INF S3 3'!$AY27)</f>
        <v>0.80204486111111106</v>
      </c>
      <c r="FY35" s="190"/>
      <c r="FZ35" s="198" t="str">
        <f ca="1">IF('INF S2 353-271'!$AE24="|","|",FZ$38+'INF S2 353-271'!$AE24)</f>
        <v>|</v>
      </c>
      <c r="GA35" s="207"/>
      <c r="GB35" s="82" t="str">
        <f ca="1">IF('INF S3 3'!$AZ27="|","|",GB$38+'INF S3 3'!$AZ27)</f>
        <v>|</v>
      </c>
      <c r="GC35" s="198"/>
      <c r="GD35" s="89"/>
      <c r="GE35" s="83">
        <f ca="1">IF('INF S3 3'!$AY27="|","|",GE$37+'INF S3 3'!$AY27-'INF S3 3'!$AY$29)</f>
        <v>0.86489208333333334</v>
      </c>
      <c r="GF35" s="207">
        <f ca="1">IF('INF S3 3'!$AY27="|","|",GF$38+'INF S3 3'!$AY27)</f>
        <v>0.88537819444444443</v>
      </c>
      <c r="GG35" s="190"/>
      <c r="GH35" s="198" t="str">
        <f ca="1">IF('INF S2 353-271'!$AE24="|","|",GH$38+'INF S2 353-271'!$AE24)</f>
        <v>|</v>
      </c>
      <c r="GI35" s="207"/>
      <c r="GJ35" s="82" t="str">
        <f ca="1">IF('INF S3 3'!$AZ27="|","|",GJ$38+'INF S3 3'!$AZ27)</f>
        <v>|</v>
      </c>
      <c r="GK35" s="89"/>
      <c r="GL35" s="83">
        <f ca="1">IF('INF S3 3'!$AY27="|","|",GL$37+'INF S3 3'!$AY27-'INF S3 3'!$AY$29)</f>
        <v>0.9482254166666666</v>
      </c>
    </row>
    <row r="36" spans="1:194">
      <c r="A36" s="148">
        <f ca="1">'INF S3 3'!K25</f>
        <v>52.127999999999986</v>
      </c>
      <c r="B36" s="284"/>
      <c r="C36" s="154" t="str">
        <f ca="1">'INF S3 3'!L25</f>
        <v>Sątopy</v>
      </c>
      <c r="D36" s="275"/>
      <c r="E36" s="83">
        <f ca="1">IF('INF S3 3'!$AQ28="|","|",E$25+'INF S3 3'!$AQ28)</f>
        <v>0.26382771990740739</v>
      </c>
      <c r="F36" s="207"/>
      <c r="G36" s="89"/>
      <c r="H36" s="207">
        <f ca="1">IF('INF S3 3'!$AQ28="|","|",H$25+'INF S3 3'!$AQ28)</f>
        <v>0.2846610532407407</v>
      </c>
      <c r="I36" s="190"/>
      <c r="J36" s="82" t="str">
        <f ca="1">IF('INF S3 3'!$AR28="|","|",J$25+'INF S3 3'!$AR28)</f>
        <v>|</v>
      </c>
      <c r="K36" s="83">
        <f ca="1">IF('INF S3 3'!$AQ28="|","|",K$25+'INF S3 3'!$AQ28)</f>
        <v>0.30549438657407402</v>
      </c>
      <c r="L36" s="207"/>
      <c r="M36" s="89"/>
      <c r="N36" s="196" t="str">
        <f ca="1">IF('INF S3 3'!$AS28="|","|",N$25+'INF S3 3'!$AS28)</f>
        <v>|</v>
      </c>
      <c r="O36" s="207">
        <f ca="1">IF('INF S3 3'!$AQ28="|","|",O$25+'INF S3 3'!$AQ28)</f>
        <v>0.32632771990740739</v>
      </c>
      <c r="P36" s="190"/>
      <c r="Q36" s="82" t="str">
        <f ca="1">IF('INF S3 3'!$AR28="|","|",Q$25+'INF S3 3'!$AR28)</f>
        <v>|</v>
      </c>
      <c r="R36" s="83">
        <f ca="1">IF('INF S3 3'!$AQ28="|","|",R$25+'INF S3 3'!$AQ28)</f>
        <v>0.3471610532407407</v>
      </c>
      <c r="S36" s="207"/>
      <c r="T36" s="89"/>
      <c r="U36" s="198"/>
      <c r="V36" s="207">
        <f ca="1">IF('INF S3 3'!$AQ28="|","|",V$25+'INF S3 3'!$AQ28)</f>
        <v>0.36799438657407402</v>
      </c>
      <c r="W36" s="190"/>
      <c r="X36" s="82" t="str">
        <f ca="1">IF('INF S3 3'!$AR28="|","|",X$25+'INF S3 3'!$AR28)</f>
        <v>|</v>
      </c>
      <c r="Y36" s="83">
        <f ca="1">IF('INF S3 3'!$AQ28="|","|",Y$25+'INF S3 3'!$AQ28)</f>
        <v>0.38882771990740739</v>
      </c>
      <c r="Z36" s="207"/>
      <c r="AA36" s="89"/>
      <c r="AB36" s="198" t="str">
        <f ca="1">IF('INF S2 353-271'!$AT28="|","|",AB$25+'INF S2 353-271'!$AT28)</f>
        <v>|</v>
      </c>
      <c r="AC36" s="207">
        <f ca="1">IF('INF S3 3'!$AQ28="|","|",AC$25+'INF S3 3'!$AQ28)</f>
        <v>0.4096610532407407</v>
      </c>
      <c r="AD36" s="190"/>
      <c r="AE36" s="82" t="str">
        <f ca="1">IF('INF S3 3'!$AR28="|","|",AE$25+'INF S3 3'!$AR28)</f>
        <v>|</v>
      </c>
      <c r="AF36" s="207"/>
      <c r="AG36" s="198"/>
      <c r="AH36" s="207">
        <f ca="1">IF('INF S3 3'!$AQ28="|","|",AH$25+'INF S3 3'!$AQ28)</f>
        <v>0.45132771990740739</v>
      </c>
      <c r="AI36" s="190"/>
      <c r="AJ36" s="83">
        <f ca="1">IF('INF S3 3'!$AQ28="|","|",AJ$25+'INF S3 3'!$AQ28)</f>
        <v>0.4721610532407407</v>
      </c>
      <c r="AK36" s="89"/>
      <c r="AL36" s="198" t="str">
        <f ca="1">IF('INF S2 353-271'!$AT28="|","|",AL$25+'INF S2 353-271'!$AT28)</f>
        <v>|</v>
      </c>
      <c r="AM36" s="82" t="str">
        <f ca="1">IF('INF S3 3'!$AR28="|","|",AM$25+'INF S3 3'!$AR28)</f>
        <v>|</v>
      </c>
      <c r="AN36" s="207"/>
      <c r="AO36" s="198"/>
      <c r="AP36" s="207">
        <f ca="1">IF('INF S3 3'!$AQ28="|","|",AP$25+'INF S3 3'!$AQ28)</f>
        <v>0.53466105324074076</v>
      </c>
      <c r="AQ36" s="190"/>
      <c r="AR36" s="83">
        <f ca="1">IF('INF S3 3'!$AQ28="|","|",AR$25+'INF S3 3'!$AQ28)</f>
        <v>0.55549438657407413</v>
      </c>
      <c r="AS36" s="89"/>
      <c r="AT36" s="198" t="str">
        <f ca="1">IF('INF S2 353-271'!$AT28="|","|",AT$25+'INF S2 353-271'!$AT28)</f>
        <v>|</v>
      </c>
      <c r="AU36" s="82" t="str">
        <f ca="1">IF('INF S3 3'!$AR28="|","|",AU$25+'INF S3 3'!$AR28)</f>
        <v>|</v>
      </c>
      <c r="AV36" s="207"/>
      <c r="AW36" s="198"/>
      <c r="AX36" s="207">
        <f ca="1">IF('INF S3 3'!$AQ28="|","|",AX$25+'INF S3 3'!$AQ28)</f>
        <v>0.61799438657407413</v>
      </c>
      <c r="AY36" s="190"/>
      <c r="AZ36" s="83">
        <f ca="1">IF('INF S3 3'!$AQ28="|","|",AZ$25+'INF S3 3'!$AQ28)</f>
        <v>0.63882771990740739</v>
      </c>
      <c r="BA36" s="89"/>
      <c r="BB36" s="198" t="str">
        <f ca="1">IF('INF S2 353-271'!$AT28="|","|",BB$25+'INF S2 353-271'!$AT28)</f>
        <v>|</v>
      </c>
      <c r="BC36" s="82" t="str">
        <f ca="1">IF('INF S3 3'!$AR28="|","|",BC$25+'INF S3 3'!$AR28)</f>
        <v>|</v>
      </c>
      <c r="BD36" s="83">
        <f ca="1">IF('INF S3 3'!$AQ28="|","|",BD$25+'INF S3 3'!$AQ28)</f>
        <v>0.68049438657407413</v>
      </c>
      <c r="BE36" s="207"/>
      <c r="BF36" s="89"/>
      <c r="BG36" s="198"/>
      <c r="BH36" s="207">
        <f ca="1">IF('INF S3 3'!$AQ28="|","|",BH$25+'INF S3 3'!$AQ28)</f>
        <v>0.7013277199074075</v>
      </c>
      <c r="BI36" s="190"/>
      <c r="BJ36" s="82" t="str">
        <f ca="1">IF('INF S3 3'!$AR28="|","|",BJ$25+'INF S3 3'!$AR28)</f>
        <v>|</v>
      </c>
      <c r="BK36" s="83">
        <f ca="1">IF('INF S3 3'!$AQ28="|","|",BK$25+'INF S3 3'!$AQ28)</f>
        <v>0.72216105324074087</v>
      </c>
      <c r="BL36" s="207"/>
      <c r="BM36" s="89"/>
      <c r="BN36" s="198" t="str">
        <f ca="1">IF('INF S2 353-271'!$AT28="|","|",BN$25+'INF S2 353-271'!$AT28)</f>
        <v>|</v>
      </c>
      <c r="BO36" s="207">
        <f ca="1">IF('INF S3 3'!$AQ28="|","|",BO$25+'INF S3 3'!$AQ28)</f>
        <v>0.74299438657407413</v>
      </c>
      <c r="BP36" s="190"/>
      <c r="BQ36" s="82" t="str">
        <f ca="1">IF('INF S3 3'!$AR28="|","|",BQ$25+'INF S3 3'!$AR28)</f>
        <v>|</v>
      </c>
      <c r="BR36" s="83">
        <f ca="1">IF('INF S3 3'!$AQ28="|","|",BR$25+'INF S3 3'!$AQ28)</f>
        <v>0.7638277199074075</v>
      </c>
      <c r="BS36" s="207"/>
      <c r="BT36" s="89"/>
      <c r="BU36" s="198"/>
      <c r="BV36" s="207">
        <f ca="1">IF('INF S3 3'!$AQ28="|","|",BV$25+'INF S3 3'!$AQ28)</f>
        <v>0.78466105324074087</v>
      </c>
      <c r="BW36" s="190"/>
      <c r="BX36" s="82" t="str">
        <f ca="1">IF('INF S3 3'!$AR28="|","|",BX$25+'INF S3 3'!$AR28)</f>
        <v>|</v>
      </c>
      <c r="BY36" s="207"/>
      <c r="BZ36" s="198" t="str">
        <f ca="1">IF('INF S2 353-271'!$AT28="|","|",BZ$25+'INF S2 353-271'!$AT28)</f>
        <v>|</v>
      </c>
      <c r="CA36" s="207">
        <f ca="1">IF('INF S3 3'!$AQ28="|","|",CA$25+'INF S3 3'!$AQ28)</f>
        <v>0.8263277199074075</v>
      </c>
      <c r="CB36" s="190"/>
      <c r="CC36" s="83">
        <f ca="1">IF('INF S3 3'!$AQ28="|","|",CC$25+'INF S3 3'!$AQ28)</f>
        <v>0.84716105324074087</v>
      </c>
      <c r="CD36" s="89"/>
      <c r="CE36" s="198"/>
      <c r="CF36" s="82" t="str">
        <f ca="1">IF('INF S3 3'!$AR28="|","|",CF$25+'INF S3 3'!$AR28)</f>
        <v>|</v>
      </c>
      <c r="CG36" s="207"/>
      <c r="CH36" s="198" t="str">
        <f ca="1">IF('INF S2 353-271'!$AT28="|","|",CH$25+'INF S2 353-271'!$AT28)</f>
        <v>|</v>
      </c>
      <c r="CI36" s="207">
        <f ca="1">IF('INF S3 3'!$AQ28="|","|",CI$25+'INF S3 3'!$AQ28)</f>
        <v>0.90966105324074087</v>
      </c>
      <c r="CJ36" s="190"/>
      <c r="CK36" s="83">
        <f ca="1">IF('INF S3 3'!$AQ28="|","|",CK$25+'INF S3 3'!$AQ28)</f>
        <v>0.93049438657407413</v>
      </c>
      <c r="CL36" s="89"/>
      <c r="CM36" s="198"/>
      <c r="CN36" s="82" t="str">
        <f ca="1">IF('INF S3 3'!$AR28="|","|",CN$25+'INF S3 3'!$AR28)</f>
        <v>|</v>
      </c>
      <c r="CO36" s="207"/>
      <c r="CP36" s="198"/>
      <c r="CQ36" s="190"/>
      <c r="CR36" s="83">
        <f ca="1">IF('INF S3 3'!$AQ28="|","|",CR$25+'INF S3 3'!$AQ28)</f>
        <v>1.0138277199074075</v>
      </c>
      <c r="CS36" s="175"/>
      <c r="CT36" s="175"/>
      <c r="CU36" s="280"/>
      <c r="CV36" s="148">
        <v>52.127999999999986</v>
      </c>
      <c r="CW36" s="148"/>
      <c r="CX36" s="154" t="s">
        <v>142</v>
      </c>
      <c r="CY36" s="89"/>
      <c r="CZ36" s="83">
        <f ca="1">IF('INF S3 3'!$AY28="|","|",CZ$37+'INF S3 3'!$AY28-'INF S3 3'!$AY$29)</f>
        <v>0.19525197916666667</v>
      </c>
      <c r="DA36" s="82" t="str">
        <f ca="1">IF('INF S3 3'!$AZ28="|","|",DA$38+'INF S3 3'!$AZ28)</f>
        <v>|</v>
      </c>
      <c r="DB36" s="207">
        <f ca="1">IF('INF S3 3'!$AY28="|","|",DB$38+'INF S3 3'!$AY28)</f>
        <v>0.21573809027777777</v>
      </c>
      <c r="DC36" s="190"/>
      <c r="DD36" s="198"/>
      <c r="DE36" s="89"/>
      <c r="DF36" s="207"/>
      <c r="DG36" s="83">
        <f ca="1">IF('INF S3 3'!$AY28="|","|",DG$37+'INF S3 3'!$AY28-'INF S3 3'!$AY$29)</f>
        <v>0.23691864583333336</v>
      </c>
      <c r="DH36" s="82" t="str">
        <f ca="1">IF('INF S3 3'!$AZ28="|","|",DH$38+'INF S3 3'!$AZ28)</f>
        <v>|</v>
      </c>
      <c r="DI36" s="207">
        <f ca="1">IF('INF S3 3'!$AY28="|","|",DI$38+'INF S3 3'!$AY28)</f>
        <v>0.25740475694444442</v>
      </c>
      <c r="DJ36" s="190"/>
      <c r="DK36" s="198"/>
      <c r="DL36" s="89"/>
      <c r="DM36" s="207"/>
      <c r="DN36" s="83">
        <f ca="1">IF('INF S3 3'!$AY28="|","|",DN$37+'INF S3 3'!$AY28-'INF S3 3'!$AY$29)</f>
        <v>0.27858531250000002</v>
      </c>
      <c r="DO36" s="82" t="str">
        <f ca="1">IF('INF S3 3'!$AZ28="|","|",DO$38+'INF S3 3'!$AZ28)</f>
        <v>|</v>
      </c>
      <c r="DP36" s="207">
        <f ca="1">IF('INF S3 3'!$AY28="|","|",DP$38+'INF S3 3'!$AY28)</f>
        <v>0.29907142361111111</v>
      </c>
      <c r="DQ36" s="190"/>
      <c r="DR36" s="198" t="str">
        <f ca="1">IF('INF S2 353-271'!$AE25="|","|",DR$38+'INF S2 353-271'!$AE25)</f>
        <v>|</v>
      </c>
      <c r="DS36" s="89"/>
      <c r="DT36" s="207"/>
      <c r="DU36" s="83">
        <f ca="1">IF('INF S3 3'!$AY28="|","|",DU$37+'INF S3 3'!$AY28-'INF S3 3'!$AY$29)</f>
        <v>0.3202519791666667</v>
      </c>
      <c r="DV36" s="82" t="str">
        <f ca="1">IF('INF S3 3'!$AZ28="|","|",DV$38+'INF S3 3'!$AZ28)</f>
        <v>|</v>
      </c>
      <c r="DW36" s="207">
        <f ca="1">IF('INF S3 3'!$AY28="|","|",DW$38+'INF S3 3'!$AY28)</f>
        <v>0.34073809027777779</v>
      </c>
      <c r="DX36" s="190"/>
      <c r="DY36" s="198"/>
      <c r="DZ36" s="89"/>
      <c r="EA36" s="207"/>
      <c r="EB36" s="82" t="str">
        <f ca="1">IF('INF S3 3'!$AZ28="|","|",EB$38+'INF S3 3'!$AZ28)</f>
        <v>|</v>
      </c>
      <c r="EC36" s="198" t="str">
        <f ca="1">IF('INF S2 353-271'!$AE25="|","|",EC$38+'INF S2 353-271'!$AE25)</f>
        <v>|</v>
      </c>
      <c r="ED36" s="89"/>
      <c r="EE36" s="83">
        <f ca="1">IF('INF S3 3'!$AY28="|","|",EE$37+'INF S3 3'!$AY28-'INF S3 3'!$AY$29)</f>
        <v>0.40358531250000002</v>
      </c>
      <c r="EF36" s="207">
        <f ca="1">IF('INF S3 3'!$AY28="|","|",EF$38+'INF S3 3'!$AY28)</f>
        <v>0.42407142361111111</v>
      </c>
      <c r="EG36" s="190"/>
      <c r="EH36" s="198"/>
      <c r="EI36" s="207"/>
      <c r="EJ36" s="82" t="str">
        <f ca="1">IF('INF S3 3'!$AZ28="|","|",EJ$38+'INF S3 3'!$AZ28)</f>
        <v>|</v>
      </c>
      <c r="EK36" s="198" t="str">
        <f ca="1">IF('INF S2 353-271'!$AE25="|","|",EK$38+'INF S2 353-271'!$AE25)</f>
        <v>|</v>
      </c>
      <c r="EL36" s="89"/>
      <c r="EM36" s="83">
        <f ca="1">IF('INF S3 3'!$AY28="|","|",EM$37+'INF S3 3'!$AY28-'INF S3 3'!$AY$29)</f>
        <v>0.48691864583333333</v>
      </c>
      <c r="EN36" s="207">
        <f ca="1">IF('INF S3 3'!$AY28="|","|",EN$38+'INF S3 3'!$AY28)</f>
        <v>0.50740475694444442</v>
      </c>
      <c r="EO36" s="190"/>
      <c r="EP36" s="198"/>
      <c r="EQ36" s="207"/>
      <c r="ER36" s="82" t="str">
        <f ca="1">IF('INF S3 3'!$AZ28="|","|",ER$38+'INF S3 3'!$AZ28)</f>
        <v>|</v>
      </c>
      <c r="ES36" s="198" t="str">
        <f ca="1">IF('INF S2 353-271'!$AE25="|","|",ES$38+'INF S2 353-271'!$AE25)</f>
        <v>|</v>
      </c>
      <c r="ET36" s="89"/>
      <c r="EU36" s="83">
        <f ca="1">IF('INF S3 3'!$AY28="|","|",EU$37+'INF S3 3'!$AY28-'INF S3 3'!$AY$29)</f>
        <v>0.57025197916666659</v>
      </c>
      <c r="EV36" s="207">
        <f ca="1">IF('INF S3 3'!$AY28="|","|",EV$38+'INF S3 3'!$AY28)</f>
        <v>0.59073809027777768</v>
      </c>
      <c r="EW36" s="190"/>
      <c r="EX36" s="198"/>
      <c r="EY36" s="207"/>
      <c r="EZ36" s="83">
        <f ca="1">IF('INF S3 3'!$AY28="|","|",EZ$37+'INF S3 3'!$AY28-'INF S3 3'!$AY$29)</f>
        <v>0.61191864583333333</v>
      </c>
      <c r="FA36" s="82" t="str">
        <f ca="1">IF('INF S3 3'!$AZ28="|","|",FA$38+'INF S3 3'!$AZ28)</f>
        <v>|</v>
      </c>
      <c r="FB36" s="207">
        <f ca="1">IF('INF S3 3'!$AY28="|","|",FB$38+'INF S3 3'!$AY28)</f>
        <v>0.63240475694444442</v>
      </c>
      <c r="FC36" s="190"/>
      <c r="FD36" s="198" t="str">
        <f ca="1">IF('INF S2 353-271'!$AE25="|","|",FD$38+'INF S2 353-271'!$AE25)</f>
        <v>|</v>
      </c>
      <c r="FE36" s="89"/>
      <c r="FF36" s="207"/>
      <c r="FG36" s="83">
        <f ca="1">IF('INF S3 3'!$AY28="|","|",FG$37+'INF S3 3'!$AY28-'INF S3 3'!$AY$29)</f>
        <v>0.65358531249999996</v>
      </c>
      <c r="FH36" s="82" t="str">
        <f ca="1">IF('INF S3 3'!$AZ28="|","|",FH$38+'INF S3 3'!$AZ28)</f>
        <v>|</v>
      </c>
      <c r="FI36" s="207">
        <f ca="1">IF('INF S3 3'!$AY28="|","|",FI$38+'INF S3 3'!$AY28)</f>
        <v>0.67407142361111105</v>
      </c>
      <c r="FJ36" s="190"/>
      <c r="FK36" s="198"/>
      <c r="FL36" s="207"/>
      <c r="FM36" s="83">
        <f ca="1">IF('INF S3 3'!$AY28="|","|",FM$37+'INF S3 3'!$AY28-'INF S3 3'!$AY$29)</f>
        <v>0.69525197916666659</v>
      </c>
      <c r="FN36" s="82" t="str">
        <f ca="1">IF('INF S3 3'!$AZ28="|","|",FN$38+'INF S3 3'!$AZ28)</f>
        <v>|</v>
      </c>
      <c r="FO36" s="207">
        <f ca="1">IF('INF S3 3'!$AY28="|","|",FO$38+'INF S3 3'!$AY28)</f>
        <v>0.71573809027777768</v>
      </c>
      <c r="FP36" s="190"/>
      <c r="FQ36" s="198" t="str">
        <f ca="1">IF('INF S2 353-271'!$AE25="|","|",FQ$38+'INF S2 353-271'!$AE25)</f>
        <v>|</v>
      </c>
      <c r="FR36" s="89"/>
      <c r="FS36" s="207"/>
      <c r="FT36" s="82" t="str">
        <f ca="1">IF('INF S3 3'!$AZ28="|","|",FT$38+'INF S3 3'!$AZ28)</f>
        <v>|</v>
      </c>
      <c r="FU36" s="198"/>
      <c r="FV36" s="89"/>
      <c r="FW36" s="83">
        <f ca="1">IF('INF S3 3'!$AY28="|","|",FW$37+'INF S3 3'!$AY28-'INF S3 3'!$AY$29)</f>
        <v>0.77858531249999996</v>
      </c>
      <c r="FX36" s="207">
        <f ca="1">IF('INF S3 3'!$AY28="|","|",FX$38+'INF S3 3'!$AY28)</f>
        <v>0.79907142361111105</v>
      </c>
      <c r="FY36" s="190"/>
      <c r="FZ36" s="198" t="str">
        <f ca="1">IF('INF S2 353-271'!$AE25="|","|",FZ$38+'INF S2 353-271'!$AE25)</f>
        <v>|</v>
      </c>
      <c r="GA36" s="207"/>
      <c r="GB36" s="82" t="str">
        <f ca="1">IF('INF S3 3'!$AZ28="|","|",GB$38+'INF S3 3'!$AZ28)</f>
        <v>|</v>
      </c>
      <c r="GC36" s="198"/>
      <c r="GD36" s="89"/>
      <c r="GE36" s="83">
        <f ca="1">IF('INF S3 3'!$AY28="|","|",GE$37+'INF S3 3'!$AY28-'INF S3 3'!$AY$29)</f>
        <v>0.86191864583333333</v>
      </c>
      <c r="GF36" s="207">
        <f ca="1">IF('INF S3 3'!$AY28="|","|",GF$38+'INF S3 3'!$AY28)</f>
        <v>0.88240475694444442</v>
      </c>
      <c r="GG36" s="190"/>
      <c r="GH36" s="198" t="str">
        <f ca="1">IF('INF S2 353-271'!$AE25="|","|",GH$38+'INF S2 353-271'!$AE25)</f>
        <v>|</v>
      </c>
      <c r="GI36" s="207"/>
      <c r="GJ36" s="82" t="str">
        <f ca="1">IF('INF S3 3'!$AZ28="|","|",GJ$38+'INF S3 3'!$AZ28)</f>
        <v>|</v>
      </c>
      <c r="GK36" s="89"/>
      <c r="GL36" s="83">
        <f ca="1">IF('INF S3 3'!$AY28="|","|",GL$37+'INF S3 3'!$AY28-'INF S3 3'!$AY$29)</f>
        <v>0.94525197916666659</v>
      </c>
    </row>
    <row r="37" spans="1:194" s="18" customFormat="1">
      <c r="A37" s="149">
        <f ca="1">'INF S3 3'!K26</f>
        <v>57.384999999999991</v>
      </c>
      <c r="B37" s="285"/>
      <c r="C37" s="183" t="str">
        <f ca="1">'INF S3 3'!L26</f>
        <v>Nowy Tomyśl</v>
      </c>
      <c r="D37" s="346"/>
      <c r="E37" s="84">
        <f ca="1">IF('INF S3 3'!$AQ29="|","|",E$25+'INF S3 3'!$AQ29)</f>
        <v>0.26671858796296294</v>
      </c>
      <c r="F37" s="206"/>
      <c r="G37" s="178"/>
      <c r="H37" s="206">
        <f ca="1">IF('INF S3 3'!$AQ29="|","|",H$25+'INF S3 3'!$AQ29)</f>
        <v>0.28755192129629625</v>
      </c>
      <c r="I37" s="85"/>
      <c r="J37" s="86">
        <f ca="1">IF('INF S3 3'!$AR29="|","|",J$25+'INF S3 3'!$AR29)</f>
        <v>0.29771489583333333</v>
      </c>
      <c r="K37" s="84">
        <f ca="1">IF('INF S3 3'!$AQ29="|","|",K$25+'INF S3 3'!$AQ29)</f>
        <v>0.30838525462962962</v>
      </c>
      <c r="L37" s="206"/>
      <c r="M37" s="178"/>
      <c r="N37" s="341">
        <f ca="1">IF('INF S3 3'!$AS29="|","|",N$25+'INF S3 3'!$AS29)</f>
        <v>0.31592592592592594</v>
      </c>
      <c r="O37" s="206">
        <f ca="1">IF('INF S3 3'!$AQ29="|","|",O$25+'INF S3 3'!$AQ29)</f>
        <v>0.32921858796296299</v>
      </c>
      <c r="P37" s="85"/>
      <c r="Q37" s="86">
        <f ca="1">IF('INF S3 3'!$AR29="|","|",Q$25+'INF S3 3'!$AR29)</f>
        <v>0.33938156250000001</v>
      </c>
      <c r="R37" s="84">
        <f ca="1">IF('INF S3 3'!$AQ29="|","|",R$25+'INF S3 3'!$AQ29)</f>
        <v>0.35005192129629625</v>
      </c>
      <c r="S37" s="206"/>
      <c r="T37" s="178"/>
      <c r="U37" s="344"/>
      <c r="V37" s="206">
        <f ca="1">IF('INF S3 3'!$AQ29="|","|",V$25+'INF S3 3'!$AQ29)</f>
        <v>0.37088525462962962</v>
      </c>
      <c r="W37" s="85"/>
      <c r="X37" s="86">
        <f ca="1">IF('INF S3 3'!$AR29="|","|",X$25+'INF S3 3'!$AR29)</f>
        <v>0.3810482291666667</v>
      </c>
      <c r="Y37" s="84">
        <f ca="1">IF('INF S3 3'!$AQ29="|","|",Y$25+'INF S3 3'!$AQ29)</f>
        <v>0.39171858796296299</v>
      </c>
      <c r="Z37" s="206"/>
      <c r="AA37" s="178"/>
      <c r="AB37" s="344" t="str">
        <f ca="1">IF('INF S2 353-271'!$AT29="|","|",AB$25+'INF S2 353-271'!$AT29)</f>
        <v>|</v>
      </c>
      <c r="AC37" s="206">
        <f ca="1">IF('INF S3 3'!$AQ29="|","|",AC$25+'INF S3 3'!$AQ29)</f>
        <v>0.41255192129629625</v>
      </c>
      <c r="AD37" s="85"/>
      <c r="AE37" s="86">
        <f ca="1">IF('INF S3 3'!$AR29="|","|",AE$25+'INF S3 3'!$AR29)</f>
        <v>0.42271489583333333</v>
      </c>
      <c r="AF37" s="206"/>
      <c r="AG37" s="344"/>
      <c r="AH37" s="206">
        <f ca="1">IF('INF S3 3'!$AQ29="|","|",AH$25+'INF S3 3'!$AQ29)</f>
        <v>0.45421858796296299</v>
      </c>
      <c r="AI37" s="85"/>
      <c r="AJ37" s="84">
        <f ca="1">IF('INF S3 3'!$AQ29="|","|",AJ$25+'INF S3 3'!$AQ29)</f>
        <v>0.47505192129629625</v>
      </c>
      <c r="AK37" s="178"/>
      <c r="AL37" s="344" t="str">
        <f ca="1">IF('INF S2 353-271'!$AT29="|","|",AL$25+'INF S2 353-271'!$AT29)</f>
        <v>|</v>
      </c>
      <c r="AM37" s="86">
        <f ca="1">IF('INF S3 3'!$AR29="|","|",AM$25+'INF S3 3'!$AR29)</f>
        <v>0.5060482291666667</v>
      </c>
      <c r="AN37" s="206"/>
      <c r="AO37" s="344"/>
      <c r="AP37" s="206">
        <f ca="1">IF('INF S3 3'!$AQ29="|","|",AP$25+'INF S3 3'!$AQ29)</f>
        <v>0.53755192129629625</v>
      </c>
      <c r="AQ37" s="85"/>
      <c r="AR37" s="84">
        <f ca="1">IF('INF S3 3'!$AQ29="|","|",AR$25+'INF S3 3'!$AQ29)</f>
        <v>0.55838525462962962</v>
      </c>
      <c r="AS37" s="178"/>
      <c r="AT37" s="344" t="str">
        <f ca="1">IF('INF S2 353-271'!$AT29="|","|",AT$25+'INF S2 353-271'!$AT29)</f>
        <v>|</v>
      </c>
      <c r="AU37" s="86">
        <f ca="1">IF('INF S3 3'!$AR29="|","|",AU$25+'INF S3 3'!$AR29)</f>
        <v>0.58938156249999996</v>
      </c>
      <c r="AV37" s="206"/>
      <c r="AW37" s="344"/>
      <c r="AX37" s="206">
        <f ca="1">IF('INF S3 3'!$AQ29="|","|",AX$25+'INF S3 3'!$AQ29)</f>
        <v>0.62088525462962962</v>
      </c>
      <c r="AY37" s="85"/>
      <c r="AZ37" s="84">
        <f ca="1">IF('INF S3 3'!$AQ29="|","|",AZ$25+'INF S3 3'!$AQ29)</f>
        <v>0.64171858796296288</v>
      </c>
      <c r="BA37" s="178"/>
      <c r="BB37" s="344" t="str">
        <f ca="1">IF('INF S2 353-271'!$AT29="|","|",BB$25+'INF S2 353-271'!$AT29)</f>
        <v>|</v>
      </c>
      <c r="BC37" s="86">
        <f ca="1">IF('INF S3 3'!$AR29="|","|",BC$25+'INF S3 3'!$AR29)</f>
        <v>0.67271489583333333</v>
      </c>
      <c r="BD37" s="84">
        <f ca="1">IF('INF S3 3'!$AQ29="|","|",BD$25+'INF S3 3'!$AQ29)</f>
        <v>0.68338525462962962</v>
      </c>
      <c r="BE37" s="206"/>
      <c r="BF37" s="178"/>
      <c r="BG37" s="344"/>
      <c r="BH37" s="206">
        <f ca="1">IF('INF S3 3'!$AQ29="|","|",BH$25+'INF S3 3'!$AQ29)</f>
        <v>0.70421858796296299</v>
      </c>
      <c r="BI37" s="85"/>
      <c r="BJ37" s="86">
        <f ca="1">IF('INF S3 3'!$AR29="|","|",BJ$25+'INF S3 3'!$AR29)</f>
        <v>0.71438156250000007</v>
      </c>
      <c r="BK37" s="84">
        <f ca="1">IF('INF S3 3'!$AQ29="|","|",BK$25+'INF S3 3'!$AQ29)</f>
        <v>0.72505192129629636</v>
      </c>
      <c r="BL37" s="206"/>
      <c r="BM37" s="178"/>
      <c r="BN37" s="344" t="str">
        <f ca="1">IF('INF S2 353-271'!$AT29="|","|",BN$25+'INF S2 353-271'!$AT29)</f>
        <v>|</v>
      </c>
      <c r="BO37" s="206">
        <f ca="1">IF('INF S3 3'!$AQ29="|","|",BO$25+'INF S3 3'!$AQ29)</f>
        <v>0.74588525462962962</v>
      </c>
      <c r="BP37" s="85"/>
      <c r="BQ37" s="86">
        <f ca="1">IF('INF S3 3'!$AR29="|","|",BQ$25+'INF S3 3'!$AR29)</f>
        <v>0.7560482291666667</v>
      </c>
      <c r="BR37" s="84">
        <f ca="1">IF('INF S3 3'!$AQ29="|","|",BR$25+'INF S3 3'!$AQ29)</f>
        <v>0.76671858796296299</v>
      </c>
      <c r="BS37" s="206"/>
      <c r="BT37" s="178"/>
      <c r="BU37" s="344"/>
      <c r="BV37" s="206">
        <f ca="1">IF('INF S3 3'!$AQ29="|","|",BV$25+'INF S3 3'!$AQ29)</f>
        <v>0.78755192129629636</v>
      </c>
      <c r="BW37" s="85"/>
      <c r="BX37" s="86">
        <f ca="1">IF('INF S3 3'!$AR29="|","|",BX$25+'INF S3 3'!$AR29)</f>
        <v>0.79771489583333333</v>
      </c>
      <c r="BY37" s="206"/>
      <c r="BZ37" s="344" t="str">
        <f ca="1">IF('INF S2 353-271'!$AT29="|","|",BZ$25+'INF S2 353-271'!$AT29)</f>
        <v>|</v>
      </c>
      <c r="CA37" s="206">
        <f ca="1">IF('INF S3 3'!$AQ29="|","|",CA$25+'INF S3 3'!$AQ29)</f>
        <v>0.82921858796296299</v>
      </c>
      <c r="CB37" s="85"/>
      <c r="CC37" s="84">
        <f ca="1">IF('INF S3 3'!$AQ29="|","|",CC$25+'INF S3 3'!$AQ29)</f>
        <v>0.85005192129629636</v>
      </c>
      <c r="CD37" s="178"/>
      <c r="CE37" s="344"/>
      <c r="CF37" s="86">
        <f ca="1">IF('INF S3 3'!$AR29="|","|",CF$25+'INF S3 3'!$AR29)</f>
        <v>0.8810482291666667</v>
      </c>
      <c r="CG37" s="206"/>
      <c r="CH37" s="344" t="str">
        <f ca="1">IF('INF S2 353-271'!$AT29="|","|",CH$25+'INF S2 353-271'!$AT29)</f>
        <v>|</v>
      </c>
      <c r="CI37" s="206">
        <f ca="1">IF('INF S3 3'!$AQ29="|","|",CI$25+'INF S3 3'!$AQ29)</f>
        <v>0.91255192129629636</v>
      </c>
      <c r="CJ37" s="85"/>
      <c r="CK37" s="84">
        <f ca="1">IF('INF S3 3'!$AQ29="|","|",CK$25+'INF S3 3'!$AQ29)</f>
        <v>0.93338525462962962</v>
      </c>
      <c r="CL37" s="178"/>
      <c r="CM37" s="344"/>
      <c r="CN37" s="86">
        <f ca="1">IF('INF S3 3'!$AR29="|","|",CN$25+'INF S3 3'!$AR29)</f>
        <v>0.96438156250000007</v>
      </c>
      <c r="CO37" s="206"/>
      <c r="CP37" s="344"/>
      <c r="CQ37" s="85"/>
      <c r="CR37" s="84">
        <f ca="1">IF('INF S3 3'!$AQ29="|","|",CR$25+'INF S3 3'!$AQ29)</f>
        <v>1.016718587962963</v>
      </c>
      <c r="CS37" s="336"/>
      <c r="CT37" s="336"/>
      <c r="CU37" s="279"/>
      <c r="CV37" s="149">
        <v>57.384999999999991</v>
      </c>
      <c r="CW37" s="149"/>
      <c r="CX37" s="262" t="s">
        <v>16</v>
      </c>
      <c r="CY37" s="181"/>
      <c r="CZ37" s="167">
        <v>0.19236111111111112</v>
      </c>
      <c r="DA37" s="86">
        <f ca="1">IF('INF S3 3'!$AZ29="|","|",DA$38+'INF S3 3'!$AZ29)</f>
        <v>0.20312499999999997</v>
      </c>
      <c r="DB37" s="206">
        <f ca="1">IF('INF S3 3'!$AY29="|","|",DB$38+'INF S3 3'!$AY29)</f>
        <v>0.21284722222222222</v>
      </c>
      <c r="DC37" s="85"/>
      <c r="DD37" s="344"/>
      <c r="DE37" s="181"/>
      <c r="DF37" s="206"/>
      <c r="DG37" s="167">
        <v>0.23402777777777781</v>
      </c>
      <c r="DH37" s="86">
        <f ca="1">IF('INF S3 3'!$AZ29="|","|",DH$38+'INF S3 3'!$AZ29)</f>
        <v>0.24479166666666663</v>
      </c>
      <c r="DI37" s="206">
        <f ca="1">IF('INF S3 3'!$AY29="|","|",DI$38+'INF S3 3'!$AY29)</f>
        <v>0.25451388888888887</v>
      </c>
      <c r="DJ37" s="85"/>
      <c r="DK37" s="344"/>
      <c r="DL37" s="181"/>
      <c r="DM37" s="206"/>
      <c r="DN37" s="167">
        <v>0.27569444444444446</v>
      </c>
      <c r="DO37" s="86">
        <f ca="1">IF('INF S3 3'!$AZ29="|","|",DO$38+'INF S3 3'!$AZ29)</f>
        <v>0.28645833333333331</v>
      </c>
      <c r="DP37" s="206">
        <f ca="1">IF('INF S3 3'!$AY29="|","|",DP$38+'INF S3 3'!$AY29)</f>
        <v>0.29618055555555556</v>
      </c>
      <c r="DQ37" s="85"/>
      <c r="DR37" s="344" t="str">
        <f ca="1">IF('INF S2 353-271'!$AE26="|","|",DR$38+'INF S2 353-271'!$AE26)</f>
        <v>|</v>
      </c>
      <c r="DS37" s="181"/>
      <c r="DT37" s="206"/>
      <c r="DU37" s="167">
        <v>0.31736111111111115</v>
      </c>
      <c r="DV37" s="86">
        <f ca="1">IF('INF S3 3'!$AZ29="|","|",DV$38+'INF S3 3'!$AZ29)</f>
        <v>0.328125</v>
      </c>
      <c r="DW37" s="206">
        <f ca="1">IF('INF S3 3'!$AY29="|","|",DW$38+'INF S3 3'!$AY29)</f>
        <v>0.33784722222222224</v>
      </c>
      <c r="DX37" s="85"/>
      <c r="DY37" s="344"/>
      <c r="DZ37" s="181"/>
      <c r="EA37" s="206"/>
      <c r="EB37" s="86">
        <f ca="1">IF('INF S3 3'!$AZ29="|","|",EB$38+'INF S3 3'!$AZ29)</f>
        <v>0.36979166666666669</v>
      </c>
      <c r="EC37" s="344" t="str">
        <f ca="1">IF('INF S2 353-271'!$AE26="|","|",EC$38+'INF S2 353-271'!$AE26)</f>
        <v>|</v>
      </c>
      <c r="ED37" s="181"/>
      <c r="EE37" s="167">
        <v>0.40069444444444446</v>
      </c>
      <c r="EF37" s="206">
        <f ca="1">IF('INF S3 3'!$AY29="|","|",EF$38+'INF S3 3'!$AY29)</f>
        <v>0.42118055555555556</v>
      </c>
      <c r="EG37" s="85"/>
      <c r="EH37" s="344"/>
      <c r="EI37" s="206"/>
      <c r="EJ37" s="86">
        <f ca="1">IF('INF S3 3'!$AZ29="|","|",EJ$38+'INF S3 3'!$AZ29)</f>
        <v>0.453125</v>
      </c>
      <c r="EK37" s="344" t="str">
        <f ca="1">IF('INF S2 353-271'!$AE26="|","|",EK$38+'INF S2 353-271'!$AE26)</f>
        <v>|</v>
      </c>
      <c r="EL37" s="181"/>
      <c r="EM37" s="167">
        <v>0.48402777777777778</v>
      </c>
      <c r="EN37" s="206">
        <f ca="1">IF('INF S3 3'!$AY29="|","|",EN$38+'INF S3 3'!$AY29)</f>
        <v>0.50451388888888882</v>
      </c>
      <c r="EO37" s="85"/>
      <c r="EP37" s="344"/>
      <c r="EQ37" s="206"/>
      <c r="ER37" s="86">
        <f ca="1">IF('INF S3 3'!$AZ29="|","|",ER$38+'INF S3 3'!$AZ29)</f>
        <v>0.53645833333333337</v>
      </c>
      <c r="ES37" s="344" t="str">
        <f ca="1">IF('INF S2 353-271'!$AE26="|","|",ES$38+'INF S2 353-271'!$AE26)</f>
        <v>|</v>
      </c>
      <c r="ET37" s="181"/>
      <c r="EU37" s="167">
        <v>0.56736111111111109</v>
      </c>
      <c r="EV37" s="206">
        <f ca="1">IF('INF S3 3'!$AY29="|","|",EV$38+'INF S3 3'!$AY29)</f>
        <v>0.58784722222222219</v>
      </c>
      <c r="EW37" s="85"/>
      <c r="EX37" s="344"/>
      <c r="EY37" s="206"/>
      <c r="EZ37" s="167">
        <v>0.60902777777777783</v>
      </c>
      <c r="FA37" s="86">
        <f ca="1">IF('INF S3 3'!$AZ29="|","|",FA$38+'INF S3 3'!$AZ29)</f>
        <v>0.61979166666666663</v>
      </c>
      <c r="FB37" s="206">
        <f ca="1">IF('INF S3 3'!$AY29="|","|",FB$38+'INF S3 3'!$AY29)</f>
        <v>0.62951388888888893</v>
      </c>
      <c r="FC37" s="85"/>
      <c r="FD37" s="344" t="str">
        <f ca="1">IF('INF S2 353-271'!$AE26="|","|",FD$38+'INF S2 353-271'!$AE26)</f>
        <v>|</v>
      </c>
      <c r="FE37" s="181"/>
      <c r="FF37" s="206"/>
      <c r="FG37" s="167">
        <v>0.65069444444444446</v>
      </c>
      <c r="FH37" s="86">
        <f ca="1">IF('INF S3 3'!$AZ29="|","|",FH$38+'INF S3 3'!$AZ29)</f>
        <v>0.66145833333333337</v>
      </c>
      <c r="FI37" s="206">
        <f ca="1">IF('INF S3 3'!$AY29="|","|",FI$38+'INF S3 3'!$AY29)</f>
        <v>0.67118055555555556</v>
      </c>
      <c r="FJ37" s="85"/>
      <c r="FK37" s="344"/>
      <c r="FL37" s="206"/>
      <c r="FM37" s="167">
        <v>0.69236111111111109</v>
      </c>
      <c r="FN37" s="86">
        <f ca="1">IF('INF S3 3'!$AZ29="|","|",FN$38+'INF S3 3'!$AZ29)</f>
        <v>0.703125</v>
      </c>
      <c r="FO37" s="206">
        <f ca="1">IF('INF S3 3'!$AY29="|","|",FO$38+'INF S3 3'!$AY29)</f>
        <v>0.71284722222222219</v>
      </c>
      <c r="FP37" s="85"/>
      <c r="FQ37" s="344" t="str">
        <f ca="1">IF('INF S2 353-271'!$AE26="|","|",FQ$38+'INF S2 353-271'!$AE26)</f>
        <v>|</v>
      </c>
      <c r="FR37" s="181"/>
      <c r="FS37" s="206"/>
      <c r="FT37" s="86">
        <f ca="1">IF('INF S3 3'!$AZ29="|","|",FT$38+'INF S3 3'!$AZ29)</f>
        <v>0.74479166666666663</v>
      </c>
      <c r="FU37" s="344"/>
      <c r="FV37" s="181"/>
      <c r="FW37" s="167">
        <v>0.77569444444444446</v>
      </c>
      <c r="FX37" s="206">
        <f ca="1">IF('INF S3 3'!$AY29="|","|",FX$38+'INF S3 3'!$AY29)</f>
        <v>0.79618055555555556</v>
      </c>
      <c r="FY37" s="85"/>
      <c r="FZ37" s="344" t="str">
        <f ca="1">IF('INF S2 353-271'!$AE26="|","|",FZ$38+'INF S2 353-271'!$AE26)</f>
        <v>|</v>
      </c>
      <c r="GA37" s="206"/>
      <c r="GB37" s="86">
        <f ca="1">IF('INF S3 3'!$AZ29="|","|",GB$38+'INF S3 3'!$AZ29)</f>
        <v>0.828125</v>
      </c>
      <c r="GC37" s="344"/>
      <c r="GD37" s="181"/>
      <c r="GE37" s="167">
        <v>0.85902777777777783</v>
      </c>
      <c r="GF37" s="206">
        <f ca="1">IF('INF S3 3'!$AY29="|","|",GF$38+'INF S3 3'!$AY29)</f>
        <v>0.87951388888888893</v>
      </c>
      <c r="GG37" s="85"/>
      <c r="GH37" s="344" t="str">
        <f ca="1">IF('INF S2 353-271'!$AE26="|","|",GH$38+'INF S2 353-271'!$AE26)</f>
        <v>|</v>
      </c>
      <c r="GI37" s="206"/>
      <c r="GJ37" s="86">
        <f ca="1">IF('INF S3 3'!$AZ29="|","|",GJ$38+'INF S3 3'!$AZ29)</f>
        <v>0.91145833333333337</v>
      </c>
      <c r="GK37" s="181"/>
      <c r="GL37" s="167">
        <v>0.94236111111111109</v>
      </c>
    </row>
    <row r="38" spans="1:194" s="217" customFormat="1">
      <c r="A38" s="218">
        <f ca="1">'INF S3 3'!K27</f>
        <v>80.97199999999998</v>
      </c>
      <c r="B38" s="219"/>
      <c r="C38" s="388" t="s">
        <v>143</v>
      </c>
      <c r="D38" s="219"/>
      <c r="E38" s="220"/>
      <c r="F38" s="237"/>
      <c r="G38" s="219"/>
      <c r="H38" s="237">
        <f ca="1">IF('INF S3 3'!$AQ30="|","|",H$25+'INF S3 3'!$AQ30)</f>
        <v>0.29935747685185182</v>
      </c>
      <c r="I38" s="95"/>
      <c r="J38" s="96">
        <f ca="1">IF('INF S3 3'!$AR30="|","|",J$25+'INF S3 3'!$AR30)</f>
        <v>0.30743711805555551</v>
      </c>
      <c r="K38" s="220"/>
      <c r="L38" s="237"/>
      <c r="M38" s="219"/>
      <c r="N38" s="193">
        <f ca="1">IF('INF S3 3'!$AS30="|","|",N$25+'INF S3 3'!$AS30)</f>
        <v>0.32564814814814813</v>
      </c>
      <c r="O38" s="237">
        <f ca="1">IF('INF S3 3'!$AQ30="|","|",O$25+'INF S3 3'!$AQ30)</f>
        <v>0.34102414351851851</v>
      </c>
      <c r="P38" s="95"/>
      <c r="Q38" s="96">
        <f ca="1">IF('INF S3 3'!$AR30="|","|",Q$25+'INF S3 3'!$AR30)</f>
        <v>0.3491037847222222</v>
      </c>
      <c r="R38" s="220"/>
      <c r="S38" s="237"/>
      <c r="T38" s="219"/>
      <c r="U38" s="236"/>
      <c r="V38" s="237">
        <f ca="1">IF('INF S3 3'!$AQ30="|","|",V$25+'INF S3 3'!$AQ30)</f>
        <v>0.38269081018518514</v>
      </c>
      <c r="W38" s="95"/>
      <c r="X38" s="96">
        <f ca="1">IF('INF S3 3'!$AR30="|","|",X$25+'INF S3 3'!$AR30)</f>
        <v>0.39077045138888888</v>
      </c>
      <c r="Y38" s="220"/>
      <c r="Z38" s="237"/>
      <c r="AA38" s="219"/>
      <c r="AB38" s="236">
        <f ca="1">AB25+'INF S3 3'!BM30</f>
        <v>0.37638888888888888</v>
      </c>
      <c r="AC38" s="237">
        <f ca="1">IF('INF S3 3'!$AQ30="|","|",AC$25+'INF S3 3'!$AQ30)</f>
        <v>0.42435747685185182</v>
      </c>
      <c r="AD38" s="95"/>
      <c r="AE38" s="96">
        <f ca="1">IF('INF S3 3'!$AR30="|","|",AE$25+'INF S3 3'!$AR30)</f>
        <v>0.43243711805555551</v>
      </c>
      <c r="AF38" s="237"/>
      <c r="AG38" s="236"/>
      <c r="AH38" s="237">
        <f ca="1">IF('INF S3 3'!$AQ30="|","|",AH$25+'INF S3 3'!$AQ30)</f>
        <v>0.46602414351851851</v>
      </c>
      <c r="AI38" s="95"/>
      <c r="AJ38" s="220"/>
      <c r="AK38" s="219"/>
      <c r="AL38" s="236">
        <f ca="1">AL25+'INF S3 3'!CA30</f>
        <v>0.4597222222222222</v>
      </c>
      <c r="AM38" s="96">
        <f ca="1">IF('INF S3 3'!$AR30="|","|",AM$25+'INF S3 3'!$AR30)</f>
        <v>0.51577045138888888</v>
      </c>
      <c r="AN38" s="237"/>
      <c r="AO38" s="236"/>
      <c r="AP38" s="237">
        <f ca="1">IF('INF S3 3'!$AQ30="|","|",AP$25+'INF S3 3'!$AQ30)</f>
        <v>0.54935747685185188</v>
      </c>
      <c r="AQ38" s="95"/>
      <c r="AR38" s="220"/>
      <c r="AS38" s="219"/>
      <c r="AT38" s="236">
        <f ca="1">AT25+'INF S3 3'!CI30</f>
        <v>0.54305555555555551</v>
      </c>
      <c r="AU38" s="96">
        <f ca="1">IF('INF S3 3'!$AR30="|","|",AU$25+'INF S3 3'!$AR30)</f>
        <v>0.59910378472222225</v>
      </c>
      <c r="AV38" s="237"/>
      <c r="AW38" s="236"/>
      <c r="AX38" s="237">
        <f ca="1">IF('INF S3 3'!$AQ30="|","|",AX$25+'INF S3 3'!$AQ30)</f>
        <v>0.63269081018518525</v>
      </c>
      <c r="AY38" s="95"/>
      <c r="AZ38" s="220"/>
      <c r="BA38" s="219"/>
      <c r="BB38" s="236">
        <f ca="1">BB25+'INF S3 3'!CQ30</f>
        <v>0.62638888888888888</v>
      </c>
      <c r="BC38" s="96">
        <f ca="1">IF('INF S3 3'!$AR30="|","|",BC$25+'INF S3 3'!$AR30)</f>
        <v>0.68243711805555562</v>
      </c>
      <c r="BD38" s="220"/>
      <c r="BE38" s="237"/>
      <c r="BF38" s="219"/>
      <c r="BG38" s="236"/>
      <c r="BH38" s="237">
        <f ca="1">IF('INF S3 3'!$AQ30="|","|",BH$25+'INF S3 3'!$AQ30)</f>
        <v>0.71602414351851862</v>
      </c>
      <c r="BI38" s="95"/>
      <c r="BJ38" s="96">
        <f ca="1">IF('INF S3 3'!$AR30="|","|",BJ$25+'INF S3 3'!$AR30)</f>
        <v>0.72410378472222237</v>
      </c>
      <c r="BK38" s="220"/>
      <c r="BL38" s="237"/>
      <c r="BM38" s="219"/>
      <c r="BN38" s="236">
        <f ca="1">BN25+'INF S3 3'!CY30</f>
        <v>0.70972222222222225</v>
      </c>
      <c r="BO38" s="237">
        <f ca="1">IF('INF S3 3'!$AQ30="|","|",BO$25+'INF S3 3'!$AQ30)</f>
        <v>0.75769081018518525</v>
      </c>
      <c r="BP38" s="95"/>
      <c r="BQ38" s="96">
        <f ca="1">IF('INF S3 3'!$AR30="|","|",BQ$25+'INF S3 3'!$AR30)</f>
        <v>0.765770451388889</v>
      </c>
      <c r="BR38" s="220"/>
      <c r="BS38" s="237"/>
      <c r="BT38" s="219"/>
      <c r="BU38" s="236"/>
      <c r="BV38" s="237">
        <f ca="1">IF('INF S3 3'!$AQ30="|","|",BV$25+'INF S3 3'!$AQ30)</f>
        <v>0.79935747685185199</v>
      </c>
      <c r="BW38" s="95"/>
      <c r="BX38" s="96">
        <f ca="1">IF('INF S3 3'!$AR30="|","|",BX$25+'INF S3 3'!$AR30)</f>
        <v>0.80743711805555562</v>
      </c>
      <c r="BY38" s="237"/>
      <c r="BZ38" s="236">
        <f ca="1">BZ25+'INF S3 3'!DM30</f>
        <v>0.79305555555555562</v>
      </c>
      <c r="CA38" s="237">
        <f ca="1">IF('INF S3 3'!$AQ30="|","|",CA$25+'INF S3 3'!$AQ30)</f>
        <v>0.84102414351851862</v>
      </c>
      <c r="CB38" s="95"/>
      <c r="CC38" s="220"/>
      <c r="CD38" s="219"/>
      <c r="CE38" s="236"/>
      <c r="CF38" s="96">
        <f ca="1">IF('INF S3 3'!$AR30="|","|",CF$25+'INF S3 3'!$AR30)</f>
        <v>0.890770451388889</v>
      </c>
      <c r="CG38" s="237"/>
      <c r="CH38" s="236">
        <f ca="1">CH25+'INF S3 3'!DU30</f>
        <v>0.87638888888888899</v>
      </c>
      <c r="CI38" s="237">
        <f ca="1">IF('INF S3 3'!$AQ30="|","|",CI$25+'INF S3 3'!$AQ30)</f>
        <v>0.92435747685185199</v>
      </c>
      <c r="CJ38" s="95"/>
      <c r="CK38" s="220"/>
      <c r="CL38" s="219"/>
      <c r="CM38" s="236"/>
      <c r="CN38" s="96">
        <f ca="1">IF('INF S3 3'!$AR30="|","|",CN$25+'INF S3 3'!$AR30)</f>
        <v>0.97410378472222237</v>
      </c>
      <c r="CO38" s="237"/>
      <c r="CP38" s="236"/>
      <c r="CQ38" s="95"/>
      <c r="CR38" s="220"/>
      <c r="CS38" s="669"/>
      <c r="CT38" s="669"/>
      <c r="CU38" s="280"/>
      <c r="CV38" s="218">
        <v>81</v>
      </c>
      <c r="CW38" s="219"/>
      <c r="CX38" s="294" t="s">
        <v>143</v>
      </c>
      <c r="CY38" s="219"/>
      <c r="CZ38" s="220"/>
      <c r="DA38" s="223">
        <v>0.19305555555555554</v>
      </c>
      <c r="DB38" s="224">
        <v>0.20069444444444443</v>
      </c>
      <c r="DC38" s="222"/>
      <c r="DD38" s="221"/>
      <c r="DE38" s="219"/>
      <c r="DF38" s="224"/>
      <c r="DG38" s="220"/>
      <c r="DH38" s="223">
        <v>0.23472222222222219</v>
      </c>
      <c r="DI38" s="224">
        <v>0.24236111111111111</v>
      </c>
      <c r="DJ38" s="222"/>
      <c r="DK38" s="221"/>
      <c r="DL38" s="219"/>
      <c r="DM38" s="224"/>
      <c r="DN38" s="220"/>
      <c r="DO38" s="223">
        <v>0.27638888888888885</v>
      </c>
      <c r="DP38" s="224">
        <v>0.28402777777777777</v>
      </c>
      <c r="DQ38" s="222"/>
      <c r="DR38" s="221">
        <v>0.30486111111111108</v>
      </c>
      <c r="DS38" s="219"/>
      <c r="DT38" s="224"/>
      <c r="DU38" s="220"/>
      <c r="DV38" s="223">
        <v>0.31805555555555554</v>
      </c>
      <c r="DW38" s="224">
        <v>0.32569444444444445</v>
      </c>
      <c r="DX38" s="222"/>
      <c r="DY38" s="221"/>
      <c r="DZ38" s="219"/>
      <c r="EA38" s="224"/>
      <c r="EB38" s="223">
        <v>0.35972222222222222</v>
      </c>
      <c r="EC38" s="221">
        <v>0.38819444444444445</v>
      </c>
      <c r="ED38" s="219"/>
      <c r="EE38" s="220"/>
      <c r="EF38" s="224">
        <v>0.40902777777777777</v>
      </c>
      <c r="EG38" s="222"/>
      <c r="EH38" s="221"/>
      <c r="EI38" s="224"/>
      <c r="EJ38" s="223">
        <v>0.44305555555555554</v>
      </c>
      <c r="EK38" s="221">
        <v>0.47152777777777777</v>
      </c>
      <c r="EL38" s="219"/>
      <c r="EM38" s="220"/>
      <c r="EN38" s="224">
        <v>0.49236111111111108</v>
      </c>
      <c r="EO38" s="222"/>
      <c r="EP38" s="221"/>
      <c r="EQ38" s="224"/>
      <c r="ER38" s="223">
        <v>0.52638888888888891</v>
      </c>
      <c r="ES38" s="221">
        <v>0.55486111111111114</v>
      </c>
      <c r="ET38" s="219"/>
      <c r="EU38" s="220"/>
      <c r="EV38" s="224">
        <v>0.5756944444444444</v>
      </c>
      <c r="EW38" s="222"/>
      <c r="EX38" s="221"/>
      <c r="EY38" s="224"/>
      <c r="EZ38" s="220"/>
      <c r="FA38" s="223">
        <v>0.60972222222222217</v>
      </c>
      <c r="FB38" s="224">
        <v>0.61736111111111114</v>
      </c>
      <c r="FC38" s="222"/>
      <c r="FD38" s="221">
        <v>0.6381944444444444</v>
      </c>
      <c r="FE38" s="219"/>
      <c r="FF38" s="224"/>
      <c r="FG38" s="220"/>
      <c r="FH38" s="223">
        <v>0.65138888888888891</v>
      </c>
      <c r="FI38" s="224">
        <v>0.65902777777777777</v>
      </c>
      <c r="FJ38" s="222"/>
      <c r="FK38" s="221"/>
      <c r="FL38" s="224"/>
      <c r="FM38" s="220"/>
      <c r="FN38" s="223">
        <v>0.69305555555555554</v>
      </c>
      <c r="FO38" s="224">
        <v>0.7006944444444444</v>
      </c>
      <c r="FP38" s="222"/>
      <c r="FQ38" s="221">
        <v>0.72152777777777777</v>
      </c>
      <c r="FR38" s="219"/>
      <c r="FS38" s="224"/>
      <c r="FT38" s="223">
        <v>0.73472222222222217</v>
      </c>
      <c r="FU38" s="221"/>
      <c r="FV38" s="219"/>
      <c r="FW38" s="220"/>
      <c r="FX38" s="224">
        <v>0.78402777777777777</v>
      </c>
      <c r="FY38" s="222"/>
      <c r="FZ38" s="221">
        <v>0.80486111111111114</v>
      </c>
      <c r="GA38" s="224"/>
      <c r="GB38" s="223">
        <v>0.81805555555555554</v>
      </c>
      <c r="GC38" s="221"/>
      <c r="GD38" s="219"/>
      <c r="GE38" s="220"/>
      <c r="GF38" s="224">
        <v>0.86736111111111114</v>
      </c>
      <c r="GG38" s="222"/>
      <c r="GH38" s="221">
        <v>0.8881944444444444</v>
      </c>
      <c r="GI38" s="224"/>
      <c r="GJ38" s="223">
        <v>0.90138888888888891</v>
      </c>
      <c r="GK38" s="219"/>
      <c r="GL38" s="220"/>
    </row>
    <row r="46" spans="1:194" s="389" customFormat="1">
      <c r="E46" s="389" t="e">
        <f t="array" aca="1" ref="E46" ca="1">IFERROR(INDEX($A7:$A45,MATCH(FALSE,ISBLANK(E7:E45),0))-INDEX($A7:$A45,MATCH("Poznań Główny",$C7:$C45,0)),)</f>
        <v>#NAME?</v>
      </c>
      <c r="F46" s="389" t="e">
        <f t="array" aca="1" ref="F46" ca="1">IFERROR(INDEX($A7:$A45,MATCH(FALSE,ISBLANK(F7:F45),0))-INDEX($A7:$A45,MATCH("Poznań Główny",$C7:$C45,0)),)</f>
        <v>#NAME?</v>
      </c>
      <c r="G46" s="389" t="e">
        <f t="array" aca="1" ref="G46" ca="1">IFERROR(INDEX($A7:$A45,MATCH(FALSE,ISBLANK(G7:G45),0))-INDEX($A7:$A45,MATCH("Poznań Główny",$C7:$C45,0)),)</f>
        <v>#NAME?</v>
      </c>
      <c r="H46" s="389" t="e">
        <f t="array" aca="1" ref="H46" ca="1">IFERROR(INDEX($A7:$A45,MATCH(FALSE,ISBLANK(H7:H45),0))-INDEX($A7:$A45,MATCH("Poznań Główny",$C7:$C45,0)),)</f>
        <v>#NAME?</v>
      </c>
      <c r="I46" s="389" t="e">
        <f t="array" aca="1" ref="I46" ca="1">IFERROR(INDEX($A7:$A45,MATCH(FALSE,ISBLANK(I7:I45),0))-INDEX($A7:$A45,MATCH("Poznań Główny",$C7:$C45,0)),)</f>
        <v>#NAME?</v>
      </c>
      <c r="J46" s="389" t="e">
        <f t="array" aca="1" ref="J46" ca="1">IFERROR(INDEX($A7:$A45,MATCH(FALSE,ISBLANK(J7:J45),0))-INDEX($A7:$A45,MATCH("Poznań Główny",$C7:$C45,0)),)</f>
        <v>#NAME?</v>
      </c>
      <c r="K46" s="389" t="e">
        <f t="array" aca="1" ref="K46" ca="1">IFERROR(INDEX($A7:$A45,MATCH(FALSE,ISBLANK(K7:K45),0))-INDEX($A7:$A45,MATCH("Poznań Główny",$C7:$C45,0)),)</f>
        <v>#NAME?</v>
      </c>
      <c r="L46" s="389" t="e">
        <f t="array" aca="1" ref="L46" ca="1">IFERROR(INDEX($A7:$A45,MATCH(FALSE,ISBLANK(L7:L45),0))-INDEX($A7:$A45,MATCH("Poznań Główny",$C7:$C45,0)),)</f>
        <v>#NAME?</v>
      </c>
      <c r="M46" s="389" t="e">
        <f t="array" aca="1" ref="M46" ca="1">IFERROR(INDEX($A7:$A45,MATCH(FALSE,ISBLANK(M7:M45),0))-INDEX($A7:$A45,MATCH("Poznań Główny",$C7:$C45,0)),)</f>
        <v>#NAME?</v>
      </c>
      <c r="N46" s="389" t="e">
        <f t="array" aca="1" ref="N46" ca="1">IFERROR(INDEX($A7:$A45,MATCH(FALSE,ISBLANK(N7:N45),0))-INDEX($A7:$A45,MATCH("Poznań Główny",$C7:$C45,0)),)</f>
        <v>#NAME?</v>
      </c>
      <c r="O46" s="389" t="e">
        <f t="array" aca="1" ref="O46" ca="1">IFERROR(INDEX($A7:$A45,MATCH(FALSE,ISBLANK(O7:O45),0))-INDEX($A7:$A45,MATCH("Poznań Główny",$C7:$C45,0)),)</f>
        <v>#NAME?</v>
      </c>
      <c r="P46" s="389" t="e">
        <f t="array" aca="1" ref="P46" ca="1">IFERROR(INDEX($A7:$A45,MATCH(FALSE,ISBLANK(P7:P45),0))-INDEX($A7:$A45,MATCH("Poznań Główny",$C7:$C45,0)),)</f>
        <v>#NAME?</v>
      </c>
      <c r="Q46" s="389" t="e">
        <f t="array" aca="1" ref="Q46" ca="1">IFERROR(INDEX($A7:$A45,MATCH(FALSE,ISBLANK(Q7:Q45),0))-INDEX($A7:$A45,MATCH("Poznań Główny",$C7:$C45,0)),)</f>
        <v>#NAME?</v>
      </c>
      <c r="R46" s="389" t="e">
        <f t="array" aca="1" ref="R46" ca="1">IFERROR(INDEX($A7:$A45,MATCH(FALSE,ISBLANK(R7:R45),0))-INDEX($A7:$A45,MATCH("Poznań Główny",$C7:$C45,0)),)</f>
        <v>#NAME?</v>
      </c>
      <c r="S46" s="389" t="e">
        <f t="array" aca="1" ref="S46" ca="1">IFERROR(INDEX($A7:$A45,MATCH(FALSE,ISBLANK(S7:S45),0))-INDEX($A7:$A45,MATCH("Poznań Główny",$C7:$C45,0)),)</f>
        <v>#NAME?</v>
      </c>
      <c r="T46" s="389" t="e">
        <f t="array" aca="1" ref="T46" ca="1">IFERROR(INDEX($A7:$A45,MATCH(FALSE,ISBLANK(T7:T45),0))-INDEX($A7:$A45,MATCH("Poznań Główny",$C7:$C45,0)),)</f>
        <v>#NAME?</v>
      </c>
      <c r="U46" s="389" t="e">
        <f t="array" aca="1" ref="U46" ca="1">IFERROR(INDEX($A7:$A45,MATCH(FALSE,ISBLANK(U7:U45),0))-INDEX($A7:$A45,MATCH("Poznań Główny",$C7:$C45,0)),)</f>
        <v>#NAME?</v>
      </c>
      <c r="V46" s="389" t="e">
        <f t="array" aca="1" ref="V46" ca="1">IFERROR(INDEX($A7:$A45,MATCH(FALSE,ISBLANK(V7:V45),0))-INDEX($A7:$A45,MATCH("Poznań Główny",$C7:$C45,0)),)</f>
        <v>#NAME?</v>
      </c>
      <c r="W46" s="389" t="e">
        <f t="array" aca="1" ref="W46" ca="1">IFERROR(INDEX($A7:$A45,MATCH(FALSE,ISBLANK(W7:W45),0))-INDEX($A7:$A45,MATCH("Poznań Główny",$C7:$C45,0)),)</f>
        <v>#NAME?</v>
      </c>
      <c r="X46" s="389" t="e">
        <f t="array" aca="1" ref="X46" ca="1">IFERROR(INDEX($A7:$A45,MATCH(FALSE,ISBLANK(X7:X45),0))-INDEX($A7:$A45,MATCH("Poznań Główny",$C7:$C45,0)),)</f>
        <v>#NAME?</v>
      </c>
      <c r="Y46" s="389" t="e">
        <f t="array" aca="1" ref="Y46" ca="1">IFERROR(INDEX($A7:$A45,MATCH(FALSE,ISBLANK(Y7:Y45),0))-INDEX($A7:$A45,MATCH("Poznań Główny",$C7:$C45,0)),)</f>
        <v>#NAME?</v>
      </c>
      <c r="Z46" s="389" t="e">
        <f t="array" aca="1" ref="Z46" ca="1">IFERROR(INDEX($A7:$A45,MATCH(FALSE,ISBLANK(Z7:Z45),0))-INDEX($A7:$A45,MATCH("Poznań Główny",$C7:$C45,0)),)</f>
        <v>#NAME?</v>
      </c>
      <c r="AA46" s="389" t="e">
        <f t="array" aca="1" ref="AA46" ca="1">IFERROR(INDEX($A7:$A45,MATCH(FALSE,ISBLANK(AA7:AA45),0))-INDEX($A7:$A45,MATCH("Poznań Główny",$C7:$C45,0)),)</f>
        <v>#NAME?</v>
      </c>
      <c r="AB46" s="389" t="e">
        <f t="array" aca="1" ref="AB46" ca="1">IFERROR(INDEX($A7:$A45,MATCH(FALSE,ISBLANK(AB7:AB45),0))-INDEX($A7:$A45,MATCH("Poznań Główny",$C7:$C45,0)),)</f>
        <v>#NAME?</v>
      </c>
      <c r="AC46" s="389" t="e">
        <f t="array" aca="1" ref="AC46" ca="1">IFERROR(INDEX($A7:$A45,MATCH(FALSE,ISBLANK(AC7:AC45),0))-INDEX($A7:$A45,MATCH("Poznań Główny",$C7:$C45,0)),)</f>
        <v>#NAME?</v>
      </c>
      <c r="AD46" s="389" t="e">
        <f t="array" aca="1" ref="AD46" ca="1">IFERROR(INDEX($A7:$A45,MATCH(FALSE,ISBLANK(AD7:AD45),0))-INDEX($A7:$A45,MATCH("Poznań Główny",$C7:$C45,0)),)</f>
        <v>#NAME?</v>
      </c>
      <c r="AE46" s="389" t="e">
        <f t="array" aca="1" ref="AE46" ca="1">IFERROR(INDEX($A7:$A45,MATCH(FALSE,ISBLANK(AE7:AE45),0))-INDEX($A7:$A45,MATCH("Poznań Główny",$C7:$C45,0)),)</f>
        <v>#NAME?</v>
      </c>
      <c r="AF46" s="389" t="e">
        <f t="array" aca="1" ref="AF46" ca="1">IFERROR(INDEX($A7:$A45,MATCH(FALSE,ISBLANK(AF7:AF45),0))-INDEX($A7:$A45,MATCH("Poznań Główny",$C7:$C45,0)),)</f>
        <v>#NAME?</v>
      </c>
      <c r="AG46" s="389" t="e">
        <f t="array" aca="1" ref="AG46" ca="1">IFERROR(INDEX($A7:$A45,MATCH(FALSE,ISBLANK(AG7:AG45),0))-INDEX($A7:$A45,MATCH("Poznań Główny",$C7:$C45,0)),)</f>
        <v>#NAME?</v>
      </c>
      <c r="AH46" s="389" t="e">
        <f t="array" aca="1" ref="AH46" ca="1">IFERROR(INDEX($A7:$A45,MATCH(FALSE,ISBLANK(AH7:AH45),0))-INDEX($A7:$A45,MATCH("Poznań Główny",$C7:$C45,0)),)</f>
        <v>#NAME?</v>
      </c>
      <c r="AI46" s="389" t="e">
        <f t="array" aca="1" ref="AI46" ca="1">IFERROR(INDEX($A7:$A45,MATCH(FALSE,ISBLANK(AI7:AI45),0))-INDEX($A7:$A45,MATCH("Poznań Główny",$C7:$C45,0)),)</f>
        <v>#NAME?</v>
      </c>
      <c r="AJ46" s="389" t="e">
        <f t="array" aca="1" ref="AJ46" ca="1">IFERROR(INDEX($A7:$A45,MATCH(FALSE,ISBLANK(AJ7:AJ45),0))-INDEX($A7:$A45,MATCH("Poznań Główny",$C7:$C45,0)),)</f>
        <v>#NAME?</v>
      </c>
      <c r="AK46" s="389" t="e">
        <f t="array" aca="1" ref="AK46" ca="1">IFERROR(INDEX($A7:$A45,MATCH(FALSE,ISBLANK(AK7:AK45),0))-INDEX($A7:$A45,MATCH("Poznań Główny",$C7:$C45,0)),)</f>
        <v>#NAME?</v>
      </c>
      <c r="AL46" s="389" t="e">
        <f t="array" aca="1" ref="AL46" ca="1">IFERROR(INDEX($A7:$A45,MATCH(FALSE,ISBLANK(AL7:AL45),0))-INDEX($A7:$A45,MATCH("Poznań Główny",$C7:$C45,0)),)</f>
        <v>#NAME?</v>
      </c>
      <c r="AM46" s="389" t="e">
        <f t="array" aca="1" ref="AM46" ca="1">IFERROR(INDEX($A7:$A45,MATCH(FALSE,ISBLANK(AM7:AM45),0))-INDEX($A7:$A45,MATCH("Poznań Główny",$C7:$C45,0)),)</f>
        <v>#NAME?</v>
      </c>
      <c r="AN46" s="389" t="e">
        <f t="array" aca="1" ref="AN46" ca="1">IFERROR(INDEX($A7:$A45,MATCH(FALSE,ISBLANK(AN7:AN45),0))-INDEX($A7:$A45,MATCH("Poznań Główny",$C7:$C45,0)),)</f>
        <v>#NAME?</v>
      </c>
      <c r="AO46" s="389" t="e">
        <f t="array" aca="1" ref="AO46" ca="1">IFERROR(INDEX($A7:$A45,MATCH(FALSE,ISBLANK(AO7:AO45),0))-INDEX($A7:$A45,MATCH("Poznań Główny",$C7:$C45,0)),)</f>
        <v>#NAME?</v>
      </c>
      <c r="AP46" s="389" t="e">
        <f t="array" aca="1" ref="AP46" ca="1">IFERROR(INDEX($A7:$A45,MATCH(FALSE,ISBLANK(AP7:AP45),0))-INDEX($A7:$A45,MATCH("Poznań Główny",$C7:$C45,0)),)</f>
        <v>#NAME?</v>
      </c>
      <c r="AQ46" s="389" t="e">
        <f t="array" aca="1" ref="AQ46" ca="1">IFERROR(INDEX($A7:$A45,MATCH(FALSE,ISBLANK(AQ7:AQ45),0))-INDEX($A7:$A45,MATCH("Poznań Główny",$C7:$C45,0)),)</f>
        <v>#NAME?</v>
      </c>
      <c r="AR46" s="389" t="e">
        <f t="array" aca="1" ref="AR46" ca="1">IFERROR(INDEX($A7:$A45,MATCH(FALSE,ISBLANK(AR7:AR45),0))-INDEX($A7:$A45,MATCH("Poznań Główny",$C7:$C45,0)),)</f>
        <v>#NAME?</v>
      </c>
      <c r="AS46" s="389" t="e">
        <f t="array" aca="1" ref="AS46" ca="1">IFERROR(INDEX($A7:$A45,MATCH(FALSE,ISBLANK(AS7:AS45),0))-INDEX($A7:$A45,MATCH("Poznań Główny",$C7:$C45,0)),)</f>
        <v>#NAME?</v>
      </c>
      <c r="AT46" s="389" t="e">
        <f t="array" aca="1" ref="AT46" ca="1">IFERROR(INDEX($A7:$A45,MATCH(FALSE,ISBLANK(AT7:AT45),0))-INDEX($A7:$A45,MATCH("Poznań Główny",$C7:$C45,0)),)</f>
        <v>#NAME?</v>
      </c>
      <c r="AU46" s="389" t="e">
        <f t="array" aca="1" ref="AU46" ca="1">IFERROR(INDEX($A7:$A45,MATCH(FALSE,ISBLANK(AU7:AU45),0))-INDEX($A7:$A45,MATCH("Poznań Główny",$C7:$C45,0)),)</f>
        <v>#NAME?</v>
      </c>
      <c r="AV46" s="389" t="e">
        <f t="array" aca="1" ref="AV46" ca="1">IFERROR(INDEX($A7:$A45,MATCH(FALSE,ISBLANK(AV7:AV45),0))-INDEX($A7:$A45,MATCH("Poznań Główny",$C7:$C45,0)),)</f>
        <v>#NAME?</v>
      </c>
      <c r="AW46" s="389" t="e">
        <f t="array" aca="1" ref="AW46" ca="1">IFERROR(INDEX($A7:$A45,MATCH(FALSE,ISBLANK(AW7:AW45),0))-INDEX($A7:$A45,MATCH("Poznań Główny",$C7:$C45,0)),)</f>
        <v>#NAME?</v>
      </c>
      <c r="AX46" s="389" t="e">
        <f t="array" aca="1" ref="AX46" ca="1">IFERROR(INDEX($A7:$A45,MATCH(FALSE,ISBLANK(AX7:AX45),0))-INDEX($A7:$A45,MATCH("Poznań Główny",$C7:$C45,0)),)</f>
        <v>#NAME?</v>
      </c>
      <c r="AY46" s="389" t="e">
        <f t="array" aca="1" ref="AY46" ca="1">IFERROR(INDEX($A7:$A45,MATCH(FALSE,ISBLANK(AY7:AY45),0))-INDEX($A7:$A45,MATCH("Poznań Główny",$C7:$C45,0)),)</f>
        <v>#NAME?</v>
      </c>
      <c r="AZ46" s="389" t="e">
        <f t="array" aca="1" ref="AZ46" ca="1">IFERROR(INDEX($A7:$A45,MATCH(FALSE,ISBLANK(AZ7:AZ45),0))-INDEX($A7:$A45,MATCH("Poznań Główny",$C7:$C45,0)),)</f>
        <v>#NAME?</v>
      </c>
      <c r="BA46" s="389" t="e">
        <f t="array" aca="1" ref="BA46" ca="1">IFERROR(INDEX($A7:$A45,MATCH(FALSE,ISBLANK(BA7:BA45),0))-INDEX($A7:$A45,MATCH("Poznań Główny",$C7:$C45,0)),)</f>
        <v>#NAME?</v>
      </c>
      <c r="BB46" s="389" t="e">
        <f t="array" aca="1" ref="BB46" ca="1">IFERROR(INDEX($A7:$A45,MATCH(FALSE,ISBLANK(BB7:BB45),0))-INDEX($A7:$A45,MATCH("Poznań Główny",$C7:$C45,0)),)</f>
        <v>#NAME?</v>
      </c>
      <c r="BC46" s="389" t="e">
        <f t="array" aca="1" ref="BC46" ca="1">IFERROR(INDEX($A7:$A45,MATCH(FALSE,ISBLANK(BC7:BC45),0))-INDEX($A7:$A45,MATCH("Poznań Główny",$C7:$C45,0)),)</f>
        <v>#NAME?</v>
      </c>
      <c r="BD46" s="389" t="e">
        <f t="array" aca="1" ref="BD46" ca="1">IFERROR(INDEX($A7:$A45,MATCH(FALSE,ISBLANK(BD7:BD45),0))-INDEX($A7:$A45,MATCH("Poznań Główny",$C7:$C45,0)),)</f>
        <v>#NAME?</v>
      </c>
      <c r="BE46" s="389" t="e">
        <f t="array" aca="1" ref="BE46" ca="1">IFERROR(INDEX($A7:$A45,MATCH(FALSE,ISBLANK(BE7:BE45),0))-INDEX($A7:$A45,MATCH("Poznań Główny",$C7:$C45,0)),)</f>
        <v>#NAME?</v>
      </c>
      <c r="BF46" s="389" t="e">
        <f t="array" aca="1" ref="BF46" ca="1">IFERROR(INDEX($A7:$A45,MATCH(FALSE,ISBLANK(BF7:BF45),0))-INDEX($A7:$A45,MATCH("Poznań Główny",$C7:$C45,0)),)</f>
        <v>#NAME?</v>
      </c>
      <c r="BG46" s="389" t="e">
        <f t="array" aca="1" ref="BG46" ca="1">IFERROR(INDEX($A7:$A45,MATCH(FALSE,ISBLANK(BG7:BG45),0))-INDEX($A7:$A45,MATCH("Poznań Główny",$C7:$C45,0)),)</f>
        <v>#NAME?</v>
      </c>
      <c r="BH46" s="389" t="e">
        <f t="array" aca="1" ref="BH46" ca="1">IFERROR(INDEX($A7:$A45,MATCH(FALSE,ISBLANK(BH7:BH45),0))-INDEX($A7:$A45,MATCH("Poznań Główny",$C7:$C45,0)),)</f>
        <v>#NAME?</v>
      </c>
      <c r="BI46" s="389" t="e">
        <f t="array" aca="1" ref="BI46" ca="1">IFERROR(INDEX($A7:$A45,MATCH(FALSE,ISBLANK(BI7:BI45),0))-INDEX($A7:$A45,MATCH("Poznań Główny",$C7:$C45,0)),)</f>
        <v>#NAME?</v>
      </c>
      <c r="BJ46" s="389" t="e">
        <f t="array" aca="1" ref="BJ46" ca="1">IFERROR(INDEX($A7:$A45,MATCH(FALSE,ISBLANK(BJ7:BJ45),0))-INDEX($A7:$A45,MATCH("Poznań Główny",$C7:$C45,0)),)</f>
        <v>#NAME?</v>
      </c>
      <c r="BK46" s="389" t="e">
        <f t="array" aca="1" ref="BK46" ca="1">IFERROR(INDEX($A7:$A45,MATCH(FALSE,ISBLANK(BK7:BK45),0))-INDEX($A7:$A45,MATCH("Poznań Główny",$C7:$C45,0)),)</f>
        <v>#NAME?</v>
      </c>
      <c r="BL46" s="389" t="e">
        <f t="array" aca="1" ref="BL46" ca="1">IFERROR(INDEX($A7:$A45,MATCH(FALSE,ISBLANK(BL7:BL45),0))-INDEX($A7:$A45,MATCH("Poznań Główny",$C7:$C45,0)),)</f>
        <v>#NAME?</v>
      </c>
      <c r="BM46" s="389" t="e">
        <f t="array" aca="1" ref="BM46" ca="1">IFERROR(INDEX($A7:$A45,MATCH(FALSE,ISBLANK(BM7:BM45),0))-INDEX($A7:$A45,MATCH("Poznań Główny",$C7:$C45,0)),)</f>
        <v>#NAME?</v>
      </c>
      <c r="BN46" s="389" t="e">
        <f t="array" aca="1" ref="BN46" ca="1">IFERROR(INDEX($A7:$A45,MATCH(FALSE,ISBLANK(BN7:BN45),0))-INDEX($A7:$A45,MATCH("Poznań Główny",$C7:$C45,0)),)</f>
        <v>#NAME?</v>
      </c>
      <c r="BO46" s="389" t="e">
        <f t="array" aca="1" ref="BO46" ca="1">IFERROR(INDEX($A7:$A45,MATCH(FALSE,ISBLANK(BO7:BO45),0))-INDEX($A7:$A45,MATCH("Poznań Główny",$C7:$C45,0)),)</f>
        <v>#NAME?</v>
      </c>
      <c r="BP46" s="389" t="e">
        <f t="array" aca="1" ref="BP46" ca="1">IFERROR(INDEX($A7:$A45,MATCH(FALSE,ISBLANK(BP7:BP45),0))-INDEX($A7:$A45,MATCH("Poznań Główny",$C7:$C45,0)),)</f>
        <v>#NAME?</v>
      </c>
      <c r="BQ46" s="389" t="e">
        <f t="array" aca="1" ref="BQ46" ca="1">IFERROR(INDEX($A7:$A45,MATCH(FALSE,ISBLANK(BQ7:BQ45),0))-INDEX($A7:$A45,MATCH("Poznań Główny",$C7:$C45,0)),)</f>
        <v>#NAME?</v>
      </c>
      <c r="BR46" s="389" t="e">
        <f t="array" aca="1" ref="BR46" ca="1">IFERROR(INDEX($A7:$A45,MATCH(FALSE,ISBLANK(BR7:BR45),0))-INDEX($A7:$A45,MATCH("Poznań Główny",$C7:$C45,0)),)</f>
        <v>#NAME?</v>
      </c>
      <c r="BS46" s="389" t="e">
        <f t="array" aca="1" ref="BS46" ca="1">IFERROR(INDEX($A7:$A45,MATCH(FALSE,ISBLANK(BS7:BS45),0))-INDEX($A7:$A45,MATCH("Poznań Główny",$C7:$C45,0)),)</f>
        <v>#NAME?</v>
      </c>
      <c r="BT46" s="389" t="e">
        <f t="array" aca="1" ref="BT46" ca="1">IFERROR(INDEX($A7:$A45,MATCH(FALSE,ISBLANK(BT7:BT45),0))-INDEX($A7:$A45,MATCH("Poznań Główny",$C7:$C45,0)),)</f>
        <v>#NAME?</v>
      </c>
      <c r="BU46" s="389" t="e">
        <f t="array" aca="1" ref="BU46" ca="1">IFERROR(INDEX($A7:$A45,MATCH(FALSE,ISBLANK(BU7:BU45),0))-INDEX($A7:$A45,MATCH("Poznań Główny",$C7:$C45,0)),)</f>
        <v>#NAME?</v>
      </c>
      <c r="BV46" s="389" t="e">
        <f t="array" aca="1" ref="BV46" ca="1">IFERROR(INDEX($A7:$A45,MATCH(FALSE,ISBLANK(BV7:BV45),0))-INDEX($A7:$A45,MATCH("Poznań Główny",$C7:$C45,0)),)</f>
        <v>#NAME?</v>
      </c>
      <c r="BW46" s="389" t="e">
        <f t="array" aca="1" ref="BW46" ca="1">IFERROR(INDEX($A7:$A45,MATCH(FALSE,ISBLANK(BW7:BW45),0))-INDEX($A7:$A45,MATCH("Poznań Główny",$C7:$C45,0)),)</f>
        <v>#NAME?</v>
      </c>
      <c r="BX46" s="389" t="e">
        <f t="array" aca="1" ref="BX46" ca="1">IFERROR(INDEX($A7:$A45,MATCH(FALSE,ISBLANK(BX7:BX45),0))-INDEX($A7:$A45,MATCH("Poznań Główny",$C7:$C45,0)),)</f>
        <v>#NAME?</v>
      </c>
      <c r="BY46" s="389" t="e">
        <f t="array" aca="1" ref="BY46" ca="1">IFERROR(INDEX($A7:$A45,MATCH(FALSE,ISBLANK(BY7:BY45),0))-INDEX($A7:$A45,MATCH("Poznań Główny",$C7:$C45,0)),)</f>
        <v>#NAME?</v>
      </c>
      <c r="BZ46" s="389" t="e">
        <f t="array" aca="1" ref="BZ46" ca="1">IFERROR(INDEX($A7:$A45,MATCH(FALSE,ISBLANK(BZ7:BZ45),0))-INDEX($A7:$A45,MATCH("Poznań Główny",$C7:$C45,0)),)</f>
        <v>#NAME?</v>
      </c>
      <c r="CA46" s="389" t="e">
        <f t="array" aca="1" ref="CA46" ca="1">IFERROR(INDEX($A7:$A45,MATCH(FALSE,ISBLANK(CA7:CA45),0))-INDEX($A7:$A45,MATCH("Poznań Główny",$C7:$C45,0)),)</f>
        <v>#NAME?</v>
      </c>
      <c r="CB46" s="389" t="e">
        <f t="array" aca="1" ref="CB46" ca="1">IFERROR(INDEX($A7:$A45,MATCH(FALSE,ISBLANK(CB7:CB45),0))-INDEX($A7:$A45,MATCH("Poznań Główny",$C7:$C45,0)),)</f>
        <v>#NAME?</v>
      </c>
      <c r="CC46" s="389" t="e">
        <f t="array" aca="1" ref="CC46" ca="1">IFERROR(INDEX($A7:$A45,MATCH(FALSE,ISBLANK(CC7:CC45),0))-INDEX($A7:$A45,MATCH("Poznań Główny",$C7:$C45,0)),)</f>
        <v>#NAME?</v>
      </c>
      <c r="CD46" s="389" t="e">
        <f t="array" aca="1" ref="CD46" ca="1">IFERROR(INDEX($A7:$A45,MATCH(FALSE,ISBLANK(CD7:CD45),0))-INDEX($A7:$A45,MATCH("Poznań Główny",$C7:$C45,0)),)</f>
        <v>#NAME?</v>
      </c>
      <c r="CE46" s="389" t="e">
        <f t="array" aca="1" ref="CE46" ca="1">IFERROR(INDEX($A7:$A45,MATCH(FALSE,ISBLANK(CE7:CE45),0))-INDEX($A7:$A45,MATCH("Poznań Główny",$C7:$C45,0)),)</f>
        <v>#NAME?</v>
      </c>
      <c r="CF46" s="389" t="e">
        <f t="array" aca="1" ref="CF46" ca="1">IFERROR(INDEX($A7:$A45,MATCH(FALSE,ISBLANK(CF7:CF45),0))-INDEX($A7:$A45,MATCH("Poznań Główny",$C7:$C45,0)),)</f>
        <v>#NAME?</v>
      </c>
      <c r="CG46" s="389" t="e">
        <f t="array" aca="1" ref="CG46" ca="1">IFERROR(INDEX($A7:$A45,MATCH(FALSE,ISBLANK(CG7:CG45),0))-INDEX($A7:$A45,MATCH("Poznań Główny",$C7:$C45,0)),)</f>
        <v>#NAME?</v>
      </c>
      <c r="CH46" s="389" t="e">
        <f t="array" aca="1" ref="CH46" ca="1">IFERROR(INDEX($A7:$A45,MATCH(FALSE,ISBLANK(CH7:CH45),0))-INDEX($A7:$A45,MATCH("Poznań Główny",$C7:$C45,0)),)</f>
        <v>#NAME?</v>
      </c>
      <c r="CI46" s="389" t="e">
        <f t="array" aca="1" ref="CI46" ca="1">IFERROR(INDEX($A7:$A45,MATCH(FALSE,ISBLANK(CI7:CI45),0))-INDEX($A7:$A45,MATCH("Poznań Główny",$C7:$C45,0)),)</f>
        <v>#NAME?</v>
      </c>
      <c r="CJ46" s="389" t="e">
        <f t="array" aca="1" ref="CJ46" ca="1">IFERROR(INDEX($A7:$A45,MATCH(FALSE,ISBLANK(CJ7:CJ45),0))-INDEX($A7:$A45,MATCH("Poznań Główny",$C7:$C45,0)),)</f>
        <v>#NAME?</v>
      </c>
      <c r="CK46" s="389" t="e">
        <f t="array" aca="1" ref="CK46" ca="1">IFERROR(INDEX($A7:$A45,MATCH(FALSE,ISBLANK(CK7:CK45),0))-INDEX($A7:$A45,MATCH("Poznań Główny",$C7:$C45,0)),)</f>
        <v>#NAME?</v>
      </c>
      <c r="CL46" s="389" t="e">
        <f t="array" aca="1" ref="CL46" ca="1">IFERROR(INDEX($A7:$A45,MATCH(FALSE,ISBLANK(CL7:CL45),0))-INDEX($A7:$A45,MATCH("Poznań Główny",$C7:$C45,0)),)</f>
        <v>#NAME?</v>
      </c>
      <c r="CM46" s="389" t="e">
        <f t="array" aca="1" ref="CM46" ca="1">IFERROR(INDEX($A7:$A45,MATCH(FALSE,ISBLANK(CM7:CM45),0))-INDEX($A7:$A45,MATCH("Poznań Główny",$C7:$C45,0)),)</f>
        <v>#NAME?</v>
      </c>
      <c r="CN46" s="389" t="e">
        <f t="array" aca="1" ref="CN46" ca="1">IFERROR(INDEX($A7:$A45,MATCH(FALSE,ISBLANK(CN7:CN45),0))-INDEX($A7:$A45,MATCH("Poznań Główny",$C7:$C45,0)),)</f>
        <v>#NAME?</v>
      </c>
      <c r="CO46" s="389" t="e">
        <f t="array" aca="1" ref="CO46" ca="1">IFERROR(INDEX($A7:$A45,MATCH(FALSE,ISBLANK(CO7:CO45),0))-INDEX($A7:$A45,MATCH("Poznań Główny",$C7:$C45,0)),)</f>
        <v>#NAME?</v>
      </c>
      <c r="CP46" s="389" t="e">
        <f t="array" aca="1" ref="CP46" ca="1">IFERROR(INDEX($A7:$A45,MATCH(FALSE,ISBLANK(CP7:CP45),0))-INDEX($A7:$A45,MATCH("Poznań Główny",$C7:$C45,0)),)</f>
        <v>#NAME?</v>
      </c>
      <c r="CQ46" s="389" t="e">
        <f t="array" aca="1" ref="CQ46" ca="1">IFERROR(INDEX($A7:$A45,MATCH(FALSE,ISBLANK(CQ7:CQ45),0))-INDEX($A7:$A45,MATCH("Poznań Główny",$C7:$C45,0)),)</f>
        <v>#NAME?</v>
      </c>
      <c r="CR46" s="389" t="e">
        <f t="array" aca="1" ref="CR46" ca="1">IFERROR(INDEX($A7:$A45,MATCH(FALSE,ISBLANK(CR7:CR45),0))-INDEX($A7:$A45,MATCH("Poznań Główny",$C7:$C45,0)),)</f>
        <v>#NAME?</v>
      </c>
      <c r="CZ46" s="389" t="e">
        <f t="array" aca="1" ref="CZ46" ca="1">IFERROR(INDEX($A7:$A45,MATCH(FALSE,ISBLANK(CZ7:CZ45),0))-INDEX($A7:$A45,MATCH("Poznań Główny",$C7:$C45,0)),)</f>
        <v>#NAME?</v>
      </c>
      <c r="DA46" s="389" t="e">
        <f t="array" aca="1" ref="DA46" ca="1">IFERROR(INDEX($A7:$A45,MATCH(FALSE,ISBLANK(DA7:DA45),0))-INDEX($A7:$A45,MATCH("Poznań Główny",$C7:$C45,0)),)</f>
        <v>#NAME?</v>
      </c>
      <c r="DB46" s="389" t="e">
        <f t="array" aca="1" ref="DB46" ca="1">IFERROR(INDEX($A7:$A45,MATCH(FALSE,ISBLANK(DB7:DB45),0))-INDEX($A7:$A45,MATCH("Poznań Główny",$C7:$C45,0)),)</f>
        <v>#NAME?</v>
      </c>
      <c r="DC46" s="389" t="e">
        <f t="array" aca="1" ref="DC46" ca="1">IFERROR(INDEX($A7:$A45,MATCH(FALSE,ISBLANK(DC7:DC45),0))-INDEX($A7:$A45,MATCH("Poznań Główny",$C7:$C45,0)),)</f>
        <v>#NAME?</v>
      </c>
      <c r="DD46" s="389" t="e">
        <f t="array" aca="1" ref="DD46" ca="1">IFERROR(INDEX($A7:$A45,MATCH(FALSE,ISBLANK(DD7:DD45),0))-INDEX($A7:$A45,MATCH("Poznań Główny",$C7:$C45,0)),)</f>
        <v>#NAME?</v>
      </c>
      <c r="DE46" s="389" t="e">
        <f t="array" aca="1" ref="DE46" ca="1">IFERROR(INDEX($A7:$A45,MATCH(FALSE,ISBLANK(DE7:DE45),0))-INDEX($A7:$A45,MATCH("Poznań Główny",$C7:$C45,0)),)</f>
        <v>#NAME?</v>
      </c>
      <c r="DF46" s="389" t="e">
        <f t="array" aca="1" ref="DF46" ca="1">IFERROR(INDEX($A7:$A45,MATCH(FALSE,ISBLANK(DF7:DF45),0))-INDEX($A7:$A45,MATCH("Poznań Główny",$C7:$C45,0)),)</f>
        <v>#NAME?</v>
      </c>
      <c r="DG46" s="389" t="e">
        <f t="array" aca="1" ref="DG46" ca="1">IFERROR(INDEX($A7:$A45,MATCH(FALSE,ISBLANK(DG7:DG45),0))-INDEX($A7:$A45,MATCH("Poznań Główny",$C7:$C45,0)),)</f>
        <v>#NAME?</v>
      </c>
      <c r="DH46" s="389" t="e">
        <f t="array" aca="1" ref="DH46" ca="1">IFERROR(INDEX($A7:$A45,MATCH(FALSE,ISBLANK(DH7:DH45),0))-INDEX($A7:$A45,MATCH("Poznań Główny",$C7:$C45,0)),)</f>
        <v>#NAME?</v>
      </c>
      <c r="DI46" s="389" t="e">
        <f t="array" aca="1" ref="DI46" ca="1">IFERROR(INDEX($A7:$A45,MATCH(FALSE,ISBLANK(DI7:DI45),0))-INDEX($A7:$A45,MATCH("Poznań Główny",$C7:$C45,0)),)</f>
        <v>#NAME?</v>
      </c>
      <c r="DJ46" s="389" t="e">
        <f t="array" aca="1" ref="DJ46" ca="1">IFERROR(INDEX($A7:$A45,MATCH(FALSE,ISBLANK(DJ7:DJ45),0))-INDEX($A7:$A45,MATCH("Poznań Główny",$C7:$C45,0)),)</f>
        <v>#NAME?</v>
      </c>
      <c r="DK46" s="389" t="e">
        <f t="array" aca="1" ref="DK46" ca="1">IFERROR(INDEX($A7:$A45,MATCH(FALSE,ISBLANK(DK7:DK45),0))-INDEX($A7:$A45,MATCH("Poznań Główny",$C7:$C45,0)),)</f>
        <v>#NAME?</v>
      </c>
      <c r="DL46" s="389" t="e">
        <f t="array" aca="1" ref="DL46" ca="1">IFERROR(INDEX($A7:$A45,MATCH(FALSE,ISBLANK(DL7:DL45),0))-INDEX($A7:$A45,MATCH("Poznań Główny",$C7:$C45,0)),)</f>
        <v>#NAME?</v>
      </c>
      <c r="DM46" s="389" t="e">
        <f t="array" aca="1" ref="DM46" ca="1">IFERROR(INDEX($A7:$A45,MATCH(FALSE,ISBLANK(DM7:DM45),0))-INDEX($A7:$A45,MATCH("Poznań Główny",$C7:$C45,0)),)</f>
        <v>#NAME?</v>
      </c>
      <c r="DN46" s="389" t="e">
        <f t="array" aca="1" ref="DN46" ca="1">IFERROR(INDEX($A7:$A45,MATCH(FALSE,ISBLANK(DN7:DN45),0))-INDEX($A7:$A45,MATCH("Poznań Główny",$C7:$C45,0)),)</f>
        <v>#NAME?</v>
      </c>
      <c r="DO46" s="389" t="e">
        <f t="array" aca="1" ref="DO46" ca="1">IFERROR(INDEX($A7:$A45,MATCH(FALSE,ISBLANK(DO7:DO45),0))-INDEX($A7:$A45,MATCH("Poznań Główny",$C7:$C45,0)),)</f>
        <v>#NAME?</v>
      </c>
      <c r="DP46" s="389" t="e">
        <f t="array" aca="1" ref="DP46" ca="1">IFERROR(INDEX($A7:$A45,MATCH(FALSE,ISBLANK(DP7:DP45),0))-INDEX($A7:$A45,MATCH("Poznań Główny",$C7:$C45,0)),)</f>
        <v>#NAME?</v>
      </c>
      <c r="DQ46" s="389" t="e">
        <f t="array" aca="1" ref="DQ46" ca="1">IFERROR(INDEX($A7:$A45,MATCH(FALSE,ISBLANK(DQ7:DQ45),0))-INDEX($A7:$A45,MATCH("Poznań Główny",$C7:$C45,0)),)</f>
        <v>#NAME?</v>
      </c>
      <c r="DR46" s="389" t="e">
        <f t="array" aca="1" ref="DR46" ca="1">IFERROR(INDEX($A7:$A45,MATCH(FALSE,ISBLANK(DR7:DR45),0))-INDEX($A7:$A45,MATCH("Poznań Główny",$C7:$C45,0)),)</f>
        <v>#NAME?</v>
      </c>
      <c r="DS46" s="389" t="e">
        <f t="array" aca="1" ref="DS46" ca="1">IFERROR(INDEX($A7:$A45,MATCH(FALSE,ISBLANK(DS7:DS45),0))-INDEX($A7:$A45,MATCH("Poznań Główny",$C7:$C45,0)),)</f>
        <v>#NAME?</v>
      </c>
      <c r="DT46" s="389" t="e">
        <f t="array" aca="1" ref="DT46" ca="1">IFERROR(INDEX($A7:$A45,MATCH(FALSE,ISBLANK(DT7:DT45),0))-INDEX($A7:$A45,MATCH("Poznań Główny",$C7:$C45,0)),)</f>
        <v>#NAME?</v>
      </c>
      <c r="DU46" s="389" t="e">
        <f t="array" aca="1" ref="DU46" ca="1">IFERROR(INDEX($A7:$A45,MATCH(FALSE,ISBLANK(DU7:DU45),0))-INDEX($A7:$A45,MATCH("Poznań Główny",$C7:$C45,0)),)</f>
        <v>#NAME?</v>
      </c>
      <c r="DV46" s="389" t="e">
        <f t="array" aca="1" ref="DV46" ca="1">IFERROR(INDEX($A7:$A45,MATCH(FALSE,ISBLANK(DV7:DV45),0))-INDEX($A7:$A45,MATCH("Poznań Główny",$C7:$C45,0)),)</f>
        <v>#NAME?</v>
      </c>
      <c r="DW46" s="389" t="e">
        <f t="array" aca="1" ref="DW46" ca="1">IFERROR(INDEX($A7:$A45,MATCH(FALSE,ISBLANK(DW7:DW45),0))-INDEX($A7:$A45,MATCH("Poznań Główny",$C7:$C45,0)),)</f>
        <v>#NAME?</v>
      </c>
      <c r="DX46" s="389" t="e">
        <f t="array" aca="1" ref="DX46" ca="1">IFERROR(INDEX($A7:$A45,MATCH(FALSE,ISBLANK(DX7:DX45),0))-INDEX($A7:$A45,MATCH("Poznań Główny",$C7:$C45,0)),)</f>
        <v>#NAME?</v>
      </c>
      <c r="DY46" s="389" t="e">
        <f t="array" aca="1" ref="DY46" ca="1">IFERROR(INDEX($A7:$A45,MATCH(FALSE,ISBLANK(DY7:DY45),0))-INDEX($A7:$A45,MATCH("Poznań Główny",$C7:$C45,0)),)</f>
        <v>#NAME?</v>
      </c>
      <c r="DZ46" s="389" t="e">
        <f t="array" aca="1" ref="DZ46" ca="1">IFERROR(INDEX($A7:$A45,MATCH(FALSE,ISBLANK(DZ7:DZ45),0))-INDEX($A7:$A45,MATCH("Poznań Główny",$C7:$C45,0)),)</f>
        <v>#NAME?</v>
      </c>
      <c r="EA46" s="389" t="e">
        <f t="array" aca="1" ref="EA46" ca="1">IFERROR(INDEX($A7:$A45,MATCH(FALSE,ISBLANK(EA7:EA45),0))-INDEX($A7:$A45,MATCH("Poznań Główny",$C7:$C45,0)),)</f>
        <v>#NAME?</v>
      </c>
      <c r="EB46" s="389" t="e">
        <f t="array" aca="1" ref="EB46" ca="1">IFERROR(INDEX($A7:$A45,MATCH(FALSE,ISBLANK(EB7:EB45),0))-INDEX($A7:$A45,MATCH("Poznań Główny",$C7:$C45,0)),)</f>
        <v>#NAME?</v>
      </c>
      <c r="EC46" s="389" t="e">
        <f t="array" aca="1" ref="EC46" ca="1">IFERROR(INDEX($A7:$A45,MATCH(FALSE,ISBLANK(EC7:EC45),0))-INDEX($A7:$A45,MATCH("Poznań Główny",$C7:$C45,0)),)</f>
        <v>#NAME?</v>
      </c>
      <c r="ED46" s="389" t="e">
        <f t="array" aca="1" ref="ED46" ca="1">IFERROR(INDEX($A7:$A45,MATCH(FALSE,ISBLANK(ED7:ED45),0))-INDEX($A7:$A45,MATCH("Poznań Główny",$C7:$C45,0)),)</f>
        <v>#NAME?</v>
      </c>
      <c r="EE46" s="389" t="e">
        <f t="array" aca="1" ref="EE46" ca="1">IFERROR(INDEX($A7:$A45,MATCH(FALSE,ISBLANK(EE7:EE45),0))-INDEX($A7:$A45,MATCH("Poznań Główny",$C7:$C45,0)),)</f>
        <v>#NAME?</v>
      </c>
      <c r="EF46" s="389" t="e">
        <f t="array" aca="1" ref="EF46" ca="1">IFERROR(INDEX($A7:$A45,MATCH(FALSE,ISBLANK(EF7:EF45),0))-INDEX($A7:$A45,MATCH("Poznań Główny",$C7:$C45,0)),)</f>
        <v>#NAME?</v>
      </c>
      <c r="EG46" s="389" t="e">
        <f t="array" aca="1" ref="EG46" ca="1">IFERROR(INDEX($A7:$A45,MATCH(FALSE,ISBLANK(EG7:EG45),0))-INDEX($A7:$A45,MATCH("Poznań Główny",$C7:$C45,0)),)</f>
        <v>#NAME?</v>
      </c>
      <c r="EH46" s="389" t="e">
        <f t="array" aca="1" ref="EH46" ca="1">IFERROR(INDEX($A7:$A45,MATCH(FALSE,ISBLANK(EH7:EH45),0))-INDEX($A7:$A45,MATCH("Poznań Główny",$C7:$C45,0)),)</f>
        <v>#NAME?</v>
      </c>
      <c r="EI46" s="389" t="e">
        <f t="array" aca="1" ref="EI46" ca="1">IFERROR(INDEX($A7:$A45,MATCH(FALSE,ISBLANK(EI7:EI45),0))-INDEX($A7:$A45,MATCH("Poznań Główny",$C7:$C45,0)),)</f>
        <v>#NAME?</v>
      </c>
      <c r="EJ46" s="389" t="e">
        <f t="array" aca="1" ref="EJ46" ca="1">IFERROR(INDEX($A7:$A45,MATCH(FALSE,ISBLANK(EJ7:EJ45),0))-INDEX($A7:$A45,MATCH("Poznań Główny",$C7:$C45,0)),)</f>
        <v>#NAME?</v>
      </c>
      <c r="EK46" s="389" t="e">
        <f t="array" aca="1" ref="EK46" ca="1">IFERROR(INDEX($A7:$A45,MATCH(FALSE,ISBLANK(EK7:EK45),0))-INDEX($A7:$A45,MATCH("Poznań Główny",$C7:$C45,0)),)</f>
        <v>#NAME?</v>
      </c>
      <c r="EL46" s="389" t="e">
        <f t="array" aca="1" ref="EL46" ca="1">IFERROR(INDEX($A7:$A45,MATCH(FALSE,ISBLANK(EL7:EL45),0))-INDEX($A7:$A45,MATCH("Poznań Główny",$C7:$C45,0)),)</f>
        <v>#NAME?</v>
      </c>
      <c r="EM46" s="389" t="e">
        <f t="array" aca="1" ref="EM46" ca="1">IFERROR(INDEX($A7:$A45,MATCH(FALSE,ISBLANK(EM7:EM45),0))-INDEX($A7:$A45,MATCH("Poznań Główny",$C7:$C45,0)),)</f>
        <v>#NAME?</v>
      </c>
      <c r="EN46" s="389" t="e">
        <f t="array" aca="1" ref="EN46" ca="1">IFERROR(INDEX($A7:$A45,MATCH(FALSE,ISBLANK(EN7:EN45),0))-INDEX($A7:$A45,MATCH("Poznań Główny",$C7:$C45,0)),)</f>
        <v>#NAME?</v>
      </c>
      <c r="EO46" s="389" t="e">
        <f t="array" aca="1" ref="EO46" ca="1">IFERROR(INDEX($A7:$A45,MATCH(FALSE,ISBLANK(EO7:EO45),0))-INDEX($A7:$A45,MATCH("Poznań Główny",$C7:$C45,0)),)</f>
        <v>#NAME?</v>
      </c>
      <c r="EP46" s="389" t="e">
        <f t="array" aca="1" ref="EP46" ca="1">IFERROR(INDEX($A7:$A45,MATCH(FALSE,ISBLANK(EP7:EP45),0))-INDEX($A7:$A45,MATCH("Poznań Główny",$C7:$C45,0)),)</f>
        <v>#NAME?</v>
      </c>
      <c r="EQ46" s="389" t="e">
        <f t="array" aca="1" ref="EQ46" ca="1">IFERROR(INDEX($A7:$A45,MATCH(FALSE,ISBLANK(EQ7:EQ45),0))-INDEX($A7:$A45,MATCH("Poznań Główny",$C7:$C45,0)),)</f>
        <v>#NAME?</v>
      </c>
      <c r="ER46" s="389" t="e">
        <f t="array" aca="1" ref="ER46" ca="1">IFERROR(INDEX($A7:$A45,MATCH(FALSE,ISBLANK(ER7:ER45),0))-INDEX($A7:$A45,MATCH("Poznań Główny",$C7:$C45,0)),)</f>
        <v>#NAME?</v>
      </c>
      <c r="ES46" s="389" t="e">
        <f t="array" aca="1" ref="ES46" ca="1">IFERROR(INDEX($A7:$A45,MATCH(FALSE,ISBLANK(ES7:ES45),0))-INDEX($A7:$A45,MATCH("Poznań Główny",$C7:$C45,0)),)</f>
        <v>#NAME?</v>
      </c>
      <c r="ET46" s="389" t="e">
        <f t="array" aca="1" ref="ET46" ca="1">IFERROR(INDEX($A7:$A45,MATCH(FALSE,ISBLANK(ET7:ET45),0))-INDEX($A7:$A45,MATCH("Poznań Główny",$C7:$C45,0)),)</f>
        <v>#NAME?</v>
      </c>
      <c r="EU46" s="389" t="e">
        <f t="array" aca="1" ref="EU46" ca="1">IFERROR(INDEX($A7:$A45,MATCH(FALSE,ISBLANK(EU7:EU45),0))-INDEX($A7:$A45,MATCH("Poznań Główny",$C7:$C45,0)),)</f>
        <v>#NAME?</v>
      </c>
      <c r="EV46" s="389" t="e">
        <f t="array" aca="1" ref="EV46" ca="1">IFERROR(INDEX($A7:$A45,MATCH(FALSE,ISBLANK(EV7:EV45),0))-INDEX($A7:$A45,MATCH("Poznań Główny",$C7:$C45,0)),)</f>
        <v>#NAME?</v>
      </c>
      <c r="EW46" s="389" t="e">
        <f t="array" aca="1" ref="EW46" ca="1">IFERROR(INDEX($A7:$A45,MATCH(FALSE,ISBLANK(EW7:EW45),0))-INDEX($A7:$A45,MATCH("Poznań Główny",$C7:$C45,0)),)</f>
        <v>#NAME?</v>
      </c>
      <c r="EX46" s="389" t="e">
        <f t="array" aca="1" ref="EX46" ca="1">IFERROR(INDEX($A7:$A45,MATCH(FALSE,ISBLANK(EX7:EX45),0))-INDEX($A7:$A45,MATCH("Poznań Główny",$C7:$C45,0)),)</f>
        <v>#NAME?</v>
      </c>
      <c r="EY46" s="389" t="e">
        <f t="array" aca="1" ref="EY46" ca="1">IFERROR(INDEX($A7:$A45,MATCH(FALSE,ISBLANK(EY7:EY45),0))-INDEX($A7:$A45,MATCH("Poznań Główny",$C7:$C45,0)),)</f>
        <v>#NAME?</v>
      </c>
      <c r="EZ46" s="389" t="e">
        <f t="array" aca="1" ref="EZ46" ca="1">IFERROR(INDEX($A7:$A45,MATCH(FALSE,ISBLANK(EZ7:EZ45),0))-INDEX($A7:$A45,MATCH("Poznań Główny",$C7:$C45,0)),)</f>
        <v>#NAME?</v>
      </c>
      <c r="FA46" s="389" t="e">
        <f t="array" aca="1" ref="FA46" ca="1">IFERROR(INDEX($A7:$A45,MATCH(FALSE,ISBLANK(FA7:FA45),0))-INDEX($A7:$A45,MATCH("Poznań Główny",$C7:$C45,0)),)</f>
        <v>#NAME?</v>
      </c>
      <c r="FB46" s="389" t="e">
        <f t="array" aca="1" ref="FB46" ca="1">IFERROR(INDEX($A7:$A45,MATCH(FALSE,ISBLANK(FB7:FB45),0))-INDEX($A7:$A45,MATCH("Poznań Główny",$C7:$C45,0)),)</f>
        <v>#NAME?</v>
      </c>
      <c r="FC46" s="389" t="e">
        <f t="array" aca="1" ref="FC46" ca="1">IFERROR(INDEX($A7:$A45,MATCH(FALSE,ISBLANK(FC7:FC45),0))-INDEX($A7:$A45,MATCH("Poznań Główny",$C7:$C45,0)),)</f>
        <v>#NAME?</v>
      </c>
      <c r="FD46" s="389" t="e">
        <f t="array" aca="1" ref="FD46" ca="1">IFERROR(INDEX($A7:$A45,MATCH(FALSE,ISBLANK(FD7:FD45),0))-INDEX($A7:$A45,MATCH("Poznań Główny",$C7:$C45,0)),)</f>
        <v>#NAME?</v>
      </c>
      <c r="FE46" s="389" t="e">
        <f t="array" aca="1" ref="FE46" ca="1">IFERROR(INDEX($A7:$A45,MATCH(FALSE,ISBLANK(FE7:FE45),0))-INDEX($A7:$A45,MATCH("Poznań Główny",$C7:$C45,0)),)</f>
        <v>#NAME?</v>
      </c>
      <c r="FF46" s="389" t="e">
        <f t="array" aca="1" ref="FF46" ca="1">IFERROR(INDEX($A7:$A45,MATCH(FALSE,ISBLANK(FF7:FF45),0))-INDEX($A7:$A45,MATCH("Poznań Główny",$C7:$C45,0)),)</f>
        <v>#NAME?</v>
      </c>
      <c r="FG46" s="389" t="e">
        <f t="array" aca="1" ref="FG46" ca="1">IFERROR(INDEX($A7:$A45,MATCH(FALSE,ISBLANK(FG7:FG45),0))-INDEX($A7:$A45,MATCH("Poznań Główny",$C7:$C45,0)),)</f>
        <v>#NAME?</v>
      </c>
      <c r="FH46" s="389" t="e">
        <f t="array" aca="1" ref="FH46" ca="1">IFERROR(INDEX($A7:$A45,MATCH(FALSE,ISBLANK(FH7:FH45),0))-INDEX($A7:$A45,MATCH("Poznań Główny",$C7:$C45,0)),)</f>
        <v>#NAME?</v>
      </c>
      <c r="FI46" s="389" t="e">
        <f t="array" aca="1" ref="FI46" ca="1">IFERROR(INDEX($A7:$A45,MATCH(FALSE,ISBLANK(FI7:FI45),0))-INDEX($A7:$A45,MATCH("Poznań Główny",$C7:$C45,0)),)</f>
        <v>#NAME?</v>
      </c>
      <c r="FJ46" s="389" t="e">
        <f t="array" aca="1" ref="FJ46" ca="1">IFERROR(INDEX($A7:$A45,MATCH(FALSE,ISBLANK(FJ7:FJ45),0))-INDEX($A7:$A45,MATCH("Poznań Główny",$C7:$C45,0)),)</f>
        <v>#NAME?</v>
      </c>
      <c r="FK46" s="389" t="e">
        <f t="array" aca="1" ref="FK46" ca="1">IFERROR(INDEX($A7:$A45,MATCH(FALSE,ISBLANK(FK7:FK45),0))-INDEX($A7:$A45,MATCH("Poznań Główny",$C7:$C45,0)),)</f>
        <v>#NAME?</v>
      </c>
      <c r="FL46" s="389" t="e">
        <f t="array" aca="1" ref="FL46" ca="1">IFERROR(INDEX($A7:$A45,MATCH(FALSE,ISBLANK(FL7:FL45),0))-INDEX($A7:$A45,MATCH("Poznań Główny",$C7:$C45,0)),)</f>
        <v>#NAME?</v>
      </c>
      <c r="FM46" s="389" t="e">
        <f t="array" aca="1" ref="FM46" ca="1">IFERROR(INDEX($A7:$A45,MATCH(FALSE,ISBLANK(FM7:FM45),0))-INDEX($A7:$A45,MATCH("Poznań Główny",$C7:$C45,0)),)</f>
        <v>#NAME?</v>
      </c>
      <c r="FN46" s="389" t="e">
        <f t="array" aca="1" ref="FN46" ca="1">IFERROR(INDEX($A7:$A45,MATCH(FALSE,ISBLANK(FN7:FN45),0))-INDEX($A7:$A45,MATCH("Poznań Główny",$C7:$C45,0)),)</f>
        <v>#NAME?</v>
      </c>
      <c r="FO46" s="389" t="e">
        <f t="array" aca="1" ref="FO46" ca="1">IFERROR(INDEX($A7:$A45,MATCH(FALSE,ISBLANK(FO7:FO45),0))-INDEX($A7:$A45,MATCH("Poznań Główny",$C7:$C45,0)),)</f>
        <v>#NAME?</v>
      </c>
      <c r="FP46" s="389" t="e">
        <f t="array" aca="1" ref="FP46" ca="1">IFERROR(INDEX($A7:$A45,MATCH(FALSE,ISBLANK(FP7:FP45),0))-INDEX($A7:$A45,MATCH("Poznań Główny",$C7:$C45,0)),)</f>
        <v>#NAME?</v>
      </c>
      <c r="FQ46" s="389" t="e">
        <f t="array" aca="1" ref="FQ46" ca="1">IFERROR(INDEX($A7:$A45,MATCH(FALSE,ISBLANK(FQ7:FQ45),0))-INDEX($A7:$A45,MATCH("Poznań Główny",$C7:$C45,0)),)</f>
        <v>#NAME?</v>
      </c>
      <c r="FR46" s="389" t="e">
        <f t="array" aca="1" ref="FR46" ca="1">IFERROR(INDEX($A7:$A45,MATCH(FALSE,ISBLANK(FR7:FR45),0))-INDEX($A7:$A45,MATCH("Poznań Główny",$C7:$C45,0)),)</f>
        <v>#NAME?</v>
      </c>
      <c r="FS46" s="389" t="e">
        <f t="array" aca="1" ref="FS46" ca="1">IFERROR(INDEX($A7:$A45,MATCH(FALSE,ISBLANK(FS7:FS45),0))-INDEX($A7:$A45,MATCH("Poznań Główny",$C7:$C45,0)),)</f>
        <v>#NAME?</v>
      </c>
      <c r="FT46" s="389" t="e">
        <f t="array" aca="1" ref="FT46" ca="1">IFERROR(INDEX($A7:$A45,MATCH(FALSE,ISBLANK(FT7:FT45),0))-INDEX($A7:$A45,MATCH("Poznań Główny",$C7:$C45,0)),)</f>
        <v>#NAME?</v>
      </c>
      <c r="FU46" s="389" t="e">
        <f t="array" aca="1" ref="FU46" ca="1">IFERROR(INDEX($A7:$A45,MATCH(FALSE,ISBLANK(FU7:FU45),0))-INDEX($A7:$A45,MATCH("Poznań Główny",$C7:$C45,0)),)</f>
        <v>#NAME?</v>
      </c>
      <c r="FV46" s="389" t="e">
        <f t="array" aca="1" ref="FV46" ca="1">IFERROR(INDEX($A7:$A45,MATCH(FALSE,ISBLANK(FV7:FV45),0))-INDEX($A7:$A45,MATCH("Poznań Główny",$C7:$C45,0)),)</f>
        <v>#NAME?</v>
      </c>
      <c r="FW46" s="389" t="e">
        <f t="array" aca="1" ref="FW46" ca="1">IFERROR(INDEX($A7:$A45,MATCH(FALSE,ISBLANK(FW7:FW45),0))-INDEX($A7:$A45,MATCH("Poznań Główny",$C7:$C45,0)),)</f>
        <v>#NAME?</v>
      </c>
      <c r="FX46" s="389" t="e">
        <f t="array" aca="1" ref="FX46" ca="1">IFERROR(INDEX($A7:$A45,MATCH(FALSE,ISBLANK(FX7:FX45),0))-INDEX($A7:$A45,MATCH("Poznań Główny",$C7:$C45,0)),)</f>
        <v>#NAME?</v>
      </c>
      <c r="FY46" s="389" t="e">
        <f t="array" aca="1" ref="FY46" ca="1">IFERROR(INDEX($A7:$A45,MATCH(FALSE,ISBLANK(FY7:FY45),0))-INDEX($A7:$A45,MATCH("Poznań Główny",$C7:$C45,0)),)</f>
        <v>#NAME?</v>
      </c>
      <c r="FZ46" s="389" t="e">
        <f t="array" aca="1" ref="FZ46" ca="1">IFERROR(INDEX($A7:$A45,MATCH(FALSE,ISBLANK(FZ7:FZ45),0))-INDEX($A7:$A45,MATCH("Poznań Główny",$C7:$C45,0)),)</f>
        <v>#NAME?</v>
      </c>
      <c r="GA46" s="389" t="e">
        <f t="array" aca="1" ref="GA46" ca="1">IFERROR(INDEX($A7:$A45,MATCH(FALSE,ISBLANK(GA7:GA45),0))-INDEX($A7:$A45,MATCH("Poznań Główny",$C7:$C45,0)),)</f>
        <v>#NAME?</v>
      </c>
      <c r="GB46" s="389" t="e">
        <f t="array" aca="1" ref="GB46" ca="1">IFERROR(INDEX($A7:$A45,MATCH(FALSE,ISBLANK(GB7:GB45),0))-INDEX($A7:$A45,MATCH("Poznań Główny",$C7:$C45,0)),)</f>
        <v>#NAME?</v>
      </c>
      <c r="GC46" s="389" t="e">
        <f t="array" aca="1" ref="GC46" ca="1">IFERROR(INDEX($A7:$A45,MATCH(FALSE,ISBLANK(GC7:GC45),0))-INDEX($A7:$A45,MATCH("Poznań Główny",$C7:$C45,0)),)</f>
        <v>#NAME?</v>
      </c>
      <c r="GD46" s="389" t="e">
        <f t="array" aca="1" ref="GD46" ca="1">IFERROR(INDEX($A7:$A45,MATCH(FALSE,ISBLANK(GD7:GD45),0))-INDEX($A7:$A45,MATCH("Poznań Główny",$C7:$C45,0)),)</f>
        <v>#NAME?</v>
      </c>
      <c r="GE46" s="389" t="e">
        <f t="array" aca="1" ref="GE46" ca="1">IFERROR(INDEX($A7:$A45,MATCH(FALSE,ISBLANK(GE7:GE45),0))-INDEX($A7:$A45,MATCH("Poznań Główny",$C7:$C45,0)),)</f>
        <v>#NAME?</v>
      </c>
      <c r="GF46" s="389" t="e">
        <f t="array" aca="1" ref="GF46" ca="1">IFERROR(INDEX($A7:$A45,MATCH(FALSE,ISBLANK(GF7:GF45),0))-INDEX($A7:$A45,MATCH("Poznań Główny",$C7:$C45,0)),)</f>
        <v>#NAME?</v>
      </c>
      <c r="GG46" s="389" t="e">
        <f t="array" aca="1" ref="GG46" ca="1">IFERROR(INDEX($A7:$A45,MATCH(FALSE,ISBLANK(GG7:GG45),0))-INDEX($A7:$A45,MATCH("Poznań Główny",$C7:$C45,0)),)</f>
        <v>#NAME?</v>
      </c>
      <c r="GH46" s="389" t="e">
        <f t="array" aca="1" ref="GH46" ca="1">IFERROR(INDEX($A7:$A45,MATCH(FALSE,ISBLANK(GH7:GH45),0))-INDEX($A7:$A45,MATCH("Poznań Główny",$C7:$C45,0)),)</f>
        <v>#NAME?</v>
      </c>
      <c r="GI46" s="389" t="e">
        <f t="array" aca="1" ref="GI46" ca="1">IFERROR(INDEX($A7:$A45,MATCH(FALSE,ISBLANK(GI7:GI45),0))-INDEX($A7:$A45,MATCH("Poznań Główny",$C7:$C45,0)),)</f>
        <v>#NAME?</v>
      </c>
      <c r="GJ46" s="389" t="e">
        <f t="array" aca="1" ref="GJ46" ca="1">IFERROR(INDEX($A7:$A45,MATCH(FALSE,ISBLANK(GJ7:GJ45),0))-INDEX($A7:$A45,MATCH("Poznań Główny",$C7:$C45,0)),)</f>
        <v>#NAME?</v>
      </c>
      <c r="GK46" s="389" t="e">
        <f t="array" aca="1" ref="GK46" ca="1">IFERROR(INDEX($A7:$A45,MATCH(FALSE,ISBLANK(GK7:GK45),0))-INDEX($A7:$A45,MATCH("Poznań Główny",$C7:$C45,0)),)</f>
        <v>#NAME?</v>
      </c>
      <c r="GL46" s="389" t="e">
        <f t="array" aca="1" ref="GL46" ca="1">IFERROR(INDEX($A7:$A45,MATCH(FALSE,ISBLANK(GL7:GL45),0))-INDEX($A7:$A45,MATCH("Poznań Główny",$C7:$C45,0)),)</f>
        <v>#NAME?</v>
      </c>
    </row>
    <row r="47" spans="1:194" s="390" customFormat="1">
      <c r="E47" s="390">
        <f t="array" ref="E47">ABS(INDEX($A7:$A45,MATCH("Poznań Główny",$C7:$C45,0))-INDEX($A7:$A45, MAX(IF(ISBLANK(E7:E45), 0, ROW(E7:E45))) - ROW(E7:E45)+1))</f>
        <v>57.384999999999991</v>
      </c>
      <c r="F47" s="390">
        <f t="array" ref="F47">ABS(INDEX($A7:$A45,MATCH("Poznań Główny",$C7:$C45,0))-INDEX($A7:$A45, MAX(IF(ISBLANK(F7:F45), 0, ROW(F7:F45))) - ROW(F7:F45)+1))</f>
        <v>0</v>
      </c>
      <c r="G47" s="390">
        <f t="array" ref="G47">ABS(INDEX($A7:$A45,MATCH("Poznań Główny",$C7:$C45,0))-INDEX($A7:$A45, MAX(IF(ISBLANK(G7:G45), 0, ROW(G7:G45))) - ROW(G7:G45)+1))</f>
        <v>0</v>
      </c>
      <c r="H47" s="390">
        <f t="array" ref="H47">ABS(INDEX($A7:$A45,MATCH("Poznań Główny",$C7:$C45,0))-INDEX($A7:$A45, MAX(IF(ISBLANK(H7:H45), 0, ROW(H7:H45))) - ROW(H7:H45)+1))</f>
        <v>80.97199999999998</v>
      </c>
      <c r="I47" s="390">
        <f t="array" ref="I47">ABS(INDEX($A7:$A45,MATCH("Poznań Główny",$C7:$C45,0))-INDEX($A7:$A45, MAX(IF(ISBLANK(I7:I45), 0, ROW(I7:I45))) - ROW(I7:I45)+1))</f>
        <v>0</v>
      </c>
      <c r="J47" s="390">
        <f t="array" ref="J47">ABS(INDEX($A7:$A45,MATCH("Poznań Główny",$C7:$C45,0))-INDEX($A7:$A45, MAX(IF(ISBLANK(J7:J45), 0, ROW(J7:J45))) - ROW(J7:J45)+1))</f>
        <v>80.97199999999998</v>
      </c>
      <c r="K47" s="390">
        <f t="array" ref="K47">ABS(INDEX($A7:$A45,MATCH("Poznań Główny",$C7:$C45,0))-INDEX($A7:$A45, MAX(IF(ISBLANK(K7:K45), 0, ROW(K7:K45))) - ROW(K7:K45)+1))</f>
        <v>57.384999999999991</v>
      </c>
      <c r="L47" s="390">
        <f t="array" ref="L47">ABS(INDEX($A7:$A45,MATCH("Poznań Główny",$C7:$C45,0))-INDEX($A7:$A45, MAX(IF(ISBLANK(L7:L45), 0, ROW(L7:L45))) - ROW(L7:L45)+1))</f>
        <v>0</v>
      </c>
      <c r="M47" s="390">
        <f t="array" ref="M47">ABS(INDEX($A7:$A45,MATCH("Poznań Główny",$C7:$C45,0))-INDEX($A7:$A45, MAX(IF(ISBLANK(M7:M45), 0, ROW(M7:M45))) - ROW(M7:M45)+1))</f>
        <v>0</v>
      </c>
      <c r="N47" s="390">
        <f t="array" ref="N47">ABS(INDEX($A7:$A45,MATCH("Poznań Główny",$C7:$C45,0))-INDEX($A7:$A45, MAX(IF(ISBLANK(N7:N45), 0, ROW(N7:N45))) - ROW(N7:N45)+1))</f>
        <v>80.97199999999998</v>
      </c>
      <c r="O47" s="390">
        <f t="array" ref="O47">ABS(INDEX($A7:$A45,MATCH("Poznań Główny",$C7:$C45,0))-INDEX($A7:$A45, MAX(IF(ISBLANK(O7:O45), 0, ROW(O7:O45))) - ROW(O7:O45)+1))</f>
        <v>80.97199999999998</v>
      </c>
      <c r="P47" s="390">
        <f t="array" ref="P47">ABS(INDEX($A7:$A45,MATCH("Poznań Główny",$C7:$C45,0))-INDEX($A7:$A45, MAX(IF(ISBLANK(P7:P45), 0, ROW(P7:P45))) - ROW(P7:P45)+1))</f>
        <v>0</v>
      </c>
      <c r="Q47" s="390">
        <f t="array" ref="Q47">ABS(INDEX($A7:$A45,MATCH("Poznań Główny",$C7:$C45,0))-INDEX($A7:$A45, MAX(IF(ISBLANK(Q7:Q45), 0, ROW(Q7:Q45))) - ROW(Q7:Q45)+1))</f>
        <v>80.97199999999998</v>
      </c>
      <c r="R47" s="390">
        <f t="array" ref="R47">ABS(INDEX($A7:$A45,MATCH("Poznań Główny",$C7:$C45,0))-INDEX($A7:$A45, MAX(IF(ISBLANK(R7:R45), 0, ROW(R7:R45))) - ROW(R7:R45)+1))</f>
        <v>57.384999999999991</v>
      </c>
      <c r="S47" s="390">
        <f t="array" ref="S47">ABS(INDEX($A7:$A45,MATCH("Poznań Główny",$C7:$C45,0))-INDEX($A7:$A45, MAX(IF(ISBLANK(S7:S45), 0, ROW(S7:S45))) - ROW(S7:S45)+1))</f>
        <v>0</v>
      </c>
      <c r="T47" s="390">
        <f t="array" ref="T47">ABS(INDEX($A7:$A45,MATCH("Poznań Główny",$C7:$C45,0))-INDEX($A7:$A45, MAX(IF(ISBLANK(T7:T45), 0, ROW(T7:T45))) - ROW(T7:T45)+1))</f>
        <v>0</v>
      </c>
      <c r="U47" s="390">
        <f t="array" ref="U47">ABS(INDEX($A7:$A45,MATCH("Poznań Główny",$C7:$C45,0))-INDEX($A7:$A45, MAX(IF(ISBLANK(U7:U45), 0, ROW(U7:U45))) - ROW(U7:U45)+1))</f>
        <v>0</v>
      </c>
      <c r="V47" s="390">
        <f t="array" ref="V47">ABS(INDEX($A7:$A45,MATCH("Poznań Główny",$C7:$C45,0))-INDEX($A7:$A45, MAX(IF(ISBLANK(V7:V45), 0, ROW(V7:V45))) - ROW(V7:V45)+1))</f>
        <v>80.97199999999998</v>
      </c>
      <c r="W47" s="390">
        <f t="array" ref="W47">ABS(INDEX($A7:$A45,MATCH("Poznań Główny",$C7:$C45,0))-INDEX($A7:$A45, MAX(IF(ISBLANK(W7:W45), 0, ROW(W7:W45))) - ROW(W7:W45)+1))</f>
        <v>0</v>
      </c>
      <c r="X47" s="390">
        <f t="array" ref="X47">ABS(INDEX($A7:$A45,MATCH("Poznań Główny",$C7:$C45,0))-INDEX($A7:$A45, MAX(IF(ISBLANK(X7:X45), 0, ROW(X7:X45))) - ROW(X7:X45)+1))</f>
        <v>80.97199999999998</v>
      </c>
      <c r="Y47" s="390">
        <f t="array" ref="Y47">ABS(INDEX($A7:$A45,MATCH("Poznań Główny",$C7:$C45,0))-INDEX($A7:$A45, MAX(IF(ISBLANK(Y7:Y45), 0, ROW(Y7:Y45))) - ROW(Y7:Y45)+1))</f>
        <v>57.384999999999991</v>
      </c>
      <c r="Z47" s="390">
        <f t="array" ref="Z47">ABS(INDEX($A7:$A45,MATCH("Poznań Główny",$C7:$C45,0))-INDEX($A7:$A45, MAX(IF(ISBLANK(Z7:Z45), 0, ROW(Z7:Z45))) - ROW(Z7:Z45)+1))</f>
        <v>0</v>
      </c>
      <c r="AA47" s="390">
        <f t="array" ref="AA47">ABS(INDEX($A7:$A45,MATCH("Poznań Główny",$C7:$C45,0))-INDEX($A7:$A45, MAX(IF(ISBLANK(AA7:AA45), 0, ROW(AA7:AA45))) - ROW(AA7:AA45)+1))</f>
        <v>0</v>
      </c>
      <c r="AB47" s="390">
        <f t="array" ref="AB47">ABS(INDEX($A7:$A45,MATCH("Poznań Główny",$C7:$C45,0))-INDEX($A7:$A45, MAX(IF(ISBLANK(AB7:AB45), 0, ROW(AB7:AB45))) - ROW(AB7:AB45)+1))</f>
        <v>80.97199999999998</v>
      </c>
      <c r="AC47" s="390">
        <f t="array" ref="AC47">ABS(INDEX($A7:$A45,MATCH("Poznań Główny",$C7:$C45,0))-INDEX($A7:$A45, MAX(IF(ISBLANK(AC7:AC45), 0, ROW(AC7:AC45))) - ROW(AC7:AC45)+1))</f>
        <v>80.97199999999998</v>
      </c>
      <c r="AD47" s="390">
        <f t="array" ref="AD47">ABS(INDEX($A7:$A45,MATCH("Poznań Główny",$C7:$C45,0))-INDEX($A7:$A45, MAX(IF(ISBLANK(AD7:AD45), 0, ROW(AD7:AD45))) - ROW(AD7:AD45)+1))</f>
        <v>0</v>
      </c>
      <c r="AE47" s="390">
        <f t="array" ref="AE47">ABS(INDEX($A7:$A45,MATCH("Poznań Główny",$C7:$C45,0))-INDEX($A7:$A45, MAX(IF(ISBLANK(AE7:AE45), 0, ROW(AE7:AE45))) - ROW(AE7:AE45)+1))</f>
        <v>80.97199999999998</v>
      </c>
      <c r="AF47" s="390">
        <f t="array" ref="AF47">ABS(INDEX($A7:$A45,MATCH("Poznań Główny",$C7:$C45,0))-INDEX($A7:$A45, MAX(IF(ISBLANK(AF7:AF45), 0, ROW(AF7:AF45))) - ROW(AF7:AF45)+1))</f>
        <v>0</v>
      </c>
      <c r="AG47" s="390">
        <f t="array" ref="AG47">ABS(INDEX($A7:$A45,MATCH("Poznań Główny",$C7:$C45,0))-INDEX($A7:$A45, MAX(IF(ISBLANK(AG7:AG45), 0, ROW(AG7:AG45))) - ROW(AG7:AG45)+1))</f>
        <v>0</v>
      </c>
      <c r="AH47" s="390">
        <f t="array" ref="AH47">ABS(INDEX($A7:$A45,MATCH("Poznań Główny",$C7:$C45,0))-INDEX($A7:$A45, MAX(IF(ISBLANK(AH7:AH45), 0, ROW(AH7:AH45))) - ROW(AH7:AH45)+1))</f>
        <v>80.97199999999998</v>
      </c>
      <c r="AI47" s="390">
        <f t="array" ref="AI47">ABS(INDEX($A7:$A45,MATCH("Poznań Główny",$C7:$C45,0))-INDEX($A7:$A45, MAX(IF(ISBLANK(AI7:AI45), 0, ROW(AI7:AI45))) - ROW(AI7:AI45)+1))</f>
        <v>0</v>
      </c>
      <c r="AJ47" s="390">
        <f t="array" ref="AJ47">ABS(INDEX($A7:$A45,MATCH("Poznań Główny",$C7:$C45,0))-INDEX($A7:$A45, MAX(IF(ISBLANK(AJ7:AJ45), 0, ROW(AJ7:AJ45))) - ROW(AJ7:AJ45)+1))</f>
        <v>57.384999999999991</v>
      </c>
      <c r="AK47" s="390">
        <f t="array" ref="AK47">ABS(INDEX($A7:$A45,MATCH("Poznań Główny",$C7:$C45,0))-INDEX($A7:$A45, MAX(IF(ISBLANK(AK7:AK45), 0, ROW(AK7:AK45))) - ROW(AK7:AK45)+1))</f>
        <v>0</v>
      </c>
      <c r="AL47" s="390">
        <f t="array" ref="AL47">ABS(INDEX($A7:$A45,MATCH("Poznań Główny",$C7:$C45,0))-INDEX($A7:$A45, MAX(IF(ISBLANK(AL7:AL45), 0, ROW(AL7:AL45))) - ROW(AL7:AL45)+1))</f>
        <v>80.97199999999998</v>
      </c>
      <c r="AM47" s="390">
        <f t="array" ref="AM47">ABS(INDEX($A7:$A45,MATCH("Poznań Główny",$C7:$C45,0))-INDEX($A7:$A45, MAX(IF(ISBLANK(AM7:AM45), 0, ROW(AM7:AM45))) - ROW(AM7:AM45)+1))</f>
        <v>80.97199999999998</v>
      </c>
      <c r="AN47" s="390">
        <f t="array" ref="AN47">ABS(INDEX($A7:$A45,MATCH("Poznań Główny",$C7:$C45,0))-INDEX($A7:$A45, MAX(IF(ISBLANK(AN7:AN45), 0, ROW(AN7:AN45))) - ROW(AN7:AN45)+1))</f>
        <v>0</v>
      </c>
      <c r="AO47" s="390">
        <f t="array" ref="AO47">ABS(INDEX($A7:$A45,MATCH("Poznań Główny",$C7:$C45,0))-INDEX($A7:$A45, MAX(IF(ISBLANK(AO7:AO45), 0, ROW(AO7:AO45))) - ROW(AO7:AO45)+1))</f>
        <v>0</v>
      </c>
      <c r="AP47" s="390">
        <f t="array" ref="AP47">ABS(INDEX($A7:$A45,MATCH("Poznań Główny",$C7:$C45,0))-INDEX($A7:$A45, MAX(IF(ISBLANK(AP7:AP45), 0, ROW(AP7:AP45))) - ROW(AP7:AP45)+1))</f>
        <v>80.97199999999998</v>
      </c>
      <c r="AQ47" s="390">
        <f t="array" ref="AQ47">ABS(INDEX($A7:$A45,MATCH("Poznań Główny",$C7:$C45,0))-INDEX($A7:$A45, MAX(IF(ISBLANK(AQ7:AQ45), 0, ROW(AQ7:AQ45))) - ROW(AQ7:AQ45)+1))</f>
        <v>0</v>
      </c>
      <c r="AR47" s="390">
        <f t="array" ref="AR47">ABS(INDEX($A7:$A45,MATCH("Poznań Główny",$C7:$C45,0))-INDEX($A7:$A45, MAX(IF(ISBLANK(AR7:AR45), 0, ROW(AR7:AR45))) - ROW(AR7:AR45)+1))</f>
        <v>57.384999999999991</v>
      </c>
      <c r="AS47" s="390">
        <f t="array" ref="AS47">ABS(INDEX($A7:$A45,MATCH("Poznań Główny",$C7:$C45,0))-INDEX($A7:$A45, MAX(IF(ISBLANK(AS7:AS45), 0, ROW(AS7:AS45))) - ROW(AS7:AS45)+1))</f>
        <v>0</v>
      </c>
      <c r="AT47" s="390">
        <f t="array" ref="AT47">ABS(INDEX($A7:$A45,MATCH("Poznań Główny",$C7:$C45,0))-INDEX($A7:$A45, MAX(IF(ISBLANK(AT7:AT45), 0, ROW(AT7:AT45))) - ROW(AT7:AT45)+1))</f>
        <v>80.97199999999998</v>
      </c>
      <c r="AU47" s="390">
        <f t="array" ref="AU47">ABS(INDEX($A7:$A45,MATCH("Poznań Główny",$C7:$C45,0))-INDEX($A7:$A45, MAX(IF(ISBLANK(AU7:AU45), 0, ROW(AU7:AU45))) - ROW(AU7:AU45)+1))</f>
        <v>80.97199999999998</v>
      </c>
      <c r="AV47" s="390">
        <f t="array" ref="AV47">ABS(INDEX($A7:$A45,MATCH("Poznań Główny",$C7:$C45,0))-INDEX($A7:$A45, MAX(IF(ISBLANK(AV7:AV45), 0, ROW(AV7:AV45))) - ROW(AV7:AV45)+1))</f>
        <v>0</v>
      </c>
      <c r="AW47" s="390">
        <f t="array" ref="AW47">ABS(INDEX($A7:$A45,MATCH("Poznań Główny",$C7:$C45,0))-INDEX($A7:$A45, MAX(IF(ISBLANK(AW7:AW45), 0, ROW(AW7:AW45))) - ROW(AW7:AW45)+1))</f>
        <v>0</v>
      </c>
      <c r="AX47" s="390">
        <f t="array" ref="AX47">ABS(INDEX($A7:$A45,MATCH("Poznań Główny",$C7:$C45,0))-INDEX($A7:$A45, MAX(IF(ISBLANK(AX7:AX45), 0, ROW(AX7:AX45))) - ROW(AX7:AX45)+1))</f>
        <v>80.97199999999998</v>
      </c>
      <c r="AY47" s="390">
        <f t="array" ref="AY47">ABS(INDEX($A7:$A45,MATCH("Poznań Główny",$C7:$C45,0))-INDEX($A7:$A45, MAX(IF(ISBLANK(AY7:AY45), 0, ROW(AY7:AY45))) - ROW(AY7:AY45)+1))</f>
        <v>0</v>
      </c>
      <c r="AZ47" s="390">
        <f t="array" ref="AZ47">ABS(INDEX($A7:$A45,MATCH("Poznań Główny",$C7:$C45,0))-INDEX($A7:$A45, MAX(IF(ISBLANK(AZ7:AZ45), 0, ROW(AZ7:AZ45))) - ROW(AZ7:AZ45)+1))</f>
        <v>57.384999999999991</v>
      </c>
      <c r="BA47" s="390">
        <f t="array" ref="BA47">ABS(INDEX($A7:$A45,MATCH("Poznań Główny",$C7:$C45,0))-INDEX($A7:$A45, MAX(IF(ISBLANK(BA7:BA45), 0, ROW(BA7:BA45))) - ROW(BA7:BA45)+1))</f>
        <v>0</v>
      </c>
      <c r="BB47" s="390">
        <f t="array" ref="BB47">ABS(INDEX($A7:$A45,MATCH("Poznań Główny",$C7:$C45,0))-INDEX($A7:$A45, MAX(IF(ISBLANK(BB7:BB45), 0, ROW(BB7:BB45))) - ROW(BB7:BB45)+1))</f>
        <v>80.97199999999998</v>
      </c>
      <c r="BC47" s="390">
        <f t="array" ref="BC47">ABS(INDEX($A7:$A45,MATCH("Poznań Główny",$C7:$C45,0))-INDEX($A7:$A45, MAX(IF(ISBLANK(BC7:BC45), 0, ROW(BC7:BC45))) - ROW(BC7:BC45)+1))</f>
        <v>80.97199999999998</v>
      </c>
      <c r="BD47" s="390">
        <f t="array" ref="BD47">ABS(INDEX($A7:$A45,MATCH("Poznań Główny",$C7:$C45,0))-INDEX($A7:$A45, MAX(IF(ISBLANK(BD7:BD45), 0, ROW(BD7:BD45))) - ROW(BD7:BD45)+1))</f>
        <v>57.384999999999991</v>
      </c>
      <c r="BE47" s="390">
        <f t="array" ref="BE47">ABS(INDEX($A7:$A45,MATCH("Poznań Główny",$C7:$C45,0))-INDEX($A7:$A45, MAX(IF(ISBLANK(BE7:BE45), 0, ROW(BE7:BE45))) - ROW(BE7:BE45)+1))</f>
        <v>0</v>
      </c>
      <c r="BF47" s="390">
        <f t="array" ref="BF47">ABS(INDEX($A7:$A45,MATCH("Poznań Główny",$C7:$C45,0))-INDEX($A7:$A45, MAX(IF(ISBLANK(BF7:BF45), 0, ROW(BF7:BF45))) - ROW(BF7:BF45)+1))</f>
        <v>0</v>
      </c>
      <c r="BG47" s="390">
        <f t="array" ref="BG47">ABS(INDEX($A7:$A45,MATCH("Poznań Główny",$C7:$C45,0))-INDEX($A7:$A45, MAX(IF(ISBLANK(BG7:BG45), 0, ROW(BG7:BG45))) - ROW(BG7:BG45)+1))</f>
        <v>0</v>
      </c>
      <c r="BH47" s="390">
        <f t="array" ref="BH47">ABS(INDEX($A7:$A45,MATCH("Poznań Główny",$C7:$C45,0))-INDEX($A7:$A45, MAX(IF(ISBLANK(BH7:BH45), 0, ROW(BH7:BH45))) - ROW(BH7:BH45)+1))</f>
        <v>80.97199999999998</v>
      </c>
      <c r="BI47" s="390">
        <f t="array" ref="BI47">ABS(INDEX($A7:$A45,MATCH("Poznań Główny",$C7:$C45,0))-INDEX($A7:$A45, MAX(IF(ISBLANK(BI7:BI45), 0, ROW(BI7:BI45))) - ROW(BI7:BI45)+1))</f>
        <v>0</v>
      </c>
      <c r="BJ47" s="390">
        <f t="array" ref="BJ47">ABS(INDEX($A7:$A45,MATCH("Poznań Główny",$C7:$C45,0))-INDEX($A7:$A45, MAX(IF(ISBLANK(BJ7:BJ45), 0, ROW(BJ7:BJ45))) - ROW(BJ7:BJ45)+1))</f>
        <v>80.97199999999998</v>
      </c>
      <c r="BK47" s="390">
        <f t="array" ref="BK47">ABS(INDEX($A7:$A45,MATCH("Poznań Główny",$C7:$C45,0))-INDEX($A7:$A45, MAX(IF(ISBLANK(BK7:BK45), 0, ROW(BK7:BK45))) - ROW(BK7:BK45)+1))</f>
        <v>57.384999999999991</v>
      </c>
      <c r="BL47" s="390">
        <f t="array" ref="BL47">ABS(INDEX($A7:$A45,MATCH("Poznań Główny",$C7:$C45,0))-INDEX($A7:$A45, MAX(IF(ISBLANK(BL7:BL45), 0, ROW(BL7:BL45))) - ROW(BL7:BL45)+1))</f>
        <v>0</v>
      </c>
      <c r="BM47" s="390">
        <f t="array" ref="BM47">ABS(INDEX($A7:$A45,MATCH("Poznań Główny",$C7:$C45,0))-INDEX($A7:$A45, MAX(IF(ISBLANK(BM7:BM45), 0, ROW(BM7:BM45))) - ROW(BM7:BM45)+1))</f>
        <v>0</v>
      </c>
      <c r="BN47" s="390">
        <f t="array" ref="BN47">ABS(INDEX($A7:$A45,MATCH("Poznań Główny",$C7:$C45,0))-INDEX($A7:$A45, MAX(IF(ISBLANK(BN7:BN45), 0, ROW(BN7:BN45))) - ROW(BN7:BN45)+1))</f>
        <v>80.97199999999998</v>
      </c>
      <c r="BO47" s="390">
        <f t="array" ref="BO47">ABS(INDEX($A7:$A45,MATCH("Poznań Główny",$C7:$C45,0))-INDEX($A7:$A45, MAX(IF(ISBLANK(BO7:BO45), 0, ROW(BO7:BO45))) - ROW(BO7:BO45)+1))</f>
        <v>80.97199999999998</v>
      </c>
      <c r="BP47" s="390">
        <f t="array" ref="BP47">ABS(INDEX($A7:$A45,MATCH("Poznań Główny",$C7:$C45,0))-INDEX($A7:$A45, MAX(IF(ISBLANK(BP7:BP45), 0, ROW(BP7:BP45))) - ROW(BP7:BP45)+1))</f>
        <v>0</v>
      </c>
      <c r="BQ47" s="390">
        <f t="array" ref="BQ47">ABS(INDEX($A7:$A45,MATCH("Poznań Główny",$C7:$C45,0))-INDEX($A7:$A45, MAX(IF(ISBLANK(BQ7:BQ45), 0, ROW(BQ7:BQ45))) - ROW(BQ7:BQ45)+1))</f>
        <v>80.97199999999998</v>
      </c>
      <c r="BR47" s="390">
        <f t="array" ref="BR47">ABS(INDEX($A7:$A45,MATCH("Poznań Główny",$C7:$C45,0))-INDEX($A7:$A45, MAX(IF(ISBLANK(BR7:BR45), 0, ROW(BR7:BR45))) - ROW(BR7:BR45)+1))</f>
        <v>57.384999999999991</v>
      </c>
      <c r="BS47" s="390">
        <f t="array" ref="BS47">ABS(INDEX($A7:$A45,MATCH("Poznań Główny",$C7:$C45,0))-INDEX($A7:$A45, MAX(IF(ISBLANK(BS7:BS45), 0, ROW(BS7:BS45))) - ROW(BS7:BS45)+1))</f>
        <v>0</v>
      </c>
      <c r="BT47" s="390">
        <f t="array" ref="BT47">ABS(INDEX($A7:$A45,MATCH("Poznań Główny",$C7:$C45,0))-INDEX($A7:$A45, MAX(IF(ISBLANK(BT7:BT45), 0, ROW(BT7:BT45))) - ROW(BT7:BT45)+1))</f>
        <v>0</v>
      </c>
      <c r="BU47" s="390">
        <f t="array" ref="BU47">ABS(INDEX($A7:$A45,MATCH("Poznań Główny",$C7:$C45,0))-INDEX($A7:$A45, MAX(IF(ISBLANK(BU7:BU45), 0, ROW(BU7:BU45))) - ROW(BU7:BU45)+1))</f>
        <v>0</v>
      </c>
      <c r="BV47" s="390">
        <f t="array" ref="BV47">ABS(INDEX($A7:$A45,MATCH("Poznań Główny",$C7:$C45,0))-INDEX($A7:$A45, MAX(IF(ISBLANK(BV7:BV45), 0, ROW(BV7:BV45))) - ROW(BV7:BV45)+1))</f>
        <v>80.97199999999998</v>
      </c>
      <c r="BW47" s="390">
        <f t="array" ref="BW47">ABS(INDEX($A7:$A45,MATCH("Poznań Główny",$C7:$C45,0))-INDEX($A7:$A45, MAX(IF(ISBLANK(BW7:BW45), 0, ROW(BW7:BW45))) - ROW(BW7:BW45)+1))</f>
        <v>0</v>
      </c>
      <c r="BX47" s="390">
        <f t="array" ref="BX47">ABS(INDEX($A7:$A45,MATCH("Poznań Główny",$C7:$C45,0))-INDEX($A7:$A45, MAX(IF(ISBLANK(BX7:BX45), 0, ROW(BX7:BX45))) - ROW(BX7:BX45)+1))</f>
        <v>80.97199999999998</v>
      </c>
      <c r="BY47" s="390">
        <f t="array" ref="BY47">ABS(INDEX($A7:$A45,MATCH("Poznań Główny",$C7:$C45,0))-INDEX($A7:$A45, MAX(IF(ISBLANK(BY7:BY45), 0, ROW(BY7:BY45))) - ROW(BY7:BY45)+1))</f>
        <v>0</v>
      </c>
      <c r="BZ47" s="390">
        <f t="array" ref="BZ47">ABS(INDEX($A7:$A45,MATCH("Poznań Główny",$C7:$C45,0))-INDEX($A7:$A45, MAX(IF(ISBLANK(BZ7:BZ45), 0, ROW(BZ7:BZ45))) - ROW(BZ7:BZ45)+1))</f>
        <v>80.97199999999998</v>
      </c>
      <c r="CA47" s="390">
        <f t="array" ref="CA47">ABS(INDEX($A7:$A45,MATCH("Poznań Główny",$C7:$C45,0))-INDEX($A7:$A45, MAX(IF(ISBLANK(CA7:CA45), 0, ROW(CA7:CA45))) - ROW(CA7:CA45)+1))</f>
        <v>80.97199999999998</v>
      </c>
      <c r="CB47" s="390">
        <f t="array" ref="CB47">ABS(INDEX($A7:$A45,MATCH("Poznań Główny",$C7:$C45,0))-INDEX($A7:$A45, MAX(IF(ISBLANK(CB7:CB45), 0, ROW(CB7:CB45))) - ROW(CB7:CB45)+1))</f>
        <v>0</v>
      </c>
      <c r="CC47" s="390">
        <f t="array" ref="CC47">ABS(INDEX($A7:$A45,MATCH("Poznań Główny",$C7:$C45,0))-INDEX($A7:$A45, MAX(IF(ISBLANK(CC7:CC45), 0, ROW(CC7:CC45))) - ROW(CC7:CC45)+1))</f>
        <v>57.384999999999991</v>
      </c>
      <c r="CD47" s="390">
        <f t="array" ref="CD47">ABS(INDEX($A7:$A45,MATCH("Poznań Główny",$C7:$C45,0))-INDEX($A7:$A45, MAX(IF(ISBLANK(CD7:CD45), 0, ROW(CD7:CD45))) - ROW(CD7:CD45)+1))</f>
        <v>0</v>
      </c>
      <c r="CE47" s="390">
        <f t="array" ref="CE47">ABS(INDEX($A7:$A45,MATCH("Poznań Główny",$C7:$C45,0))-INDEX($A7:$A45, MAX(IF(ISBLANK(CE7:CE45), 0, ROW(CE7:CE45))) - ROW(CE7:CE45)+1))</f>
        <v>0</v>
      </c>
      <c r="CF47" s="390">
        <f t="array" ref="CF47">ABS(INDEX($A7:$A45,MATCH("Poznań Główny",$C7:$C45,0))-INDEX($A7:$A45, MAX(IF(ISBLANK(CF7:CF45), 0, ROW(CF7:CF45))) - ROW(CF7:CF45)+1))</f>
        <v>80.97199999999998</v>
      </c>
      <c r="CG47" s="390">
        <f t="array" ref="CG47">ABS(INDEX($A7:$A45,MATCH("Poznań Główny",$C7:$C45,0))-INDEX($A7:$A45, MAX(IF(ISBLANK(CG7:CG45), 0, ROW(CG7:CG45))) - ROW(CG7:CG45)+1))</f>
        <v>0</v>
      </c>
      <c r="CH47" s="390">
        <f t="array" ref="CH47">ABS(INDEX($A7:$A45,MATCH("Poznań Główny",$C7:$C45,0))-INDEX($A7:$A45, MAX(IF(ISBLANK(CH7:CH45), 0, ROW(CH7:CH45))) - ROW(CH7:CH45)+1))</f>
        <v>80.97199999999998</v>
      </c>
      <c r="CI47" s="390">
        <f t="array" ref="CI47">ABS(INDEX($A7:$A45,MATCH("Poznań Główny",$C7:$C45,0))-INDEX($A7:$A45, MAX(IF(ISBLANK(CI7:CI45), 0, ROW(CI7:CI45))) - ROW(CI7:CI45)+1))</f>
        <v>80.97199999999998</v>
      </c>
      <c r="CJ47" s="390">
        <f t="array" ref="CJ47">ABS(INDEX($A7:$A45,MATCH("Poznań Główny",$C7:$C45,0))-INDEX($A7:$A45, MAX(IF(ISBLANK(CJ7:CJ45), 0, ROW(CJ7:CJ45))) - ROW(CJ7:CJ45)+1))</f>
        <v>0</v>
      </c>
      <c r="CK47" s="390">
        <f t="array" ref="CK47">ABS(INDEX($A7:$A45,MATCH("Poznań Główny",$C7:$C45,0))-INDEX($A7:$A45, MAX(IF(ISBLANK(CK7:CK45), 0, ROW(CK7:CK45))) - ROW(CK7:CK45)+1))</f>
        <v>57.384999999999991</v>
      </c>
      <c r="CL47" s="390">
        <f t="array" ref="CL47">ABS(INDEX($A7:$A45,MATCH("Poznań Główny",$C7:$C45,0))-INDEX($A7:$A45, MAX(IF(ISBLANK(CL7:CL45), 0, ROW(CL7:CL45))) - ROW(CL7:CL45)+1))</f>
        <v>0</v>
      </c>
      <c r="CM47" s="390">
        <f t="array" ref="CM47">ABS(INDEX($A7:$A45,MATCH("Poznań Główny",$C7:$C45,0))-INDEX($A7:$A45, MAX(IF(ISBLANK(CM7:CM45), 0, ROW(CM7:CM45))) - ROW(CM7:CM45)+1))</f>
        <v>0</v>
      </c>
      <c r="CN47" s="390">
        <f t="array" ref="CN47">ABS(INDEX($A7:$A45,MATCH("Poznań Główny",$C7:$C45,0))-INDEX($A7:$A45, MAX(IF(ISBLANK(CN7:CN45), 0, ROW(CN7:CN45))) - ROW(CN7:CN45)+1))</f>
        <v>80.97199999999998</v>
      </c>
      <c r="CO47" s="390">
        <f t="array" ref="CO47">ABS(INDEX($A7:$A45,MATCH("Poznań Główny",$C7:$C45,0))-INDEX($A7:$A45, MAX(IF(ISBLANK(CO7:CO45), 0, ROW(CO7:CO45))) - ROW(CO7:CO45)+1))</f>
        <v>0</v>
      </c>
      <c r="CP47" s="390">
        <f t="array" ref="CP47">ABS(INDEX($A7:$A45,MATCH("Poznań Główny",$C7:$C45,0))-INDEX($A7:$A45, MAX(IF(ISBLANK(CP7:CP45), 0, ROW(CP7:CP45))) - ROW(CP7:CP45)+1))</f>
        <v>0</v>
      </c>
      <c r="CQ47" s="390">
        <f t="array" ref="CQ47">ABS(INDEX($A7:$A45,MATCH("Poznań Główny",$C7:$C45,0))-INDEX($A7:$A45, MAX(IF(ISBLANK(CQ7:CQ45), 0, ROW(CQ7:CQ45))) - ROW(CQ7:CQ45)+1))</f>
        <v>0</v>
      </c>
      <c r="CR47" s="390">
        <f t="array" ref="CR47">ABS(INDEX($A7:$A45,MATCH("Poznań Główny",$C7:$C45,0))-INDEX($A7:$A45, MAX(IF(ISBLANK(CR7:CR45), 0, ROW(CR7:CR45))) - ROW(CR7:CR45)+1))</f>
        <v>57.384999999999991</v>
      </c>
      <c r="CZ47" s="390">
        <f t="array" ref="CZ47">ABS(INDEX($A7:$A45,MATCH("Poznań Główny",$C7:$C45,0))-INDEX($A7:$A45, MAX(IF(ISBLANK(CZ7:CZ45), 0, ROW(CZ7:CZ45))) - ROW(CZ7:CZ45)+1))</f>
        <v>57.384999999999991</v>
      </c>
      <c r="DA47" s="390">
        <f t="array" ref="DA47">ABS(INDEX($A7:$A45,MATCH("Poznań Główny",$C7:$C45,0))-INDEX($A7:$A45, MAX(IF(ISBLANK(DA7:DA45), 0, ROW(DA7:DA45))) - ROW(DA7:DA45)+1))</f>
        <v>80.97199999999998</v>
      </c>
      <c r="DB47" s="390">
        <f t="array" ref="DB47">ABS(INDEX($A7:$A45,MATCH("Poznań Główny",$C7:$C45,0))-INDEX($A7:$A45, MAX(IF(ISBLANK(DB7:DB45), 0, ROW(DB7:DB45))) - ROW(DB7:DB45)+1))</f>
        <v>80.97199999999998</v>
      </c>
      <c r="DC47" s="390">
        <f t="array" ref="DC47">ABS(INDEX($A7:$A45,MATCH("Poznań Główny",$C7:$C45,0))-INDEX($A7:$A45, MAX(IF(ISBLANK(DC7:DC45), 0, ROW(DC7:DC45))) - ROW(DC7:DC45)+1))</f>
        <v>0</v>
      </c>
      <c r="DD47" s="390">
        <f t="array" ref="DD47">ABS(INDEX($A7:$A45,MATCH("Poznań Główny",$C7:$C45,0))-INDEX($A7:$A45, MAX(IF(ISBLANK(DD7:DD45), 0, ROW(DD7:DD45))) - ROW(DD7:DD45)+1))</f>
        <v>0</v>
      </c>
      <c r="DE47" s="390">
        <f t="array" ref="DE47">ABS(INDEX($A7:$A45,MATCH("Poznań Główny",$C7:$C45,0))-INDEX($A7:$A45, MAX(IF(ISBLANK(DE7:DE45), 0, ROW(DE7:DE45))) - ROW(DE7:DE45)+1))</f>
        <v>0</v>
      </c>
      <c r="DF47" s="390">
        <f t="array" ref="DF47">ABS(INDEX($A7:$A45,MATCH("Poznań Główny",$C7:$C45,0))-INDEX($A7:$A45, MAX(IF(ISBLANK(DF7:DF45), 0, ROW(DF7:DF45))) - ROW(DF7:DF45)+1))</f>
        <v>0</v>
      </c>
      <c r="DG47" s="390">
        <f t="array" ref="DG47">ABS(INDEX($A7:$A45,MATCH("Poznań Główny",$C7:$C45,0))-INDEX($A7:$A45, MAX(IF(ISBLANK(DG7:DG45), 0, ROW(DG7:DG45))) - ROW(DG7:DG45)+1))</f>
        <v>57.384999999999991</v>
      </c>
      <c r="DH47" s="390">
        <f t="array" ref="DH47">ABS(INDEX($A7:$A45,MATCH("Poznań Główny",$C7:$C45,0))-INDEX($A7:$A45, MAX(IF(ISBLANK(DH7:DH45), 0, ROW(DH7:DH45))) - ROW(DH7:DH45)+1))</f>
        <v>80.97199999999998</v>
      </c>
      <c r="DI47" s="390">
        <f t="array" ref="DI47">ABS(INDEX($A7:$A45,MATCH("Poznań Główny",$C7:$C45,0))-INDEX($A7:$A45, MAX(IF(ISBLANK(DI7:DI45), 0, ROW(DI7:DI45))) - ROW(DI7:DI45)+1))</f>
        <v>80.97199999999998</v>
      </c>
      <c r="DJ47" s="390">
        <f t="array" ref="DJ47">ABS(INDEX($A7:$A45,MATCH("Poznań Główny",$C7:$C45,0))-INDEX($A7:$A45, MAX(IF(ISBLANK(DJ7:DJ45), 0, ROW(DJ7:DJ45))) - ROW(DJ7:DJ45)+1))</f>
        <v>0</v>
      </c>
      <c r="DK47" s="390">
        <f t="array" ref="DK47">ABS(INDEX($A7:$A45,MATCH("Poznań Główny",$C7:$C45,0))-INDEX($A7:$A45, MAX(IF(ISBLANK(DK7:DK45), 0, ROW(DK7:DK45))) - ROW(DK7:DK45)+1))</f>
        <v>0</v>
      </c>
      <c r="DL47" s="390">
        <f t="array" ref="DL47">ABS(INDEX($A7:$A45,MATCH("Poznań Główny",$C7:$C45,0))-INDEX($A7:$A45, MAX(IF(ISBLANK(DL7:DL45), 0, ROW(DL7:DL45))) - ROW(DL7:DL45)+1))</f>
        <v>0</v>
      </c>
      <c r="DM47" s="390">
        <f t="array" ref="DM47">ABS(INDEX($A7:$A45,MATCH("Poznań Główny",$C7:$C45,0))-INDEX($A7:$A45, MAX(IF(ISBLANK(DM7:DM45), 0, ROW(DM7:DM45))) - ROW(DM7:DM45)+1))</f>
        <v>0</v>
      </c>
      <c r="DN47" s="390">
        <f t="array" ref="DN47">ABS(INDEX($A7:$A45,MATCH("Poznań Główny",$C7:$C45,0))-INDEX($A7:$A45, MAX(IF(ISBLANK(DN7:DN45), 0, ROW(DN7:DN45))) - ROW(DN7:DN45)+1))</f>
        <v>57.384999999999991</v>
      </c>
      <c r="DO47" s="390">
        <f t="array" ref="DO47">ABS(INDEX($A7:$A45,MATCH("Poznań Główny",$C7:$C45,0))-INDEX($A7:$A45, MAX(IF(ISBLANK(DO7:DO45), 0, ROW(DO7:DO45))) - ROW(DO7:DO45)+1))</f>
        <v>80.97199999999998</v>
      </c>
      <c r="DP47" s="390">
        <f t="array" ref="DP47">ABS(INDEX($A7:$A45,MATCH("Poznań Główny",$C7:$C45,0))-INDEX($A7:$A45, MAX(IF(ISBLANK(DP7:DP45), 0, ROW(DP7:DP45))) - ROW(DP7:DP45)+1))</f>
        <v>80.97199999999998</v>
      </c>
      <c r="DQ47" s="390">
        <f t="array" ref="DQ47">ABS(INDEX($A7:$A45,MATCH("Poznań Główny",$C7:$C45,0))-INDEX($A7:$A45, MAX(IF(ISBLANK(DQ7:DQ45), 0, ROW(DQ7:DQ45))) - ROW(DQ7:DQ45)+1))</f>
        <v>0</v>
      </c>
      <c r="DR47" s="390">
        <f t="array" ref="DR47">ABS(INDEX($A7:$A45,MATCH("Poznań Główny",$C7:$C45,0))-INDEX($A7:$A45, MAX(IF(ISBLANK(DR7:DR45), 0, ROW(DR7:DR45))) - ROW(DR7:DR45)+1))</f>
        <v>80.97199999999998</v>
      </c>
      <c r="DS47" s="390">
        <f t="array" ref="DS47">ABS(INDEX($A7:$A45,MATCH("Poznań Główny",$C7:$C45,0))-INDEX($A7:$A45, MAX(IF(ISBLANK(DS7:DS45), 0, ROW(DS7:DS45))) - ROW(DS7:DS45)+1))</f>
        <v>0</v>
      </c>
      <c r="DT47" s="390">
        <f t="array" ref="DT47">ABS(INDEX($A7:$A45,MATCH("Poznań Główny",$C7:$C45,0))-INDEX($A7:$A45, MAX(IF(ISBLANK(DT7:DT45), 0, ROW(DT7:DT45))) - ROW(DT7:DT45)+1))</f>
        <v>0</v>
      </c>
      <c r="DU47" s="390">
        <f t="array" ref="DU47">ABS(INDEX($A7:$A45,MATCH("Poznań Główny",$C7:$C45,0))-INDEX($A7:$A45, MAX(IF(ISBLANK(DU7:DU45), 0, ROW(DU7:DU45))) - ROW(DU7:DU45)+1))</f>
        <v>57.384999999999991</v>
      </c>
      <c r="DV47" s="390">
        <f t="array" ref="DV47">ABS(INDEX($A7:$A45,MATCH("Poznań Główny",$C7:$C45,0))-INDEX($A7:$A45, MAX(IF(ISBLANK(DV7:DV45), 0, ROW(DV7:DV45))) - ROW(DV7:DV45)+1))</f>
        <v>80.97199999999998</v>
      </c>
      <c r="DW47" s="390">
        <f t="array" ref="DW47">ABS(INDEX($A7:$A45,MATCH("Poznań Główny",$C7:$C45,0))-INDEX($A7:$A45, MAX(IF(ISBLANK(DW7:DW45), 0, ROW(DW7:DW45))) - ROW(DW7:DW45)+1))</f>
        <v>80.97199999999998</v>
      </c>
      <c r="DX47" s="390">
        <f t="array" ref="DX47">ABS(INDEX($A7:$A45,MATCH("Poznań Główny",$C7:$C45,0))-INDEX($A7:$A45, MAX(IF(ISBLANK(DX7:DX45), 0, ROW(DX7:DX45))) - ROW(DX7:DX45)+1))</f>
        <v>0</v>
      </c>
      <c r="DY47" s="390">
        <f t="array" ref="DY47">ABS(INDEX($A7:$A45,MATCH("Poznań Główny",$C7:$C45,0))-INDEX($A7:$A45, MAX(IF(ISBLANK(DY7:DY45), 0, ROW(DY7:DY45))) - ROW(DY7:DY45)+1))</f>
        <v>0</v>
      </c>
      <c r="DZ47" s="390">
        <f t="array" ref="DZ47">ABS(INDEX($A7:$A45,MATCH("Poznań Główny",$C7:$C45,0))-INDEX($A7:$A45, MAX(IF(ISBLANK(DZ7:DZ45), 0, ROW(DZ7:DZ45))) - ROW(DZ7:DZ45)+1))</f>
        <v>0</v>
      </c>
      <c r="EA47" s="390">
        <f t="array" ref="EA47">ABS(INDEX($A7:$A45,MATCH("Poznań Główny",$C7:$C45,0))-INDEX($A7:$A45, MAX(IF(ISBLANK(EA7:EA45), 0, ROW(EA7:EA45))) - ROW(EA7:EA45)+1))</f>
        <v>0</v>
      </c>
      <c r="EB47" s="390">
        <f t="array" ref="EB47">ABS(INDEX($A7:$A45,MATCH("Poznań Główny",$C7:$C45,0))-INDEX($A7:$A45, MAX(IF(ISBLANK(EB7:EB45), 0, ROW(EB7:EB45))) - ROW(EB7:EB45)+1))</f>
        <v>80.97199999999998</v>
      </c>
      <c r="EC47" s="390">
        <f t="array" ref="EC47">ABS(INDEX($A7:$A45,MATCH("Poznań Główny",$C7:$C45,0))-INDEX($A7:$A45, MAX(IF(ISBLANK(EC7:EC45), 0, ROW(EC7:EC45))) - ROW(EC7:EC45)+1))</f>
        <v>80.97199999999998</v>
      </c>
      <c r="ED47" s="390">
        <f t="array" ref="ED47">ABS(INDEX($A7:$A45,MATCH("Poznań Główny",$C7:$C45,0))-INDEX($A7:$A45, MAX(IF(ISBLANK(ED7:ED45), 0, ROW(ED7:ED45))) - ROW(ED7:ED45)+1))</f>
        <v>0</v>
      </c>
      <c r="EE47" s="390">
        <f t="array" ref="EE47">ABS(INDEX($A7:$A45,MATCH("Poznań Główny",$C7:$C45,0))-INDEX($A7:$A45, MAX(IF(ISBLANK(EE7:EE45), 0, ROW(EE7:EE45))) - ROW(EE7:EE45)+1))</f>
        <v>57.384999999999991</v>
      </c>
      <c r="EF47" s="390">
        <f t="array" ref="EF47">ABS(INDEX($A7:$A45,MATCH("Poznań Główny",$C7:$C45,0))-INDEX($A7:$A45, MAX(IF(ISBLANK(EF7:EF45), 0, ROW(EF7:EF45))) - ROW(EF7:EF45)+1))</f>
        <v>80.97199999999998</v>
      </c>
      <c r="EG47" s="390">
        <f t="array" ref="EG47">ABS(INDEX($A7:$A45,MATCH("Poznań Główny",$C7:$C45,0))-INDEX($A7:$A45, MAX(IF(ISBLANK(EG7:EG45), 0, ROW(EG7:EG45))) - ROW(EG7:EG45)+1))</f>
        <v>0</v>
      </c>
      <c r="EH47" s="390">
        <f t="array" ref="EH47">ABS(INDEX($A7:$A45,MATCH("Poznań Główny",$C7:$C45,0))-INDEX($A7:$A45, MAX(IF(ISBLANK(EH7:EH45), 0, ROW(EH7:EH45))) - ROW(EH7:EH45)+1))</f>
        <v>0</v>
      </c>
      <c r="EI47" s="390">
        <f t="array" ref="EI47">ABS(INDEX($A7:$A45,MATCH("Poznań Główny",$C7:$C45,0))-INDEX($A7:$A45, MAX(IF(ISBLANK(EI7:EI45), 0, ROW(EI7:EI45))) - ROW(EI7:EI45)+1))</f>
        <v>0</v>
      </c>
      <c r="EJ47" s="390">
        <f t="array" ref="EJ47">ABS(INDEX($A7:$A45,MATCH("Poznań Główny",$C7:$C45,0))-INDEX($A7:$A45, MAX(IF(ISBLANK(EJ7:EJ45), 0, ROW(EJ7:EJ45))) - ROW(EJ7:EJ45)+1))</f>
        <v>80.97199999999998</v>
      </c>
      <c r="EK47" s="390">
        <f t="array" ref="EK47">ABS(INDEX($A7:$A45,MATCH("Poznań Główny",$C7:$C45,0))-INDEX($A7:$A45, MAX(IF(ISBLANK(EK7:EK45), 0, ROW(EK7:EK45))) - ROW(EK7:EK45)+1))</f>
        <v>80.97199999999998</v>
      </c>
      <c r="EL47" s="390">
        <f t="array" ref="EL47">ABS(INDEX($A7:$A45,MATCH("Poznań Główny",$C7:$C45,0))-INDEX($A7:$A45, MAX(IF(ISBLANK(EL7:EL45), 0, ROW(EL7:EL45))) - ROW(EL7:EL45)+1))</f>
        <v>0</v>
      </c>
      <c r="EM47" s="390">
        <f t="array" ref="EM47">ABS(INDEX($A7:$A45,MATCH("Poznań Główny",$C7:$C45,0))-INDEX($A7:$A45, MAX(IF(ISBLANK(EM7:EM45), 0, ROW(EM7:EM45))) - ROW(EM7:EM45)+1))</f>
        <v>57.384999999999991</v>
      </c>
      <c r="EN47" s="390">
        <f t="array" ref="EN47">ABS(INDEX($A7:$A45,MATCH("Poznań Główny",$C7:$C45,0))-INDEX($A7:$A45, MAX(IF(ISBLANK(EN7:EN45), 0, ROW(EN7:EN45))) - ROW(EN7:EN45)+1))</f>
        <v>80.97199999999998</v>
      </c>
      <c r="EO47" s="390">
        <f t="array" ref="EO47">ABS(INDEX($A7:$A45,MATCH("Poznań Główny",$C7:$C45,0))-INDEX($A7:$A45, MAX(IF(ISBLANK(EO7:EO45), 0, ROW(EO7:EO45))) - ROW(EO7:EO45)+1))</f>
        <v>0</v>
      </c>
      <c r="EP47" s="390">
        <f t="array" ref="EP47">ABS(INDEX($A7:$A45,MATCH("Poznań Główny",$C7:$C45,0))-INDEX($A7:$A45, MAX(IF(ISBLANK(EP7:EP45), 0, ROW(EP7:EP45))) - ROW(EP7:EP45)+1))</f>
        <v>0</v>
      </c>
      <c r="EQ47" s="390">
        <f t="array" ref="EQ47">ABS(INDEX($A7:$A45,MATCH("Poznań Główny",$C7:$C45,0))-INDEX($A7:$A45, MAX(IF(ISBLANK(EQ7:EQ45), 0, ROW(EQ7:EQ45))) - ROW(EQ7:EQ45)+1))</f>
        <v>0</v>
      </c>
      <c r="ER47" s="390">
        <f t="array" ref="ER47">ABS(INDEX($A7:$A45,MATCH("Poznań Główny",$C7:$C45,0))-INDEX($A7:$A45, MAX(IF(ISBLANK(ER7:ER45), 0, ROW(ER7:ER45))) - ROW(ER7:ER45)+1))</f>
        <v>80.97199999999998</v>
      </c>
      <c r="ES47" s="390">
        <f t="array" ref="ES47">ABS(INDEX($A7:$A45,MATCH("Poznań Główny",$C7:$C45,0))-INDEX($A7:$A45, MAX(IF(ISBLANK(ES7:ES45), 0, ROW(ES7:ES45))) - ROW(ES7:ES45)+1))</f>
        <v>80.97199999999998</v>
      </c>
      <c r="ET47" s="390">
        <f t="array" ref="ET47">ABS(INDEX($A7:$A45,MATCH("Poznań Główny",$C7:$C45,0))-INDEX($A7:$A45, MAX(IF(ISBLANK(ET7:ET45), 0, ROW(ET7:ET45))) - ROW(ET7:ET45)+1))</f>
        <v>0</v>
      </c>
      <c r="EU47" s="390">
        <f t="array" ref="EU47">ABS(INDEX($A7:$A45,MATCH("Poznań Główny",$C7:$C45,0))-INDEX($A7:$A45, MAX(IF(ISBLANK(EU7:EU45), 0, ROW(EU7:EU45))) - ROW(EU7:EU45)+1))</f>
        <v>57.384999999999991</v>
      </c>
      <c r="EV47" s="390">
        <f t="array" ref="EV47">ABS(INDEX($A7:$A45,MATCH("Poznań Główny",$C7:$C45,0))-INDEX($A7:$A45, MAX(IF(ISBLANK(EV7:EV45), 0, ROW(EV7:EV45))) - ROW(EV7:EV45)+1))</f>
        <v>80.97199999999998</v>
      </c>
      <c r="EW47" s="390">
        <f t="array" ref="EW47">ABS(INDEX($A7:$A45,MATCH("Poznań Główny",$C7:$C45,0))-INDEX($A7:$A45, MAX(IF(ISBLANK(EW7:EW45), 0, ROW(EW7:EW45))) - ROW(EW7:EW45)+1))</f>
        <v>0</v>
      </c>
      <c r="EX47" s="390">
        <f t="array" ref="EX47">ABS(INDEX($A7:$A45,MATCH("Poznań Główny",$C7:$C45,0))-INDEX($A7:$A45, MAX(IF(ISBLANK(EX7:EX45), 0, ROW(EX7:EX45))) - ROW(EX7:EX45)+1))</f>
        <v>0</v>
      </c>
      <c r="EY47" s="390">
        <f t="array" ref="EY47">ABS(INDEX($A7:$A45,MATCH("Poznań Główny",$C7:$C45,0))-INDEX($A7:$A45, MAX(IF(ISBLANK(EY7:EY45), 0, ROW(EY7:EY45))) - ROW(EY7:EY45)+1))</f>
        <v>0</v>
      </c>
      <c r="EZ47" s="390">
        <f t="array" ref="EZ47">ABS(INDEX($A7:$A45,MATCH("Poznań Główny",$C7:$C45,0))-INDEX($A7:$A45, MAX(IF(ISBLANK(EZ7:EZ45), 0, ROW(EZ7:EZ45))) - ROW(EZ7:EZ45)+1))</f>
        <v>57.384999999999991</v>
      </c>
      <c r="FA47" s="390">
        <f t="array" ref="FA47">ABS(INDEX($A7:$A45,MATCH("Poznań Główny",$C7:$C45,0))-INDEX($A7:$A45, MAX(IF(ISBLANK(FA7:FA45), 0, ROW(FA7:FA45))) - ROW(FA7:FA45)+1))</f>
        <v>80.97199999999998</v>
      </c>
      <c r="FB47" s="390">
        <f t="array" ref="FB47">ABS(INDEX($A7:$A45,MATCH("Poznań Główny",$C7:$C45,0))-INDEX($A7:$A45, MAX(IF(ISBLANK(FB7:FB45), 0, ROW(FB7:FB45))) - ROW(FB7:FB45)+1))</f>
        <v>80.97199999999998</v>
      </c>
      <c r="FC47" s="390">
        <f t="array" ref="FC47">ABS(INDEX($A7:$A45,MATCH("Poznań Główny",$C7:$C45,0))-INDEX($A7:$A45, MAX(IF(ISBLANK(FC7:FC45), 0, ROW(FC7:FC45))) - ROW(FC7:FC45)+1))</f>
        <v>0</v>
      </c>
      <c r="FD47" s="390">
        <f t="array" ref="FD47">ABS(INDEX($A7:$A45,MATCH("Poznań Główny",$C7:$C45,0))-INDEX($A7:$A45, MAX(IF(ISBLANK(FD7:FD45), 0, ROW(FD7:FD45))) - ROW(FD7:FD45)+1))</f>
        <v>80.97199999999998</v>
      </c>
      <c r="FE47" s="390">
        <f t="array" ref="FE47">ABS(INDEX($A7:$A45,MATCH("Poznań Główny",$C7:$C45,0))-INDEX($A7:$A45, MAX(IF(ISBLANK(FE7:FE45), 0, ROW(FE7:FE45))) - ROW(FE7:FE45)+1))</f>
        <v>0</v>
      </c>
      <c r="FF47" s="390">
        <f t="array" ref="FF47">ABS(INDEX($A7:$A45,MATCH("Poznań Główny",$C7:$C45,0))-INDEX($A7:$A45, MAX(IF(ISBLANK(FF7:FF45), 0, ROW(FF7:FF45))) - ROW(FF7:FF45)+1))</f>
        <v>0</v>
      </c>
      <c r="FG47" s="390">
        <f t="array" ref="FG47">ABS(INDEX($A7:$A45,MATCH("Poznań Główny",$C7:$C45,0))-INDEX($A7:$A45, MAX(IF(ISBLANK(FG7:FG45), 0, ROW(FG7:FG45))) - ROW(FG7:FG45)+1))</f>
        <v>57.384999999999991</v>
      </c>
      <c r="FH47" s="390">
        <f t="array" ref="FH47">ABS(INDEX($A7:$A45,MATCH("Poznań Główny",$C7:$C45,0))-INDEX($A7:$A45, MAX(IF(ISBLANK(FH7:FH45), 0, ROW(FH7:FH45))) - ROW(FH7:FH45)+1))</f>
        <v>80.97199999999998</v>
      </c>
      <c r="FI47" s="390">
        <f t="array" ref="FI47">ABS(INDEX($A7:$A45,MATCH("Poznań Główny",$C7:$C45,0))-INDEX($A7:$A45, MAX(IF(ISBLANK(FI7:FI45), 0, ROW(FI7:FI45))) - ROW(FI7:FI45)+1))</f>
        <v>80.97199999999998</v>
      </c>
      <c r="FJ47" s="390">
        <f t="array" ref="FJ47">ABS(INDEX($A7:$A45,MATCH("Poznań Główny",$C7:$C45,0))-INDEX($A7:$A45, MAX(IF(ISBLANK(FJ7:FJ45), 0, ROW(FJ7:FJ45))) - ROW(FJ7:FJ45)+1))</f>
        <v>0</v>
      </c>
      <c r="FK47" s="390">
        <f t="array" ref="FK47">ABS(INDEX($A7:$A45,MATCH("Poznań Główny",$C7:$C45,0))-INDEX($A7:$A45, MAX(IF(ISBLANK(FK7:FK45), 0, ROW(FK7:FK45))) - ROW(FK7:FK45)+1))</f>
        <v>0</v>
      </c>
      <c r="FL47" s="390">
        <f t="array" ref="FL47">ABS(INDEX($A7:$A45,MATCH("Poznań Główny",$C7:$C45,0))-INDEX($A7:$A45, MAX(IF(ISBLANK(FL7:FL45), 0, ROW(FL7:FL45))) - ROW(FL7:FL45)+1))</f>
        <v>0</v>
      </c>
      <c r="FM47" s="390">
        <f t="array" ref="FM47">ABS(INDEX($A7:$A45,MATCH("Poznań Główny",$C7:$C45,0))-INDEX($A7:$A45, MAX(IF(ISBLANK(FM7:FM45), 0, ROW(FM7:FM45))) - ROW(FM7:FM45)+1))</f>
        <v>57.384999999999991</v>
      </c>
      <c r="FN47" s="390">
        <f t="array" ref="FN47">ABS(INDEX($A7:$A45,MATCH("Poznań Główny",$C7:$C45,0))-INDEX($A7:$A45, MAX(IF(ISBLANK(FN7:FN45), 0, ROW(FN7:FN45))) - ROW(FN7:FN45)+1))</f>
        <v>80.97199999999998</v>
      </c>
      <c r="FO47" s="390">
        <f t="array" ref="FO47">ABS(INDEX($A7:$A45,MATCH("Poznań Główny",$C7:$C45,0))-INDEX($A7:$A45, MAX(IF(ISBLANK(FO7:FO45), 0, ROW(FO7:FO45))) - ROW(FO7:FO45)+1))</f>
        <v>80.97199999999998</v>
      </c>
      <c r="FP47" s="390">
        <f t="array" ref="FP47">ABS(INDEX($A7:$A45,MATCH("Poznań Główny",$C7:$C45,0))-INDEX($A7:$A45, MAX(IF(ISBLANK(FP7:FP45), 0, ROW(FP7:FP45))) - ROW(FP7:FP45)+1))</f>
        <v>0</v>
      </c>
      <c r="FQ47" s="390">
        <f t="array" ref="FQ47">ABS(INDEX($A7:$A45,MATCH("Poznań Główny",$C7:$C45,0))-INDEX($A7:$A45, MAX(IF(ISBLANK(FQ7:FQ45), 0, ROW(FQ7:FQ45))) - ROW(FQ7:FQ45)+1))</f>
        <v>80.97199999999998</v>
      </c>
      <c r="FR47" s="390">
        <f t="array" ref="FR47">ABS(INDEX($A7:$A45,MATCH("Poznań Główny",$C7:$C45,0))-INDEX($A7:$A45, MAX(IF(ISBLANK(FR7:FR45), 0, ROW(FR7:FR45))) - ROW(FR7:FR45)+1))</f>
        <v>0</v>
      </c>
      <c r="FS47" s="390">
        <f t="array" ref="FS47">ABS(INDEX($A7:$A45,MATCH("Poznań Główny",$C7:$C45,0))-INDEX($A7:$A45, MAX(IF(ISBLANK(FS7:FS45), 0, ROW(FS7:FS45))) - ROW(FS7:FS45)+1))</f>
        <v>0</v>
      </c>
      <c r="FT47" s="390">
        <f t="array" ref="FT47">ABS(INDEX($A7:$A45,MATCH("Poznań Główny",$C7:$C45,0))-INDEX($A7:$A45, MAX(IF(ISBLANK(FT7:FT45), 0, ROW(FT7:FT45))) - ROW(FT7:FT45)+1))</f>
        <v>80.97199999999998</v>
      </c>
      <c r="FU47" s="390">
        <f t="array" ref="FU47">ABS(INDEX($A7:$A45,MATCH("Poznań Główny",$C7:$C45,0))-INDEX($A7:$A45, MAX(IF(ISBLANK(FU7:FU45), 0, ROW(FU7:FU45))) - ROW(FU7:FU45)+1))</f>
        <v>0</v>
      </c>
      <c r="FV47" s="390">
        <f t="array" ref="FV47">ABS(INDEX($A7:$A45,MATCH("Poznań Główny",$C7:$C45,0))-INDEX($A7:$A45, MAX(IF(ISBLANK(FV7:FV45), 0, ROW(FV7:FV45))) - ROW(FV7:FV45)+1))</f>
        <v>0</v>
      </c>
      <c r="FW47" s="390">
        <f t="array" ref="FW47">ABS(INDEX($A7:$A45,MATCH("Poznań Główny",$C7:$C45,0))-INDEX($A7:$A45, MAX(IF(ISBLANK(FW7:FW45), 0, ROW(FW7:FW45))) - ROW(FW7:FW45)+1))</f>
        <v>57.384999999999991</v>
      </c>
      <c r="FX47" s="390">
        <f t="array" ref="FX47">ABS(INDEX($A7:$A45,MATCH("Poznań Główny",$C7:$C45,0))-INDEX($A7:$A45, MAX(IF(ISBLANK(FX7:FX45), 0, ROW(FX7:FX45))) - ROW(FX7:FX45)+1))</f>
        <v>80.97199999999998</v>
      </c>
      <c r="FY47" s="390">
        <f t="array" ref="FY47">ABS(INDEX($A7:$A45,MATCH("Poznań Główny",$C7:$C45,0))-INDEX($A7:$A45, MAX(IF(ISBLANK(FY7:FY45), 0, ROW(FY7:FY45))) - ROW(FY7:FY45)+1))</f>
        <v>0</v>
      </c>
      <c r="FZ47" s="390">
        <f t="array" ref="FZ47">ABS(INDEX($A7:$A45,MATCH("Poznań Główny",$C7:$C45,0))-INDEX($A7:$A45, MAX(IF(ISBLANK(FZ7:FZ45), 0, ROW(FZ7:FZ45))) - ROW(FZ7:FZ45)+1))</f>
        <v>80.97199999999998</v>
      </c>
      <c r="GA47" s="390">
        <f t="array" ref="GA47">ABS(INDEX($A7:$A45,MATCH("Poznań Główny",$C7:$C45,0))-INDEX($A7:$A45, MAX(IF(ISBLANK(GA7:GA45), 0, ROW(GA7:GA45))) - ROW(GA7:GA45)+1))</f>
        <v>0</v>
      </c>
      <c r="GB47" s="390">
        <f t="array" ref="GB47">ABS(INDEX($A7:$A45,MATCH("Poznań Główny",$C7:$C45,0))-INDEX($A7:$A45, MAX(IF(ISBLANK(GB7:GB45), 0, ROW(GB7:GB45))) - ROW(GB7:GB45)+1))</f>
        <v>80.97199999999998</v>
      </c>
      <c r="GC47" s="390">
        <f t="array" ref="GC47">ABS(INDEX($A7:$A45,MATCH("Poznań Główny",$C7:$C45,0))-INDEX($A7:$A45, MAX(IF(ISBLANK(GC7:GC45), 0, ROW(GC7:GC45))) - ROW(GC7:GC45)+1))</f>
        <v>0</v>
      </c>
      <c r="GD47" s="390">
        <f t="array" ref="GD47">ABS(INDEX($A7:$A45,MATCH("Poznań Główny",$C7:$C45,0))-INDEX($A7:$A45, MAX(IF(ISBLANK(GD7:GD45), 0, ROW(GD7:GD45))) - ROW(GD7:GD45)+1))</f>
        <v>0</v>
      </c>
      <c r="GE47" s="390">
        <f t="array" ref="GE47">ABS(INDEX($A7:$A45,MATCH("Poznań Główny",$C7:$C45,0))-INDEX($A7:$A45, MAX(IF(ISBLANK(GE7:GE45), 0, ROW(GE7:GE45))) - ROW(GE7:GE45)+1))</f>
        <v>57.384999999999991</v>
      </c>
      <c r="GF47" s="390">
        <f t="array" ref="GF47">ABS(INDEX($A7:$A45,MATCH("Poznań Główny",$C7:$C45,0))-INDEX($A7:$A45, MAX(IF(ISBLANK(GF7:GF45), 0, ROW(GF7:GF45))) - ROW(GF7:GF45)+1))</f>
        <v>80.97199999999998</v>
      </c>
      <c r="GG47" s="390">
        <f t="array" ref="GG47">ABS(INDEX($A7:$A45,MATCH("Poznań Główny",$C7:$C45,0))-INDEX($A7:$A45, MAX(IF(ISBLANK(GG7:GG45), 0, ROW(GG7:GG45))) - ROW(GG7:GG45)+1))</f>
        <v>0</v>
      </c>
      <c r="GH47" s="390">
        <f t="array" ref="GH47">ABS(INDEX($A7:$A45,MATCH("Poznań Główny",$C7:$C45,0))-INDEX($A7:$A45, MAX(IF(ISBLANK(GH7:GH45), 0, ROW(GH7:GH45))) - ROW(GH7:GH45)+1))</f>
        <v>80.97199999999998</v>
      </c>
      <c r="GI47" s="390">
        <f t="array" ref="GI47">ABS(INDEX($A7:$A45,MATCH("Poznań Główny",$C7:$C45,0))-INDEX($A7:$A45, MAX(IF(ISBLANK(GI7:GI45), 0, ROW(GI7:GI45))) - ROW(GI7:GI45)+1))</f>
        <v>0</v>
      </c>
      <c r="GJ47" s="390">
        <f t="array" ref="GJ47">ABS(INDEX($A7:$A45,MATCH("Poznań Główny",$C7:$C45,0))-INDEX($A7:$A45, MAX(IF(ISBLANK(GJ7:GJ45), 0, ROW(GJ7:GJ45))) - ROW(GJ7:GJ45)+1))</f>
        <v>80.97199999999998</v>
      </c>
      <c r="GK47" s="390">
        <f t="array" ref="GK47">ABS(INDEX($A7:$A45,MATCH("Poznań Główny",$C7:$C45,0))-INDEX($A7:$A45, MAX(IF(ISBLANK(GK7:GK45), 0, ROW(GK7:GK45))) - ROW(GK7:GK45)+1))</f>
        <v>0</v>
      </c>
      <c r="GL47" s="390">
        <f t="array" ref="GL47">ABS(INDEX($A7:$A45,MATCH("Poznań Główny",$C7:$C45,0))-INDEX($A7:$A45, MAX(IF(ISBLANK(GL7:GL45), 0, ROW(GL7:GL45))) - ROW(GL7:GL45)+1))</f>
        <v>57.384999999999991</v>
      </c>
    </row>
    <row r="48" spans="1:194">
      <c r="A48" s="786" t="s">
        <v>307</v>
      </c>
      <c r="B48" s="786"/>
      <c r="C48" s="786"/>
    </row>
    <row r="49" spans="1:3">
      <c r="A49" t="s">
        <v>15</v>
      </c>
      <c r="B49" s="391"/>
      <c r="C49" s="391" t="e">
        <f ca="1">SUMIF(5:5,"PKM S3",46:46)</f>
        <v>#NAME?</v>
      </c>
    </row>
    <row r="50" spans="1:3">
      <c r="A50" t="s">
        <v>15</v>
      </c>
      <c r="B50" s="391"/>
      <c r="C50" s="391">
        <f>SUMIF(5:5,"PKM S3",47:47)</f>
        <v>1492.0099999999998</v>
      </c>
    </row>
    <row r="51" spans="1:3">
      <c r="B51" t="s">
        <v>19</v>
      </c>
      <c r="C51" s="391" t="e">
        <f ca="1">SUMIF(5:5,"PKM S4",46:46)*$B$7/$A$7</f>
        <v>#NAME?</v>
      </c>
    </row>
    <row r="52" spans="1:3">
      <c r="A52" t="s">
        <v>7</v>
      </c>
      <c r="C52" s="391" t="e">
        <f ca="1">SUMIF(5:5,"Regio",46:46)</f>
        <v>#NAME?</v>
      </c>
    </row>
    <row r="53" spans="1:3">
      <c r="A53" t="s">
        <v>7</v>
      </c>
      <c r="C53" s="391">
        <f>SUMIF(5:5,"Regio",47:47)</f>
        <v>1943.3279999999995</v>
      </c>
    </row>
    <row r="54" spans="1:3">
      <c r="A54" t="s">
        <v>268</v>
      </c>
      <c r="C54" s="391" t="e">
        <f ca="1">SUMIF(5:5,"REx",46:46)</f>
        <v>#NAME?</v>
      </c>
    </row>
    <row r="55" spans="1:3">
      <c r="A55" t="s">
        <v>268</v>
      </c>
      <c r="C55" s="391">
        <f>SUMIF(5:5,"REx",47:47)</f>
        <v>2024.2999999999995</v>
      </c>
    </row>
    <row r="56" spans="1:3">
      <c r="A56" s="787" t="s">
        <v>306</v>
      </c>
      <c r="B56" s="787"/>
      <c r="C56" s="391" t="e">
        <f ca="1">SUM(C49:C51)</f>
        <v>#NAME?</v>
      </c>
    </row>
  </sheetData>
  <sheetCalcPr fullCalcOnLoad="1"/>
  <mergeCells count="12">
    <mergeCell ref="CV5:CX5"/>
    <mergeCell ref="A6:C6"/>
    <mergeCell ref="CV6:CX6"/>
    <mergeCell ref="A48:C48"/>
    <mergeCell ref="A56:B56"/>
    <mergeCell ref="A1:C2"/>
    <mergeCell ref="CV1:CX2"/>
    <mergeCell ref="A3:C3"/>
    <mergeCell ref="CV3:CX3"/>
    <mergeCell ref="A4:C4"/>
    <mergeCell ref="CV4:CX4"/>
    <mergeCell ref="A5:C5"/>
  </mergeCells>
  <phoneticPr fontId="0" type="noConversion"/>
  <printOptions gridLines="1"/>
  <pageMargins left="0.7" right="0.7" top="0.75" bottom="0.75" header="0.3" footer="0.3"/>
  <pageSetup paperSize="9" scale="14" fitToWidth="2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:AE40"/>
  <sheetViews>
    <sheetView zoomScale="55" zoomScaleNormal="55" workbookViewId="0">
      <selection activeCell="AE3" sqref="AE3"/>
    </sheetView>
  </sheetViews>
  <sheetFormatPr defaultRowHeight="15"/>
  <cols>
    <col min="1" max="1" width="9.140625" style="1"/>
    <col min="2" max="2" width="15.5703125" style="416" customWidth="1"/>
    <col min="3" max="3" width="15.28515625" style="416" customWidth="1"/>
    <col min="4" max="4" width="8.7109375" style="291" customWidth="1"/>
    <col min="5" max="5" width="9.140625" style="291"/>
    <col min="6" max="6" width="9.140625" style="416"/>
    <col min="7" max="7" width="14.42578125" style="416" customWidth="1"/>
    <col min="8" max="8" width="16.7109375" style="416" customWidth="1"/>
    <col min="9" max="9" width="12.85546875" style="291" customWidth="1"/>
    <col min="13" max="13" width="15.5703125" customWidth="1"/>
    <col min="14" max="14" width="15.28515625" customWidth="1"/>
    <col min="15" max="15" width="8.7109375" customWidth="1"/>
    <col min="18" max="18" width="14.42578125" customWidth="1"/>
    <col min="19" max="19" width="16.7109375" customWidth="1"/>
    <col min="20" max="20" width="12.85546875" customWidth="1"/>
    <col min="24" max="24" width="15.5703125" customWidth="1"/>
    <col min="25" max="25" width="15.28515625" customWidth="1"/>
    <col min="26" max="26" width="8.7109375" customWidth="1"/>
    <col min="29" max="29" width="14.42578125" customWidth="1"/>
    <col min="30" max="30" width="16.7109375" customWidth="1"/>
    <col min="31" max="31" width="12.85546875" customWidth="1"/>
  </cols>
  <sheetData>
    <row r="1" spans="1:31" ht="23.25" customHeight="1">
      <c r="A1" s="764" t="s">
        <v>325</v>
      </c>
      <c r="B1" s="765"/>
      <c r="C1" s="765"/>
      <c r="D1" s="765"/>
      <c r="E1" s="765"/>
      <c r="F1" s="765"/>
      <c r="G1" s="765"/>
      <c r="H1" s="765"/>
      <c r="I1" s="766"/>
      <c r="L1" s="764" t="s">
        <v>325</v>
      </c>
      <c r="M1" s="765"/>
      <c r="N1" s="765"/>
      <c r="O1" s="765"/>
      <c r="P1" s="765"/>
      <c r="Q1" s="765"/>
      <c r="R1" s="765"/>
      <c r="S1" s="765"/>
      <c r="T1" s="766"/>
      <c r="W1" s="764" t="s">
        <v>325</v>
      </c>
      <c r="X1" s="765"/>
      <c r="Y1" s="765"/>
      <c r="Z1" s="765"/>
      <c r="AA1" s="765"/>
      <c r="AB1" s="765"/>
      <c r="AC1" s="765"/>
      <c r="AD1" s="765"/>
      <c r="AE1" s="766"/>
    </row>
    <row r="2" spans="1:31" ht="23.25" customHeight="1">
      <c r="A2" s="489" t="s">
        <v>326</v>
      </c>
      <c r="B2" s="485" t="s">
        <v>15</v>
      </c>
      <c r="C2" s="488"/>
      <c r="D2" s="487" t="s">
        <v>332</v>
      </c>
      <c r="E2" s="767" t="s">
        <v>416</v>
      </c>
      <c r="F2" s="767"/>
      <c r="G2" s="767"/>
      <c r="H2" s="490" t="s">
        <v>327</v>
      </c>
      <c r="I2" s="486">
        <v>2015</v>
      </c>
      <c r="L2" s="489" t="s">
        <v>326</v>
      </c>
      <c r="M2" s="485" t="s">
        <v>15</v>
      </c>
      <c r="N2" s="488"/>
      <c r="O2" s="487" t="s">
        <v>332</v>
      </c>
      <c r="P2" s="767" t="s">
        <v>222</v>
      </c>
      <c r="Q2" s="767"/>
      <c r="R2" s="767"/>
      <c r="S2" s="490" t="s">
        <v>327</v>
      </c>
      <c r="T2" s="486">
        <v>2025</v>
      </c>
      <c r="W2" s="489" t="s">
        <v>326</v>
      </c>
      <c r="X2" s="485" t="s">
        <v>15</v>
      </c>
      <c r="Y2" s="488"/>
      <c r="Z2" s="487" t="s">
        <v>332</v>
      </c>
      <c r="AA2" s="767" t="s">
        <v>222</v>
      </c>
      <c r="AB2" s="767"/>
      <c r="AC2" s="767"/>
      <c r="AD2" s="490" t="s">
        <v>327</v>
      </c>
      <c r="AE2" s="486">
        <v>2040</v>
      </c>
    </row>
    <row r="3" spans="1:31" ht="18" customHeight="1">
      <c r="A3" s="768" t="s">
        <v>328</v>
      </c>
      <c r="B3" s="769"/>
      <c r="C3" s="769"/>
      <c r="D3" s="769"/>
      <c r="E3" s="422"/>
      <c r="F3" s="423"/>
      <c r="G3" s="423"/>
      <c r="H3" s="423"/>
      <c r="I3" s="422"/>
      <c r="L3" s="768" t="s">
        <v>328</v>
      </c>
      <c r="M3" s="769"/>
      <c r="N3" s="769"/>
      <c r="O3" s="769"/>
      <c r="P3" s="422"/>
      <c r="Q3" s="423"/>
      <c r="R3" s="423"/>
      <c r="S3" s="423"/>
      <c r="T3" s="422"/>
      <c r="W3" s="768" t="s">
        <v>328</v>
      </c>
      <c r="X3" s="769"/>
      <c r="Y3" s="769"/>
      <c r="Z3" s="769"/>
      <c r="AA3" s="422"/>
      <c r="AB3" s="423"/>
      <c r="AC3" s="423"/>
      <c r="AD3" s="423"/>
      <c r="AE3" s="422"/>
    </row>
    <row r="4" spans="1:31">
      <c r="A4" s="463" t="s">
        <v>322</v>
      </c>
      <c r="B4" s="464"/>
      <c r="C4" s="464"/>
      <c r="D4" s="464"/>
      <c r="E4" s="436">
        <v>4</v>
      </c>
      <c r="F4" s="417"/>
      <c r="G4" s="417"/>
      <c r="H4" s="417"/>
      <c r="I4" s="424"/>
      <c r="L4" s="463" t="s">
        <v>322</v>
      </c>
      <c r="M4" s="464"/>
      <c r="N4" s="464"/>
      <c r="O4" s="464"/>
      <c r="P4" s="436">
        <v>4</v>
      </c>
      <c r="Q4" s="417"/>
      <c r="R4" s="417"/>
      <c r="S4" s="417"/>
      <c r="T4" s="424"/>
      <c r="W4" s="463" t="s">
        <v>322</v>
      </c>
      <c r="X4" s="464"/>
      <c r="Y4" s="464"/>
      <c r="Z4" s="464"/>
      <c r="AA4" s="436">
        <v>4</v>
      </c>
      <c r="AB4" s="417"/>
      <c r="AC4" s="417"/>
      <c r="AD4" s="417"/>
      <c r="AE4" s="424"/>
    </row>
    <row r="5" spans="1:31">
      <c r="A5" s="465" t="s">
        <v>422</v>
      </c>
      <c r="B5" s="425"/>
      <c r="C5" s="425"/>
      <c r="D5" s="425"/>
      <c r="E5" s="419">
        <v>2</v>
      </c>
      <c r="F5" s="417"/>
      <c r="G5" s="417"/>
      <c r="H5" s="417"/>
      <c r="I5" s="424"/>
      <c r="L5" s="465" t="s">
        <v>425</v>
      </c>
      <c r="M5" s="425"/>
      <c r="N5" s="425"/>
      <c r="O5" s="425"/>
      <c r="P5" s="419">
        <v>2</v>
      </c>
      <c r="Q5" s="417"/>
      <c r="R5" s="417"/>
      <c r="S5" s="417"/>
      <c r="T5" s="424"/>
      <c r="W5" s="465" t="s">
        <v>425</v>
      </c>
      <c r="X5" s="425"/>
      <c r="Y5" s="425"/>
      <c r="Z5" s="425"/>
      <c r="AA5" s="419">
        <v>2</v>
      </c>
      <c r="AB5" s="417"/>
      <c r="AC5" s="417"/>
      <c r="AD5" s="417"/>
      <c r="AE5" s="424"/>
    </row>
    <row r="6" spans="1:31">
      <c r="A6" s="466" t="s">
        <v>423</v>
      </c>
      <c r="B6" s="467"/>
      <c r="C6" s="467"/>
      <c r="D6" s="467"/>
      <c r="E6" s="421">
        <v>2</v>
      </c>
      <c r="F6" s="417"/>
      <c r="G6" s="417"/>
      <c r="H6" s="417"/>
      <c r="I6" s="424"/>
      <c r="L6" s="466" t="s">
        <v>423</v>
      </c>
      <c r="M6" s="467"/>
      <c r="N6" s="467"/>
      <c r="O6" s="467"/>
      <c r="P6" s="421">
        <v>2</v>
      </c>
      <c r="Q6" s="417"/>
      <c r="R6" s="417"/>
      <c r="S6" s="417"/>
      <c r="T6" s="424"/>
      <c r="W6" s="466" t="s">
        <v>423</v>
      </c>
      <c r="X6" s="467"/>
      <c r="Y6" s="467"/>
      <c r="Z6" s="467"/>
      <c r="AA6" s="421">
        <v>2</v>
      </c>
      <c r="AB6" s="417"/>
      <c r="AC6" s="417"/>
      <c r="AD6" s="417"/>
      <c r="AE6" s="424"/>
    </row>
    <row r="7" spans="1:31">
      <c r="A7" s="435"/>
      <c r="B7" s="417"/>
      <c r="C7" s="417"/>
      <c r="D7" s="407"/>
      <c r="E7" s="425"/>
      <c r="F7" s="417"/>
      <c r="G7" s="417"/>
      <c r="H7" s="417"/>
      <c r="I7" s="424"/>
      <c r="L7" s="435"/>
      <c r="M7" s="417"/>
      <c r="N7" s="417"/>
      <c r="O7" s="407"/>
      <c r="P7" s="425"/>
      <c r="Q7" s="417"/>
      <c r="R7" s="417"/>
      <c r="S7" s="417"/>
      <c r="T7" s="424"/>
      <c r="W7" s="435"/>
      <c r="X7" s="417"/>
      <c r="Y7" s="417"/>
      <c r="Z7" s="407"/>
      <c r="AA7" s="425"/>
      <c r="AB7" s="417"/>
      <c r="AC7" s="417"/>
      <c r="AD7" s="417"/>
      <c r="AE7" s="424"/>
    </row>
    <row r="8" spans="1:31">
      <c r="A8" s="435" t="s">
        <v>329</v>
      </c>
      <c r="B8" s="417"/>
      <c r="C8" s="417"/>
      <c r="D8" s="407"/>
      <c r="E8" s="425"/>
      <c r="F8" s="417"/>
      <c r="G8" s="417"/>
      <c r="H8" s="417"/>
      <c r="I8" s="424"/>
      <c r="L8" s="435" t="s">
        <v>329</v>
      </c>
      <c r="M8" s="417"/>
      <c r="N8" s="417"/>
      <c r="O8" s="407"/>
      <c r="P8" s="425"/>
      <c r="Q8" s="417"/>
      <c r="R8" s="417"/>
      <c r="S8" s="417"/>
      <c r="T8" s="424"/>
      <c r="W8" s="435" t="s">
        <v>329</v>
      </c>
      <c r="X8" s="417"/>
      <c r="Y8" s="417"/>
      <c r="Z8" s="407"/>
      <c r="AA8" s="425"/>
      <c r="AB8" s="417"/>
      <c r="AC8" s="417"/>
      <c r="AD8" s="417"/>
      <c r="AE8" s="424"/>
    </row>
    <row r="9" spans="1:31" ht="15" customHeight="1">
      <c r="A9" s="795" t="s">
        <v>333</v>
      </c>
      <c r="B9" s="796"/>
      <c r="C9" s="796"/>
      <c r="D9" s="796"/>
      <c r="E9" s="796"/>
      <c r="F9" s="796"/>
      <c r="G9" s="796"/>
      <c r="H9" s="796"/>
      <c r="I9" s="797"/>
      <c r="L9" s="795" t="s">
        <v>333</v>
      </c>
      <c r="M9" s="796"/>
      <c r="N9" s="796"/>
      <c r="O9" s="796"/>
      <c r="P9" s="796"/>
      <c r="Q9" s="796"/>
      <c r="R9" s="796"/>
      <c r="S9" s="796"/>
      <c r="T9" s="797"/>
      <c r="W9" s="795" t="s">
        <v>333</v>
      </c>
      <c r="X9" s="796"/>
      <c r="Y9" s="796"/>
      <c r="Z9" s="796"/>
      <c r="AA9" s="796"/>
      <c r="AB9" s="796"/>
      <c r="AC9" s="796"/>
      <c r="AD9" s="796"/>
      <c r="AE9" s="797"/>
    </row>
    <row r="10" spans="1:31" ht="30.75" customHeight="1">
      <c r="A10" s="795" t="s">
        <v>424</v>
      </c>
      <c r="B10" s="796"/>
      <c r="C10" s="796"/>
      <c r="D10" s="796"/>
      <c r="E10" s="796"/>
      <c r="F10" s="796"/>
      <c r="G10" s="796"/>
      <c r="H10" s="796"/>
      <c r="I10" s="797"/>
      <c r="L10" s="795" t="s">
        <v>424</v>
      </c>
      <c r="M10" s="796"/>
      <c r="N10" s="796"/>
      <c r="O10" s="796"/>
      <c r="P10" s="796"/>
      <c r="Q10" s="796"/>
      <c r="R10" s="796"/>
      <c r="S10" s="796"/>
      <c r="T10" s="797"/>
      <c r="W10" s="795" t="s">
        <v>424</v>
      </c>
      <c r="X10" s="796"/>
      <c r="Y10" s="796"/>
      <c r="Z10" s="796"/>
      <c r="AA10" s="796"/>
      <c r="AB10" s="796"/>
      <c r="AC10" s="796"/>
      <c r="AD10" s="796"/>
      <c r="AE10" s="797"/>
    </row>
    <row r="11" spans="1:31" ht="15" customHeight="1">
      <c r="A11" s="447"/>
      <c r="B11" s="438"/>
      <c r="C11" s="438"/>
      <c r="D11" s="480"/>
      <c r="E11" s="480"/>
      <c r="F11" s="438"/>
      <c r="G11" s="438"/>
      <c r="H11" s="438"/>
      <c r="I11" s="481"/>
      <c r="L11" s="770" t="s">
        <v>428</v>
      </c>
      <c r="M11" s="771"/>
      <c r="N11" s="771"/>
      <c r="O11" s="771"/>
      <c r="P11" s="771"/>
      <c r="Q11" s="771"/>
      <c r="R11" s="771"/>
      <c r="S11" s="771"/>
      <c r="T11" s="772"/>
      <c r="W11" s="770" t="s">
        <v>428</v>
      </c>
      <c r="X11" s="771"/>
      <c r="Y11" s="771"/>
      <c r="Z11" s="771"/>
      <c r="AA11" s="771"/>
      <c r="AB11" s="771"/>
      <c r="AC11" s="771"/>
      <c r="AD11" s="771"/>
      <c r="AE11" s="772"/>
    </row>
    <row r="12" spans="1:31">
      <c r="A12" s="447"/>
      <c r="B12" s="438"/>
      <c r="C12" s="438"/>
      <c r="D12" s="480"/>
      <c r="E12" s="480"/>
      <c r="F12" s="438"/>
      <c r="G12" s="438"/>
      <c r="H12" s="438"/>
      <c r="I12" s="481"/>
      <c r="L12" s="594"/>
      <c r="M12" s="480"/>
      <c r="N12" s="480"/>
      <c r="O12" s="480"/>
      <c r="P12" s="480"/>
      <c r="Q12" s="480"/>
      <c r="R12" s="480"/>
      <c r="S12" s="480"/>
      <c r="T12" s="481"/>
      <c r="W12" s="594"/>
      <c r="X12" s="480"/>
      <c r="Y12" s="480"/>
      <c r="Z12" s="480"/>
      <c r="AA12" s="480"/>
      <c r="AB12" s="480"/>
      <c r="AC12" s="480"/>
      <c r="AD12" s="480"/>
      <c r="AE12" s="481"/>
    </row>
    <row r="13" spans="1:31">
      <c r="A13" s="426" t="s">
        <v>321</v>
      </c>
      <c r="B13" s="418" t="s">
        <v>417</v>
      </c>
      <c r="C13" s="437" t="s">
        <v>418</v>
      </c>
      <c r="D13" s="418" t="s">
        <v>320</v>
      </c>
      <c r="E13" s="407"/>
      <c r="F13" s="418" t="s">
        <v>321</v>
      </c>
      <c r="G13" s="418" t="s">
        <v>419</v>
      </c>
      <c r="H13" s="437" t="s">
        <v>420</v>
      </c>
      <c r="I13" s="427" t="s">
        <v>320</v>
      </c>
      <c r="L13" s="426" t="s">
        <v>321</v>
      </c>
      <c r="M13" s="418" t="s">
        <v>417</v>
      </c>
      <c r="N13" s="437" t="s">
        <v>426</v>
      </c>
      <c r="O13" s="418" t="s">
        <v>320</v>
      </c>
      <c r="P13" s="407"/>
      <c r="Q13" s="418" t="s">
        <v>321</v>
      </c>
      <c r="R13" s="418" t="s">
        <v>427</v>
      </c>
      <c r="S13" s="437" t="s">
        <v>420</v>
      </c>
      <c r="T13" s="427" t="s">
        <v>320</v>
      </c>
      <c r="W13" s="426" t="s">
        <v>321</v>
      </c>
      <c r="X13" s="418" t="s">
        <v>417</v>
      </c>
      <c r="Y13" s="437" t="s">
        <v>426</v>
      </c>
      <c r="Z13" s="418" t="s">
        <v>320</v>
      </c>
      <c r="AA13" s="407"/>
      <c r="AB13" s="418" t="s">
        <v>321</v>
      </c>
      <c r="AC13" s="418" t="s">
        <v>427</v>
      </c>
      <c r="AD13" s="437" t="s">
        <v>420</v>
      </c>
      <c r="AE13" s="427" t="s">
        <v>320</v>
      </c>
    </row>
    <row r="14" spans="1:31">
      <c r="A14" s="453" t="s">
        <v>316</v>
      </c>
      <c r="B14" s="444">
        <v>0.19791666666666666</v>
      </c>
      <c r="C14" s="444">
        <v>0.25555555555555559</v>
      </c>
      <c r="D14" s="412"/>
      <c r="E14" s="407"/>
      <c r="F14" s="459" t="s">
        <v>371</v>
      </c>
      <c r="G14" s="442">
        <v>0.20277777777777781</v>
      </c>
      <c r="H14" s="442">
        <v>0.26111111111111113</v>
      </c>
      <c r="I14" s="431"/>
      <c r="L14" s="453" t="s">
        <v>316</v>
      </c>
      <c r="M14" s="444">
        <v>0.19652777777777777</v>
      </c>
      <c r="N14" s="444">
        <v>0.26666666666666666</v>
      </c>
      <c r="O14" s="412"/>
      <c r="P14" s="407"/>
      <c r="Q14" s="459" t="s">
        <v>371</v>
      </c>
      <c r="R14" s="442">
        <v>0.19236111111111112</v>
      </c>
      <c r="S14" s="442">
        <v>0.26041666666666669</v>
      </c>
      <c r="T14" s="431"/>
      <c r="W14" s="453" t="s">
        <v>316</v>
      </c>
      <c r="X14" s="444">
        <v>0.19652777777777777</v>
      </c>
      <c r="Y14" s="444">
        <v>0.26666666666666666</v>
      </c>
      <c r="Z14" s="412"/>
      <c r="AA14" s="407"/>
      <c r="AB14" s="459" t="s">
        <v>371</v>
      </c>
      <c r="AC14" s="442">
        <v>0.19236111111111112</v>
      </c>
      <c r="AD14" s="442">
        <v>0.26041666666666669</v>
      </c>
      <c r="AE14" s="431"/>
    </row>
    <row r="15" spans="1:31">
      <c r="A15" s="452" t="s">
        <v>317</v>
      </c>
      <c r="B15" s="443">
        <v>0.23958333333333334</v>
      </c>
      <c r="C15" s="443">
        <v>0.29722222222222222</v>
      </c>
      <c r="D15" s="410"/>
      <c r="E15" s="407"/>
      <c r="F15" s="458" t="s">
        <v>318</v>
      </c>
      <c r="G15" s="441">
        <v>0.24444444444444446</v>
      </c>
      <c r="H15" s="441">
        <v>0.30277777777777776</v>
      </c>
      <c r="I15" s="430"/>
      <c r="L15" s="452" t="s">
        <v>317</v>
      </c>
      <c r="M15" s="443">
        <v>0.23819444444444446</v>
      </c>
      <c r="N15" s="443">
        <v>0.30833333333333335</v>
      </c>
      <c r="O15" s="410"/>
      <c r="P15" s="407"/>
      <c r="Q15" s="458" t="s">
        <v>318</v>
      </c>
      <c r="R15" s="441">
        <v>0.23402777777777781</v>
      </c>
      <c r="S15" s="441">
        <v>0.30208333333333331</v>
      </c>
      <c r="T15" s="430"/>
      <c r="W15" s="452" t="s">
        <v>317</v>
      </c>
      <c r="X15" s="443">
        <v>0.23819444444444446</v>
      </c>
      <c r="Y15" s="443">
        <v>0.30833333333333335</v>
      </c>
      <c r="Z15" s="410"/>
      <c r="AA15" s="407"/>
      <c r="AB15" s="458" t="s">
        <v>318</v>
      </c>
      <c r="AC15" s="441">
        <v>0.23402777777777781</v>
      </c>
      <c r="AD15" s="441">
        <v>0.30208333333333331</v>
      </c>
      <c r="AE15" s="430"/>
    </row>
    <row r="16" spans="1:31">
      <c r="A16" s="451" t="s">
        <v>371</v>
      </c>
      <c r="B16" s="442">
        <v>0.28125</v>
      </c>
      <c r="C16" s="442">
        <v>0.33888888888888885</v>
      </c>
      <c r="D16" s="415"/>
      <c r="E16" s="407"/>
      <c r="F16" s="461" t="s">
        <v>316</v>
      </c>
      <c r="G16" s="444">
        <v>0.28611111111111115</v>
      </c>
      <c r="H16" s="444">
        <v>0.3444444444444445</v>
      </c>
      <c r="I16" s="433"/>
      <c r="L16" s="451" t="s">
        <v>371</v>
      </c>
      <c r="M16" s="442">
        <v>0.27986111111111112</v>
      </c>
      <c r="N16" s="442">
        <v>0.35000000000000003</v>
      </c>
      <c r="O16" s="415"/>
      <c r="P16" s="407"/>
      <c r="Q16" s="461" t="s">
        <v>316</v>
      </c>
      <c r="R16" s="444">
        <v>0.27569444444444446</v>
      </c>
      <c r="S16" s="444">
        <v>0.34375</v>
      </c>
      <c r="T16" s="433"/>
      <c r="W16" s="451" t="s">
        <v>371</v>
      </c>
      <c r="X16" s="442">
        <v>0.27986111111111112</v>
      </c>
      <c r="Y16" s="442">
        <v>0.35000000000000003</v>
      </c>
      <c r="Z16" s="415"/>
      <c r="AA16" s="407"/>
      <c r="AB16" s="461" t="s">
        <v>316</v>
      </c>
      <c r="AC16" s="444">
        <v>0.27569444444444446</v>
      </c>
      <c r="AD16" s="444">
        <v>0.34375</v>
      </c>
      <c r="AE16" s="433"/>
    </row>
    <row r="17" spans="1:31">
      <c r="A17" s="450" t="s">
        <v>318</v>
      </c>
      <c r="B17" s="441">
        <v>0.32291666666666669</v>
      </c>
      <c r="C17" s="441">
        <v>0.38055555555555554</v>
      </c>
      <c r="D17" s="409"/>
      <c r="E17" s="407"/>
      <c r="F17" s="460" t="s">
        <v>317</v>
      </c>
      <c r="G17" s="443">
        <v>0.32777777777777778</v>
      </c>
      <c r="H17" s="443">
        <v>0.38611111111111113</v>
      </c>
      <c r="I17" s="432"/>
      <c r="L17" s="450" t="s">
        <v>318</v>
      </c>
      <c r="M17" s="441">
        <v>0.3215277777777778</v>
      </c>
      <c r="N17" s="441">
        <v>0.39166666666666666</v>
      </c>
      <c r="O17" s="409"/>
      <c r="P17" s="407"/>
      <c r="Q17" s="460" t="s">
        <v>317</v>
      </c>
      <c r="R17" s="443">
        <v>0.31736111111111115</v>
      </c>
      <c r="S17" s="443">
        <v>0.38541666666666669</v>
      </c>
      <c r="T17" s="432"/>
      <c r="W17" s="450" t="s">
        <v>318</v>
      </c>
      <c r="X17" s="441">
        <v>0.3215277777777778</v>
      </c>
      <c r="Y17" s="441">
        <v>0.39166666666666666</v>
      </c>
      <c r="Z17" s="409"/>
      <c r="AA17" s="407"/>
      <c r="AB17" s="460" t="s">
        <v>317</v>
      </c>
      <c r="AC17" s="443">
        <v>0.31736111111111115</v>
      </c>
      <c r="AD17" s="443">
        <v>0.38541666666666669</v>
      </c>
      <c r="AE17" s="432"/>
    </row>
    <row r="18" spans="1:31">
      <c r="A18" s="452" t="s">
        <v>317</v>
      </c>
      <c r="B18" s="443">
        <v>0.40625</v>
      </c>
      <c r="C18" s="443">
        <v>0.46388888888888885</v>
      </c>
      <c r="D18" s="410"/>
      <c r="E18" s="407"/>
      <c r="F18" s="459" t="s">
        <v>371</v>
      </c>
      <c r="G18" s="442">
        <v>0.36944444444444446</v>
      </c>
      <c r="H18" s="442">
        <v>0.42777777777777781</v>
      </c>
      <c r="I18" s="431"/>
      <c r="L18" s="452" t="s">
        <v>317</v>
      </c>
      <c r="M18" s="443">
        <v>0.40486111111111112</v>
      </c>
      <c r="N18" s="443">
        <v>0.47500000000000003</v>
      </c>
      <c r="O18" s="410"/>
      <c r="P18" s="407"/>
      <c r="Q18" s="459" t="s">
        <v>371</v>
      </c>
      <c r="R18" s="442">
        <v>0.40069444444444446</v>
      </c>
      <c r="S18" s="442">
        <v>0.46875</v>
      </c>
      <c r="T18" s="431"/>
      <c r="W18" s="452" t="s">
        <v>317</v>
      </c>
      <c r="X18" s="443">
        <v>0.40486111111111112</v>
      </c>
      <c r="Y18" s="443">
        <v>0.47500000000000003</v>
      </c>
      <c r="Z18" s="410"/>
      <c r="AA18" s="407"/>
      <c r="AB18" s="459" t="s">
        <v>371</v>
      </c>
      <c r="AC18" s="442">
        <v>0.40069444444444446</v>
      </c>
      <c r="AD18" s="442">
        <v>0.46875</v>
      </c>
      <c r="AE18" s="431"/>
    </row>
    <row r="19" spans="1:31">
      <c r="A19" s="451" t="s">
        <v>371</v>
      </c>
      <c r="B19" s="442">
        <v>0.48958333333333331</v>
      </c>
      <c r="C19" s="442">
        <v>0.54722222222222217</v>
      </c>
      <c r="D19" s="415"/>
      <c r="E19" s="407"/>
      <c r="F19" s="458" t="s">
        <v>318</v>
      </c>
      <c r="G19" s="441">
        <v>0.45277777777777778</v>
      </c>
      <c r="H19" s="441">
        <v>0.51111111111111118</v>
      </c>
      <c r="I19" s="430"/>
      <c r="L19" s="451" t="s">
        <v>371</v>
      </c>
      <c r="M19" s="442">
        <v>0.48819444444444443</v>
      </c>
      <c r="N19" s="442">
        <v>0.55833333333333335</v>
      </c>
      <c r="O19" s="415"/>
      <c r="P19" s="407"/>
      <c r="Q19" s="458" t="s">
        <v>318</v>
      </c>
      <c r="R19" s="441">
        <v>0.48402777777777778</v>
      </c>
      <c r="S19" s="441">
        <v>0.55208333333333337</v>
      </c>
      <c r="T19" s="430"/>
      <c r="W19" s="451" t="s">
        <v>371</v>
      </c>
      <c r="X19" s="442">
        <v>0.48819444444444443</v>
      </c>
      <c r="Y19" s="442">
        <v>0.55833333333333335</v>
      </c>
      <c r="Z19" s="415"/>
      <c r="AA19" s="407"/>
      <c r="AB19" s="458" t="s">
        <v>318</v>
      </c>
      <c r="AC19" s="441">
        <v>0.48402777777777778</v>
      </c>
      <c r="AD19" s="441">
        <v>0.55208333333333337</v>
      </c>
      <c r="AE19" s="430"/>
    </row>
    <row r="20" spans="1:31">
      <c r="A20" s="450" t="s">
        <v>318</v>
      </c>
      <c r="B20" s="441">
        <v>0.57291666666666663</v>
      </c>
      <c r="C20" s="441">
        <v>0.63055555555555554</v>
      </c>
      <c r="D20" s="409"/>
      <c r="E20" s="407"/>
      <c r="F20" s="460" t="s">
        <v>317</v>
      </c>
      <c r="G20" s="443">
        <v>0.53611111111111109</v>
      </c>
      <c r="H20" s="443">
        <v>0.59444444444444444</v>
      </c>
      <c r="I20" s="432"/>
      <c r="L20" s="450" t="s">
        <v>318</v>
      </c>
      <c r="M20" s="441">
        <v>0.57152777777777775</v>
      </c>
      <c r="N20" s="441">
        <v>0.64166666666666672</v>
      </c>
      <c r="O20" s="409"/>
      <c r="P20" s="407"/>
      <c r="Q20" s="460" t="s">
        <v>317</v>
      </c>
      <c r="R20" s="443">
        <v>0.56736111111111109</v>
      </c>
      <c r="S20" s="443">
        <v>0.63541666666666663</v>
      </c>
      <c r="T20" s="432"/>
      <c r="W20" s="450" t="s">
        <v>318</v>
      </c>
      <c r="X20" s="441">
        <v>0.57152777777777775</v>
      </c>
      <c r="Y20" s="441">
        <v>0.64166666666666672</v>
      </c>
      <c r="Z20" s="409"/>
      <c r="AA20" s="407"/>
      <c r="AB20" s="460" t="s">
        <v>317</v>
      </c>
      <c r="AC20" s="443">
        <v>0.56736111111111109</v>
      </c>
      <c r="AD20" s="443">
        <v>0.63541666666666663</v>
      </c>
      <c r="AE20" s="432"/>
    </row>
    <row r="21" spans="1:31">
      <c r="A21" s="452" t="s">
        <v>317</v>
      </c>
      <c r="B21" s="443">
        <v>0.61458333333333337</v>
      </c>
      <c r="C21" s="443">
        <v>0.67222222222222217</v>
      </c>
      <c r="D21" s="410"/>
      <c r="E21" s="407"/>
      <c r="F21" s="459" t="s">
        <v>371</v>
      </c>
      <c r="G21" s="442">
        <v>0.61944444444444446</v>
      </c>
      <c r="H21" s="442">
        <v>0.6777777777777777</v>
      </c>
      <c r="I21" s="431"/>
      <c r="L21" s="452" t="s">
        <v>317</v>
      </c>
      <c r="M21" s="443">
        <v>0.61319444444444449</v>
      </c>
      <c r="N21" s="443">
        <v>0.68333333333333324</v>
      </c>
      <c r="O21" s="410"/>
      <c r="P21" s="407"/>
      <c r="Q21" s="459" t="s">
        <v>371</v>
      </c>
      <c r="R21" s="442">
        <v>0.60902777777777783</v>
      </c>
      <c r="S21" s="442">
        <v>0.67708333333333337</v>
      </c>
      <c r="T21" s="431"/>
      <c r="W21" s="452" t="s">
        <v>317</v>
      </c>
      <c r="X21" s="443">
        <v>0.61319444444444449</v>
      </c>
      <c r="Y21" s="443">
        <v>0.68333333333333324</v>
      </c>
      <c r="Z21" s="410"/>
      <c r="AA21" s="407"/>
      <c r="AB21" s="459" t="s">
        <v>371</v>
      </c>
      <c r="AC21" s="442">
        <v>0.60902777777777783</v>
      </c>
      <c r="AD21" s="442">
        <v>0.67708333333333337</v>
      </c>
      <c r="AE21" s="431"/>
    </row>
    <row r="22" spans="1:31">
      <c r="A22" s="453" t="s">
        <v>316</v>
      </c>
      <c r="B22" s="444">
        <v>0.65625</v>
      </c>
      <c r="C22" s="444">
        <v>0.71388888888888891</v>
      </c>
      <c r="D22" s="412"/>
      <c r="E22" s="407"/>
      <c r="F22" s="458" t="s">
        <v>318</v>
      </c>
      <c r="G22" s="441">
        <v>0.66111111111111109</v>
      </c>
      <c r="H22" s="441">
        <v>0.71944444444444444</v>
      </c>
      <c r="I22" s="430"/>
      <c r="L22" s="453" t="s">
        <v>316</v>
      </c>
      <c r="M22" s="444">
        <v>0.65486111111111112</v>
      </c>
      <c r="N22" s="444">
        <v>0.72499999999999998</v>
      </c>
      <c r="O22" s="412"/>
      <c r="P22" s="407"/>
      <c r="Q22" s="458" t="s">
        <v>318</v>
      </c>
      <c r="R22" s="441">
        <v>0.65069444444444446</v>
      </c>
      <c r="S22" s="441">
        <v>0.71875</v>
      </c>
      <c r="T22" s="430"/>
      <c r="W22" s="453" t="s">
        <v>316</v>
      </c>
      <c r="X22" s="444">
        <v>0.65486111111111112</v>
      </c>
      <c r="Y22" s="444">
        <v>0.72499999999999998</v>
      </c>
      <c r="Z22" s="412"/>
      <c r="AA22" s="407"/>
      <c r="AB22" s="458" t="s">
        <v>318</v>
      </c>
      <c r="AC22" s="441">
        <v>0.65069444444444446</v>
      </c>
      <c r="AD22" s="441">
        <v>0.71875</v>
      </c>
      <c r="AE22" s="430"/>
    </row>
    <row r="23" spans="1:31">
      <c r="A23" s="451" t="s">
        <v>371</v>
      </c>
      <c r="B23" s="442">
        <v>0.69791666666666663</v>
      </c>
      <c r="C23" s="442">
        <v>0.75555555555555554</v>
      </c>
      <c r="D23" s="415"/>
      <c r="E23" s="407"/>
      <c r="F23" s="460" t="s">
        <v>317</v>
      </c>
      <c r="G23" s="443">
        <v>0.70277777777777783</v>
      </c>
      <c r="H23" s="443">
        <v>0.76111111111111107</v>
      </c>
      <c r="I23" s="432"/>
      <c r="L23" s="451" t="s">
        <v>371</v>
      </c>
      <c r="M23" s="442">
        <v>0.69652777777777775</v>
      </c>
      <c r="N23" s="442">
        <v>0.76666666666666661</v>
      </c>
      <c r="O23" s="415"/>
      <c r="P23" s="407"/>
      <c r="Q23" s="460" t="s">
        <v>317</v>
      </c>
      <c r="R23" s="443">
        <v>0.69236111111111109</v>
      </c>
      <c r="S23" s="443">
        <v>0.76041666666666663</v>
      </c>
      <c r="T23" s="432"/>
      <c r="W23" s="451" t="s">
        <v>371</v>
      </c>
      <c r="X23" s="442">
        <v>0.69652777777777775</v>
      </c>
      <c r="Y23" s="442">
        <v>0.76666666666666661</v>
      </c>
      <c r="Z23" s="415"/>
      <c r="AA23" s="407"/>
      <c r="AB23" s="460" t="s">
        <v>317</v>
      </c>
      <c r="AC23" s="443">
        <v>0.69236111111111109</v>
      </c>
      <c r="AD23" s="443">
        <v>0.76041666666666663</v>
      </c>
      <c r="AE23" s="432"/>
    </row>
    <row r="24" spans="1:31">
      <c r="A24" s="452" t="s">
        <v>317</v>
      </c>
      <c r="B24" s="443">
        <v>0.78125</v>
      </c>
      <c r="C24" s="443">
        <v>0.83888888888888891</v>
      </c>
      <c r="D24" s="410"/>
      <c r="E24" s="407"/>
      <c r="F24" s="459" t="s">
        <v>371</v>
      </c>
      <c r="G24" s="442">
        <v>0.78611111111111109</v>
      </c>
      <c r="H24" s="442">
        <v>0.84444444444444444</v>
      </c>
      <c r="I24" s="431"/>
      <c r="L24" s="452" t="s">
        <v>317</v>
      </c>
      <c r="M24" s="443">
        <v>0.77986111111111101</v>
      </c>
      <c r="N24" s="443">
        <v>0.85</v>
      </c>
      <c r="O24" s="410"/>
      <c r="P24" s="407"/>
      <c r="Q24" s="459" t="s">
        <v>371</v>
      </c>
      <c r="R24" s="442">
        <v>0.77569444444444446</v>
      </c>
      <c r="S24" s="442">
        <v>0.84375</v>
      </c>
      <c r="T24" s="431"/>
      <c r="W24" s="452" t="s">
        <v>317</v>
      </c>
      <c r="X24" s="443">
        <v>0.77986111111111101</v>
      </c>
      <c r="Y24" s="443">
        <v>0.85</v>
      </c>
      <c r="Z24" s="410"/>
      <c r="AA24" s="407"/>
      <c r="AB24" s="459" t="s">
        <v>371</v>
      </c>
      <c r="AC24" s="442">
        <v>0.77569444444444446</v>
      </c>
      <c r="AD24" s="442">
        <v>0.84375</v>
      </c>
      <c r="AE24" s="431"/>
    </row>
    <row r="25" spans="1:31">
      <c r="A25" s="451" t="s">
        <v>371</v>
      </c>
      <c r="B25" s="442">
        <v>0.86458333333333337</v>
      </c>
      <c r="C25" s="442">
        <v>0.92222222222222217</v>
      </c>
      <c r="D25" s="415"/>
      <c r="E25" s="609"/>
      <c r="F25" s="460" t="s">
        <v>317</v>
      </c>
      <c r="G25" s="443">
        <v>0.86944444444444446</v>
      </c>
      <c r="H25" s="443">
        <v>0.9277777777777777</v>
      </c>
      <c r="I25" s="432"/>
      <c r="L25" s="451" t="s">
        <v>371</v>
      </c>
      <c r="M25" s="442">
        <v>0.86319444444444438</v>
      </c>
      <c r="N25" s="442">
        <v>0.93333333333333324</v>
      </c>
      <c r="O25" s="415"/>
      <c r="P25" s="609"/>
      <c r="Q25" s="460" t="s">
        <v>317</v>
      </c>
      <c r="R25" s="443">
        <v>0.85902777777777783</v>
      </c>
      <c r="S25" s="443">
        <v>0.92708333333333337</v>
      </c>
      <c r="T25" s="432"/>
      <c r="W25" s="451" t="s">
        <v>371</v>
      </c>
      <c r="X25" s="442">
        <v>0.86319444444444438</v>
      </c>
      <c r="Y25" s="442">
        <v>0.93333333333333324</v>
      </c>
      <c r="Z25" s="415"/>
      <c r="AA25" s="609"/>
      <c r="AB25" s="460" t="s">
        <v>317</v>
      </c>
      <c r="AC25" s="443">
        <v>0.85902777777777783</v>
      </c>
      <c r="AD25" s="443">
        <v>0.92708333333333337</v>
      </c>
      <c r="AE25" s="432"/>
    </row>
    <row r="26" spans="1:31">
      <c r="A26" s="658" t="s">
        <v>318</v>
      </c>
      <c r="B26" s="659">
        <v>0.94791666666666663</v>
      </c>
      <c r="C26" s="659">
        <v>5.5555555555555558E-3</v>
      </c>
      <c r="D26" s="660"/>
      <c r="E26" s="656"/>
      <c r="F26" s="613" t="s">
        <v>316</v>
      </c>
      <c r="G26" s="614">
        <v>0.95277777777777783</v>
      </c>
      <c r="H26" s="614">
        <v>1.1111111111111112E-2</v>
      </c>
      <c r="I26" s="615"/>
      <c r="L26" s="658" t="s">
        <v>318</v>
      </c>
      <c r="M26" s="659">
        <v>0.94652777777777775</v>
      </c>
      <c r="N26" s="659">
        <v>1.6666666666666666E-2</v>
      </c>
      <c r="O26" s="660"/>
      <c r="P26" s="656"/>
      <c r="Q26" s="613" t="s">
        <v>316</v>
      </c>
      <c r="R26" s="614">
        <v>0.94236111111111109</v>
      </c>
      <c r="S26" s="614">
        <v>1.0416666666666666E-2</v>
      </c>
      <c r="T26" s="615"/>
      <c r="W26" s="658" t="s">
        <v>318</v>
      </c>
      <c r="X26" s="659">
        <v>0.94652777777777775</v>
      </c>
      <c r="Y26" s="659">
        <v>1.6666666666666666E-2</v>
      </c>
      <c r="Z26" s="660"/>
      <c r="AA26" s="656"/>
      <c r="AB26" s="613" t="s">
        <v>316</v>
      </c>
      <c r="AC26" s="614">
        <v>0.94236111111111109</v>
      </c>
      <c r="AD26" s="614">
        <v>1.0416666666666666E-2</v>
      </c>
      <c r="AE26" s="615"/>
    </row>
    <row r="27" spans="1:31">
      <c r="A27" s="417"/>
      <c r="B27" s="491"/>
      <c r="C27" s="491"/>
      <c r="D27" s="492"/>
      <c r="E27" s="609"/>
      <c r="F27" s="417"/>
      <c r="G27" s="491"/>
      <c r="H27" s="491"/>
      <c r="I27" s="492"/>
    </row>
    <row r="28" spans="1:31">
      <c r="A28" s="417"/>
      <c r="B28" s="491"/>
      <c r="C28" s="491"/>
      <c r="D28" s="492"/>
      <c r="E28" s="609"/>
      <c r="F28" s="417"/>
      <c r="G28" s="491"/>
      <c r="H28" s="491"/>
      <c r="I28" s="492"/>
    </row>
    <row r="29" spans="1:31">
      <c r="A29" s="417"/>
      <c r="B29" s="491"/>
      <c r="C29" s="491"/>
      <c r="D29" s="492"/>
      <c r="E29" s="407"/>
      <c r="F29" s="417"/>
      <c r="G29" s="491"/>
      <c r="H29" s="491"/>
      <c r="I29" s="492"/>
    </row>
    <row r="30" spans="1:31">
      <c r="A30" s="417"/>
      <c r="B30" s="491"/>
      <c r="C30" s="491"/>
      <c r="D30" s="492"/>
      <c r="E30" s="407"/>
      <c r="F30" s="417"/>
      <c r="G30" s="491"/>
      <c r="H30" s="491"/>
      <c r="I30" s="492"/>
    </row>
    <row r="31" spans="1:31">
      <c r="A31" s="417"/>
      <c r="B31" s="491"/>
      <c r="C31" s="491"/>
      <c r="D31" s="492"/>
      <c r="E31" s="407"/>
      <c r="F31" s="417"/>
      <c r="G31" s="491"/>
      <c r="H31" s="491"/>
      <c r="I31" s="492"/>
    </row>
    <row r="32" spans="1:31">
      <c r="A32" s="417"/>
      <c r="B32" s="491"/>
      <c r="C32" s="491"/>
      <c r="D32" s="492"/>
      <c r="E32" s="407"/>
      <c r="F32" s="417"/>
      <c r="G32" s="491"/>
      <c r="H32" s="491"/>
      <c r="I32" s="492"/>
    </row>
    <row r="33" spans="1:9">
      <c r="A33" s="417"/>
      <c r="B33" s="417"/>
      <c r="C33" s="417"/>
      <c r="D33" s="492"/>
      <c r="E33" s="407"/>
      <c r="F33" s="417"/>
      <c r="G33" s="417"/>
      <c r="H33" s="417"/>
      <c r="I33" s="492"/>
    </row>
    <row r="34" spans="1:9">
      <c r="A34" s="417"/>
      <c r="B34" s="417"/>
      <c r="C34" s="417"/>
      <c r="D34" s="492"/>
      <c r="E34" s="407"/>
      <c r="F34" s="417"/>
      <c r="G34" s="417"/>
      <c r="H34" s="417"/>
      <c r="I34" s="492"/>
    </row>
    <row r="35" spans="1:9">
      <c r="A35" s="417"/>
      <c r="B35" s="417"/>
      <c r="C35" s="417"/>
      <c r="D35" s="492"/>
      <c r="E35" s="407"/>
      <c r="F35" s="417"/>
      <c r="G35" s="491"/>
      <c r="H35" s="491"/>
      <c r="I35" s="492"/>
    </row>
    <row r="36" spans="1:9">
      <c r="A36" s="417"/>
      <c r="B36" s="417"/>
      <c r="C36" s="417"/>
      <c r="D36" s="492"/>
      <c r="E36" s="407"/>
      <c r="F36" s="417"/>
      <c r="G36" s="491"/>
      <c r="H36" s="491"/>
      <c r="I36" s="492"/>
    </row>
    <row r="37" spans="1:9">
      <c r="A37" s="417"/>
      <c r="B37" s="417"/>
      <c r="C37" s="417"/>
      <c r="D37" s="492"/>
      <c r="E37" s="407"/>
      <c r="F37" s="417"/>
      <c r="G37" s="491"/>
      <c r="H37" s="491"/>
      <c r="I37" s="492"/>
    </row>
    <row r="38" spans="1:9">
      <c r="A38" s="417"/>
      <c r="B38" s="417"/>
      <c r="C38" s="417"/>
      <c r="D38" s="492"/>
      <c r="E38" s="407"/>
      <c r="F38" s="417"/>
      <c r="G38" s="491"/>
      <c r="H38" s="491"/>
      <c r="I38" s="492"/>
    </row>
    <row r="39" spans="1:9">
      <c r="A39" s="417"/>
      <c r="B39" s="417"/>
      <c r="C39" s="417"/>
      <c r="D39" s="492"/>
      <c r="E39" s="407"/>
      <c r="F39" s="417"/>
      <c r="G39" s="491"/>
      <c r="H39" s="491"/>
      <c r="I39" s="492"/>
    </row>
    <row r="40" spans="1:9">
      <c r="A40" s="417"/>
      <c r="B40" s="417"/>
      <c r="C40" s="417"/>
      <c r="D40" s="407"/>
      <c r="E40" s="407"/>
      <c r="F40" s="417"/>
      <c r="G40" s="491"/>
      <c r="H40" s="491"/>
      <c r="I40" s="492"/>
    </row>
  </sheetData>
  <mergeCells count="17">
    <mergeCell ref="W11:AE11"/>
    <mergeCell ref="L1:T1"/>
    <mergeCell ref="P2:R2"/>
    <mergeCell ref="L3:O3"/>
    <mergeCell ref="L9:T9"/>
    <mergeCell ref="L10:T10"/>
    <mergeCell ref="L11:T11"/>
    <mergeCell ref="W1:AE1"/>
    <mergeCell ref="AA2:AC2"/>
    <mergeCell ref="W3:Z3"/>
    <mergeCell ref="A3:D3"/>
    <mergeCell ref="A1:I1"/>
    <mergeCell ref="E2:G2"/>
    <mergeCell ref="W9:AE9"/>
    <mergeCell ref="W10:AE10"/>
    <mergeCell ref="A9:I9"/>
    <mergeCell ref="A10:I10"/>
  </mergeCells>
  <phoneticPr fontId="0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W38"/>
  <sheetViews>
    <sheetView topLeftCell="A22" zoomScale="85" zoomScaleNormal="85" workbookViewId="0">
      <selection activeCell="D22" sqref="D22"/>
    </sheetView>
  </sheetViews>
  <sheetFormatPr defaultRowHeight="15"/>
  <cols>
    <col min="1" max="1" width="16.5703125" style="24" bestFit="1" customWidth="1"/>
    <col min="2" max="5" width="7.42578125" style="24" customWidth="1"/>
    <col min="6" max="8" width="5.42578125" style="24" customWidth="1"/>
    <col min="9" max="9" width="5.42578125" customWidth="1"/>
    <col min="10" max="12" width="5.42578125" style="25" customWidth="1"/>
    <col min="13" max="16" width="7.42578125" style="25" customWidth="1"/>
    <col min="17" max="17" width="16.5703125" style="25" bestFit="1" customWidth="1"/>
    <col min="20" max="28" width="4.85546875" customWidth="1"/>
    <col min="29" max="29" width="4.42578125" customWidth="1"/>
  </cols>
  <sheetData>
    <row r="1" spans="1:21" ht="15" customHeight="1" thickBot="1"/>
    <row r="2" spans="1:21" s="264" customFormat="1" ht="21.75" customHeight="1">
      <c r="A2" s="709" t="s">
        <v>296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1"/>
    </row>
    <row r="3" spans="1:21" s="264" customFormat="1" ht="21.75" customHeight="1" thickBot="1">
      <c r="A3" s="712"/>
      <c r="B3" s="713"/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4"/>
    </row>
    <row r="4" spans="1:21">
      <c r="A4" s="357" t="s">
        <v>293</v>
      </c>
      <c r="B4" s="358" t="s">
        <v>112</v>
      </c>
      <c r="C4" s="359" t="s">
        <v>203</v>
      </c>
      <c r="D4" s="360" t="s">
        <v>205</v>
      </c>
      <c r="E4" s="361" t="s">
        <v>294</v>
      </c>
      <c r="F4" s="362">
        <v>2040</v>
      </c>
      <c r="G4" s="362">
        <v>2025</v>
      </c>
      <c r="H4" s="362">
        <v>2015</v>
      </c>
      <c r="I4" s="363"/>
      <c r="J4" s="364">
        <v>2015</v>
      </c>
      <c r="K4" s="364">
        <v>2025</v>
      </c>
      <c r="L4" s="364">
        <v>2040</v>
      </c>
      <c r="M4" s="365" t="s">
        <v>294</v>
      </c>
      <c r="N4" s="366" t="s">
        <v>205</v>
      </c>
      <c r="O4" s="359" t="s">
        <v>203</v>
      </c>
      <c r="P4" s="367" t="s">
        <v>112</v>
      </c>
      <c r="Q4" s="368" t="s">
        <v>293</v>
      </c>
    </row>
    <row r="5" spans="1:21">
      <c r="A5" s="322"/>
      <c r="B5" s="298"/>
      <c r="C5" s="298"/>
      <c r="D5" s="298"/>
      <c r="E5" s="469" t="s">
        <v>345</v>
      </c>
      <c r="F5" s="650">
        <f>G5</f>
        <v>3.4722222222222225E-3</v>
      </c>
      <c r="G5" s="333">
        <v>3.4722222222222225E-3</v>
      </c>
      <c r="H5" s="333">
        <v>2.0833333333333498E-3</v>
      </c>
      <c r="I5" s="302"/>
      <c r="J5" s="334">
        <v>1.3888888888888887E-3</v>
      </c>
      <c r="K5" s="334">
        <v>1.3888888888888887E-3</v>
      </c>
      <c r="L5" s="650">
        <f>K5</f>
        <v>1.3888888888888887E-3</v>
      </c>
      <c r="M5" s="329" t="s">
        <v>279</v>
      </c>
      <c r="N5" s="303"/>
      <c r="O5" s="300"/>
      <c r="P5" s="304"/>
      <c r="Q5" s="323"/>
    </row>
    <row r="6" spans="1:21">
      <c r="A6" s="322"/>
      <c r="B6" s="298"/>
      <c r="C6" s="305"/>
      <c r="D6" s="305"/>
      <c r="E6" s="305" t="s">
        <v>237</v>
      </c>
      <c r="F6" s="650">
        <f t="shared" ref="F6:F37" si="0">G6</f>
        <v>6.9444444444444441E-3</v>
      </c>
      <c r="G6" s="333">
        <v>6.9444444444444441E-3</v>
      </c>
      <c r="H6" s="333">
        <v>5.5555555555555601E-3</v>
      </c>
      <c r="I6" s="302"/>
      <c r="J6" s="334">
        <v>4.8611111111111112E-3</v>
      </c>
      <c r="K6" s="334">
        <v>4.8611111111111112E-3</v>
      </c>
      <c r="L6" s="650">
        <f t="shared" ref="L6:L37" si="1">K6</f>
        <v>4.8611111111111112E-3</v>
      </c>
      <c r="M6" s="321" t="s">
        <v>278</v>
      </c>
      <c r="N6" s="303"/>
      <c r="O6" s="306"/>
      <c r="P6" s="307"/>
      <c r="Q6" s="323"/>
    </row>
    <row r="7" spans="1:21">
      <c r="A7" s="322"/>
      <c r="B7" s="298"/>
      <c r="C7" s="298"/>
      <c r="D7" s="298"/>
      <c r="E7" s="308" t="s">
        <v>275</v>
      </c>
      <c r="F7" s="650">
        <f t="shared" si="0"/>
        <v>9.7222222222222224E-3</v>
      </c>
      <c r="G7" s="333">
        <v>9.7222222222222224E-3</v>
      </c>
      <c r="H7" s="333">
        <v>9.0277777777778602E-3</v>
      </c>
      <c r="I7" s="302"/>
      <c r="J7" s="334">
        <v>8.3333333333333297E-3</v>
      </c>
      <c r="K7" s="334">
        <v>6.9444444444444354E-3</v>
      </c>
      <c r="L7" s="650">
        <f t="shared" si="1"/>
        <v>6.9444444444444354E-3</v>
      </c>
      <c r="M7" s="309" t="s">
        <v>199</v>
      </c>
      <c r="N7" s="303"/>
      <c r="O7" s="300"/>
      <c r="P7" s="303"/>
      <c r="Q7" s="323"/>
      <c r="R7" s="165"/>
      <c r="T7" s="165"/>
      <c r="U7" s="166"/>
    </row>
    <row r="8" spans="1:21">
      <c r="A8" s="322"/>
      <c r="B8" s="298"/>
      <c r="C8" s="298"/>
      <c r="D8" s="298"/>
      <c r="E8" s="301" t="s">
        <v>199</v>
      </c>
      <c r="F8" s="650">
        <f t="shared" si="0"/>
        <v>1.3888888888888944E-2</v>
      </c>
      <c r="G8" s="333">
        <v>1.3888888888888944E-2</v>
      </c>
      <c r="H8" s="333">
        <v>1.25000000000001E-2</v>
      </c>
      <c r="I8" s="302"/>
      <c r="J8" s="334">
        <v>1.18055555555556E-2</v>
      </c>
      <c r="K8" s="334">
        <v>1.0416666666666656E-2</v>
      </c>
      <c r="L8" s="650">
        <f t="shared" si="1"/>
        <v>1.0416666666666656E-2</v>
      </c>
      <c r="M8" s="300" t="s">
        <v>277</v>
      </c>
      <c r="N8" s="303"/>
      <c r="O8" s="300"/>
      <c r="P8" s="303"/>
      <c r="Q8" s="323"/>
      <c r="R8" s="165"/>
      <c r="T8" s="165"/>
    </row>
    <row r="9" spans="1:21">
      <c r="A9" s="322"/>
      <c r="B9" s="298"/>
      <c r="C9" s="298"/>
      <c r="D9" s="298"/>
      <c r="E9" s="308" t="s">
        <v>276</v>
      </c>
      <c r="F9" s="650">
        <f t="shared" si="0"/>
        <v>1.666666666666667E-2</v>
      </c>
      <c r="G9" s="333">
        <v>1.666666666666667E-2</v>
      </c>
      <c r="H9" s="333">
        <v>1.5972222222222301E-2</v>
      </c>
      <c r="I9" s="302"/>
      <c r="J9" s="334">
        <v>1.52777777777778E-2</v>
      </c>
      <c r="K9" s="334">
        <v>1.3888888888888857E-2</v>
      </c>
      <c r="L9" s="650">
        <f t="shared" si="1"/>
        <v>1.3888888888888857E-2</v>
      </c>
      <c r="M9" s="306" t="s">
        <v>237</v>
      </c>
      <c r="N9" s="303"/>
      <c r="O9" s="300"/>
      <c r="P9" s="303"/>
      <c r="Q9" s="323"/>
      <c r="R9" s="165"/>
      <c r="T9" s="165"/>
    </row>
    <row r="10" spans="1:21">
      <c r="A10" s="322"/>
      <c r="B10" s="298"/>
      <c r="C10" s="298"/>
      <c r="D10" s="298"/>
      <c r="E10" s="301" t="s">
        <v>201</v>
      </c>
      <c r="F10" s="650">
        <f t="shared" si="0"/>
        <v>2.0833333333333346E-2</v>
      </c>
      <c r="G10" s="333">
        <v>2.0833333333333346E-2</v>
      </c>
      <c r="H10" s="333">
        <v>1.94444444444445E-2</v>
      </c>
      <c r="I10" s="302"/>
      <c r="J10" s="334">
        <v>1.7361111111111112E-2</v>
      </c>
      <c r="K10" s="334">
        <v>1.7361111111111053E-2</v>
      </c>
      <c r="L10" s="650">
        <f t="shared" si="1"/>
        <v>1.7361111111111053E-2</v>
      </c>
      <c r="M10" s="309" t="s">
        <v>344</v>
      </c>
      <c r="N10" s="303"/>
      <c r="O10" s="300"/>
      <c r="P10" s="303"/>
      <c r="Q10" s="323"/>
      <c r="R10" s="165"/>
      <c r="T10" s="165"/>
    </row>
    <row r="11" spans="1:21">
      <c r="A11" s="322"/>
      <c r="B11" s="298"/>
      <c r="C11" s="298"/>
      <c r="D11" s="298"/>
      <c r="E11" s="301" t="s">
        <v>344</v>
      </c>
      <c r="F11" s="650">
        <f t="shared" si="0"/>
        <v>2.4305555555555546E-2</v>
      </c>
      <c r="G11" s="333">
        <v>2.4305555555555546E-2</v>
      </c>
      <c r="H11" s="333">
        <v>2.29166666666667E-2</v>
      </c>
      <c r="I11" s="302"/>
      <c r="J11" s="334">
        <v>2.2222222222222199E-2</v>
      </c>
      <c r="K11" s="334">
        <v>2.0833333333333256E-2</v>
      </c>
      <c r="L11" s="650">
        <f t="shared" si="1"/>
        <v>2.0833333333333256E-2</v>
      </c>
      <c r="M11" s="309" t="s">
        <v>201</v>
      </c>
      <c r="N11" s="303"/>
      <c r="O11" s="300"/>
      <c r="P11" s="303"/>
      <c r="Q11" s="323"/>
      <c r="R11" s="165"/>
      <c r="T11" s="165"/>
    </row>
    <row r="12" spans="1:21">
      <c r="A12" s="322"/>
      <c r="B12" s="298"/>
      <c r="C12" s="305"/>
      <c r="D12" s="305"/>
      <c r="E12" s="305" t="s">
        <v>237</v>
      </c>
      <c r="F12" s="650">
        <f t="shared" si="0"/>
        <v>2.7777777777777846E-2</v>
      </c>
      <c r="G12" s="333">
        <v>2.7777777777777846E-2</v>
      </c>
      <c r="H12" s="333">
        <v>2.6388888888888899E-2</v>
      </c>
      <c r="I12" s="302"/>
      <c r="J12" s="334">
        <v>2.5694444444444499E-2</v>
      </c>
      <c r="K12" s="334">
        <v>2.5000000000000001E-2</v>
      </c>
      <c r="L12" s="650">
        <f t="shared" si="1"/>
        <v>2.5000000000000001E-2</v>
      </c>
      <c r="M12" s="310" t="s">
        <v>276</v>
      </c>
      <c r="N12" s="303"/>
      <c r="O12" s="306"/>
      <c r="P12" s="303"/>
      <c r="Q12" s="323"/>
      <c r="R12" s="165"/>
      <c r="T12" s="165"/>
    </row>
    <row r="13" spans="1:21">
      <c r="A13" s="322"/>
      <c r="B13" s="298"/>
      <c r="C13" s="298"/>
      <c r="D13" s="298"/>
      <c r="E13" s="298" t="s">
        <v>277</v>
      </c>
      <c r="F13" s="650">
        <f t="shared" si="0"/>
        <v>3.1250000000000042E-2</v>
      </c>
      <c r="G13" s="333">
        <v>3.1250000000000042E-2</v>
      </c>
      <c r="H13" s="333">
        <v>2.9861111111111099E-2</v>
      </c>
      <c r="I13" s="302"/>
      <c r="J13" s="334">
        <v>2.9166666666666698E-2</v>
      </c>
      <c r="K13" s="334">
        <v>2.7777777777777755E-2</v>
      </c>
      <c r="L13" s="650">
        <f t="shared" si="1"/>
        <v>2.7777777777777755E-2</v>
      </c>
      <c r="M13" s="309" t="s">
        <v>199</v>
      </c>
      <c r="N13" s="303"/>
      <c r="O13" s="300"/>
      <c r="P13" s="303"/>
      <c r="Q13" s="323"/>
      <c r="R13" s="165"/>
      <c r="T13" s="165"/>
      <c r="U13" s="166"/>
    </row>
    <row r="14" spans="1:21">
      <c r="A14" s="322"/>
      <c r="B14" s="298"/>
      <c r="C14" s="298"/>
      <c r="D14" s="298"/>
      <c r="E14" s="301" t="s">
        <v>199</v>
      </c>
      <c r="F14" s="650">
        <f t="shared" si="0"/>
        <v>3.4722222222222245E-2</v>
      </c>
      <c r="G14" s="333">
        <v>3.4722222222222245E-2</v>
      </c>
      <c r="H14" s="333">
        <v>3.3333333333333298E-2</v>
      </c>
      <c r="I14" s="302"/>
      <c r="J14" s="334">
        <v>3.2638888888888898E-2</v>
      </c>
      <c r="K14" s="334">
        <v>3.1944444444444449E-2</v>
      </c>
      <c r="L14" s="650">
        <f t="shared" si="1"/>
        <v>3.1944444444444449E-2</v>
      </c>
      <c r="M14" s="310" t="s">
        <v>275</v>
      </c>
      <c r="N14" s="303"/>
      <c r="O14" s="300"/>
      <c r="P14" s="303"/>
      <c r="Q14" s="323"/>
      <c r="R14" s="165"/>
      <c r="T14" s="165"/>
    </row>
    <row r="15" spans="1:21">
      <c r="A15" s="322"/>
      <c r="B15" s="298"/>
      <c r="C15" s="298"/>
      <c r="D15" s="298"/>
      <c r="E15" s="320" t="s">
        <v>278</v>
      </c>
      <c r="F15" s="650">
        <f t="shared" si="0"/>
        <v>3.6805555555555557E-2</v>
      </c>
      <c r="G15" s="333">
        <v>3.6805555555555557E-2</v>
      </c>
      <c r="H15" s="333">
        <v>3.6805555555555557E-2</v>
      </c>
      <c r="I15" s="302"/>
      <c r="J15" s="334">
        <v>3.6111111111111101E-2</v>
      </c>
      <c r="K15" s="334">
        <v>3.4722222222222161E-2</v>
      </c>
      <c r="L15" s="650">
        <f t="shared" si="1"/>
        <v>3.4722222222222161E-2</v>
      </c>
      <c r="M15" s="306" t="s">
        <v>237</v>
      </c>
      <c r="N15" s="303"/>
      <c r="O15" s="300"/>
      <c r="P15" s="303"/>
      <c r="Q15" s="323"/>
      <c r="R15" s="165"/>
      <c r="T15" s="165"/>
    </row>
    <row r="16" spans="1:21">
      <c r="A16" s="322"/>
      <c r="B16" s="298"/>
      <c r="C16" s="298"/>
      <c r="D16" s="298"/>
      <c r="E16" s="330" t="s">
        <v>279</v>
      </c>
      <c r="F16" s="650">
        <f t="shared" si="0"/>
        <v>4.0277777777777773E-2</v>
      </c>
      <c r="G16" s="333">
        <v>4.0277777777777773E-2</v>
      </c>
      <c r="H16" s="333">
        <v>4.0277777777777773E-2</v>
      </c>
      <c r="I16" s="302"/>
      <c r="J16" s="334">
        <v>3.8194444444444441E-2</v>
      </c>
      <c r="K16" s="334">
        <v>3.8194444444444357E-2</v>
      </c>
      <c r="L16" s="650">
        <f t="shared" si="1"/>
        <v>3.8194444444444357E-2</v>
      </c>
      <c r="M16" s="470" t="s">
        <v>345</v>
      </c>
      <c r="N16" s="303"/>
      <c r="O16" s="300"/>
      <c r="P16" s="303"/>
      <c r="Q16" s="323"/>
      <c r="R16" s="165"/>
      <c r="T16" s="165"/>
    </row>
    <row r="17" spans="1:23">
      <c r="A17" s="322"/>
      <c r="B17" s="298"/>
      <c r="C17" s="298"/>
      <c r="D17" s="301" t="s">
        <v>280</v>
      </c>
      <c r="E17" s="298"/>
      <c r="F17" s="651">
        <f t="shared" si="0"/>
        <v>1.3888888888888889E-3</v>
      </c>
      <c r="G17" s="311">
        <v>1.3888888888888889E-3</v>
      </c>
      <c r="H17" s="298"/>
      <c r="I17" s="302"/>
      <c r="J17" s="312">
        <v>1.0416666666666666E-2</v>
      </c>
      <c r="K17" s="312">
        <v>6.2499999999999995E-3</v>
      </c>
      <c r="L17" s="651">
        <f t="shared" si="1"/>
        <v>6.2499999999999995E-3</v>
      </c>
      <c r="M17" s="300"/>
      <c r="N17" s="321" t="s">
        <v>284</v>
      </c>
      <c r="O17" s="300"/>
      <c r="P17" s="303"/>
      <c r="Q17" s="323"/>
      <c r="R17" s="165"/>
      <c r="T17" s="165"/>
    </row>
    <row r="18" spans="1:23">
      <c r="A18" s="322"/>
      <c r="B18" s="298"/>
      <c r="C18" s="298"/>
      <c r="D18" s="298" t="s">
        <v>281</v>
      </c>
      <c r="E18" s="298"/>
      <c r="F18" s="651">
        <f t="shared" si="0"/>
        <v>1.1805555555555555E-2</v>
      </c>
      <c r="G18" s="311">
        <v>1.1805555555555555E-2</v>
      </c>
      <c r="H18" s="311">
        <v>6.9444444444444441E-3</v>
      </c>
      <c r="I18" s="302"/>
      <c r="J18" s="312">
        <v>1.3194444444444444E-2</v>
      </c>
      <c r="K18" s="312">
        <v>9.0277777777777787E-3</v>
      </c>
      <c r="L18" s="651">
        <f t="shared" si="1"/>
        <v>9.0277777777777787E-3</v>
      </c>
      <c r="M18" s="300"/>
      <c r="N18" s="309" t="s">
        <v>346</v>
      </c>
      <c r="O18" s="300"/>
      <c r="P18" s="303"/>
      <c r="Q18" s="323"/>
      <c r="R18" s="165"/>
      <c r="T18" s="165"/>
    </row>
    <row r="19" spans="1:23">
      <c r="A19" s="322"/>
      <c r="B19" s="298"/>
      <c r="C19" s="298"/>
      <c r="D19" s="298" t="s">
        <v>282</v>
      </c>
      <c r="E19" s="298"/>
      <c r="F19" s="651">
        <f t="shared" si="0"/>
        <v>2.2222222222222223E-2</v>
      </c>
      <c r="G19" s="311">
        <v>2.2222222222222223E-2</v>
      </c>
      <c r="H19" s="298"/>
      <c r="I19" s="302"/>
      <c r="J19" s="312">
        <v>1.8055555555555557E-2</v>
      </c>
      <c r="K19" s="312">
        <v>1.3888888888888888E-2</v>
      </c>
      <c r="L19" s="651">
        <f t="shared" si="1"/>
        <v>1.3888888888888888E-2</v>
      </c>
      <c r="M19" s="300"/>
      <c r="N19" s="321" t="s">
        <v>283</v>
      </c>
      <c r="O19" s="300"/>
      <c r="P19" s="303"/>
      <c r="Q19" s="324"/>
      <c r="R19" s="165"/>
      <c r="T19" s="165"/>
    </row>
    <row r="20" spans="1:23">
      <c r="A20" s="322"/>
      <c r="B20" s="298"/>
      <c r="C20" s="298"/>
      <c r="D20" s="320" t="s">
        <v>283</v>
      </c>
      <c r="E20" s="298"/>
      <c r="F20" s="651">
        <f t="shared" si="0"/>
        <v>2.7777777777777776E-2</v>
      </c>
      <c r="G20" s="311">
        <v>2.7777777777777776E-2</v>
      </c>
      <c r="H20" s="311">
        <v>2.2916666666666669E-2</v>
      </c>
      <c r="I20" s="299"/>
      <c r="J20" s="300"/>
      <c r="K20" s="312">
        <v>1.9444444444444445E-2</v>
      </c>
      <c r="L20" s="651">
        <f t="shared" si="1"/>
        <v>1.9444444444444445E-2</v>
      </c>
      <c r="M20" s="300"/>
      <c r="N20" s="470" t="s">
        <v>282</v>
      </c>
      <c r="O20" s="300"/>
      <c r="P20" s="303"/>
      <c r="Q20" s="324"/>
    </row>
    <row r="21" spans="1:23">
      <c r="A21" s="322"/>
      <c r="B21" s="298"/>
      <c r="C21" s="298"/>
      <c r="D21" s="301" t="s">
        <v>346</v>
      </c>
      <c r="E21" s="298"/>
      <c r="F21" s="651">
        <f t="shared" si="0"/>
        <v>3.2638888888888891E-2</v>
      </c>
      <c r="G21" s="311">
        <v>3.2638888888888891E-2</v>
      </c>
      <c r="H21" s="311">
        <v>2.7777777777777776E-2</v>
      </c>
      <c r="I21" s="299"/>
      <c r="J21" s="312">
        <v>3.4027777777777775E-2</v>
      </c>
      <c r="K21" s="312">
        <v>2.9861111111111113E-2</v>
      </c>
      <c r="L21" s="651">
        <f t="shared" si="1"/>
        <v>2.9861111111111113E-2</v>
      </c>
      <c r="M21" s="300"/>
      <c r="N21" s="300" t="s">
        <v>281</v>
      </c>
      <c r="O21" s="300"/>
      <c r="P21" s="303"/>
      <c r="Q21" s="323"/>
      <c r="R21" s="291"/>
    </row>
    <row r="22" spans="1:23">
      <c r="A22" s="322"/>
      <c r="B22" s="298"/>
      <c r="C22" s="298"/>
      <c r="D22" s="320" t="s">
        <v>284</v>
      </c>
      <c r="E22" s="298"/>
      <c r="F22" s="651">
        <f t="shared" si="0"/>
        <v>3.5416666666666666E-2</v>
      </c>
      <c r="G22" s="311">
        <v>3.5416666666666666E-2</v>
      </c>
      <c r="H22" s="311">
        <v>3.0555555555555555E-2</v>
      </c>
      <c r="I22" s="299"/>
      <c r="J22" s="300"/>
      <c r="K22" s="312">
        <v>4.027777777777778E-2</v>
      </c>
      <c r="L22" s="651">
        <f t="shared" si="1"/>
        <v>4.027777777777778E-2</v>
      </c>
      <c r="M22" s="300"/>
      <c r="N22" s="309" t="s">
        <v>280</v>
      </c>
      <c r="O22" s="300"/>
      <c r="P22" s="303"/>
      <c r="Q22" s="324"/>
      <c r="R22" s="292"/>
      <c r="T22" s="165"/>
    </row>
    <row r="23" spans="1:23">
      <c r="A23" s="322"/>
      <c r="B23" s="298"/>
      <c r="C23" s="301" t="s">
        <v>204</v>
      </c>
      <c r="D23" s="298"/>
      <c r="E23" s="298"/>
      <c r="F23" s="653">
        <f t="shared" si="0"/>
        <v>0</v>
      </c>
      <c r="G23" s="313">
        <v>0</v>
      </c>
      <c r="H23" s="313">
        <v>2.7777777777777779E-3</v>
      </c>
      <c r="I23" s="299"/>
      <c r="J23" s="314">
        <v>8.3333333333333332E-3</v>
      </c>
      <c r="K23" s="314">
        <v>1.2499999999999999E-2</v>
      </c>
      <c r="L23" s="653">
        <f t="shared" si="1"/>
        <v>1.2499999999999999E-2</v>
      </c>
      <c r="M23" s="300"/>
      <c r="N23" s="300"/>
      <c r="O23" s="309" t="s">
        <v>286</v>
      </c>
      <c r="P23" s="300"/>
      <c r="Q23" s="324"/>
      <c r="R23" s="233"/>
      <c r="T23" s="165"/>
    </row>
    <row r="24" spans="1:23">
      <c r="A24" s="322"/>
      <c r="B24" s="298"/>
      <c r="C24" s="320" t="s">
        <v>285</v>
      </c>
      <c r="D24" s="298"/>
      <c r="E24" s="298"/>
      <c r="F24" s="653">
        <f t="shared" si="0"/>
        <v>3.472222222222222E-3</v>
      </c>
      <c r="G24" s="313">
        <v>3.472222222222222E-3</v>
      </c>
      <c r="H24" s="313">
        <v>6.9444444444444441E-3</v>
      </c>
      <c r="I24" s="302"/>
      <c r="J24" s="314">
        <v>2.6388888888888889E-2</v>
      </c>
      <c r="K24" s="314">
        <v>3.0555555555555555E-2</v>
      </c>
      <c r="L24" s="653">
        <f t="shared" si="1"/>
        <v>3.0555555555555555E-2</v>
      </c>
      <c r="M24" s="300"/>
      <c r="N24" s="300"/>
      <c r="O24" s="310" t="s">
        <v>288</v>
      </c>
      <c r="P24" s="300"/>
      <c r="Q24" s="324"/>
      <c r="R24" s="233"/>
      <c r="S24" s="165"/>
      <c r="T24" s="165"/>
      <c r="U24" s="165"/>
      <c r="V24" s="165"/>
    </row>
    <row r="25" spans="1:23">
      <c r="A25" s="322"/>
      <c r="B25" s="298"/>
      <c r="C25" s="301" t="s">
        <v>343</v>
      </c>
      <c r="D25" s="298"/>
      <c r="E25" s="298"/>
      <c r="F25" s="653">
        <f t="shared" si="0"/>
        <v>7.6388888888888886E-3</v>
      </c>
      <c r="G25" s="313">
        <v>7.6388888888888886E-3</v>
      </c>
      <c r="H25" s="313">
        <v>1.1805555555555555E-2</v>
      </c>
      <c r="I25" s="299"/>
      <c r="J25" s="314">
        <v>2.9166666666666664E-2</v>
      </c>
      <c r="K25" s="314">
        <v>3.3333333333333333E-2</v>
      </c>
      <c r="L25" s="653">
        <f t="shared" si="1"/>
        <v>3.3333333333333333E-2</v>
      </c>
      <c r="M25" s="300"/>
      <c r="N25" s="300"/>
      <c r="O25" s="309" t="s">
        <v>343</v>
      </c>
      <c r="P25" s="300"/>
      <c r="Q25" s="324"/>
      <c r="R25" s="233"/>
      <c r="S25" s="291"/>
      <c r="T25" s="291"/>
      <c r="U25" s="291"/>
      <c r="V25" s="291"/>
      <c r="W25" s="291"/>
    </row>
    <row r="26" spans="1:23">
      <c r="A26" s="322"/>
      <c r="B26" s="298"/>
      <c r="C26" s="308" t="s">
        <v>288</v>
      </c>
      <c r="D26" s="298"/>
      <c r="E26" s="298"/>
      <c r="F26" s="653">
        <f t="shared" si="0"/>
        <v>1.1111111111111112E-2</v>
      </c>
      <c r="G26" s="313">
        <v>1.1111111111111112E-2</v>
      </c>
      <c r="H26" s="313">
        <v>1.5277777777777777E-2</v>
      </c>
      <c r="I26" s="299"/>
      <c r="J26" s="314">
        <v>3.4027777777777775E-2</v>
      </c>
      <c r="K26" s="314">
        <v>3.888888888888889E-2</v>
      </c>
      <c r="L26" s="653">
        <f t="shared" si="1"/>
        <v>3.888888888888889E-2</v>
      </c>
      <c r="M26" s="300"/>
      <c r="N26" s="300"/>
      <c r="O26" s="321" t="s">
        <v>285</v>
      </c>
      <c r="P26" s="300"/>
      <c r="Q26" s="324"/>
      <c r="R26" s="233"/>
      <c r="S26" s="291"/>
      <c r="T26" s="291"/>
      <c r="U26" s="291"/>
      <c r="V26" s="291"/>
      <c r="W26" s="291"/>
    </row>
    <row r="27" spans="1:23">
      <c r="A27" s="322"/>
      <c r="B27" s="298"/>
      <c r="C27" s="301" t="s">
        <v>286</v>
      </c>
      <c r="D27" s="298"/>
      <c r="E27" s="298"/>
      <c r="F27" s="653">
        <f t="shared" si="0"/>
        <v>2.8472222222222222E-2</v>
      </c>
      <c r="G27" s="313">
        <v>2.8472222222222222E-2</v>
      </c>
      <c r="H27" s="313">
        <v>3.2638888888888891E-2</v>
      </c>
      <c r="I27" s="299"/>
      <c r="J27" s="314">
        <v>3.8194444444444441E-2</v>
      </c>
      <c r="K27" s="314">
        <v>0</v>
      </c>
      <c r="L27" s="653">
        <f t="shared" si="1"/>
        <v>0</v>
      </c>
      <c r="M27" s="300"/>
      <c r="N27" s="300"/>
      <c r="O27" s="309" t="s">
        <v>204</v>
      </c>
      <c r="P27" s="300"/>
      <c r="Q27" s="324"/>
      <c r="R27" s="233"/>
      <c r="S27" s="291"/>
      <c r="T27" s="291"/>
      <c r="U27" s="291"/>
      <c r="V27" s="291"/>
      <c r="W27" s="291"/>
    </row>
    <row r="28" spans="1:23">
      <c r="A28" s="322"/>
      <c r="B28" s="308" t="s">
        <v>289</v>
      </c>
      <c r="C28" s="298"/>
      <c r="D28" s="298"/>
      <c r="E28" s="298"/>
      <c r="F28" s="654">
        <f t="shared" si="0"/>
        <v>1.1111111111111112E-2</v>
      </c>
      <c r="G28" s="315">
        <v>1.1111111111111112E-2</v>
      </c>
      <c r="H28" s="315">
        <v>1.1111111111111112E-2</v>
      </c>
      <c r="I28" s="299"/>
      <c r="J28" s="316">
        <v>2.0833333333333333E-3</v>
      </c>
      <c r="K28" s="316">
        <v>2.0833333333333333E-3</v>
      </c>
      <c r="L28" s="654">
        <f t="shared" si="1"/>
        <v>2.0833333333333333E-3</v>
      </c>
      <c r="M28" s="300"/>
      <c r="N28" s="300"/>
      <c r="O28" s="300"/>
      <c r="P28" s="321" t="s">
        <v>290</v>
      </c>
      <c r="Q28" s="324"/>
      <c r="R28" s="24"/>
      <c r="S28" s="293"/>
      <c r="T28" s="233"/>
      <c r="U28" s="291"/>
      <c r="V28" s="291"/>
      <c r="W28" s="291"/>
    </row>
    <row r="29" spans="1:23">
      <c r="A29" s="322"/>
      <c r="B29" s="469" t="s">
        <v>348</v>
      </c>
      <c r="C29" s="298"/>
      <c r="D29" s="298"/>
      <c r="E29" s="298"/>
      <c r="F29" s="654">
        <f t="shared" si="0"/>
        <v>1.6666666666666666E-2</v>
      </c>
      <c r="G29" s="315">
        <v>1.6666666666666666E-2</v>
      </c>
      <c r="H29" s="315">
        <v>1.6666666666666666E-2</v>
      </c>
      <c r="I29" s="299"/>
      <c r="J29" s="316">
        <v>4.1666666666666666E-3</v>
      </c>
      <c r="K29" s="316">
        <v>4.1666666666666666E-3</v>
      </c>
      <c r="L29" s="654">
        <f t="shared" si="1"/>
        <v>4.1666666666666666E-3</v>
      </c>
      <c r="M29" s="300"/>
      <c r="N29" s="300"/>
      <c r="O29" s="300"/>
      <c r="P29" s="309" t="s">
        <v>200</v>
      </c>
      <c r="Q29" s="324"/>
      <c r="R29" s="24"/>
      <c r="S29" s="293"/>
      <c r="T29" s="233"/>
      <c r="U29" s="291"/>
      <c r="V29" s="291"/>
      <c r="W29" s="291"/>
    </row>
    <row r="30" spans="1:23">
      <c r="A30" s="322"/>
      <c r="B30" s="301" t="s">
        <v>200</v>
      </c>
      <c r="C30" s="298"/>
      <c r="D30" s="298"/>
      <c r="E30" s="298"/>
      <c r="F30" s="654">
        <f t="shared" si="0"/>
        <v>2.361111111111111E-2</v>
      </c>
      <c r="G30" s="315">
        <v>2.361111111111111E-2</v>
      </c>
      <c r="H30" s="315">
        <v>2.361111111111111E-2</v>
      </c>
      <c r="I30" s="299"/>
      <c r="J30" s="303"/>
      <c r="K30" s="316">
        <v>1.1111111111111112E-2</v>
      </c>
      <c r="L30" s="654">
        <f t="shared" si="1"/>
        <v>1.1111111111111112E-2</v>
      </c>
      <c r="M30" s="300"/>
      <c r="N30" s="300"/>
      <c r="O30" s="300"/>
      <c r="P30" s="306" t="s">
        <v>347</v>
      </c>
      <c r="Q30" s="324"/>
      <c r="R30" s="24"/>
      <c r="S30" s="293"/>
      <c r="T30" s="233"/>
      <c r="U30" s="291"/>
      <c r="V30" s="291"/>
      <c r="W30" s="291"/>
    </row>
    <row r="31" spans="1:23">
      <c r="A31" s="322"/>
      <c r="B31" s="305" t="s">
        <v>347</v>
      </c>
      <c r="C31" s="298"/>
      <c r="D31" s="298"/>
      <c r="E31" s="298"/>
      <c r="F31" s="654">
        <f t="shared" si="0"/>
        <v>3.0555555555555555E-2</v>
      </c>
      <c r="G31" s="315">
        <v>3.0555555555555555E-2</v>
      </c>
      <c r="H31" s="317"/>
      <c r="I31" s="299"/>
      <c r="J31" s="316">
        <v>1.8055555555555557E-2</v>
      </c>
      <c r="K31" s="316">
        <v>1.8055555555555557E-2</v>
      </c>
      <c r="L31" s="654">
        <f t="shared" si="1"/>
        <v>1.8055555555555557E-2</v>
      </c>
      <c r="M31" s="300"/>
      <c r="N31" s="300"/>
      <c r="O31" s="300"/>
      <c r="P31" s="309" t="s">
        <v>200</v>
      </c>
      <c r="Q31" s="324"/>
      <c r="R31" s="24"/>
      <c r="S31" s="293"/>
      <c r="T31" s="233"/>
      <c r="U31" s="291"/>
      <c r="V31" s="291"/>
      <c r="W31" s="291"/>
    </row>
    <row r="32" spans="1:23">
      <c r="A32" s="322"/>
      <c r="B32" s="301" t="s">
        <v>200</v>
      </c>
      <c r="C32" s="298"/>
      <c r="D32" s="298"/>
      <c r="E32" s="298"/>
      <c r="F32" s="654">
        <f t="shared" si="0"/>
        <v>3.7499999999999999E-2</v>
      </c>
      <c r="G32" s="315">
        <v>3.7499999999999999E-2</v>
      </c>
      <c r="H32" s="315">
        <v>3.7499999999999999E-2</v>
      </c>
      <c r="I32" s="299"/>
      <c r="J32" s="316">
        <v>2.4999999999999998E-2</v>
      </c>
      <c r="K32" s="316">
        <v>2.4999999999999998E-2</v>
      </c>
      <c r="L32" s="654">
        <f t="shared" si="1"/>
        <v>2.4999999999999998E-2</v>
      </c>
      <c r="M32" s="300"/>
      <c r="N32" s="300"/>
      <c r="O32" s="300"/>
      <c r="P32" s="470" t="s">
        <v>348</v>
      </c>
      <c r="Q32" s="324"/>
      <c r="R32" s="24"/>
      <c r="S32" s="293"/>
      <c r="T32" s="233"/>
      <c r="U32" s="291"/>
      <c r="V32" s="291"/>
      <c r="W32" s="291"/>
    </row>
    <row r="33" spans="1:23">
      <c r="A33" s="322"/>
      <c r="B33" s="320" t="s">
        <v>290</v>
      </c>
      <c r="C33" s="298"/>
      <c r="D33" s="298"/>
      <c r="E33" s="298"/>
      <c r="F33" s="654">
        <f t="shared" si="0"/>
        <v>3.9583333333333331E-2</v>
      </c>
      <c r="G33" s="315">
        <v>3.9583333333333331E-2</v>
      </c>
      <c r="H33" s="315">
        <v>3.9583333333333331E-2</v>
      </c>
      <c r="I33" s="299"/>
      <c r="J33" s="316">
        <v>3.0555555555555555E-2</v>
      </c>
      <c r="K33" s="316">
        <v>3.0555555555555555E-2</v>
      </c>
      <c r="L33" s="654">
        <f t="shared" si="1"/>
        <v>3.0555555555555555E-2</v>
      </c>
      <c r="M33" s="300"/>
      <c r="N33" s="300"/>
      <c r="O33" s="300"/>
      <c r="P33" s="310" t="s">
        <v>289</v>
      </c>
      <c r="Q33" s="324"/>
      <c r="R33" s="24"/>
      <c r="S33" s="293"/>
      <c r="T33" s="233"/>
      <c r="U33" s="291"/>
      <c r="V33" s="291"/>
      <c r="W33" s="291"/>
    </row>
    <row r="34" spans="1:23">
      <c r="A34" s="325" t="s">
        <v>202</v>
      </c>
      <c r="B34" s="298"/>
      <c r="C34" s="298"/>
      <c r="D34" s="298"/>
      <c r="E34" s="298"/>
      <c r="F34" s="652">
        <f t="shared" si="0"/>
        <v>1.6666666666666666E-2</v>
      </c>
      <c r="G34" s="318">
        <v>1.6666666666666666E-2</v>
      </c>
      <c r="H34" s="318">
        <v>1.6666666666666666E-2</v>
      </c>
      <c r="I34" s="299"/>
      <c r="J34" s="319">
        <v>1.3888888888888889E-3</v>
      </c>
      <c r="K34" s="319">
        <v>1.3888888888888889E-3</v>
      </c>
      <c r="L34" s="652">
        <f t="shared" si="1"/>
        <v>1.3888888888888889E-3</v>
      </c>
      <c r="M34" s="300"/>
      <c r="N34" s="300"/>
      <c r="O34" s="300"/>
      <c r="P34" s="300"/>
      <c r="Q34" s="331" t="s">
        <v>292</v>
      </c>
      <c r="R34" s="24"/>
      <c r="S34" s="293"/>
      <c r="T34" s="293"/>
      <c r="U34" s="293"/>
      <c r="V34" s="233"/>
      <c r="W34" s="291"/>
    </row>
    <row r="35" spans="1:23">
      <c r="A35" s="326" t="s">
        <v>291</v>
      </c>
      <c r="B35" s="298"/>
      <c r="C35" s="298"/>
      <c r="D35" s="298"/>
      <c r="E35" s="298"/>
      <c r="F35" s="652">
        <f t="shared" si="0"/>
        <v>1.9444444444444445E-2</v>
      </c>
      <c r="G35" s="318">
        <v>1.9444444444444445E-2</v>
      </c>
      <c r="H35" s="318">
        <v>1.9444444444444445E-2</v>
      </c>
      <c r="I35" s="299"/>
      <c r="J35" s="319">
        <v>4.1666666666666666E-3</v>
      </c>
      <c r="K35" s="319">
        <v>4.1666666666666666E-3</v>
      </c>
      <c r="L35" s="652">
        <f t="shared" si="1"/>
        <v>4.1666666666666666E-3</v>
      </c>
      <c r="M35" s="300"/>
      <c r="N35" s="300"/>
      <c r="O35" s="300"/>
      <c r="P35" s="300"/>
      <c r="Q35" s="324" t="s">
        <v>349</v>
      </c>
      <c r="R35" s="24"/>
      <c r="S35" s="293"/>
      <c r="T35" s="293"/>
      <c r="U35" s="293"/>
      <c r="V35" s="233"/>
      <c r="W35" s="291"/>
    </row>
    <row r="36" spans="1:23">
      <c r="A36" s="322" t="s">
        <v>349</v>
      </c>
      <c r="B36" s="298"/>
      <c r="C36" s="298"/>
      <c r="D36" s="298"/>
      <c r="E36" s="298"/>
      <c r="F36" s="652">
        <f t="shared" si="0"/>
        <v>3.7499999999999999E-2</v>
      </c>
      <c r="G36" s="318">
        <v>3.7499999999999999E-2</v>
      </c>
      <c r="H36" s="318">
        <v>3.7499999999999999E-2</v>
      </c>
      <c r="I36" s="299"/>
      <c r="J36" s="319">
        <v>2.2222222222222223E-2</v>
      </c>
      <c r="K36" s="319">
        <v>2.2222222222222223E-2</v>
      </c>
      <c r="L36" s="652">
        <f t="shared" si="1"/>
        <v>2.2222222222222223E-2</v>
      </c>
      <c r="M36" s="300"/>
      <c r="N36" s="300"/>
      <c r="O36" s="300"/>
      <c r="P36" s="300"/>
      <c r="Q36" s="327" t="s">
        <v>291</v>
      </c>
      <c r="R36" s="24"/>
      <c r="S36" s="293"/>
      <c r="T36" s="293"/>
      <c r="U36" s="293"/>
      <c r="V36" s="233"/>
      <c r="W36" s="291"/>
    </row>
    <row r="37" spans="1:23">
      <c r="A37" s="332" t="s">
        <v>292</v>
      </c>
      <c r="B37" s="298"/>
      <c r="C37" s="298"/>
      <c r="D37" s="298"/>
      <c r="E37" s="298"/>
      <c r="F37" s="652">
        <f t="shared" si="0"/>
        <v>4.027777777777778E-2</v>
      </c>
      <c r="G37" s="318">
        <v>4.027777777777778E-2</v>
      </c>
      <c r="H37" s="318">
        <v>4.027777777777778E-2</v>
      </c>
      <c r="I37" s="299"/>
      <c r="J37" s="319">
        <v>2.4999999999999998E-2</v>
      </c>
      <c r="K37" s="319">
        <v>2.4999999999999998E-2</v>
      </c>
      <c r="L37" s="652">
        <f t="shared" si="1"/>
        <v>2.4999999999999998E-2</v>
      </c>
      <c r="M37" s="300"/>
      <c r="N37" s="300"/>
      <c r="O37" s="300"/>
      <c r="P37" s="300"/>
      <c r="Q37" s="328" t="s">
        <v>202</v>
      </c>
      <c r="R37" s="24"/>
      <c r="S37" s="293"/>
      <c r="T37" s="293"/>
      <c r="U37" s="293"/>
      <c r="V37" s="233"/>
      <c r="W37" s="291"/>
    </row>
    <row r="38" spans="1:23" ht="30" customHeight="1" thickBot="1">
      <c r="A38" s="706" t="s">
        <v>252</v>
      </c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8"/>
      <c r="S38" s="291"/>
      <c r="T38" s="291"/>
      <c r="U38" s="291"/>
      <c r="V38" s="291"/>
      <c r="W38" s="291"/>
    </row>
  </sheetData>
  <mergeCells count="2">
    <mergeCell ref="A38:Q38"/>
    <mergeCell ref="A2:Q3"/>
  </mergeCells>
  <phoneticPr fontId="0" type="noConversion"/>
  <pageMargins left="0.7" right="0.7" top="0.75" bottom="0.75" header="0.3" footer="0.3"/>
  <pageSetup paperSize="9" scale="7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BH60"/>
  <sheetViews>
    <sheetView showZeros="0" topLeftCell="P1" zoomScaleNormal="100" workbookViewId="0">
      <selection activeCell="AB20" sqref="AB20"/>
    </sheetView>
  </sheetViews>
  <sheetFormatPr defaultColWidth="7.7109375" defaultRowHeight="12" customHeight="1"/>
  <cols>
    <col min="1" max="1" width="6.28515625" style="37" customWidth="1"/>
    <col min="2" max="2" width="0" style="37" hidden="1" customWidth="1"/>
    <col min="3" max="3" width="7.7109375" style="37" hidden="1" customWidth="1"/>
    <col min="4" max="4" width="4.7109375" style="37" hidden="1" customWidth="1"/>
    <col min="5" max="6" width="7.7109375" style="37"/>
    <col min="7" max="7" width="7.7109375" style="37" customWidth="1"/>
    <col min="8" max="8" width="2.7109375" style="26" customWidth="1"/>
    <col min="9" max="9" width="6.28515625" style="37" customWidth="1"/>
    <col min="10" max="10" width="7.7109375" style="38" customWidth="1"/>
    <col min="11" max="11" width="7.7109375" style="38"/>
    <col min="12" max="12" width="19" style="48" customWidth="1"/>
    <col min="13" max="13" width="6" style="61" customWidth="1"/>
    <col min="14" max="14" width="6" style="62" hidden="1" customWidth="1"/>
    <col min="15" max="15" width="6" style="64" hidden="1" customWidth="1"/>
    <col min="16" max="16" width="6" style="61" customWidth="1"/>
    <col min="17" max="17" width="6" style="63" hidden="1" customWidth="1"/>
    <col min="18" max="18" width="6" style="65" customWidth="1"/>
    <col min="19" max="19" width="6" style="248" customWidth="1"/>
    <col min="20" max="20" width="6.42578125" style="109" customWidth="1"/>
    <col min="21" max="21" width="6" style="110" hidden="1" customWidth="1"/>
    <col min="22" max="22" width="6" style="111" customWidth="1"/>
    <col min="23" max="23" width="6" style="243" hidden="1" customWidth="1"/>
    <col min="24" max="24" width="8" style="61" customWidth="1"/>
    <col min="25" max="25" width="6" style="63" hidden="1" customWidth="1"/>
    <col min="26" max="26" width="6" style="65" customWidth="1"/>
    <col min="27" max="27" width="6" style="248" customWidth="1"/>
    <col min="28" max="28" width="6.28515625" style="109" customWidth="1"/>
    <col min="29" max="29" width="6" style="110" hidden="1" customWidth="1"/>
    <col min="30" max="30" width="6" style="111" customWidth="1"/>
    <col min="31" max="31" width="6" style="243" hidden="1" customWidth="1"/>
    <col min="32" max="32" width="6.42578125" style="45" customWidth="1"/>
    <col min="33" max="33" width="7.7109375" style="37" customWidth="1"/>
    <col min="34" max="34" width="7.7109375" style="37"/>
    <col min="35" max="35" width="19" style="37" customWidth="1"/>
    <col min="36" max="36" width="6" style="62" customWidth="1"/>
    <col min="37" max="37" width="6" style="62" hidden="1" customWidth="1"/>
    <col min="38" max="38" width="6" style="64" hidden="1" customWidth="1"/>
    <col min="39" max="39" width="6" style="61" customWidth="1"/>
    <col min="40" max="40" width="6" style="63" hidden="1" customWidth="1"/>
    <col min="41" max="41" width="6" style="65" customWidth="1"/>
    <col min="42" max="42" width="6" style="248" customWidth="1"/>
    <col min="43" max="43" width="6.140625" style="109" customWidth="1"/>
    <col min="44" max="44" width="6" style="110" hidden="1" customWidth="1"/>
    <col min="45" max="45" width="6" style="111" customWidth="1"/>
    <col min="46" max="46" width="6" style="243" hidden="1" customWidth="1"/>
    <col min="47" max="47" width="6" style="61" customWidth="1"/>
    <col min="48" max="48" width="6" style="63" hidden="1" customWidth="1"/>
    <col min="49" max="49" width="6" style="65" customWidth="1"/>
    <col min="50" max="50" width="6" style="248" customWidth="1"/>
    <col min="51" max="51" width="6.28515625" style="109" customWidth="1"/>
    <col min="52" max="52" width="6" style="110" hidden="1" customWidth="1"/>
    <col min="53" max="53" width="6" style="111" customWidth="1"/>
    <col min="54" max="54" width="6" style="243" hidden="1" customWidth="1"/>
    <col min="55" max="55" width="1.140625" style="37" customWidth="1"/>
    <col min="56" max="56" width="8.28515625" style="37" customWidth="1"/>
    <col min="57" max="16384" width="7.7109375" style="37"/>
  </cols>
  <sheetData>
    <row r="1" spans="1:60" s="29" customFormat="1" ht="12" customHeight="1">
      <c r="A1" s="727" t="s">
        <v>49</v>
      </c>
      <c r="B1" s="77" t="s">
        <v>50</v>
      </c>
      <c r="C1" s="78"/>
      <c r="D1" s="78"/>
      <c r="E1" s="798" t="s">
        <v>195</v>
      </c>
      <c r="F1" s="798"/>
      <c r="G1" s="799"/>
      <c r="H1" s="26"/>
      <c r="I1" s="740" t="s">
        <v>51</v>
      </c>
      <c r="J1" s="741"/>
      <c r="K1" s="741"/>
      <c r="L1" s="741"/>
      <c r="M1" s="741"/>
      <c r="N1" s="741"/>
      <c r="O1" s="742"/>
      <c r="P1" s="744" t="s">
        <v>52</v>
      </c>
      <c r="Q1" s="745"/>
      <c r="R1" s="745"/>
      <c r="S1" s="745"/>
      <c r="T1" s="745"/>
      <c r="U1" s="745"/>
      <c r="V1" s="745"/>
      <c r="W1" s="745"/>
      <c r="X1" s="745"/>
      <c r="Y1" s="745"/>
      <c r="Z1" s="745"/>
      <c r="AA1" s="745"/>
      <c r="AB1" s="745"/>
      <c r="AC1" s="745"/>
      <c r="AD1" s="745"/>
      <c r="AE1" s="746"/>
      <c r="AF1" s="740" t="s">
        <v>53</v>
      </c>
      <c r="AG1" s="741"/>
      <c r="AH1" s="741"/>
      <c r="AI1" s="741"/>
      <c r="AJ1" s="741"/>
      <c r="AK1" s="741"/>
      <c r="AL1" s="742"/>
      <c r="AM1" s="744" t="s">
        <v>54</v>
      </c>
      <c r="AN1" s="745"/>
      <c r="AO1" s="745"/>
      <c r="AP1" s="745"/>
      <c r="AQ1" s="745"/>
      <c r="AR1" s="745"/>
      <c r="AS1" s="745"/>
      <c r="AT1" s="745"/>
      <c r="AU1" s="745"/>
      <c r="AV1" s="745"/>
      <c r="AW1" s="745"/>
      <c r="AX1" s="745"/>
      <c r="AY1" s="745"/>
      <c r="AZ1" s="745"/>
      <c r="BA1" s="745"/>
      <c r="BB1" s="746"/>
      <c r="BC1" s="27"/>
      <c r="BD1" s="28"/>
    </row>
    <row r="2" spans="1:60" s="32" customFormat="1" ht="12" customHeight="1">
      <c r="A2" s="728"/>
      <c r="B2" s="747" t="s">
        <v>55</v>
      </c>
      <c r="C2" s="748"/>
      <c r="D2" s="748"/>
      <c r="E2" s="748"/>
      <c r="F2" s="748"/>
      <c r="G2" s="749"/>
      <c r="H2" s="26"/>
      <c r="I2" s="776" t="s">
        <v>49</v>
      </c>
      <c r="J2" s="738" t="s">
        <v>57</v>
      </c>
      <c r="K2" s="738" t="s">
        <v>58</v>
      </c>
      <c r="L2" s="800" t="s">
        <v>59</v>
      </c>
      <c r="M2" s="726" t="s">
        <v>98</v>
      </c>
      <c r="N2" s="726"/>
      <c r="O2" s="743"/>
      <c r="P2" s="735" t="s">
        <v>99</v>
      </c>
      <c r="Q2" s="726"/>
      <c r="R2" s="726"/>
      <c r="S2" s="726"/>
      <c r="T2" s="726" t="s">
        <v>186</v>
      </c>
      <c r="U2" s="726"/>
      <c r="V2" s="726"/>
      <c r="W2" s="726"/>
      <c r="X2" s="726" t="s">
        <v>100</v>
      </c>
      <c r="Y2" s="726"/>
      <c r="Z2" s="726"/>
      <c r="AA2" s="726"/>
      <c r="AB2" s="726" t="s">
        <v>187</v>
      </c>
      <c r="AC2" s="726"/>
      <c r="AD2" s="726"/>
      <c r="AE2" s="743"/>
      <c r="AF2" s="736" t="s">
        <v>49</v>
      </c>
      <c r="AG2" s="733" t="s">
        <v>57</v>
      </c>
      <c r="AH2" s="733" t="s">
        <v>58</v>
      </c>
      <c r="AI2" s="733" t="s">
        <v>59</v>
      </c>
      <c r="AJ2" s="726" t="s">
        <v>98</v>
      </c>
      <c r="AK2" s="726"/>
      <c r="AL2" s="743"/>
      <c r="AM2" s="735" t="s">
        <v>99</v>
      </c>
      <c r="AN2" s="726"/>
      <c r="AO2" s="726"/>
      <c r="AP2" s="726"/>
      <c r="AQ2" s="726" t="s">
        <v>186</v>
      </c>
      <c r="AR2" s="726"/>
      <c r="AS2" s="726"/>
      <c r="AT2" s="726"/>
      <c r="AU2" s="726" t="s">
        <v>61</v>
      </c>
      <c r="AV2" s="726"/>
      <c r="AW2" s="726"/>
      <c r="AX2" s="726"/>
      <c r="AY2" s="726" t="s">
        <v>187</v>
      </c>
      <c r="AZ2" s="726"/>
      <c r="BA2" s="726"/>
      <c r="BB2" s="743"/>
      <c r="BC2" s="30"/>
      <c r="BD2" s="31"/>
    </row>
    <row r="3" spans="1:60" s="32" customFormat="1" ht="12" customHeight="1" thickBot="1">
      <c r="A3" s="729"/>
      <c r="B3" s="159" t="s">
        <v>62</v>
      </c>
      <c r="C3" s="158" t="s">
        <v>63</v>
      </c>
      <c r="D3" s="158" t="s">
        <v>64</v>
      </c>
      <c r="E3" s="159" t="s">
        <v>62</v>
      </c>
      <c r="F3" s="158" t="s">
        <v>63</v>
      </c>
      <c r="G3" s="163" t="s">
        <v>64</v>
      </c>
      <c r="H3" s="26"/>
      <c r="I3" s="777"/>
      <c r="J3" s="739"/>
      <c r="K3" s="739"/>
      <c r="L3" s="801"/>
      <c r="M3" s="33" t="s">
        <v>65</v>
      </c>
      <c r="N3" s="34" t="s">
        <v>268</v>
      </c>
      <c r="O3" s="114" t="s">
        <v>66</v>
      </c>
      <c r="P3" s="115" t="s">
        <v>65</v>
      </c>
      <c r="Q3" s="34" t="s">
        <v>268</v>
      </c>
      <c r="R3" s="35" t="s">
        <v>66</v>
      </c>
      <c r="S3" s="244" t="s">
        <v>67</v>
      </c>
      <c r="T3" s="33" t="s">
        <v>65</v>
      </c>
      <c r="U3" s="34" t="s">
        <v>268</v>
      </c>
      <c r="V3" s="35" t="s">
        <v>66</v>
      </c>
      <c r="W3" s="244" t="s">
        <v>67</v>
      </c>
      <c r="X3" s="33" t="s">
        <v>65</v>
      </c>
      <c r="Y3" s="34" t="s">
        <v>268</v>
      </c>
      <c r="Z3" s="35" t="s">
        <v>66</v>
      </c>
      <c r="AA3" s="244" t="s">
        <v>67</v>
      </c>
      <c r="AB3" s="33" t="s">
        <v>65</v>
      </c>
      <c r="AC3" s="34" t="s">
        <v>268</v>
      </c>
      <c r="AD3" s="35" t="s">
        <v>66</v>
      </c>
      <c r="AE3" s="239" t="s">
        <v>67</v>
      </c>
      <c r="AF3" s="737"/>
      <c r="AG3" s="734"/>
      <c r="AH3" s="734"/>
      <c r="AI3" s="734"/>
      <c r="AJ3" s="33" t="s">
        <v>65</v>
      </c>
      <c r="AK3" s="34" t="s">
        <v>268</v>
      </c>
      <c r="AL3" s="114" t="s">
        <v>66</v>
      </c>
      <c r="AM3" s="115" t="s">
        <v>65</v>
      </c>
      <c r="AN3" s="34" t="s">
        <v>268</v>
      </c>
      <c r="AO3" s="35" t="s">
        <v>66</v>
      </c>
      <c r="AP3" s="244" t="s">
        <v>67</v>
      </c>
      <c r="AQ3" s="33" t="s">
        <v>65</v>
      </c>
      <c r="AR3" s="34" t="s">
        <v>268</v>
      </c>
      <c r="AS3" s="35" t="s">
        <v>66</v>
      </c>
      <c r="AT3" s="244" t="s">
        <v>67</v>
      </c>
      <c r="AU3" s="33" t="s">
        <v>65</v>
      </c>
      <c r="AV3" s="34" t="s">
        <v>268</v>
      </c>
      <c r="AW3" s="35" t="s">
        <v>66</v>
      </c>
      <c r="AX3" s="244" t="s">
        <v>67</v>
      </c>
      <c r="AY3" s="33" t="s">
        <v>65</v>
      </c>
      <c r="AZ3" s="34" t="s">
        <v>268</v>
      </c>
      <c r="BA3" s="35" t="s">
        <v>66</v>
      </c>
      <c r="BB3" s="239" t="s">
        <v>67</v>
      </c>
      <c r="BC3" s="30"/>
      <c r="BD3" s="31"/>
    </row>
    <row r="4" spans="1:60" ht="10.5" customHeight="1" thickTop="1">
      <c r="A4" s="161"/>
      <c r="B4" s="162"/>
      <c r="C4" s="162"/>
      <c r="D4" s="162"/>
      <c r="E4" s="162"/>
      <c r="F4" s="162"/>
      <c r="G4" s="162"/>
      <c r="I4" s="37">
        <f ca="1">IF('INF S3 3'!I5=0,"",'INF S3 3'!I5)</f>
        <v>808</v>
      </c>
      <c r="J4" s="38">
        <f ca="1">IF('INF S3 3'!J5=0,"",'INF S3 3'!J5)</f>
        <v>-0.83699999999999997</v>
      </c>
      <c r="K4" s="38">
        <f ca="1">K5+6.562-J4</f>
        <v>52.851999999999997</v>
      </c>
      <c r="L4" s="69" t="str">
        <f ca="1">IF('INF S3 3'!L5=0,"",'INF S3 3'!L5)</f>
        <v>Września</v>
      </c>
      <c r="M4" s="102">
        <f ca="1">1*10^(-100)</f>
        <v>1E-100</v>
      </c>
      <c r="N4" s="102">
        <f ca="1">1*10^(-100)</f>
        <v>1E-100</v>
      </c>
      <c r="O4" s="102">
        <f ca="1">1*10^(-100)</f>
        <v>1E-100</v>
      </c>
      <c r="P4" s="40"/>
      <c r="Q4" s="42"/>
      <c r="R4" s="44"/>
      <c r="S4" s="245"/>
      <c r="T4" s="103">
        <f>IF(AND(ISNUMBER(M4),M4&gt;0),SUM(M$4:M4)+SUM(P$4:P4),"|")</f>
        <v>1E-100</v>
      </c>
      <c r="U4" s="104">
        <f>IF(AND(ISNUMBER(N4),N4&gt;0),SUM(N$4:N4)+SUM(Q$4:Q4),"|")</f>
        <v>1E-100</v>
      </c>
      <c r="V4" s="105">
        <f>IF(AND(ISNUMBER(O4),O4&gt;0),SUM(O$4:O4)+SUM(R$4:R4),"|")</f>
        <v>1E-100</v>
      </c>
      <c r="W4" s="240"/>
      <c r="X4" s="40">
        <f ca="1">IF('INF S3 3'!X5=0,"",'INF S3 3'!X5)</f>
        <v>4.3541319444444452E-3</v>
      </c>
      <c r="Y4" s="42"/>
      <c r="Z4" s="44">
        <f ca="1">IF('INF S3 3'!Z5=0,"",'INF S3 3'!Z5)</f>
        <v>4.3541319444444452E-3</v>
      </c>
      <c r="AA4" s="245"/>
      <c r="AB4" s="124">
        <f>IF(AND(ISNUMBER(M4),M4&gt;0),SUM(M4:M$13)+SUM(X4:X$13),"|")</f>
        <v>3.6352592592592589E-2</v>
      </c>
      <c r="AC4" s="125">
        <f>IF(AND(ISNUMBER(N4),N4&gt;0),SUM(N4:N$13)+SUM(Y4:Y$13),"|")</f>
        <v>1E-100</v>
      </c>
      <c r="AD4" s="126">
        <f>IF(AND(ISNUMBER(O4),O4&gt;0),SUM(O4:O$13)+SUM(Z4:Z$13),"|")</f>
        <v>2.6611076388888887E-2</v>
      </c>
      <c r="AE4" s="240"/>
      <c r="AF4" s="45">
        <f ca="1">IF('INF S3 3'!AF5=0,"",'INF S3 3'!AF5)</f>
        <v>808</v>
      </c>
      <c r="AG4" s="46">
        <f ca="1">IF('INF S3 3'!AG5=0,"",'INF S3 3'!AG5)</f>
        <v>-0.83699999999999997</v>
      </c>
      <c r="AH4" s="46">
        <f t="shared" ref="AH4:AH11" si="0">IF(K4=0,"",K4)</f>
        <v>52.851999999999997</v>
      </c>
      <c r="AI4" s="69" t="str">
        <f ca="1">IF('INF S3 3'!AI5=0,"",'INF S3 3'!AI5)</f>
        <v>Września</v>
      </c>
      <c r="AJ4" s="102">
        <f ca="1">1*10^(-100)</f>
        <v>1E-100</v>
      </c>
      <c r="AK4" s="102">
        <f ca="1">1*10^(-100)</f>
        <v>1E-100</v>
      </c>
      <c r="AL4" s="102">
        <f ca="1">1*10^(-100)</f>
        <v>1E-100</v>
      </c>
      <c r="AM4" s="40"/>
      <c r="AN4" s="42"/>
      <c r="AO4" s="44"/>
      <c r="AP4" s="245"/>
      <c r="AQ4" s="103">
        <f>IF(AND(ISNUMBER(AJ4),AJ4&gt;0),SUM(AJ$4:AJ4)+SUM(AM$4:AM4),"|")</f>
        <v>1E-100</v>
      </c>
      <c r="AR4" s="104">
        <f>IF(AND(ISNUMBER(AK4),AK4&gt;0),SUM(AK$4:AK4)+SUM(AN$4:AN4),"|")</f>
        <v>1E-100</v>
      </c>
      <c r="AS4" s="105">
        <f>IF(AND(ISNUMBER(AL4),AL4&gt;0),SUM(AL$4:AL4)+SUM(AO$4:AO4),"|")</f>
        <v>1E-100</v>
      </c>
      <c r="AT4" s="240"/>
      <c r="AU4" s="40">
        <f ca="1">IF('INF S3 3'!AU5=0,"",'INF S3 3'!AU5)</f>
        <v>4.3541319444444452E-3</v>
      </c>
      <c r="AV4" s="42"/>
      <c r="AW4" s="44">
        <f ca="1">IF('INF S3 3'!AW5=0,"",'INF S3 3'!AW5)</f>
        <v>4.3541319444444452E-3</v>
      </c>
      <c r="AX4" s="245"/>
      <c r="AY4" s="124">
        <f>IF(AND(ISNUMBER(AJ4),AJ4&gt;0),SUM(AJ4:AJ$14)+SUM(AU4:AU$14),"|")</f>
        <v>3.2775787037037034E-2</v>
      </c>
      <c r="AZ4" s="125">
        <f>IF(AND(ISNUMBER(AK4),AK4&gt;0),SUM(AK4:AK$14)+SUM(AV4:AV$14),"|")</f>
        <v>1E-100</v>
      </c>
      <c r="BA4" s="126">
        <f>IF(AND(ISNUMBER(AL4),AL4&gt;0),SUM(AL4:AL$14)+SUM(AW4:AW$14),"|")</f>
        <v>2.1495335648148147E-2</v>
      </c>
      <c r="BB4" s="240"/>
      <c r="BC4" s="47"/>
    </row>
    <row r="5" spans="1:60" ht="12" customHeight="1">
      <c r="A5" s="79"/>
      <c r="B5" s="79"/>
      <c r="C5" s="79"/>
      <c r="D5" s="79"/>
      <c r="E5" s="79"/>
      <c r="F5" s="79"/>
      <c r="G5" s="79"/>
      <c r="I5" s="37">
        <f ca="1">IF('INF S3 3'!I6=0,"",'INF S3 3'!I6)</f>
        <v>3</v>
      </c>
      <c r="J5" s="38">
        <f ca="1">IF('INF S3 3'!J6=0,"",'INF S3 3'!J6)</f>
        <v>262.72899999999998</v>
      </c>
      <c r="K5" s="118">
        <f ca="1">K$10+ABS(J5-J$10)</f>
        <v>45.452999999999996</v>
      </c>
      <c r="L5" s="131" t="str">
        <f ca="1">IF('INF S3 3'!L6=0,"",'INF S3 3'!L6)</f>
        <v>Podstolice</v>
      </c>
      <c r="M5" s="120">
        <f ca="1">IF('INF S3 3'!M6=0,"",'INF S3 3'!M6)</f>
        <v>3.4722222222222202E-4</v>
      </c>
      <c r="N5" s="128"/>
      <c r="O5" s="122"/>
      <c r="P5" s="120">
        <f ca="1">IF('INF S3 3'!P6=0,"",'INF S3 3'!P6)</f>
        <v>4.5833333333333334E-3</v>
      </c>
      <c r="Q5" s="128"/>
      <c r="R5" s="123">
        <f ca="1">IF('INF S3 3'!R6=0,"",'INF S3 3'!R6)</f>
        <v>4.5833333333333334E-3</v>
      </c>
      <c r="S5" s="246"/>
      <c r="T5" s="124">
        <f>IF(AND(ISNUMBER(M5),M5&gt;0),SUM(M$4:M5)+SUM(P$4:P5),"|")</f>
        <v>4.9305555555555552E-3</v>
      </c>
      <c r="U5" s="125" t="str">
        <f>IF(AND(ISNUMBER(N5),N5&gt;0),SUM(N$4:N5)+SUM(Q$4:Q5),"|")</f>
        <v>|</v>
      </c>
      <c r="V5" s="126" t="str">
        <f>IF(AND(ISNUMBER(O5),O5&gt;0),SUM(O$4:O5)+SUM(R$4:R5),"|")</f>
        <v>|</v>
      </c>
      <c r="W5" s="241" t="s">
        <v>188</v>
      </c>
      <c r="X5" s="120">
        <f ca="1">IF('INF S3 3'!X6=0,"",'INF S3 3'!X6)</f>
        <v>2.6275694444444458E-3</v>
      </c>
      <c r="Y5" s="128"/>
      <c r="Z5" s="123">
        <f ca="1">IF('INF S3 3'!Z6=0,"",'INF S3 3'!Z6)</f>
        <v>2.0023148148148148E-3</v>
      </c>
      <c r="AA5" s="246">
        <f ca="1">IF('INF S3 3'!AA6=0,"",'INF S3 3'!AA6)</f>
        <v>1.6435185185185183E-3</v>
      </c>
      <c r="AB5" s="124">
        <f>IF(AND(ISNUMBER(M5),M5&gt;0),SUM(M5:M$13)+SUM(X5:X$13),"|")</f>
        <v>3.1998460648148146E-2</v>
      </c>
      <c r="AC5" s="125" t="str">
        <f>IF(AND(ISNUMBER(N5),N5&gt;0),SUM(N5:N$13)+SUM(Y5:Y$13),"|")</f>
        <v>|</v>
      </c>
      <c r="AD5" s="126" t="str">
        <f>IF(AND(ISNUMBER(O5),O5&gt;0),SUM(O5:O$13)+SUM(Z5:Z$13),"|")</f>
        <v>|</v>
      </c>
      <c r="AE5" s="241" t="s">
        <v>188</v>
      </c>
      <c r="AF5" s="129">
        <f ca="1">IF('INF S3 3'!AF6=0,"",'INF S3 3'!AF6)</f>
        <v>3</v>
      </c>
      <c r="AG5" s="130">
        <f ca="1">IF('INF S3 3'!AG6=0,"",'INF S3 3'!AG6)</f>
        <v>262.72899999999998</v>
      </c>
      <c r="AH5" s="130">
        <f t="shared" si="0"/>
        <v>45.452999999999996</v>
      </c>
      <c r="AI5" s="131" t="str">
        <f ca="1">IF('INF S3 3'!AI6=0,"",'INF S3 3'!AI6)</f>
        <v>Podstolice</v>
      </c>
      <c r="AJ5" s="120">
        <f ca="1">IF('INF S3 3'!AJ6=0,"",'INF S3 3'!AJ6)</f>
        <v>3.4722222222222202E-4</v>
      </c>
      <c r="AK5" s="128"/>
      <c r="AL5" s="122"/>
      <c r="AM5" s="120">
        <f ca="1">IF('INF S3 3'!AM6=0,"",'INF S3 3'!AM6)</f>
        <v>4.5833333333333334E-3</v>
      </c>
      <c r="AN5" s="128"/>
      <c r="AO5" s="123">
        <f ca="1">IF('INF S3 3'!AO6=0,"",'INF S3 3'!AO6)</f>
        <v>4.5833333333333334E-3</v>
      </c>
      <c r="AP5" s="246"/>
      <c r="AQ5" s="124">
        <f>IF(AND(ISNUMBER(AJ5),AJ5&gt;0),SUM(AJ$4:AJ5)+SUM(AM$4:AM5),"|")</f>
        <v>4.9305555555555552E-3</v>
      </c>
      <c r="AR5" s="125" t="str">
        <f>IF(AND(ISNUMBER(AK5),AK5&gt;0),SUM(AK$4:AK5)+SUM(AN$4:AN5),"|")</f>
        <v>|</v>
      </c>
      <c r="AS5" s="126" t="str">
        <f>IF(AND(ISNUMBER(AL5),AL5&gt;0),SUM(AL$4:AL5)+SUM(AO$4:AO5),"|")</f>
        <v>|</v>
      </c>
      <c r="AT5" s="241" t="s">
        <v>188</v>
      </c>
      <c r="AU5" s="120">
        <f ca="1">IF('INF S3 3'!AU6=0,"",'INF S3 3'!AU6)</f>
        <v>2.3495370370370371E-3</v>
      </c>
      <c r="AV5" s="128"/>
      <c r="AW5" s="123">
        <f ca="1">IF('INF S3 3'!AW6=0,"",'INF S3 3'!AW6)</f>
        <v>1.7245370370370372E-3</v>
      </c>
      <c r="AX5" s="246">
        <f ca="1">IF('INF S3 3'!AX6=0,"",'INF S3 3'!AX6)</f>
        <v>1.6435185185185183E-3</v>
      </c>
      <c r="AY5" s="124">
        <f>IF(AND(ISNUMBER(AJ5),AJ5&gt;0),SUM(AJ5:AJ$14)+SUM(AU5:AU$14),"|")</f>
        <v>2.842165509259259E-2</v>
      </c>
      <c r="AZ5" s="125" t="str">
        <f>IF(AND(ISNUMBER(AK5),AK5&gt;0),SUM(AK5:AK$14)+SUM(AV5:AV$14),"|")</f>
        <v>|</v>
      </c>
      <c r="BA5" s="126" t="str">
        <f>IF(AND(ISNUMBER(AL5),AL5&gt;0),SUM(AL5:AL$14)+SUM(AW5:AW$14),"|")</f>
        <v>|</v>
      </c>
      <c r="BB5" s="241" t="s">
        <v>188</v>
      </c>
      <c r="BC5" s="47"/>
      <c r="BD5" s="62"/>
    </row>
    <row r="6" spans="1:60" ht="12" customHeight="1">
      <c r="A6" s="79"/>
      <c r="B6" s="79"/>
      <c r="C6" s="79"/>
      <c r="D6" s="79"/>
      <c r="E6" s="79"/>
      <c r="F6" s="79"/>
      <c r="G6" s="79"/>
      <c r="I6" s="37">
        <f ca="1">IF('INF S3 3'!I7=0,"",'INF S3 3'!I7)</f>
        <v>3</v>
      </c>
      <c r="J6" s="38">
        <f ca="1">IF('INF S3 3'!J7=0,"",'INF S3 3'!J7)</f>
        <v>268.40300000000002</v>
      </c>
      <c r="K6" s="118">
        <f ca="1">K$10+ABS(J6-J$10)</f>
        <v>39.778999999999961</v>
      </c>
      <c r="L6" s="131" t="str">
        <f ca="1">IF('INF S3 3'!L7=0,"",'INF S3 3'!L7)</f>
        <v>Nekla</v>
      </c>
      <c r="M6" s="120">
        <f ca="1">IF('INF S3 3'!M7=0,"",'INF S3 3'!M7)</f>
        <v>3.4722222222222202E-4</v>
      </c>
      <c r="N6" s="128"/>
      <c r="O6" s="122"/>
      <c r="P6" s="120">
        <f ca="1">IF('INF S3 3'!P7=0,"",'INF S3 3'!P7)</f>
        <v>2.6275694444444458E-3</v>
      </c>
      <c r="Q6" s="128"/>
      <c r="R6" s="123">
        <f ca="1">IF('INF S3 3'!R7=0,"",'INF S3 3'!R7)</f>
        <v>2.0023148148148148E-3</v>
      </c>
      <c r="S6" s="246">
        <f ca="1">IF('INF S3 3'!S7=0,"",'INF S3 3'!S7)</f>
        <v>1.6435185185185183E-3</v>
      </c>
      <c r="T6" s="124">
        <f>IF(AND(ISNUMBER(M6),M6&gt;0),SUM(M$4:M6)+SUM(P$4:P6),"|")</f>
        <v>7.9053472222222233E-3</v>
      </c>
      <c r="U6" s="125" t="str">
        <f>IF(AND(ISNUMBER(N6),N6&gt;0),SUM(N$4:N6)+SUM(Q$4:Q6),"|")</f>
        <v>|</v>
      </c>
      <c r="V6" s="126" t="str">
        <f>IF(AND(ISNUMBER(O6),O6&gt;0),SUM(O$4:O6)+SUM(R$4:R6),"|")</f>
        <v>|</v>
      </c>
      <c r="W6" s="241" t="s">
        <v>188</v>
      </c>
      <c r="X6" s="120">
        <f ca="1">IF('INF S3 3'!X7=0,"",'INF S3 3'!X7)</f>
        <v>2.499201388888888E-3</v>
      </c>
      <c r="Y6" s="128"/>
      <c r="Z6" s="123">
        <f ca="1">IF('INF S3 3'!Z7=0,"",'INF S3 3'!Z7)</f>
        <v>3.6689814814814814E-3</v>
      </c>
      <c r="AA6" s="246">
        <f ca="1">IF('INF S3 3'!AA7=0,"",'INF S3 3'!AA7)</f>
        <v>3.6689814814814814E-3</v>
      </c>
      <c r="AB6" s="124">
        <f>IF(AND(ISNUMBER(M6),M6&gt;0),SUM(M6:M$13)+SUM(X6:X$13),"|")</f>
        <v>2.9023668981481475E-2</v>
      </c>
      <c r="AC6" s="125" t="str">
        <f>IF(AND(ISNUMBER(N6),N6&gt;0),SUM(N6:N$13)+SUM(Y6:Y$13),"|")</f>
        <v>|</v>
      </c>
      <c r="AD6" s="126" t="str">
        <f>IF(AND(ISNUMBER(O6),O6&gt;0),SUM(O6:O$13)+SUM(Z6:Z$13),"|")</f>
        <v>|</v>
      </c>
      <c r="AE6" s="241" t="s">
        <v>188</v>
      </c>
      <c r="AF6" s="129">
        <f ca="1">IF('INF S3 3'!AF7=0,"",'INF S3 3'!AF7)</f>
        <v>3</v>
      </c>
      <c r="AG6" s="130">
        <f ca="1">IF('INF S3 3'!AG7=0,"",'INF S3 3'!AG7)</f>
        <v>268.40300000000002</v>
      </c>
      <c r="AH6" s="130">
        <f t="shared" si="0"/>
        <v>39.778999999999961</v>
      </c>
      <c r="AI6" s="131" t="str">
        <f ca="1">IF('INF S3 3'!AI7=0,"",'INF S3 3'!AI7)</f>
        <v>Nekla</v>
      </c>
      <c r="AJ6" s="120">
        <f ca="1">IF('INF S3 3'!AJ7=0,"",'INF S3 3'!AJ7)</f>
        <v>3.4722222222222202E-4</v>
      </c>
      <c r="AK6" s="128"/>
      <c r="AL6" s="122"/>
      <c r="AM6" s="120">
        <f ca="1">IF('INF S3 3'!AM7=0,"",'INF S3 3'!AM7)</f>
        <v>2.3495370370370371E-3</v>
      </c>
      <c r="AN6" s="128"/>
      <c r="AO6" s="123">
        <f ca="1">IF('INF S3 3'!AO7=0,"",'INF S3 3'!AO7)</f>
        <v>1.7245370370370372E-3</v>
      </c>
      <c r="AP6" s="246">
        <f ca="1">IF('INF S3 3'!AP7=0,"",'INF S3 3'!AP7)</f>
        <v>1.6435185185185183E-3</v>
      </c>
      <c r="AQ6" s="124">
        <f>IF(AND(ISNUMBER(AJ6),AJ6&gt;0),SUM(AJ$4:AJ6)+SUM(AM$4:AM6),"|")</f>
        <v>7.6273148148148142E-3</v>
      </c>
      <c r="AR6" s="125" t="str">
        <f>IF(AND(ISNUMBER(AK6),AK6&gt;0),SUM(AK$4:AK6)+SUM(AN$4:AN6),"|")</f>
        <v>|</v>
      </c>
      <c r="AS6" s="126" t="str">
        <f>IF(AND(ISNUMBER(AL6),AL6&gt;0),SUM(AL$4:AL6)+SUM(AO$4:AO6),"|")</f>
        <v>|</v>
      </c>
      <c r="AT6" s="241" t="s">
        <v>188</v>
      </c>
      <c r="AU6" s="120">
        <f ca="1">IF('INF S3 3'!AU7=0,"",'INF S3 3'!AU7)</f>
        <v>2.499201388888888E-3</v>
      </c>
      <c r="AV6" s="128"/>
      <c r="AW6" s="123">
        <f ca="1">IF('INF S3 3'!AW7=0,"",'INF S3 3'!AW7)</f>
        <v>3.6689814814814814E-3</v>
      </c>
      <c r="AX6" s="246">
        <f ca="1">IF('INF S3 3'!AX7=0,"",'INF S3 3'!AX7)</f>
        <v>3.6689814814814814E-3</v>
      </c>
      <c r="AY6" s="124">
        <f>IF(AND(ISNUMBER(AJ6),AJ6&gt;0),SUM(AJ6:AJ$14)+SUM(AU6:AU$14),"|")</f>
        <v>2.5724895833333334E-2</v>
      </c>
      <c r="AZ6" s="125" t="str">
        <f>IF(AND(ISNUMBER(AK6),AK6&gt;0),SUM(AK6:AK$14)+SUM(AV6:AV$14),"|")</f>
        <v>|</v>
      </c>
      <c r="BA6" s="126" t="str">
        <f>IF(AND(ISNUMBER(AL6),AL6&gt;0),SUM(AL6:AL$14)+SUM(AW6:AW$14),"|")</f>
        <v>|</v>
      </c>
      <c r="BB6" s="241" t="s">
        <v>188</v>
      </c>
      <c r="BC6" s="47"/>
      <c r="BD6" s="62"/>
    </row>
    <row r="7" spans="1:60" ht="12" customHeight="1">
      <c r="A7" s="79"/>
      <c r="B7" s="79"/>
      <c r="C7" s="79"/>
      <c r="D7" s="79"/>
      <c r="E7" s="79"/>
      <c r="F7" s="79"/>
      <c r="G7" s="79"/>
      <c r="I7" s="37">
        <f ca="1">IF('INF S3 3'!I8=0,"",'INF S3 3'!I8)</f>
        <v>3</v>
      </c>
      <c r="J7" s="38">
        <f ca="1">IF('INF S3 3'!J8=0,"",'INF S3 3'!J8)</f>
        <v>274.38</v>
      </c>
      <c r="K7" s="118">
        <f ca="1">K$10+ABS(J7-J$10)</f>
        <v>33.801999999999985</v>
      </c>
      <c r="L7" s="119" t="str">
        <f ca="1">IF('INF S3 3'!L8=0,"",'INF S3 3'!L8)</f>
        <v>Gułtowy</v>
      </c>
      <c r="M7" s="120">
        <f ca="1">IF('INF S3 3'!M8=0,"",'INF S3 3'!M8)</f>
        <v>3.4722222222222202E-4</v>
      </c>
      <c r="N7" s="128"/>
      <c r="O7" s="122"/>
      <c r="P7" s="120">
        <f ca="1">IF('INF S3 3'!P8=0,"",'INF S3 3'!P8)</f>
        <v>2.499201388888888E-3</v>
      </c>
      <c r="Q7" s="128"/>
      <c r="R7" s="123" t="str">
        <f ca="1">IF('INF S3 3'!R8=0,"",'INF S3 3'!R8)</f>
        <v/>
      </c>
      <c r="S7" s="246" t="str">
        <f ca="1">IF('INF S3 3'!S8=0,"",'INF S3 3'!S8)</f>
        <v/>
      </c>
      <c r="T7" s="124">
        <f>IF(AND(ISNUMBER(M7),M7&gt;0),SUM(M$4:M7)+SUM(P$4:P7),"|")</f>
        <v>1.0751770833333334E-2</v>
      </c>
      <c r="U7" s="125" t="str">
        <f>IF(AND(ISNUMBER(N7),N7&gt;0),SUM(N$4:N7)+SUM(Q$4:Q7),"|")</f>
        <v>|</v>
      </c>
      <c r="V7" s="126" t="str">
        <f>IF(AND(ISNUMBER(O7),O7&gt;0),SUM(O$4:O7)+SUM(R$4:R7),"|")</f>
        <v>|</v>
      </c>
      <c r="W7" s="241" t="s">
        <v>188</v>
      </c>
      <c r="X7" s="120">
        <f ca="1">IF('INF S3 3'!X8=0,"",'INF S3 3'!X8)</f>
        <v>3.0867013888888884E-3</v>
      </c>
      <c r="Y7" s="128"/>
      <c r="Z7" s="123" t="str">
        <f ca="1">IF('INF S3 3'!Z8=0,"",'INF S3 3'!Z8)</f>
        <v/>
      </c>
      <c r="AA7" s="246" t="str">
        <f ca="1">IF('INF S3 3'!AA8=0,"",'INF S3 3'!AA8)</f>
        <v/>
      </c>
      <c r="AB7" s="124">
        <f>IF(AND(ISNUMBER(M7),M7&gt;0),SUM(M7:M$13)+SUM(X7:X$13),"|")</f>
        <v>2.6177245370370368E-2</v>
      </c>
      <c r="AC7" s="125" t="str">
        <f>IF(AND(ISNUMBER(N7),N7&gt;0),SUM(N7:N$13)+SUM(Y7:Y$13),"|")</f>
        <v>|</v>
      </c>
      <c r="AD7" s="126" t="str">
        <f>IF(AND(ISNUMBER(O7),O7&gt;0),SUM(O7:O$13)+SUM(Z7:Z$13),"|")</f>
        <v>|</v>
      </c>
      <c r="AE7" s="241" t="s">
        <v>188</v>
      </c>
      <c r="AF7" s="129">
        <f ca="1">IF('INF S3 3'!AF8=0,"",'INF S3 3'!AF8)</f>
        <v>3</v>
      </c>
      <c r="AG7" s="130">
        <f ca="1">IF('INF S3 3'!AG8=0,"",'INF S3 3'!AG8)</f>
        <v>274.38</v>
      </c>
      <c r="AH7" s="130">
        <f t="shared" si="0"/>
        <v>33.801999999999985</v>
      </c>
      <c r="AI7" s="119" t="str">
        <f ca="1">IF('INF S3 3'!AI8=0,"",'INF S3 3'!AI8)</f>
        <v>Gułtowy</v>
      </c>
      <c r="AJ7" s="120">
        <f ca="1">IF('INF S3 3'!AJ8=0,"",'INF S3 3'!AJ8)</f>
        <v>3.4722222222222202E-4</v>
      </c>
      <c r="AK7" s="128"/>
      <c r="AL7" s="122"/>
      <c r="AM7" s="120">
        <f ca="1">IF('INF S3 3'!AM8=0,"",'INF S3 3'!AM8)</f>
        <v>2.499201388888888E-3</v>
      </c>
      <c r="AN7" s="128"/>
      <c r="AO7" s="123" t="str">
        <f ca="1">IF('INF S3 3'!AO8=0,"",'INF S3 3'!AO8)</f>
        <v/>
      </c>
      <c r="AP7" s="246" t="str">
        <f ca="1">IF('INF S3 3'!AP8=0,"",'INF S3 3'!AP8)</f>
        <v/>
      </c>
      <c r="AQ7" s="124">
        <f>IF(AND(ISNUMBER(AJ7),AJ7&gt;0),SUM(AJ$4:AJ7)+SUM(AM$4:AM7),"|")</f>
        <v>1.0473738425925925E-2</v>
      </c>
      <c r="AR7" s="125" t="str">
        <f>IF(AND(ISNUMBER(AK7),AK7&gt;0),SUM(AK$4:AK7)+SUM(AN$4:AN7),"|")</f>
        <v>|</v>
      </c>
      <c r="AS7" s="126" t="str">
        <f>IF(AND(ISNUMBER(AL7),AL7&gt;0),SUM(AL$4:AL7)+SUM(AO$4:AO7),"|")</f>
        <v>|</v>
      </c>
      <c r="AT7" s="241" t="s">
        <v>188</v>
      </c>
      <c r="AU7" s="120">
        <f ca="1">IF('INF S3 3'!AU8=0,"",'INF S3 3'!AU8)</f>
        <v>3.0867013888888884E-3</v>
      </c>
      <c r="AV7" s="128"/>
      <c r="AW7" s="123" t="str">
        <f ca="1">IF('INF S3 3'!AW8=0,"",'INF S3 3'!AW8)</f>
        <v/>
      </c>
      <c r="AX7" s="246" t="str">
        <f ca="1">IF('INF S3 3'!AX8=0,"",'INF S3 3'!AX8)</f>
        <v/>
      </c>
      <c r="AY7" s="124">
        <f>IF(AND(ISNUMBER(AJ7),AJ7&gt;0),SUM(AJ7:AJ$14)+SUM(AU7:AU$14),"|")</f>
        <v>2.2878472222222224E-2</v>
      </c>
      <c r="AZ7" s="125" t="str">
        <f>IF(AND(ISNUMBER(AK7),AK7&gt;0),SUM(AK7:AK$14)+SUM(AV7:AV$14),"|")</f>
        <v>|</v>
      </c>
      <c r="BA7" s="126" t="str">
        <f>IF(AND(ISNUMBER(AL7),AL7&gt;0),SUM(AL7:AL$14)+SUM(AW7:AW$14),"|")</f>
        <v>|</v>
      </c>
      <c r="BB7" s="241" t="s">
        <v>188</v>
      </c>
      <c r="BC7" s="47"/>
      <c r="BD7" s="62"/>
      <c r="BF7" s="122"/>
    </row>
    <row r="8" spans="1:60" ht="12" customHeight="1">
      <c r="A8" s="79"/>
      <c r="B8" s="79"/>
      <c r="C8" s="79"/>
      <c r="D8" s="79"/>
      <c r="E8" s="79"/>
      <c r="F8" s="79"/>
      <c r="G8" s="79"/>
      <c r="I8" s="37">
        <f ca="1">IF('INF S3 3'!I9=0,"",'INF S3 3'!I9)</f>
        <v>3</v>
      </c>
      <c r="J8" s="38">
        <f ca="1">IF('INF S3 3'!J9=0,"",'INF S3 3'!J9)</f>
        <v>281.27699999999999</v>
      </c>
      <c r="K8" s="118">
        <f ca="1">K$10+ABS(J8-J$10)</f>
        <v>26.904999999999994</v>
      </c>
      <c r="L8" s="131" t="str">
        <f ca="1">IF('INF S3 3'!L9=0,"",'INF S3 3'!L9)</f>
        <v>Kostrzyn Wlkp.</v>
      </c>
      <c r="M8" s="120">
        <f ca="1">IF('INF S3 3'!M9=0,"",'INF S3 3'!M9)</f>
        <v>6.9444444444444447E-4</v>
      </c>
      <c r="N8" s="128"/>
      <c r="O8" s="122"/>
      <c r="P8" s="120">
        <f ca="1">IF('INF S3 3'!P9=0,"",'INF S3 3'!P9)</f>
        <v>3.0867013888888884E-3</v>
      </c>
      <c r="Q8" s="128"/>
      <c r="R8" s="123">
        <f ca="1">IF('INF S3 3'!R9=0,"",'INF S3 3'!R9)</f>
        <v>3.6689814814814814E-3</v>
      </c>
      <c r="S8" s="246">
        <f ca="1">IF('INF S3 3'!S9=0,"",'INF S3 3'!S9)</f>
        <v>3.6689814814814814E-3</v>
      </c>
      <c r="T8" s="124">
        <f>IF(AND(ISNUMBER(M8),M8&gt;0),SUM(M$4:M8)+SUM(P$4:P8),"|")</f>
        <v>1.4532916666666666E-2</v>
      </c>
      <c r="U8" s="125" t="str">
        <f>IF(AND(ISNUMBER(N8),N8&gt;0),SUM(N$4:N8)+SUM(Q$4:Q8),"|")</f>
        <v>|</v>
      </c>
      <c r="V8" s="126" t="str">
        <f>IF(AND(ISNUMBER(O8),O8&gt;0),SUM(O$4:O8)+SUM(R$4:R8),"|")</f>
        <v>|</v>
      </c>
      <c r="W8" s="241" t="s">
        <v>188</v>
      </c>
      <c r="X8" s="120">
        <f ca="1">IF('INF S3 3'!X9=0,"",'INF S3 3'!X9)</f>
        <v>2.1705902777777791E-3</v>
      </c>
      <c r="Y8" s="128"/>
      <c r="Z8" s="123">
        <f ca="1">IF('INF S3 3'!Z9=0,"",'INF S3 3'!Z9)</f>
        <v>2.9861111111111113E-3</v>
      </c>
      <c r="AA8" s="246">
        <f ca="1">IF('INF S3 3'!AA9=0,"",'INF S3 3'!AA9)</f>
        <v>2.9861111111111113E-3</v>
      </c>
      <c r="AB8" s="124">
        <f>IF(AND(ISNUMBER(M8),M8&gt;0),SUM(M8:M$13)+SUM(X8:X$13),"|")</f>
        <v>2.2743321759259257E-2</v>
      </c>
      <c r="AC8" s="125" t="str">
        <f>IF(AND(ISNUMBER(N8),N8&gt;0),SUM(N8:N$13)+SUM(Y8:Y$13),"|")</f>
        <v>|</v>
      </c>
      <c r="AD8" s="126" t="str">
        <f>IF(AND(ISNUMBER(O8),O8&gt;0),SUM(O8:O$13)+SUM(Z8:Z$13),"|")</f>
        <v>|</v>
      </c>
      <c r="AE8" s="241" t="s">
        <v>188</v>
      </c>
      <c r="AF8" s="129">
        <f ca="1">IF('INF S3 3'!AF9=0,"",'INF S3 3'!AF9)</f>
        <v>3</v>
      </c>
      <c r="AG8" s="130">
        <f ca="1">IF('INF S3 3'!AG9=0,"",'INF S3 3'!AG9)</f>
        <v>281.27699999999999</v>
      </c>
      <c r="AH8" s="130">
        <f t="shared" si="0"/>
        <v>26.904999999999994</v>
      </c>
      <c r="AI8" s="131" t="str">
        <f ca="1">IF('INF S3 3'!AI9=0,"",'INF S3 3'!AI9)</f>
        <v>Kostrzyn Wlkp.</v>
      </c>
      <c r="AJ8" s="120">
        <f ca="1">IF('INF S3 3'!AJ9=0,"",'INF S3 3'!AJ9)</f>
        <v>6.9444444444444447E-4</v>
      </c>
      <c r="AK8" s="128"/>
      <c r="AL8" s="122"/>
      <c r="AM8" s="120">
        <f ca="1">IF('INF S3 3'!AM9=0,"",'INF S3 3'!AM9)</f>
        <v>3.0867013888888884E-3</v>
      </c>
      <c r="AN8" s="128"/>
      <c r="AO8" s="123">
        <f ca="1">IF('INF S3 3'!AO9=0,"",'INF S3 3'!AO9)</f>
        <v>3.6689814814814814E-3</v>
      </c>
      <c r="AP8" s="246">
        <f ca="1">IF('INF S3 3'!AP9=0,"",'INF S3 3'!AP9)</f>
        <v>3.6689814814814814E-3</v>
      </c>
      <c r="AQ8" s="124">
        <f>IF(AND(ISNUMBER(AJ8),AJ8&gt;0),SUM(AJ$4:AJ8)+SUM(AM$4:AM8),"|")</f>
        <v>1.4254884259259257E-2</v>
      </c>
      <c r="AR8" s="125" t="str">
        <f>IF(AND(ISNUMBER(AK8),AK8&gt;0),SUM(AK$4:AK8)+SUM(AN$4:AN8),"|")</f>
        <v>|</v>
      </c>
      <c r="AS8" s="126" t="str">
        <f>IF(AND(ISNUMBER(AL8),AL8&gt;0),SUM(AL$4:AL8)+SUM(AO$4:AO8),"|")</f>
        <v>|</v>
      </c>
      <c r="AT8" s="241" t="s">
        <v>188</v>
      </c>
      <c r="AU8" s="120">
        <f ca="1">IF('INF S3 3'!AU9=0,"",'INF S3 3'!AU9)</f>
        <v>2.1705902777777791E-3</v>
      </c>
      <c r="AV8" s="128"/>
      <c r="AW8" s="123">
        <f ca="1">IF('INF S3 3'!AW9=0,"",'INF S3 3'!AW9)</f>
        <v>2.9861111111111113E-3</v>
      </c>
      <c r="AX8" s="246">
        <f ca="1">IF('INF S3 3'!AX9=0,"",'INF S3 3'!AX9)</f>
        <v>2.9861111111111113E-3</v>
      </c>
      <c r="AY8" s="124">
        <f>IF(AND(ISNUMBER(AJ8),AJ8&gt;0),SUM(AJ8:AJ$14)+SUM(AU8:AU$14),"|")</f>
        <v>1.9444548611111112E-2</v>
      </c>
      <c r="AZ8" s="125" t="str">
        <f>IF(AND(ISNUMBER(AK8),AK8&gt;0),SUM(AK8:AK$14)+SUM(AV8:AV$14),"|")</f>
        <v>|</v>
      </c>
      <c r="BA8" s="126" t="str">
        <f>IF(AND(ISNUMBER(AL8),AL8&gt;0),SUM(AL8:AL$14)+SUM(AW8:AW$14),"|")</f>
        <v>|</v>
      </c>
      <c r="BB8" s="241" t="s">
        <v>188</v>
      </c>
      <c r="BC8" s="47"/>
      <c r="BD8" s="62"/>
    </row>
    <row r="9" spans="1:60" ht="12" customHeight="1">
      <c r="A9" s="79"/>
      <c r="B9" s="79"/>
      <c r="C9" s="79"/>
      <c r="D9" s="79"/>
      <c r="E9" s="79"/>
      <c r="F9" s="79"/>
      <c r="G9" s="79"/>
      <c r="I9" s="37">
        <f ca="1">IF('INF S3 3'!I10=0,"",'INF S3 3'!I10)</f>
        <v>3</v>
      </c>
      <c r="J9" s="38">
        <f ca="1">IF('INF S3 3'!J10=0,"",'INF S3 3'!J10)</f>
        <v>285.79000000000002</v>
      </c>
      <c r="K9" s="118">
        <f ca="1">K$10+ABS(J9-J$10)</f>
        <v>22.39199999999996</v>
      </c>
      <c r="L9" s="119" t="str">
        <f ca="1">IF('INF S3 3'!L10=0,"",'INF S3 3'!L10)</f>
        <v>Paczkowo</v>
      </c>
      <c r="M9" s="120">
        <f ca="1">IF('INF S3 3'!M10=0,"",'INF S3 3'!M10)</f>
        <v>3.4722222222222202E-4</v>
      </c>
      <c r="N9" s="128"/>
      <c r="O9" s="122"/>
      <c r="P9" s="120">
        <f ca="1">IF('INF S3 3'!P10=0,"",'INF S3 3'!P10)</f>
        <v>2.1705902777777791E-3</v>
      </c>
      <c r="Q9" s="128"/>
      <c r="R9" s="123" t="str">
        <f ca="1">IF('INF S3 3'!R10=0,"",'INF S3 3'!R10)</f>
        <v/>
      </c>
      <c r="S9" s="246" t="str">
        <f ca="1">IF('INF S3 3'!S10=0,"",'INF S3 3'!S10)</f>
        <v/>
      </c>
      <c r="T9" s="124">
        <f>IF(AND(ISNUMBER(M9),M9&gt;0),SUM(M$4:M9)+SUM(P$4:P9),"|")</f>
        <v>1.7050729166666667E-2</v>
      </c>
      <c r="U9" s="125" t="str">
        <f>IF(AND(ISNUMBER(N9),N9&gt;0),SUM(N$4:N9)+SUM(Q$4:Q9),"|")</f>
        <v>|</v>
      </c>
      <c r="V9" s="126" t="str">
        <f>IF(AND(ISNUMBER(O9),O9&gt;0),SUM(O$4:O9)+SUM(R$4:R9),"|")</f>
        <v>|</v>
      </c>
      <c r="W9" s="241" t="s">
        <v>188</v>
      </c>
      <c r="X9" s="120">
        <f ca="1">IF('INF S3 3'!X10=0,"",'INF S3 3'!X10)</f>
        <v>3.0495833333333321E-3</v>
      </c>
      <c r="Y9" s="128"/>
      <c r="Z9" s="123" t="str">
        <f ca="1">IF('INF S3 3'!Z10=0,"",'INF S3 3'!Z10)</f>
        <v/>
      </c>
      <c r="AA9" s="246"/>
      <c r="AB9" s="124">
        <f>IF(AND(ISNUMBER(M9),M9&gt;0),SUM(M9:M$13)+SUM(X9:X$13),"|")</f>
        <v>1.9878287037037035E-2</v>
      </c>
      <c r="AC9" s="125" t="str">
        <f>IF(AND(ISNUMBER(N9),N9&gt;0),SUM(N9:N$13)+SUM(Y9:Y$13),"|")</f>
        <v>|</v>
      </c>
      <c r="AD9" s="126" t="str">
        <f>IF(AND(ISNUMBER(O9),O9&gt;0),SUM(O9:O$13)+SUM(Z9:Z$13),"|")</f>
        <v>|</v>
      </c>
      <c r="AE9" s="241" t="s">
        <v>188</v>
      </c>
      <c r="AF9" s="129">
        <f ca="1">IF('INF S3 3'!AF10=0,"",'INF S3 3'!AF10)</f>
        <v>3</v>
      </c>
      <c r="AG9" s="130">
        <f ca="1">IF('INF S3 3'!AG10=0,"",'INF S3 3'!AG10)</f>
        <v>285.79000000000002</v>
      </c>
      <c r="AH9" s="130">
        <f t="shared" si="0"/>
        <v>22.39199999999996</v>
      </c>
      <c r="AI9" s="119" t="str">
        <f ca="1">IF('INF S3 3'!AI10=0,"",'INF S3 3'!AI10)</f>
        <v>Paczkowo</v>
      </c>
      <c r="AJ9" s="120">
        <f ca="1">IF('INF S3 3'!AJ10=0,"",'INF S3 3'!AJ10)</f>
        <v>3.4722222222222202E-4</v>
      </c>
      <c r="AK9" s="128"/>
      <c r="AL9" s="122"/>
      <c r="AM9" s="120">
        <f ca="1">IF('INF S3 3'!AM10=0,"",'INF S3 3'!AM10)</f>
        <v>2.1705902777777791E-3</v>
      </c>
      <c r="AN9" s="128"/>
      <c r="AO9" s="123" t="str">
        <f ca="1">IF('INF S3 3'!AO10=0,"",'INF S3 3'!AO10)</f>
        <v/>
      </c>
      <c r="AP9" s="246" t="str">
        <f ca="1">IF('INF S3 3'!AP10=0,"",'INF S3 3'!AP10)</f>
        <v/>
      </c>
      <c r="AQ9" s="124">
        <f>IF(AND(ISNUMBER(AJ9),AJ9&gt;0),SUM(AJ$4:AJ9)+SUM(AM$4:AM9),"|")</f>
        <v>1.677269675925926E-2</v>
      </c>
      <c r="AR9" s="125" t="str">
        <f>IF(AND(ISNUMBER(AK9),AK9&gt;0),SUM(AK$4:AK9)+SUM(AN$4:AN9),"|")</f>
        <v>|</v>
      </c>
      <c r="AS9" s="126" t="str">
        <f>IF(AND(ISNUMBER(AL9),AL9&gt;0),SUM(AL$4:AL9)+SUM(AO$4:AO9),"|")</f>
        <v>|</v>
      </c>
      <c r="AT9" s="241" t="s">
        <v>188</v>
      </c>
      <c r="AU9" s="120">
        <f ca="1">IF('INF S3 3'!AU10=0,"",'INF S3 3'!AU10)</f>
        <v>3.0495833333333321E-3</v>
      </c>
      <c r="AV9" s="128"/>
      <c r="AW9" s="123" t="str">
        <f ca="1">IF('INF S3 3'!AW10=0,"",'INF S3 3'!AW10)</f>
        <v/>
      </c>
      <c r="AX9" s="246"/>
      <c r="AY9" s="124">
        <f>IF(AND(ISNUMBER(AJ9),AJ9&gt;0),SUM(AJ9:AJ$14)+SUM(AU9:AU$14),"|")</f>
        <v>1.657951388888889E-2</v>
      </c>
      <c r="AZ9" s="125" t="str">
        <f>IF(AND(ISNUMBER(AK9),AK9&gt;0),SUM(AK9:AK$14)+SUM(AV9:AV$14),"|")</f>
        <v>|</v>
      </c>
      <c r="BA9" s="126" t="str">
        <f>IF(AND(ISNUMBER(AL9),AL9&gt;0),SUM(AL9:AL$14)+SUM(AW9:AW$14),"|")</f>
        <v>|</v>
      </c>
      <c r="BB9" s="241" t="s">
        <v>188</v>
      </c>
      <c r="BC9" s="47"/>
      <c r="BD9" s="62"/>
      <c r="BF9" s="122"/>
    </row>
    <row r="10" spans="1:60" ht="12" customHeight="1">
      <c r="A10" s="79"/>
      <c r="B10" s="79"/>
      <c r="C10" s="79"/>
      <c r="D10" s="79"/>
      <c r="E10" s="79"/>
      <c r="F10" s="79"/>
      <c r="G10" s="79"/>
      <c r="I10" s="37">
        <f ca="1">IF('INF S3 3'!I11=0,"",'INF S3 3'!I11)</f>
        <v>3</v>
      </c>
      <c r="J10" s="38">
        <f ca="1">IF('INF S3 3'!J11=0,"",'INF S3 3'!J11)</f>
        <v>291.61799999999999</v>
      </c>
      <c r="K10" s="118">
        <f ca="1">K11+J11</f>
        <v>16.563999999999986</v>
      </c>
      <c r="L10" s="131" t="str">
        <f ca="1">IF('INF S3 3'!L11=0,"",'INF S3 3'!L11)</f>
        <v>Swarzędz</v>
      </c>
      <c r="M10" s="120">
        <f ca="1">IF('INF S3 3'!M11=0,"",'INF S3 3'!M11)</f>
        <v>6.9444444444444447E-4</v>
      </c>
      <c r="N10" s="128"/>
      <c r="O10" s="122"/>
      <c r="P10" s="120">
        <f ca="1">IF('INF S3 3'!P11=0,"",'INF S3 3'!P11)</f>
        <v>3.0495833333333321E-3</v>
      </c>
      <c r="Q10" s="128"/>
      <c r="R10" s="123">
        <f ca="1">IF('INF S3 3'!R11=0,"",'INF S3 3'!R11)</f>
        <v>2.9861111111111113E-3</v>
      </c>
      <c r="S10" s="246">
        <f ca="1">IF('INF S3 3'!S11=0,"",'INF S3 3'!S11)</f>
        <v>2.9861111111111113E-3</v>
      </c>
      <c r="T10" s="124">
        <f>IF(AND(ISNUMBER(M10),M10&gt;0),SUM(M$4:M10)+SUM(P$4:P10),"|")</f>
        <v>2.0794756944444444E-2</v>
      </c>
      <c r="U10" s="125" t="str">
        <f>IF(AND(ISNUMBER(N10),N10&gt;0),SUM(N$4:N10)+SUM(Q$4:Q10),"|")</f>
        <v>|</v>
      </c>
      <c r="V10" s="126" t="str">
        <f>IF(AND(ISNUMBER(O10),O10&gt;0),SUM(O$4:O10)+SUM(R$4:R10),"|")</f>
        <v>|</v>
      </c>
      <c r="W10" s="241" t="s">
        <v>188</v>
      </c>
      <c r="X10" s="120">
        <f>P11</f>
        <v>2.2453703703703702E-3</v>
      </c>
      <c r="Y10" s="128"/>
      <c r="Z10" s="123">
        <v>1.03125E-2</v>
      </c>
      <c r="AA10" s="246">
        <f>Z10</f>
        <v>1.03125E-2</v>
      </c>
      <c r="AB10" s="124">
        <f>IF(AND(ISNUMBER(M10),M10&gt;0),SUM(M10:M$13)+SUM(X10:X$13),"|")</f>
        <v>1.6481481481481479E-2</v>
      </c>
      <c r="AC10" s="125" t="str">
        <f>IF(AND(ISNUMBER(N10),N10&gt;0),SUM(N10:N$13)+SUM(Y10:Y$13),"|")</f>
        <v>|</v>
      </c>
      <c r="AD10" s="126" t="str">
        <f>IF(AND(ISNUMBER(O10),O10&gt;0),SUM(O10:O$13)+SUM(Z10:Z$13),"|")</f>
        <v>|</v>
      </c>
      <c r="AE10" s="241" t="s">
        <v>188</v>
      </c>
      <c r="AF10" s="129">
        <f ca="1">IF('INF S3 3'!AF11=0,"",'INF S3 3'!AF11)</f>
        <v>3</v>
      </c>
      <c r="AG10" s="130">
        <f ca="1">IF('INF S3 3'!AG11=0,"",'INF S3 3'!AG11)</f>
        <v>291.61799999999999</v>
      </c>
      <c r="AH10" s="130">
        <f t="shared" si="0"/>
        <v>16.563999999999986</v>
      </c>
      <c r="AI10" s="131" t="str">
        <f ca="1">IF('INF S3 3'!AI11=0,"",'INF S3 3'!AI11)</f>
        <v>Swarzędz</v>
      </c>
      <c r="AJ10" s="120">
        <f ca="1">IF('INF S3 3'!AJ11=0,"",'INF S3 3'!AJ11)</f>
        <v>6.9444444444444447E-4</v>
      </c>
      <c r="AK10" s="128"/>
      <c r="AL10" s="122"/>
      <c r="AM10" s="120">
        <f ca="1">IF('INF S3 3'!AM11=0,"",'INF S3 3'!AM11)</f>
        <v>3.0495833333333321E-3</v>
      </c>
      <c r="AN10" s="128"/>
      <c r="AO10" s="123">
        <f ca="1">IF('INF S3 3'!AO11=0,"",'INF S3 3'!AO11)</f>
        <v>2.9861111111111113E-3</v>
      </c>
      <c r="AP10" s="246">
        <f ca="1">IF('INF S3 3'!AP11=0,"",'INF S3 3'!AP11)</f>
        <v>2.9861111111111113E-3</v>
      </c>
      <c r="AQ10" s="124">
        <f>IF(AND(ISNUMBER(AJ10),AJ10&gt;0),SUM(AJ$4:AJ10)+SUM(AM$4:AM10),"|")</f>
        <v>2.0516724537037036E-2</v>
      </c>
      <c r="AR10" s="125" t="str">
        <f>IF(AND(ISNUMBER(AK10),AK10&gt;0),SUM(AK$4:AK10)+SUM(AN$4:AN10),"|")</f>
        <v>|</v>
      </c>
      <c r="AS10" s="126" t="str">
        <f>IF(AND(ISNUMBER(AL10),AL10&gt;0),SUM(AL$4:AL10)+SUM(AO$4:AO10),"|")</f>
        <v>|</v>
      </c>
      <c r="AT10" s="241" t="s">
        <v>188</v>
      </c>
      <c r="AU10" s="120">
        <f>AM11</f>
        <v>1.7871759259259262E-3</v>
      </c>
      <c r="AV10" s="128"/>
      <c r="AW10" s="123">
        <f>AO13</f>
        <v>5.4745370370370373E-3</v>
      </c>
      <c r="AX10" s="246">
        <f>AP13</f>
        <v>5.4745370370370373E-3</v>
      </c>
      <c r="AY10" s="124">
        <f>IF(AND(ISNUMBER(AJ10),AJ10&gt;0),SUM(AJ10:AJ$14)+SUM(AU10:AU$14),"|")</f>
        <v>1.3182708333333333E-2</v>
      </c>
      <c r="AZ10" s="125" t="str">
        <f>IF(AND(ISNUMBER(AK10),AK10&gt;0),SUM(AK10:AK$14)+SUM(AV10:AV$14),"|")</f>
        <v>|</v>
      </c>
      <c r="BA10" s="126" t="str">
        <f>IF(AND(ISNUMBER(AL10),AL10&gt;0),SUM(AL10:AL$14)+SUM(AW10:AW$14),"|")</f>
        <v>|</v>
      </c>
      <c r="BB10" s="241" t="s">
        <v>188</v>
      </c>
      <c r="BC10" s="66"/>
      <c r="BD10" s="62"/>
    </row>
    <row r="11" spans="1:60" ht="12" customHeight="1">
      <c r="I11" s="37">
        <v>352</v>
      </c>
      <c r="J11" s="38">
        <v>2.8039999999999998</v>
      </c>
      <c r="K11" s="118">
        <f>K12+11.662-J11</f>
        <v>13.759999999999986</v>
      </c>
      <c r="L11" s="119" t="s">
        <v>144</v>
      </c>
      <c r="M11" s="120">
        <v>3.4722222222222224E-4</v>
      </c>
      <c r="N11" s="121"/>
      <c r="O11" s="122"/>
      <c r="P11" s="120">
        <v>2.2453703703703702E-3</v>
      </c>
      <c r="Q11" s="121"/>
      <c r="R11" s="123"/>
      <c r="S11" s="246"/>
      <c r="T11" s="124">
        <f>IF(AND(ISNUMBER(M11),M11&gt;0),SUM(M$4:M11)+SUM(P$4:P11),"|")</f>
        <v>2.3387349537037035E-2</v>
      </c>
      <c r="U11" s="125" t="str">
        <f>IF(AND(ISNUMBER(N11),N11&gt;0),SUM(N$4:N11)+SUM(Q$4:Q11),"|")</f>
        <v>|</v>
      </c>
      <c r="V11" s="126" t="str">
        <f>IF(AND(ISNUMBER(O11),O11&gt;0),SUM(O$4:O11)+SUM(R$4:R11),"|")</f>
        <v>|</v>
      </c>
      <c r="W11" s="241" t="s">
        <v>188</v>
      </c>
      <c r="X11" s="120">
        <v>8.5995370370370357E-3</v>
      </c>
      <c r="Y11" s="121"/>
      <c r="Z11" s="123"/>
      <c r="AA11" s="246"/>
      <c r="AB11" s="124">
        <f>IF(AND(ISNUMBER(M11),M11&gt;0),SUM(M11:M$13)+SUM(X11:X$13),"|")</f>
        <v>1.3541666666666665E-2</v>
      </c>
      <c r="AC11" s="125" t="str">
        <f>IF(AND(ISNUMBER(N11),N11&gt;0),SUM(N11:N$13)+SUM(Y11:Y$13),"|")</f>
        <v>|</v>
      </c>
      <c r="AD11" s="126" t="str">
        <f>IF(AND(ISNUMBER(O11),O11&gt;0),SUM(O11:O$13)+SUM(Z11:Z$13),"|")</f>
        <v>|</v>
      </c>
      <c r="AE11" s="241" t="s">
        <v>188</v>
      </c>
      <c r="AF11" s="47">
        <f>IF(I11=0,"",I11)</f>
        <v>352</v>
      </c>
      <c r="AG11" s="118">
        <f>IF(J11=0,"",J11)</f>
        <v>2.8039999999999998</v>
      </c>
      <c r="AH11" s="118">
        <f t="shared" si="0"/>
        <v>13.759999999999986</v>
      </c>
      <c r="AI11" s="119" t="str">
        <f>IF(L11=0,"",L11)</f>
        <v>Nowa Wieś Poznańska</v>
      </c>
      <c r="AJ11" s="120">
        <f>IF(M11=0,"",M11)</f>
        <v>3.4722222222222224E-4</v>
      </c>
      <c r="AK11" s="120" t="str">
        <f>IF(N11=0,"",Q11)</f>
        <v/>
      </c>
      <c r="AL11" s="122"/>
      <c r="AM11" s="120">
        <v>1.7871759259259262E-3</v>
      </c>
      <c r="AN11" s="121"/>
      <c r="AO11" s="123"/>
      <c r="AP11" s="246"/>
      <c r="AQ11" s="124">
        <f>IF(AND(ISNUMBER(AJ11),AJ11&gt;0),SUM(AJ$4:AJ11)+SUM(AM$4:AM11),"|")</f>
        <v>2.2651122685185182E-2</v>
      </c>
      <c r="AR11" s="125" t="str">
        <f>IF(AND(ISNUMBER(AK11),AK11&gt;0),SUM(AK$4:AK11)+SUM(AN$4:AN11),"|")</f>
        <v>|</v>
      </c>
      <c r="AS11" s="126" t="str">
        <f>IF(AND(ISNUMBER(AL11),AL11&gt;0),SUM(AL$4:AL11)+SUM(AO$4:AO11),"|")</f>
        <v>|</v>
      </c>
      <c r="AT11" s="241" t="s">
        <v>188</v>
      </c>
      <c r="AU11" s="120">
        <f>AM12</f>
        <v>2.1838888888888889E-3</v>
      </c>
      <c r="AV11" s="121"/>
      <c r="AW11" s="140"/>
      <c r="AX11" s="246"/>
      <c r="AY11" s="124">
        <f>IF(AND(ISNUMBER(AJ11),AJ11&gt;0),SUM(AJ11:AJ$14)+SUM(AU11:AU$14),"|")</f>
        <v>1.0701087962962963E-2</v>
      </c>
      <c r="AZ11" s="125" t="str">
        <f>IF(AND(ISNUMBER(AK11),AK11&gt;0),SUM(AK11:AK$14)+SUM(AV11:AV$14),"|")</f>
        <v>|</v>
      </c>
      <c r="BA11" s="126" t="str">
        <f>IF(AND(ISNUMBER(AL11),AL11&gt;0),SUM(AL11:AL$14)+SUM(AW11:AW$14),"|")</f>
        <v>|</v>
      </c>
      <c r="BB11" s="241" t="s">
        <v>188</v>
      </c>
      <c r="BC11" s="47"/>
      <c r="BD11" s="64"/>
      <c r="BE11" s="41"/>
      <c r="BF11" s="122"/>
    </row>
    <row r="12" spans="1:60" ht="12" customHeight="1">
      <c r="I12" s="47">
        <v>272</v>
      </c>
      <c r="J12" s="118">
        <v>196.001</v>
      </c>
      <c r="K12" s="118">
        <f>200.903-J12</f>
        <v>4.9019999999999868</v>
      </c>
      <c r="L12" s="131" t="s">
        <v>145</v>
      </c>
      <c r="M12" s="120">
        <v>3.4722222222222224E-4</v>
      </c>
      <c r="N12" s="121"/>
      <c r="O12" s="122"/>
      <c r="P12" s="120">
        <v>7.743055555555556E-3</v>
      </c>
      <c r="Q12" s="121"/>
      <c r="R12" s="123">
        <v>9.4560185185185181E-3</v>
      </c>
      <c r="S12" s="246">
        <f>R12</f>
        <v>9.4560185185185181E-3</v>
      </c>
      <c r="T12" s="124">
        <f>IF(AND(ISNUMBER(M12),M12&gt;0),SUM(M$4:M12)+SUM(P$4:P12),"|")</f>
        <v>3.1477627314814814E-2</v>
      </c>
      <c r="U12" s="125" t="str">
        <f>IF(AND(ISNUMBER(N12),N12&gt;0),SUM(N$4:N12)+SUM(Q$4:Q12),"|")</f>
        <v>|</v>
      </c>
      <c r="V12" s="126" t="str">
        <f>IF(AND(ISNUMBER(O12),O12&gt;0),SUM(O$4:O12)+SUM(R$4:R12),"|")</f>
        <v>|</v>
      </c>
      <c r="W12" s="241" t="s">
        <v>188</v>
      </c>
      <c r="X12" s="120">
        <f>P13</f>
        <v>1.261574074074074E-3</v>
      </c>
      <c r="Y12" s="121"/>
      <c r="Z12" s="123">
        <f>R14</f>
        <v>3.2870370370370367E-3</v>
      </c>
      <c r="AA12" s="246">
        <f>Z12</f>
        <v>3.2870370370370367E-3</v>
      </c>
      <c r="AB12" s="124">
        <f>IF(AND(ISNUMBER(M12),M12&gt;0),SUM(M12:M$13)+SUM(X12:X$13),"|")</f>
        <v>4.5949074074074069E-3</v>
      </c>
      <c r="AC12" s="125" t="str">
        <f>IF(AND(ISNUMBER(N12),N12&gt;0),SUM(N12:N$13)+SUM(Y12:Y$13),"|")</f>
        <v>|</v>
      </c>
      <c r="AD12" s="126" t="str">
        <f>IF(AND(ISNUMBER(O12),O12&gt;0),SUM(O12:O$13)+SUM(Z12:Z$13),"|")</f>
        <v>|</v>
      </c>
      <c r="AE12" s="241" t="s">
        <v>188</v>
      </c>
      <c r="AF12" s="129">
        <v>352</v>
      </c>
      <c r="AG12" s="47">
        <v>5.7</v>
      </c>
      <c r="AH12" s="118">
        <f>AH13+11.662-AG12</f>
        <v>10.863999999999987</v>
      </c>
      <c r="AI12" s="134" t="s">
        <v>146</v>
      </c>
      <c r="AJ12" s="120">
        <v>3.4722222222222224E-4</v>
      </c>
      <c r="AK12" s="121"/>
      <c r="AL12" s="122"/>
      <c r="AM12" s="120">
        <v>2.1838888888888889E-3</v>
      </c>
      <c r="AN12" s="121"/>
      <c r="AO12" s="123"/>
      <c r="AP12" s="246"/>
      <c r="AQ12" s="124">
        <f>IF(AND(ISNUMBER(AJ12),AJ12&gt;0),SUM(AJ$4:AJ12)+SUM(AM$4:AM12),"|")</f>
        <v>2.5182233796296291E-2</v>
      </c>
      <c r="AR12" s="125" t="str">
        <f>IF(AND(ISNUMBER(AK12),AK12&gt;0),SUM(AK$4:AK12)+SUM(AN$4:AN12),"|")</f>
        <v>|</v>
      </c>
      <c r="AS12" s="126" t="str">
        <f>IF(AND(ISNUMBER(AL12),AL12&gt;0),SUM(AL$4:AL12)+SUM(AO$4:AO12),"|")</f>
        <v>|</v>
      </c>
      <c r="AT12" s="241" t="s">
        <v>188</v>
      </c>
      <c r="AU12" s="120">
        <f>AM13</f>
        <v>3.2278472222222222E-3</v>
      </c>
      <c r="AV12" s="121"/>
      <c r="AW12" s="140"/>
      <c r="AX12" s="246"/>
      <c r="AY12" s="124">
        <f>IF(AND(ISNUMBER(AJ12),AJ12&gt;0),SUM(AJ12:AJ$14)+SUM(AU12:AU$14),"|")</f>
        <v>8.1699768518518519E-3</v>
      </c>
      <c r="AZ12" s="125" t="str">
        <f>IF(AND(ISNUMBER(AK12),AK12&gt;0),SUM(AK12:AK$14)+SUM(AV12:AV$14),"|")</f>
        <v>|</v>
      </c>
      <c r="BA12" s="126" t="str">
        <f>IF(AND(ISNUMBER(AL12),AL12&gt;0),SUM(AL12:AL$14)+SUM(AW12:AW$14),"|")</f>
        <v>|</v>
      </c>
      <c r="BB12" s="241" t="s">
        <v>188</v>
      </c>
      <c r="BC12" s="47"/>
      <c r="BD12" s="64"/>
      <c r="BE12" s="41"/>
    </row>
    <row r="13" spans="1:60" ht="12" customHeight="1">
      <c r="I13" s="47">
        <v>272</v>
      </c>
      <c r="J13" s="118">
        <v>197.643</v>
      </c>
      <c r="K13" s="118">
        <f>200.903-J13</f>
        <v>3.2599999999999909</v>
      </c>
      <c r="L13" s="119" t="s">
        <v>147</v>
      </c>
      <c r="M13" s="120">
        <v>3.4722222222222224E-4</v>
      </c>
      <c r="N13" s="121"/>
      <c r="O13" s="122"/>
      <c r="P13" s="120">
        <v>1.261574074074074E-3</v>
      </c>
      <c r="Q13" s="121"/>
      <c r="R13" s="123"/>
      <c r="S13" s="246"/>
      <c r="T13" s="124">
        <f>IF(AND(ISNUMBER(M13),M13&gt;0),SUM(M$4:M13)+SUM(P$4:P13),"|")</f>
        <v>3.308642361111111E-2</v>
      </c>
      <c r="U13" s="125" t="str">
        <f>IF(AND(ISNUMBER(N13),N13&gt;0),SUM(N$4:N13)+SUM(Q$4:Q13),"|")</f>
        <v>|</v>
      </c>
      <c r="V13" s="126" t="str">
        <f>IF(AND(ISNUMBER(O13),O13&gt;0),SUM(O$4:O13)+SUM(R$4:R13),"|")</f>
        <v>|</v>
      </c>
      <c r="W13" s="241" t="s">
        <v>188</v>
      </c>
      <c r="X13" s="120">
        <f>P14</f>
        <v>2.6388888888888885E-3</v>
      </c>
      <c r="Y13" s="121"/>
      <c r="Z13" s="123"/>
      <c r="AA13" s="246"/>
      <c r="AB13" s="124">
        <f>IF(AND(ISNUMBER(M13),M13&gt;0),SUM(M13:M$13)+SUM(X13:X$13),"|")</f>
        <v>2.9861111111111108E-3</v>
      </c>
      <c r="AC13" s="125" t="str">
        <f>IF(AND(ISNUMBER(N13),N13&gt;0),SUM(N13:N$13)+SUM(Y13:Y$13),"|")</f>
        <v>|</v>
      </c>
      <c r="AD13" s="126" t="str">
        <f>IF(AND(ISNUMBER(O13),O13&gt;0),SUM(O13:O$13)+SUM(Z13:Z$13),"|")</f>
        <v>|</v>
      </c>
      <c r="AE13" s="241" t="s">
        <v>188</v>
      </c>
      <c r="AF13" s="47">
        <f t="shared" ref="AF13:AJ14" si="1">IF(I12=0,"",I12)</f>
        <v>272</v>
      </c>
      <c r="AG13" s="118">
        <f t="shared" si="1"/>
        <v>196.001</v>
      </c>
      <c r="AH13" s="118">
        <f t="shared" si="1"/>
        <v>4.9019999999999868</v>
      </c>
      <c r="AI13" s="131" t="str">
        <f t="shared" si="1"/>
        <v>Poznań Starołęka</v>
      </c>
      <c r="AJ13" s="120">
        <f t="shared" si="1"/>
        <v>3.4722222222222224E-4</v>
      </c>
      <c r="AK13" s="121"/>
      <c r="AL13" s="122"/>
      <c r="AM13" s="120">
        <v>3.2278472222222222E-3</v>
      </c>
      <c r="AN13" s="121"/>
      <c r="AO13" s="123">
        <f>AP13</f>
        <v>5.4745370370370373E-3</v>
      </c>
      <c r="AP13" s="246">
        <v>5.4745370370370373E-3</v>
      </c>
      <c r="AQ13" s="124">
        <f>IF(AND(ISNUMBER(AJ13),AJ13&gt;0),SUM(AJ$4:AJ13)+SUM(AM$4:AM13),"|")</f>
        <v>2.8757303240740738E-2</v>
      </c>
      <c r="AR13" s="125" t="str">
        <f>IF(AND(ISNUMBER(AK13),AK13&gt;0),SUM(AK$4:AK13)+SUM(AN$4:AN13),"|")</f>
        <v>|</v>
      </c>
      <c r="AS13" s="126" t="str">
        <f>IF(AND(ISNUMBER(AL13),AL13&gt;0),SUM(AL$4:AL13)+SUM(AO$4:AO13),"|")</f>
        <v>|</v>
      </c>
      <c r="AT13" s="241" t="s">
        <v>188</v>
      </c>
      <c r="AU13" s="120">
        <f t="shared" ref="AU13:AX14" si="2">IF(X12=0,"",X12)</f>
        <v>1.261574074074074E-3</v>
      </c>
      <c r="AV13" s="121" t="str">
        <f t="shared" si="2"/>
        <v/>
      </c>
      <c r="AW13" s="123">
        <f t="shared" si="2"/>
        <v>3.2870370370370367E-3</v>
      </c>
      <c r="AX13" s="246">
        <f t="shared" si="2"/>
        <v>3.2870370370370367E-3</v>
      </c>
      <c r="AY13" s="124">
        <f>IF(AND(ISNUMBER(AJ13),AJ13&gt;0),SUM(AJ13:AJ$14)+SUM(AU13:AU$14),"|")</f>
        <v>4.5949074074074069E-3</v>
      </c>
      <c r="AZ13" s="125" t="str">
        <f>IF(AND(ISNUMBER(AK13),AK13&gt;0),SUM(AK13:AK$14)+SUM(AV13:AV$14),"|")</f>
        <v>|</v>
      </c>
      <c r="BA13" s="126" t="str">
        <f>IF(AND(ISNUMBER(AL13),AL13&gt;0),SUM(AL13:AL$14)+SUM(AW13:AW$14),"|")</f>
        <v>|</v>
      </c>
      <c r="BB13" s="241" t="s">
        <v>188</v>
      </c>
      <c r="BC13" s="47"/>
      <c r="BD13" s="64"/>
      <c r="BE13" s="41"/>
      <c r="BF13" s="122"/>
    </row>
    <row r="14" spans="1:60" ht="12" customHeight="1">
      <c r="I14" s="47">
        <v>351</v>
      </c>
      <c r="J14" s="118">
        <v>0</v>
      </c>
      <c r="K14" s="118">
        <v>0</v>
      </c>
      <c r="L14" s="261" t="s">
        <v>45</v>
      </c>
      <c r="M14" s="136">
        <f>1*10^(-100)</f>
        <v>1E-100</v>
      </c>
      <c r="N14" s="136">
        <f>1*10^(-100)</f>
        <v>1E-100</v>
      </c>
      <c r="O14" s="136">
        <f>1*10^(-100)</f>
        <v>1E-100</v>
      </c>
      <c r="P14" s="120">
        <v>2.6388888888888885E-3</v>
      </c>
      <c r="Q14" s="128"/>
      <c r="R14" s="123">
        <v>3.2870370370370367E-3</v>
      </c>
      <c r="S14" s="246">
        <f>R14</f>
        <v>3.2870370370370367E-3</v>
      </c>
      <c r="T14" s="124">
        <f>IF(AND(ISNUMBER(M14),M14&gt;0),SUM(M$4:M14)+SUM(P$4:P14),"|")</f>
        <v>3.5725312499999995E-2</v>
      </c>
      <c r="U14" s="125">
        <f>IF(AND(ISNUMBER(N14),N14&gt;0),SUM(N$4:N14)+SUM(Q$4:Q14),"|")</f>
        <v>2E-100</v>
      </c>
      <c r="V14" s="126">
        <f>IF(AND(ISNUMBER(O14),O14&gt;0),SUM(O$4:O14)+SUM(R$4:R14),"|")</f>
        <v>2.5983796296296293E-2</v>
      </c>
      <c r="W14" s="241" t="s">
        <v>188</v>
      </c>
      <c r="X14" s="120">
        <f t="shared" ref="X14:AA16" si="3">IF(P15=0,"",P15)</f>
        <v>4.363425925925926E-3</v>
      </c>
      <c r="Y14" s="120" t="str">
        <f t="shared" si="3"/>
        <v/>
      </c>
      <c r="Z14" s="123">
        <f t="shared" si="3"/>
        <v>4.1156597222222219E-3</v>
      </c>
      <c r="AA14" s="246">
        <f t="shared" si="3"/>
        <v>4.0249513888888887E-3</v>
      </c>
      <c r="AB14" s="124">
        <f>IF(AND(ISNUMBER(M14),M14&gt;0),SUM(M14:M$22)+SUM(X14:X$22),"|")</f>
        <v>3.1192129629629625E-2</v>
      </c>
      <c r="AC14" s="125">
        <f>IF(AND(ISNUMBER(N14),N14&gt;0),SUM(N14:N$22)+SUM(Y14:Y$22),"|")</f>
        <v>2E-100</v>
      </c>
      <c r="AD14" s="126">
        <f>IF(AND(ISNUMBER(O14),O14&gt;0),SUM(O14:O$22)+SUM(Z14:Z$22),"|")</f>
        <v>2.654546064814815E-2</v>
      </c>
      <c r="AE14" s="241" t="s">
        <v>188</v>
      </c>
      <c r="AF14" s="47">
        <f t="shared" si="1"/>
        <v>272</v>
      </c>
      <c r="AG14" s="118">
        <f t="shared" si="1"/>
        <v>197.643</v>
      </c>
      <c r="AH14" s="118">
        <f t="shared" si="1"/>
        <v>3.2599999999999909</v>
      </c>
      <c r="AI14" s="119" t="str">
        <f t="shared" si="1"/>
        <v>Poznań Dębina</v>
      </c>
      <c r="AJ14" s="120">
        <f t="shared" si="1"/>
        <v>3.4722222222222224E-4</v>
      </c>
      <c r="AK14" s="121"/>
      <c r="AL14" s="122"/>
      <c r="AM14" s="120">
        <f t="shared" ref="AM14:AP15" si="4">IF(P13=0,"",P13)</f>
        <v>1.261574074074074E-3</v>
      </c>
      <c r="AN14" s="121" t="str">
        <f t="shared" si="4"/>
        <v/>
      </c>
      <c r="AO14" s="123" t="str">
        <f t="shared" si="4"/>
        <v/>
      </c>
      <c r="AP14" s="246" t="str">
        <f t="shared" si="4"/>
        <v/>
      </c>
      <c r="AQ14" s="124">
        <f>IF(AND(ISNUMBER(AJ14),AJ14&gt;0),SUM(AJ$4:AJ14)+SUM(AM$4:AM14),"|")</f>
        <v>3.0366099537037033E-2</v>
      </c>
      <c r="AR14" s="125" t="str">
        <f>IF(AND(ISNUMBER(AK14),AK14&gt;0),SUM(AK$4:AK14)+SUM(AN$4:AN14),"|")</f>
        <v>|</v>
      </c>
      <c r="AS14" s="126" t="str">
        <f>IF(AND(ISNUMBER(AL14),AL14&gt;0),SUM(AL$4:AL14)+SUM(AO$4:AO14),"|")</f>
        <v>|</v>
      </c>
      <c r="AT14" s="241" t="s">
        <v>188</v>
      </c>
      <c r="AU14" s="120">
        <f t="shared" si="2"/>
        <v>2.6388888888888885E-3</v>
      </c>
      <c r="AV14" s="121" t="str">
        <f t="shared" si="2"/>
        <v/>
      </c>
      <c r="AW14" s="123" t="str">
        <f t="shared" si="2"/>
        <v/>
      </c>
      <c r="AX14" s="246" t="str">
        <f t="shared" si="2"/>
        <v/>
      </c>
      <c r="AY14" s="124">
        <f>IF(AND(ISNUMBER(AJ14),AJ14&gt;0),SUM(AJ14:AJ$14)+SUM(AU14:AU$14),"|")</f>
        <v>2.9861111111111108E-3</v>
      </c>
      <c r="AZ14" s="125" t="str">
        <f>IF(AND(ISNUMBER(AK14),AK14&gt;0),SUM(AK14:AK$14)+SUM(AV14:AV$14),"|")</f>
        <v>|</v>
      </c>
      <c r="BA14" s="126" t="str">
        <f>IF(AND(ISNUMBER(AL14),AL14&gt;0),SUM(AL14:AL$14)+SUM(AW14:AW$14),"|")</f>
        <v>|</v>
      </c>
      <c r="BB14" s="241" t="s">
        <v>188</v>
      </c>
      <c r="BC14" s="47"/>
      <c r="BD14" s="62"/>
      <c r="BE14" s="157"/>
      <c r="BF14" s="122"/>
    </row>
    <row r="15" spans="1:60" ht="12" customHeight="1">
      <c r="A15" s="37">
        <v>351</v>
      </c>
      <c r="E15" s="37">
        <v>0</v>
      </c>
      <c r="F15" s="37">
        <v>1</v>
      </c>
      <c r="G15" s="37">
        <v>70</v>
      </c>
      <c r="I15" s="47">
        <v>351</v>
      </c>
      <c r="J15" s="118">
        <v>6.5309999999999997</v>
      </c>
      <c r="K15" s="118">
        <f>J15</f>
        <v>6.5309999999999997</v>
      </c>
      <c r="L15" s="131" t="s">
        <v>148</v>
      </c>
      <c r="M15" s="120">
        <v>3.4722222222222224E-4</v>
      </c>
      <c r="N15" s="121"/>
      <c r="O15" s="122"/>
      <c r="P15" s="120">
        <v>4.363425925925926E-3</v>
      </c>
      <c r="Q15" s="128"/>
      <c r="R15" s="123">
        <v>4.1156597222222219E-3</v>
      </c>
      <c r="S15" s="246">
        <v>4.0249513888888887E-3</v>
      </c>
      <c r="T15" s="124">
        <f>IF(AND(ISNUMBER(M15),M15&gt;0),SUM(M$15:M15)+SUM(P$15:P15),"|")</f>
        <v>4.7106481481481478E-3</v>
      </c>
      <c r="U15" s="125" t="str">
        <f>IF(AND(ISNUMBER(N15),N15&gt;0),SUM(N$15:N15)+SUM(Q$15:Q15),"|")</f>
        <v>|</v>
      </c>
      <c r="V15" s="126" t="str">
        <f>IF(AND(ISNUMBER(O15),O15&gt;0),SUM(O$15:O15)+SUM(R$15:R15),"|")</f>
        <v>|</v>
      </c>
      <c r="W15" s="241" t="s">
        <v>188</v>
      </c>
      <c r="X15" s="120">
        <f t="shared" si="3"/>
        <v>3.4027777777777784E-3</v>
      </c>
      <c r="Y15" s="120" t="str">
        <f t="shared" si="3"/>
        <v/>
      </c>
      <c r="Z15" s="123">
        <f t="shared" si="3"/>
        <v>2.860347222222222E-3</v>
      </c>
      <c r="AA15" s="246">
        <f t="shared" si="3"/>
        <v>2.7717638888888887E-3</v>
      </c>
      <c r="AB15" s="124">
        <f>IF(AND(ISNUMBER(M15),M15&gt;0),SUM(M15:M$22)+SUM(X15:X$22),"|")</f>
        <v>2.6828703703703702E-2</v>
      </c>
      <c r="AC15" s="125" t="str">
        <f>IF(AND(ISNUMBER(N15),N15&gt;0),SUM(N15:N$22)+SUM(Y15:Y$22),"|")</f>
        <v>|</v>
      </c>
      <c r="AD15" s="126" t="str">
        <f>IF(AND(ISNUMBER(O15),O15&gt;0),SUM(O15:O$22)+SUM(Z15:Z$22),"|")</f>
        <v>|</v>
      </c>
      <c r="AE15" s="241" t="s">
        <v>188</v>
      </c>
      <c r="AF15" s="47">
        <f>IF(I14=0,"",I14)</f>
        <v>351</v>
      </c>
      <c r="AG15" s="118">
        <v>0</v>
      </c>
      <c r="AH15" s="118">
        <v>0</v>
      </c>
      <c r="AI15" s="261" t="str">
        <f>IF(L14=0,"",L14)</f>
        <v>Poznań Główny</v>
      </c>
      <c r="AJ15" s="136">
        <f>1*10^(-100)</f>
        <v>1E-100</v>
      </c>
      <c r="AK15" s="136">
        <f>1*10^(-100)</f>
        <v>1E-100</v>
      </c>
      <c r="AL15" s="136">
        <f>1*10^(-100)</f>
        <v>1E-100</v>
      </c>
      <c r="AM15" s="120">
        <f t="shared" si="4"/>
        <v>2.6388888888888885E-3</v>
      </c>
      <c r="AN15" s="128" t="str">
        <f t="shared" si="4"/>
        <v/>
      </c>
      <c r="AO15" s="123">
        <f t="shared" si="4"/>
        <v>3.2870370370370367E-3</v>
      </c>
      <c r="AP15" s="246">
        <f t="shared" si="4"/>
        <v>3.2870370370370367E-3</v>
      </c>
      <c r="AQ15" s="124">
        <f>IF(AND(ISNUMBER(AJ15),AJ15&gt;0),SUM(AJ$4:AJ15)+SUM(AM$4:AM15),"|")</f>
        <v>3.3004988425925919E-2</v>
      </c>
      <c r="AR15" s="125">
        <f>IF(AND(ISNUMBER(AK15),AK15&gt;0),SUM(AK$4:AK15)+SUM(AN$4:AN15),"|")</f>
        <v>2E-100</v>
      </c>
      <c r="AS15" s="126">
        <f>IF(AND(ISNUMBER(AL15),AL15&gt;0),SUM(AL$4:AL15)+SUM(AO$4:AO15),"|")</f>
        <v>2.1724537037037035E-2</v>
      </c>
      <c r="AT15" s="241" t="s">
        <v>188</v>
      </c>
      <c r="AU15" s="120">
        <f t="shared" ref="AU15:AU22" si="5">IF(AM16=0,"",AM16)</f>
        <v>3.5369560185185183E-3</v>
      </c>
      <c r="AV15" s="121" t="str">
        <f t="shared" ref="AV15:AV22" si="6">IF(AN16=0,"",AN16)</f>
        <v/>
      </c>
      <c r="AW15" s="123">
        <f t="shared" ref="AW15:AW22" si="7">IF(AO16=0,"",AO16)</f>
        <v>2.9466782407407406E-3</v>
      </c>
      <c r="AX15" s="246">
        <f t="shared" ref="AX15:AX22" si="8">IF(AP16=0,"",AP16)</f>
        <v>2.8559699074074073E-3</v>
      </c>
      <c r="AY15" s="124">
        <f>IF(AND(ISNUMBER(AJ15),AJ15&gt;0),SUM(AJ15:AJ$24)+SUM(AU15:AU$24),"|")</f>
        <v>2.8499723337440899E-2</v>
      </c>
      <c r="AZ15" s="125">
        <f>IF(AND(ISNUMBER(AK15),AK15&gt;0),SUM(AK15:AK$24)+SUM(AV15:AV$24),"|")</f>
        <v>2E-100</v>
      </c>
      <c r="BA15" s="126">
        <f>IF(AND(ISNUMBER(AL15),AL15&gt;0),SUM(AL15:AL$24)+SUM(AW15:AW$24),"|")</f>
        <v>1.6937916666666667E-2</v>
      </c>
      <c r="BB15" s="241" t="s">
        <v>188</v>
      </c>
      <c r="BC15" s="47"/>
      <c r="BF15" s="122"/>
      <c r="BG15" s="41"/>
    </row>
    <row r="16" spans="1:60" ht="12" customHeight="1">
      <c r="A16" s="37">
        <v>351</v>
      </c>
      <c r="E16" s="37">
        <v>1</v>
      </c>
      <c r="F16" s="37">
        <v>2.1</v>
      </c>
      <c r="G16" s="37">
        <v>80</v>
      </c>
      <c r="I16" s="47">
        <v>351</v>
      </c>
      <c r="J16" s="118">
        <v>12.909000000000001</v>
      </c>
      <c r="K16" s="118">
        <f t="shared" ref="K16:K22" si="9">J16</f>
        <v>12.909000000000001</v>
      </c>
      <c r="L16" s="131" t="s">
        <v>149</v>
      </c>
      <c r="M16" s="120">
        <v>3.4722222222222224E-4</v>
      </c>
      <c r="N16" s="121"/>
      <c r="O16" s="122"/>
      <c r="P16" s="120">
        <v>3.4027777777777784E-3</v>
      </c>
      <c r="Q16" s="128"/>
      <c r="R16" s="123">
        <v>2.860347222222222E-3</v>
      </c>
      <c r="S16" s="246">
        <v>2.7717638888888887E-3</v>
      </c>
      <c r="T16" s="124">
        <f>IF(AND(ISNUMBER(M16),M16&gt;0),SUM(M$15:M16)+SUM(P$15:P16),"|")</f>
        <v>8.4606481481481477E-3</v>
      </c>
      <c r="U16" s="125" t="str">
        <f>IF(AND(ISNUMBER(N16),N16&gt;0),SUM(N$15:N16)+SUM(Q$15:Q16),"|")</f>
        <v>|</v>
      </c>
      <c r="V16" s="126" t="str">
        <f>IF(AND(ISNUMBER(O16),O16&gt;0),SUM(O$15:O16)+SUM(R$15:R16),"|")</f>
        <v>|</v>
      </c>
      <c r="W16" s="241" t="s">
        <v>188</v>
      </c>
      <c r="X16" s="120">
        <f t="shared" si="3"/>
        <v>2.8587962962962963E-3</v>
      </c>
      <c r="Y16" s="120" t="str">
        <f t="shared" si="3"/>
        <v/>
      </c>
      <c r="Z16" s="123">
        <f t="shared" si="3"/>
        <v>2.6018611111111108E-3</v>
      </c>
      <c r="AA16" s="246">
        <f t="shared" si="3"/>
        <v>2.5312638888888889E-3</v>
      </c>
      <c r="AB16" s="124">
        <f>IF(AND(ISNUMBER(M16),M16&gt;0),SUM(M16:M$22)+SUM(X16:X$22),"|")</f>
        <v>2.3078703703703702E-2</v>
      </c>
      <c r="AC16" s="125" t="str">
        <f>IF(AND(ISNUMBER(N16),N16&gt;0),SUM(N16:N$22)+SUM(Y16:Y$22),"|")</f>
        <v>|</v>
      </c>
      <c r="AD16" s="126" t="str">
        <f>IF(AND(ISNUMBER(O16),O16&gt;0),SUM(O16:O$22)+SUM(Z16:Z$22),"|")</f>
        <v>|</v>
      </c>
      <c r="AE16" s="241" t="s">
        <v>188</v>
      </c>
      <c r="AF16" s="47">
        <f>IF(I15=0,"",I15)</f>
        <v>351</v>
      </c>
      <c r="AG16" s="118">
        <f t="shared" ref="AG16:AH18" si="10">IF(J15=0,"",J15)</f>
        <v>6.5309999999999997</v>
      </c>
      <c r="AH16" s="118">
        <f t="shared" si="10"/>
        <v>6.5309999999999997</v>
      </c>
      <c r="AI16" s="131" t="str">
        <f>IF(L15=0,"",L15)</f>
        <v>Poznań Wola</v>
      </c>
      <c r="AJ16" s="120">
        <f>IF(M15=0,"",M15)</f>
        <v>3.4722222222222224E-4</v>
      </c>
      <c r="AK16" s="121"/>
      <c r="AL16" s="122"/>
      <c r="AM16" s="120">
        <v>3.5369560185185183E-3</v>
      </c>
      <c r="AN16" s="128"/>
      <c r="AO16" s="123">
        <v>2.9466782407407406E-3</v>
      </c>
      <c r="AP16" s="246">
        <v>2.8559699074074073E-3</v>
      </c>
      <c r="AQ16" s="124">
        <f>IF(AND(ISNUMBER(AJ16),AJ16&gt;0),SUM(AJ$16:AJ16)+SUM(AM$16:AM16),"|")</f>
        <v>3.8841782407407406E-3</v>
      </c>
      <c r="AR16" s="125" t="str">
        <f>IF(AND(ISNUMBER(AK16),AK16&gt;0),SUM(AK$16:AK16)+SUM(AN$16:AN16),"|")</f>
        <v>|</v>
      </c>
      <c r="AS16" s="126" t="str">
        <f>IF(AND(ISNUMBER(AL16),AL16&gt;0),SUM(AL$16:AL16)+SUM(AO$16:AO16),"|")</f>
        <v>|</v>
      </c>
      <c r="AT16" s="241" t="s">
        <v>188</v>
      </c>
      <c r="AU16" s="120">
        <f t="shared" si="5"/>
        <v>3.0593543283268447E-3</v>
      </c>
      <c r="AV16" s="121" t="str">
        <f t="shared" si="6"/>
        <v/>
      </c>
      <c r="AW16" s="123">
        <f t="shared" si="7"/>
        <v>1.9575694444444445E-3</v>
      </c>
      <c r="AX16" s="246">
        <f t="shared" si="8"/>
        <v>1.868986111111111E-3</v>
      </c>
      <c r="AY16" s="124">
        <f>IF(AND(ISNUMBER(AJ16),AJ16&gt;0),SUM(AJ16:AJ$24)+SUM(AU16:AU$24),"|")</f>
        <v>2.4962767318922385E-2</v>
      </c>
      <c r="AZ16" s="125" t="str">
        <f>IF(AND(ISNUMBER(AK16),AK16&gt;0),SUM(AK16:AK$24)+SUM(AV16:AV$24),"|")</f>
        <v>|</v>
      </c>
      <c r="BA16" s="126" t="str">
        <f>IF(AND(ISNUMBER(AL16),AL16&gt;0),SUM(AL16:AL$24)+SUM(AW16:AW$24),"|")</f>
        <v>|</v>
      </c>
      <c r="BB16" s="241" t="s">
        <v>188</v>
      </c>
      <c r="BC16" s="47"/>
      <c r="BD16" s="62"/>
      <c r="BE16" s="62"/>
      <c r="BF16" s="122"/>
      <c r="BG16" s="41"/>
      <c r="BH16" s="41"/>
    </row>
    <row r="17" spans="1:60" ht="12" customHeight="1">
      <c r="A17" s="37">
        <v>351</v>
      </c>
      <c r="E17" s="37">
        <v>2.1</v>
      </c>
      <c r="F17" s="37">
        <v>3.1</v>
      </c>
      <c r="G17" s="37">
        <v>100</v>
      </c>
      <c r="I17" s="47">
        <v>351</v>
      </c>
      <c r="J17" s="118">
        <v>17.742999999999999</v>
      </c>
      <c r="K17" s="118">
        <f t="shared" si="9"/>
        <v>17.742999999999999</v>
      </c>
      <c r="L17" s="131" t="s">
        <v>150</v>
      </c>
      <c r="M17" s="120">
        <v>3.4722222222222202E-4</v>
      </c>
      <c r="N17" s="121"/>
      <c r="O17" s="122"/>
      <c r="P17" s="120">
        <v>2.8587962962962963E-3</v>
      </c>
      <c r="Q17" s="128"/>
      <c r="R17" s="123">
        <v>2.6018611111111108E-3</v>
      </c>
      <c r="S17" s="246">
        <v>2.5312638888888889E-3</v>
      </c>
      <c r="T17" s="124">
        <f>IF(AND(ISNUMBER(M17),M17&gt;0),SUM(M$15:M17)+SUM(P$15:P17),"|")</f>
        <v>1.1666666666666667E-2</v>
      </c>
      <c r="U17" s="125" t="str">
        <f>IF(AND(ISNUMBER(N17),N17&gt;0),SUM(N$15:N17)+SUM(Q$15:Q17),"|")</f>
        <v>|</v>
      </c>
      <c r="V17" s="126" t="str">
        <f>IF(AND(ISNUMBER(O17),O17&gt;0),SUM(O$15:O17)+SUM(R$15:R17),"|")</f>
        <v>|</v>
      </c>
      <c r="W17" s="241" t="s">
        <v>188</v>
      </c>
      <c r="X17" s="120">
        <f t="shared" ref="X17:Y21" si="11">IF(P18=0,"",P18)</f>
        <v>3.7037037037037034E-3</v>
      </c>
      <c r="Y17" s="120" t="str">
        <f t="shared" si="11"/>
        <v/>
      </c>
      <c r="Z17" s="123">
        <f>IF(R20=0,"",R20)</f>
        <v>7.8125E-3</v>
      </c>
      <c r="AA17" s="246">
        <f>IF(S20=0,"",S20)</f>
        <v>7.4652777777777781E-3</v>
      </c>
      <c r="AB17" s="124">
        <f>IF(AND(ISNUMBER(M17),M17&gt;0),SUM(M17:M$22)+SUM(X17:X$22),"|")</f>
        <v>1.9872685185185181E-2</v>
      </c>
      <c r="AC17" s="125" t="str">
        <f>IF(AND(ISNUMBER(N17),N17&gt;0),SUM(N17:N$22)+SUM(Y17:Y$22),"|")</f>
        <v>|</v>
      </c>
      <c r="AD17" s="126" t="str">
        <f>IF(AND(ISNUMBER(O17),O17&gt;0),SUM(O17:O$22)+SUM(Z17:Z$22),"|")</f>
        <v>|</v>
      </c>
      <c r="AE17" s="241" t="s">
        <v>188</v>
      </c>
      <c r="AF17" s="47">
        <f>IF(I16=0,"",I16)</f>
        <v>351</v>
      </c>
      <c r="AG17" s="118">
        <f t="shared" si="10"/>
        <v>12.909000000000001</v>
      </c>
      <c r="AH17" s="118">
        <f t="shared" si="10"/>
        <v>12.909000000000001</v>
      </c>
      <c r="AI17" s="131" t="str">
        <f>IF(L16=0,"",L16)</f>
        <v>Kiekrz</v>
      </c>
      <c r="AJ17" s="120">
        <f>IF(M16=0,"",M16)</f>
        <v>3.4722222222222224E-4</v>
      </c>
      <c r="AK17" s="121"/>
      <c r="AL17" s="122"/>
      <c r="AM17" s="120">
        <v>3.0593543283268447E-3</v>
      </c>
      <c r="AN17" s="128"/>
      <c r="AO17" s="123">
        <v>1.9575694444444445E-3</v>
      </c>
      <c r="AP17" s="246">
        <v>1.868986111111111E-3</v>
      </c>
      <c r="AQ17" s="124">
        <f>IF(AND(ISNUMBER(AJ17),AJ17&gt;0),SUM(AJ$16:AJ17)+SUM(AM$16:AM17),"|")</f>
        <v>7.2907547912898071E-3</v>
      </c>
      <c r="AR17" s="125" t="str">
        <f>IF(AND(ISNUMBER(AK17),AK17&gt;0),SUM(AK$16:AK17)+SUM(AN$16:AN17),"|")</f>
        <v>|</v>
      </c>
      <c r="AS17" s="126" t="str">
        <f>IF(AND(ISNUMBER(AL17),AL17&gt;0),SUM(AL$16:AL17)+SUM(AO$16:AO17),"|")</f>
        <v>|</v>
      </c>
      <c r="AT17" s="241" t="s">
        <v>188</v>
      </c>
      <c r="AU17" s="120">
        <f t="shared" si="5"/>
        <v>2.5108714223439459E-3</v>
      </c>
      <c r="AV17" s="121" t="str">
        <f t="shared" si="6"/>
        <v/>
      </c>
      <c r="AW17" s="123">
        <f t="shared" si="7"/>
        <v>1.4409953703703705E-3</v>
      </c>
      <c r="AX17" s="246">
        <f t="shared" si="8"/>
        <v>1.3738564814814815E-3</v>
      </c>
      <c r="AY17" s="124">
        <f>IF(AND(ISNUMBER(AJ17),AJ17&gt;0),SUM(AJ17:AJ$24)+SUM(AU17:AU$24),"|")</f>
        <v>2.1556190768373316E-2</v>
      </c>
      <c r="AZ17" s="125" t="str">
        <f>IF(AND(ISNUMBER(AK17),AK17&gt;0),SUM(AK17:AK$24)+SUM(AV17:AV$24),"|")</f>
        <v>|</v>
      </c>
      <c r="BA17" s="126" t="str">
        <f>IF(AND(ISNUMBER(AL17),AL17&gt;0),SUM(AL17:AL$24)+SUM(AW17:AW$24),"|")</f>
        <v>|</v>
      </c>
      <c r="BB17" s="241" t="s">
        <v>188</v>
      </c>
      <c r="BC17" s="47"/>
      <c r="BD17" s="62"/>
      <c r="BE17" s="62"/>
      <c r="BF17" s="122"/>
      <c r="BG17" s="41"/>
      <c r="BH17" s="41"/>
    </row>
    <row r="18" spans="1:60" ht="12" customHeight="1">
      <c r="A18" s="37">
        <v>351</v>
      </c>
      <c r="E18" s="37">
        <v>3.1</v>
      </c>
      <c r="F18" s="37">
        <v>11.2</v>
      </c>
      <c r="G18" s="37">
        <v>160</v>
      </c>
      <c r="I18" s="47">
        <v>351</v>
      </c>
      <c r="J18" s="118">
        <v>24.254000000000001</v>
      </c>
      <c r="K18" s="118">
        <f t="shared" si="9"/>
        <v>24.254000000000001</v>
      </c>
      <c r="L18" s="119" t="s">
        <v>151</v>
      </c>
      <c r="M18" s="120">
        <v>3.4722222222222202E-4</v>
      </c>
      <c r="N18" s="121"/>
      <c r="O18" s="122"/>
      <c r="P18" s="120">
        <v>3.7037037037037034E-3</v>
      </c>
      <c r="Q18" s="128"/>
      <c r="R18" s="123"/>
      <c r="S18" s="246"/>
      <c r="T18" s="124">
        <f>IF(AND(ISNUMBER(M18),M18&gt;0),SUM(M$15:M18)+SUM(P$15:P18),"|")</f>
        <v>1.5717592592592592E-2</v>
      </c>
      <c r="U18" s="125" t="str">
        <f>IF(AND(ISNUMBER(N18),N18&gt;0),SUM(N$15:N18)+SUM(Q$15:Q18),"|")</f>
        <v>|</v>
      </c>
      <c r="V18" s="126" t="str">
        <f>IF(AND(ISNUMBER(O18),O18&gt;0),SUM(O$15:O18)+SUM(R$15:R18),"|")</f>
        <v>|</v>
      </c>
      <c r="W18" s="241" t="s">
        <v>188</v>
      </c>
      <c r="X18" s="120">
        <f t="shared" si="11"/>
        <v>3.0671296296296297E-3</v>
      </c>
      <c r="Y18" s="120" t="str">
        <f t="shared" si="11"/>
        <v/>
      </c>
      <c r="Z18" s="123"/>
      <c r="AA18" s="246"/>
      <c r="AB18" s="124">
        <f>IF(AND(ISNUMBER(M18),M18&gt;0),SUM(M18:M$22)+SUM(X18:X$22),"|")</f>
        <v>1.5821759259259258E-2</v>
      </c>
      <c r="AC18" s="125" t="str">
        <f>IF(AND(ISNUMBER(N18),N18&gt;0),SUM(N18:N$22)+SUM(Y18:Y$22),"|")</f>
        <v>|</v>
      </c>
      <c r="AD18" s="126" t="str">
        <f>IF(AND(ISNUMBER(O18),O18&gt;0),SUM(O18:O$22)+SUM(Z18:Z$22),"|")</f>
        <v>|</v>
      </c>
      <c r="AE18" s="241" t="s">
        <v>188</v>
      </c>
      <c r="AF18" s="47">
        <f>IF(I17=0,"",I17)</f>
        <v>351</v>
      </c>
      <c r="AG18" s="118">
        <f t="shared" si="10"/>
        <v>17.742999999999999</v>
      </c>
      <c r="AH18" s="118">
        <f t="shared" si="10"/>
        <v>17.742999999999999</v>
      </c>
      <c r="AI18" s="131" t="str">
        <f>IF(L17=0,"",L17)</f>
        <v>Rokietnica</v>
      </c>
      <c r="AJ18" s="120">
        <f>IF(M17=0,"",M17)</f>
        <v>3.4722222222222202E-4</v>
      </c>
      <c r="AK18" s="121"/>
      <c r="AL18" s="122"/>
      <c r="AM18" s="120">
        <v>2.5108714223439459E-3</v>
      </c>
      <c r="AN18" s="128"/>
      <c r="AO18" s="123">
        <v>1.4409953703703705E-3</v>
      </c>
      <c r="AP18" s="246">
        <v>1.3738564814814815E-3</v>
      </c>
      <c r="AQ18" s="124">
        <f>IF(AND(ISNUMBER(AJ18),AJ18&gt;0),SUM(AJ$16:AJ18)+SUM(AM$16:AM18),"|")</f>
        <v>1.0148848435855975E-2</v>
      </c>
      <c r="AR18" s="125" t="str">
        <f>IF(AND(ISNUMBER(AK18),AK18&gt;0),SUM(AK$16:AK18)+SUM(AN$16:AN18),"|")</f>
        <v>|</v>
      </c>
      <c r="AS18" s="126" t="str">
        <f>IF(AND(ISNUMBER(AL18),AL18&gt;0),SUM(AL$16:AL18)+SUM(AO$16:AO18),"|")</f>
        <v>|</v>
      </c>
      <c r="AT18" s="241" t="s">
        <v>188</v>
      </c>
      <c r="AU18" s="120">
        <f t="shared" si="5"/>
        <v>1.5599072129422137E-3</v>
      </c>
      <c r="AV18" s="121" t="str">
        <f t="shared" si="6"/>
        <v/>
      </c>
      <c r="AW18" s="123">
        <f>IF(AO22=0,"",AO22)</f>
        <v>4.5254629629629629E-3</v>
      </c>
      <c r="AX18" s="246">
        <f>IF(AP22=0,"",AP22)</f>
        <v>4.3287037037037035E-3</v>
      </c>
      <c r="AY18" s="124">
        <f>IF(AND(ISNUMBER(AJ18),AJ18&gt;0),SUM(AJ18:AJ$24)+SUM(AU18:AU$24),"|")</f>
        <v>1.8698097123807149E-2</v>
      </c>
      <c r="AZ18" s="125" t="str">
        <f>IF(AND(ISNUMBER(AK18),AK18&gt;0),SUM(AK18:AK$24)+SUM(AV18:AV$24),"|")</f>
        <v>|</v>
      </c>
      <c r="BA18" s="126" t="str">
        <f>IF(AND(ISNUMBER(AL18),AL18&gt;0),SUM(AL18:AL$24)+SUM(AW18:AW$24),"|")</f>
        <v>|</v>
      </c>
      <c r="BB18" s="241" t="s">
        <v>188</v>
      </c>
      <c r="BC18" s="47"/>
      <c r="BD18" s="62"/>
      <c r="BE18" s="62"/>
      <c r="BF18" s="122"/>
      <c r="BG18" s="41"/>
      <c r="BH18" s="41"/>
    </row>
    <row r="19" spans="1:60" ht="12" customHeight="1">
      <c r="A19" s="37">
        <v>351</v>
      </c>
      <c r="E19" s="37">
        <v>11.2</v>
      </c>
      <c r="F19" s="37">
        <v>13.3</v>
      </c>
      <c r="G19" s="37">
        <v>140</v>
      </c>
      <c r="I19" s="47">
        <v>351</v>
      </c>
      <c r="J19" s="118">
        <v>29.425000000000001</v>
      </c>
      <c r="K19" s="118">
        <f t="shared" si="9"/>
        <v>29.425000000000001</v>
      </c>
      <c r="L19" s="119" t="s">
        <v>152</v>
      </c>
      <c r="M19" s="120">
        <v>3.4722222222222202E-4</v>
      </c>
      <c r="N19" s="121"/>
      <c r="O19" s="122"/>
      <c r="P19" s="120">
        <v>3.0671296296296297E-3</v>
      </c>
      <c r="Q19" s="128"/>
      <c r="R19" s="123"/>
      <c r="S19" s="246"/>
      <c r="T19" s="124">
        <f>IF(AND(ISNUMBER(M19),M19&gt;0),SUM(M$15:M19)+SUM(P$15:P19),"|")</f>
        <v>1.9131944444444444E-2</v>
      </c>
      <c r="U19" s="125" t="str">
        <f>IF(AND(ISNUMBER(N19),N19&gt;0),SUM(N$15:N19)+SUM(Q$15:Q19),"|")</f>
        <v>|</v>
      </c>
      <c r="V19" s="126" t="str">
        <f>IF(AND(ISNUMBER(O19),O19&gt;0),SUM(O$15:O19)+SUM(R$15:R19),"|")</f>
        <v>|</v>
      </c>
      <c r="W19" s="241" t="s">
        <v>188</v>
      </c>
      <c r="X19" s="120">
        <f t="shared" si="11"/>
        <v>2.4305555555555556E-3</v>
      </c>
      <c r="Y19" s="120" t="str">
        <f t="shared" si="11"/>
        <v/>
      </c>
      <c r="Z19" s="140"/>
      <c r="AA19" s="252"/>
      <c r="AB19" s="124">
        <f>IF(AND(ISNUMBER(M19),M19&gt;0),SUM(M19:M$22)+SUM(X19:X$22),"|")</f>
        <v>1.2407407407407407E-2</v>
      </c>
      <c r="AC19" s="125" t="str">
        <f>IF(AND(ISNUMBER(N19),N19&gt;0),SUM(N19:N$22)+SUM(Y19:Y$22),"|")</f>
        <v>|</v>
      </c>
      <c r="AD19" s="126" t="str">
        <f>IF(AND(ISNUMBER(O19),O19&gt;0),SUM(O19:O$22)+SUM(Z19:Z$22),"|")</f>
        <v>|</v>
      </c>
      <c r="AE19" s="241" t="s">
        <v>188</v>
      </c>
      <c r="AF19" s="129">
        <v>351</v>
      </c>
      <c r="AG19" s="47">
        <v>19.899999999999999</v>
      </c>
      <c r="AH19" s="118">
        <f>AG19</f>
        <v>19.899999999999999</v>
      </c>
      <c r="AI19" s="134" t="s">
        <v>153</v>
      </c>
      <c r="AJ19" s="120">
        <v>3.4722222222222224E-4</v>
      </c>
      <c r="AK19" s="121"/>
      <c r="AL19" s="122"/>
      <c r="AM19" s="120">
        <v>1.5599072129422137E-3</v>
      </c>
      <c r="AN19" s="128"/>
      <c r="AO19" s="123"/>
      <c r="AP19" s="246"/>
      <c r="AQ19" s="124">
        <f>IF(AND(ISNUMBER(AJ19),AJ19&gt;0),SUM(AJ$16:AJ19)+SUM(AM$16:AM19),"|")</f>
        <v>1.2055977871020411E-2</v>
      </c>
      <c r="AR19" s="125" t="str">
        <f>IF(AND(ISNUMBER(AK19),AK19&gt;0),SUM(AK$16:AK19)+SUM(AN$16:AN19),"|")</f>
        <v>|</v>
      </c>
      <c r="AS19" s="126" t="str">
        <f>IF(AND(ISNUMBER(AL19),AL19&gt;0),SUM(AL$16:AL19)+SUM(AO$16:AO19),"|")</f>
        <v>|</v>
      </c>
      <c r="AT19" s="241" t="s">
        <v>188</v>
      </c>
      <c r="AU19" s="120">
        <f t="shared" si="5"/>
        <v>2.3403586018311082E-3</v>
      </c>
      <c r="AV19" s="121" t="str">
        <f t="shared" si="6"/>
        <v/>
      </c>
      <c r="AW19" s="123" t="str">
        <f t="shared" si="7"/>
        <v/>
      </c>
      <c r="AX19" s="246" t="str">
        <f t="shared" si="8"/>
        <v/>
      </c>
      <c r="AY19" s="124">
        <f>IF(AND(ISNUMBER(AJ19),AJ19&gt;0),SUM(AJ19:AJ$24)+SUM(AU19:AU$24),"|")</f>
        <v>1.6790967688642716E-2</v>
      </c>
      <c r="AZ19" s="125" t="str">
        <f>IF(AND(ISNUMBER(AK19),AK19&gt;0),SUM(AK19:AK$24)+SUM(AV19:AV$24),"|")</f>
        <v>|</v>
      </c>
      <c r="BA19" s="126" t="str">
        <f>IF(AND(ISNUMBER(AL19),AL19&gt;0),SUM(AL19:AL$24)+SUM(AW19:AW$24),"|")</f>
        <v>|</v>
      </c>
      <c r="BB19" s="241" t="s">
        <v>188</v>
      </c>
      <c r="BC19" s="47"/>
      <c r="BD19" s="62"/>
      <c r="BE19" s="62"/>
      <c r="BF19" s="122"/>
      <c r="BG19" s="41"/>
      <c r="BH19" s="41"/>
    </row>
    <row r="20" spans="1:60" ht="12" customHeight="1">
      <c r="A20" s="37">
        <v>351</v>
      </c>
      <c r="E20" s="37">
        <v>13.3</v>
      </c>
      <c r="F20" s="37">
        <v>15.4</v>
      </c>
      <c r="G20" s="37">
        <v>160</v>
      </c>
      <c r="I20" s="47">
        <v>351</v>
      </c>
      <c r="J20" s="118">
        <v>33.04</v>
      </c>
      <c r="K20" s="118">
        <f t="shared" si="9"/>
        <v>33.04</v>
      </c>
      <c r="L20" s="135" t="s">
        <v>154</v>
      </c>
      <c r="M20" s="120">
        <v>3.4722222222222202E-4</v>
      </c>
      <c r="N20" s="121"/>
      <c r="O20" s="122">
        <v>6.9444444444444447E-4</v>
      </c>
      <c r="P20" s="120">
        <v>2.4305555555555556E-3</v>
      </c>
      <c r="Q20" s="128"/>
      <c r="R20" s="123">
        <v>7.8125E-3</v>
      </c>
      <c r="S20" s="246">
        <v>7.4652777777777781E-3</v>
      </c>
      <c r="T20" s="124">
        <f>IF(AND(ISNUMBER(M20),M20&gt;0),SUM(M$15:M20)+SUM(P$15:P20),"|")</f>
        <v>2.1909722222222219E-2</v>
      </c>
      <c r="U20" s="125" t="str">
        <f>IF(AND(ISNUMBER(N20),N20&gt;0),SUM(N$15:N20)+SUM(Q$15:Q20),"|")</f>
        <v>|</v>
      </c>
      <c r="V20" s="126">
        <f>IF(AND(ISNUMBER(O20),O20&gt;0),SUM(O$15:O20)+SUM(R$15:R20),"|")</f>
        <v>1.8084812500000002E-2</v>
      </c>
      <c r="W20" s="241" t="s">
        <v>188</v>
      </c>
      <c r="X20" s="120">
        <f t="shared" si="11"/>
        <v>4.7569444444444447E-3</v>
      </c>
      <c r="Y20" s="120" t="str">
        <f t="shared" si="11"/>
        <v/>
      </c>
      <c r="Z20" s="123">
        <f>IF(R21=0,"",R21)</f>
        <v>4.5717592592592589E-3</v>
      </c>
      <c r="AA20" s="246">
        <f>IF(S21=0,"",S21)</f>
        <v>4.1530625000000005E-3</v>
      </c>
      <c r="AB20" s="124">
        <f>IF(AND(ISNUMBER(M20),M20&gt;0),SUM(M20:M$22)+SUM(X20:X$22),"|")</f>
        <v>9.6296296296296286E-3</v>
      </c>
      <c r="AC20" s="125" t="str">
        <f>IF(AND(ISNUMBER(N20),N20&gt;0),SUM(N20:N$22)+SUM(Y20:Y$22),"|")</f>
        <v>|</v>
      </c>
      <c r="AD20" s="126">
        <f>IF(AND(ISNUMBER(O20),O20&gt;0),SUM(O20:O$22)+SUM(Z20:Z$22),"|")</f>
        <v>9.1550925925925914E-3</v>
      </c>
      <c r="AE20" s="241" t="s">
        <v>188</v>
      </c>
      <c r="AF20" s="47">
        <f>IF(I18=0,"",I18)</f>
        <v>351</v>
      </c>
      <c r="AG20" s="118">
        <f>IF(J18=0,"",J18)</f>
        <v>24.254000000000001</v>
      </c>
      <c r="AH20" s="118">
        <f>IF(K18=0,"",K18)</f>
        <v>24.254000000000001</v>
      </c>
      <c r="AI20" s="119" t="str">
        <f>IF(L18=0,"",L18)</f>
        <v>Pamiątkowo</v>
      </c>
      <c r="AJ20" s="120">
        <f>IF(M18=0,"",M18)</f>
        <v>3.4722222222222202E-4</v>
      </c>
      <c r="AK20" s="121"/>
      <c r="AL20" s="122"/>
      <c r="AM20" s="120">
        <v>2.3403586018311082E-3</v>
      </c>
      <c r="AN20" s="128"/>
      <c r="AO20" s="123"/>
      <c r="AP20" s="246"/>
      <c r="AQ20" s="124">
        <f>IF(AND(ISNUMBER(AJ20),AJ20&gt;0),SUM(AJ$16:AJ20)+SUM(AM$16:AM20),"|")</f>
        <v>1.474355869507374E-2</v>
      </c>
      <c r="AR20" s="125" t="str">
        <f>IF(AND(ISNUMBER(AK20),AK20&gt;0),SUM(AK$16:AK20)+SUM(AN$16:AN20),"|")</f>
        <v>|</v>
      </c>
      <c r="AS20" s="126" t="str">
        <f>IF(AND(ISNUMBER(AL20),AL20&gt;0),SUM(AL$16:AL20)+SUM(AO$16:AO20),"|")</f>
        <v>|</v>
      </c>
      <c r="AT20" s="241" t="s">
        <v>188</v>
      </c>
      <c r="AU20" s="120">
        <f t="shared" si="5"/>
        <v>2.4796107385832186E-3</v>
      </c>
      <c r="AV20" s="121" t="str">
        <f t="shared" si="6"/>
        <v/>
      </c>
      <c r="AW20" s="123" t="str">
        <f t="shared" si="7"/>
        <v/>
      </c>
      <c r="AX20" s="246" t="str">
        <f t="shared" si="8"/>
        <v/>
      </c>
      <c r="AY20" s="124">
        <f>IF(AND(ISNUMBER(AJ20),AJ20&gt;0),SUM(AJ20:AJ$24)+SUM(AU20:AU$24),"|")</f>
        <v>1.4103386864589382E-2</v>
      </c>
      <c r="AZ20" s="125" t="str">
        <f>IF(AND(ISNUMBER(AK20),AK20&gt;0),SUM(AK20:AK$24)+SUM(AV20:AV$24),"|")</f>
        <v>|</v>
      </c>
      <c r="BA20" s="126" t="str">
        <f>IF(AND(ISNUMBER(AL20),AL20&gt;0),SUM(AL20:AL$24)+SUM(AW20:AW$24),"|")</f>
        <v>|</v>
      </c>
      <c r="BB20" s="241" t="s">
        <v>188</v>
      </c>
      <c r="BC20" s="47"/>
      <c r="BD20" s="62"/>
      <c r="BE20" s="62"/>
      <c r="BF20" s="122"/>
      <c r="BG20" s="41"/>
      <c r="BH20" s="41"/>
    </row>
    <row r="21" spans="1:60" ht="12" customHeight="1">
      <c r="A21" s="37">
        <v>351</v>
      </c>
      <c r="E21" s="37">
        <v>15.4</v>
      </c>
      <c r="F21" s="37">
        <v>16.100000000000001</v>
      </c>
      <c r="G21" s="37">
        <v>150</v>
      </c>
      <c r="I21" s="47">
        <v>351</v>
      </c>
      <c r="J21" s="118">
        <v>42.387</v>
      </c>
      <c r="K21" s="118">
        <f t="shared" si="9"/>
        <v>42.387</v>
      </c>
      <c r="L21" s="131" t="s">
        <v>155</v>
      </c>
      <c r="M21" s="120">
        <v>3.4722222222222202E-4</v>
      </c>
      <c r="N21" s="121"/>
      <c r="O21" s="122"/>
      <c r="P21" s="120">
        <v>4.7569444444444447E-3</v>
      </c>
      <c r="Q21" s="128"/>
      <c r="R21" s="123">
        <v>4.5717592592592589E-3</v>
      </c>
      <c r="S21" s="246">
        <v>4.1530625000000005E-3</v>
      </c>
      <c r="T21" s="124">
        <f>IF(AND(ISNUMBER(M21),M21&gt;0),SUM(M$15:M21)+SUM(P$15:P21),"|")</f>
        <v>2.7013888888888886E-2</v>
      </c>
      <c r="U21" s="125" t="str">
        <f>IF(AND(ISNUMBER(N21),N21&gt;0),SUM(N$15:N21)+SUM(Q$15:Q21),"|")</f>
        <v>|</v>
      </c>
      <c r="V21" s="126" t="str">
        <f>IF(AND(ISNUMBER(O21),O21&gt;0),SUM(O$15:O21)+SUM(R$15:R21),"|")</f>
        <v>|</v>
      </c>
      <c r="W21" s="241" t="s">
        <v>188</v>
      </c>
      <c r="X21" s="120">
        <f t="shared" si="11"/>
        <v>4.1782407407407402E-3</v>
      </c>
      <c r="Y21" s="120" t="str">
        <f t="shared" si="11"/>
        <v/>
      </c>
      <c r="Z21" s="123">
        <f>IF(R22=0,"",R22)</f>
        <v>3.8888888888888883E-3</v>
      </c>
      <c r="AA21" s="246">
        <f>IF(S22=0,"",S22)</f>
        <v>3.5844861111111116E-3</v>
      </c>
      <c r="AB21" s="124">
        <f>IF(AND(ISNUMBER(M21),M21&gt;0),SUM(M21:M$22)+SUM(X21:X$22),"|")</f>
        <v>4.525462962962962E-3</v>
      </c>
      <c r="AC21" s="125" t="str">
        <f>IF(AND(ISNUMBER(N21),N21&gt;0),SUM(N21:N$22)+SUM(Y21:Y$22),"|")</f>
        <v>|</v>
      </c>
      <c r="AD21" s="126" t="str">
        <f>IF(AND(ISNUMBER(O21),O21&gt;0),SUM(O21:O$22)+SUM(Z21:Z$22),"|")</f>
        <v>|</v>
      </c>
      <c r="AE21" s="241" t="s">
        <v>188</v>
      </c>
      <c r="AF21" s="47">
        <f>IF(I19=0,"",I19)</f>
        <v>351</v>
      </c>
      <c r="AG21" s="118">
        <v>29</v>
      </c>
      <c r="AH21" s="118">
        <f>AG21</f>
        <v>29</v>
      </c>
      <c r="AI21" s="119" t="str">
        <f t="shared" ref="AI21:AJ24" si="12">IF(L19=0,"",L19)</f>
        <v>Baborówko</v>
      </c>
      <c r="AJ21" s="120">
        <f t="shared" si="12"/>
        <v>3.4722222222222202E-4</v>
      </c>
      <c r="AK21" s="121"/>
      <c r="AL21" s="122"/>
      <c r="AM21" s="120">
        <v>2.4796107385832186E-3</v>
      </c>
      <c r="AN21" s="128"/>
      <c r="AO21" s="123"/>
      <c r="AP21" s="246"/>
      <c r="AQ21" s="124">
        <f>IF(AND(ISNUMBER(AJ21),AJ21&gt;0),SUM(AJ$16:AJ21)+SUM(AM$16:AM21),"|")</f>
        <v>1.7570391655879182E-2</v>
      </c>
      <c r="AR21" s="125" t="str">
        <f>IF(AND(ISNUMBER(AK21),AK21&gt;0),SUM(AK$16:AK21)+SUM(AN$16:AN21),"|")</f>
        <v>|</v>
      </c>
      <c r="AS21" s="126" t="str">
        <f>IF(AND(ISNUMBER(AL21),AL21&gt;0),SUM(AL$16:AL21)+SUM(AO$16:AO21),"|")</f>
        <v>|</v>
      </c>
      <c r="AT21" s="241" t="s">
        <v>188</v>
      </c>
      <c r="AU21" s="120">
        <f t="shared" si="5"/>
        <v>2.2288147984123288E-3</v>
      </c>
      <c r="AV21" s="121" t="str">
        <f t="shared" si="6"/>
        <v/>
      </c>
      <c r="AY21" s="124">
        <f>IF(AND(ISNUMBER(AJ21),AJ21&gt;0),SUM(AJ21:AJ$24)+SUM(AU21:AU$24),"|")</f>
        <v>1.1276553903783943E-2</v>
      </c>
      <c r="AZ21" s="125" t="str">
        <f>IF(AND(ISNUMBER(AK21),AK21&gt;0),SUM(AK21:AK$24)+SUM(AV21:AV$24),"|")</f>
        <v>|</v>
      </c>
      <c r="BA21" s="126" t="str">
        <f>IF(AND(ISNUMBER(AL21),AL21&gt;0),SUM(AL21:AL$24)+SUM(AW18:AW$24),"|")</f>
        <v>|</v>
      </c>
      <c r="BB21" s="241" t="s">
        <v>188</v>
      </c>
      <c r="BC21" s="47"/>
      <c r="BD21" s="62"/>
      <c r="BE21" s="62"/>
      <c r="BF21" s="122"/>
      <c r="BG21" s="41"/>
      <c r="BH21" s="41"/>
    </row>
    <row r="22" spans="1:60" ht="12" customHeight="1">
      <c r="A22" s="37">
        <v>351</v>
      </c>
      <c r="E22" s="37">
        <v>16.100000000000001</v>
      </c>
      <c r="F22" s="38">
        <v>51.109000000000002</v>
      </c>
      <c r="G22" s="37">
        <v>160</v>
      </c>
      <c r="I22" s="47">
        <v>351</v>
      </c>
      <c r="J22" s="118">
        <v>51.109000000000002</v>
      </c>
      <c r="K22" s="118">
        <f t="shared" si="9"/>
        <v>51.109000000000002</v>
      </c>
      <c r="L22" s="135" t="s">
        <v>21</v>
      </c>
      <c r="M22" s="136">
        <f>1*10^(-100)</f>
        <v>1E-100</v>
      </c>
      <c r="N22" s="136">
        <f>1*10^(-100)</f>
        <v>1E-100</v>
      </c>
      <c r="O22" s="136">
        <f>1*10^(-100)</f>
        <v>1E-100</v>
      </c>
      <c r="P22" s="120">
        <v>4.1782407407407402E-3</v>
      </c>
      <c r="Q22" s="128"/>
      <c r="R22" s="123">
        <v>3.8888888888888883E-3</v>
      </c>
      <c r="S22" s="246">
        <v>3.5844861111111116E-3</v>
      </c>
      <c r="T22" s="124">
        <f>IF(AND(ISNUMBER(M22),M22&gt;0),SUM(M$15:M22)+SUM(P$15:P22),"|")</f>
        <v>3.1192129629629625E-2</v>
      </c>
      <c r="U22" s="125">
        <f>IF(AND(ISNUMBER(N22),N22&gt;0),SUM(N$15:N22)+SUM(Q$15:Q22),"|")</f>
        <v>1E-100</v>
      </c>
      <c r="V22" s="126">
        <f>IF(AND(ISNUMBER(O22),O22&gt;0),SUM(O$15:O22)+SUM(R$15:R22),"|")</f>
        <v>2.654546064814815E-2</v>
      </c>
      <c r="W22" s="241" t="s">
        <v>188</v>
      </c>
      <c r="X22" s="120"/>
      <c r="Y22" s="128"/>
      <c r="Z22" s="123"/>
      <c r="AA22" s="246"/>
      <c r="AB22" s="124">
        <f>IF(AND(ISNUMBER(M22),M22&gt;0),SUM(M22:M$22)+SUM(X22:X$22),"|")</f>
        <v>1E-100</v>
      </c>
      <c r="AC22" s="125">
        <f>IF(AND(ISNUMBER(N22),N22&gt;0),SUM(N22:N$22)+SUM(Y22:Y$22),"|")</f>
        <v>1E-100</v>
      </c>
      <c r="AD22" s="126">
        <f>IF(AND(ISNUMBER(O22),O22&gt;0),SUM(O22:O$22)+SUM(Z22:Z$22),"|")</f>
        <v>1E-100</v>
      </c>
      <c r="AE22" s="241" t="s">
        <v>188</v>
      </c>
      <c r="AF22" s="47">
        <f>IF(I20=0,"",I20)</f>
        <v>351</v>
      </c>
      <c r="AG22" s="118">
        <f t="shared" ref="AG22:AH24" si="13">IF(J20=0,"",J20)</f>
        <v>33.04</v>
      </c>
      <c r="AH22" s="118">
        <f t="shared" si="13"/>
        <v>33.04</v>
      </c>
      <c r="AI22" s="135" t="str">
        <f t="shared" si="12"/>
        <v>Szamotuły</v>
      </c>
      <c r="AJ22" s="120">
        <f t="shared" si="12"/>
        <v>3.4722222222222202E-4</v>
      </c>
      <c r="AK22" s="121"/>
      <c r="AL22" s="122">
        <v>6.9444444444444447E-4</v>
      </c>
      <c r="AM22" s="120">
        <v>2.2288147984123288E-3</v>
      </c>
      <c r="AN22" s="128"/>
      <c r="AO22" s="123">
        <v>4.5254629629629629E-3</v>
      </c>
      <c r="AP22" s="246">
        <v>4.3287037037037035E-3</v>
      </c>
      <c r="AQ22" s="124">
        <f>IF(AND(ISNUMBER(AJ22),AJ22&gt;0),SUM(AJ$16:AJ22)+SUM(AM$16:AM22),"|")</f>
        <v>2.0146428676513731E-2</v>
      </c>
      <c r="AR22" s="125" t="str">
        <f>IF(AND(ISNUMBER(AK22),AK22&gt;0),SUM(AK$16:AK22)+SUM(AN$16:AN22),"|")</f>
        <v>|</v>
      </c>
      <c r="AS22" s="126">
        <f>IF(AND(ISNUMBER(AL22),AL22&gt;0),SUM(AL$16:AL22)+SUM(AO$16:AO22),"|")</f>
        <v>1.1565150462962961E-2</v>
      </c>
      <c r="AT22" s="241" t="s">
        <v>188</v>
      </c>
      <c r="AU22" s="120">
        <f t="shared" si="5"/>
        <v>4.1140471702071609E-3</v>
      </c>
      <c r="AV22" s="121" t="str">
        <f t="shared" si="6"/>
        <v/>
      </c>
      <c r="AW22" s="123">
        <f t="shared" si="7"/>
        <v>2.778252314814815E-3</v>
      </c>
      <c r="AX22" s="246">
        <f t="shared" si="8"/>
        <v>2.6484328703703704E-3</v>
      </c>
      <c r="AY22" s="124">
        <f>IF(AND(ISNUMBER(AJ22),AJ22&gt;0),SUM(AJ22:AJ$24)+SUM(AU22:AU$24),"|")</f>
        <v>8.7005168831493923E-3</v>
      </c>
      <c r="AZ22" s="125" t="str">
        <f>IF(AND(ISNUMBER(AK22),AK22&gt;0),SUM(AK22:AK$24)+SUM(AV22:AV$24),"|")</f>
        <v>|</v>
      </c>
      <c r="BA22" s="126">
        <f>IF(AND(ISNUMBER(AL22),AL22&gt;0),SUM(AL22:AL$24)+SUM(AW22:AW$24),"|")</f>
        <v>6.0672106481481488E-3</v>
      </c>
      <c r="BB22" s="241" t="s">
        <v>188</v>
      </c>
      <c r="BC22" s="47"/>
      <c r="BD22" s="62"/>
      <c r="BE22" s="62"/>
      <c r="BF22" s="122"/>
      <c r="BG22" s="41"/>
      <c r="BH22" s="41"/>
    </row>
    <row r="23" spans="1:60" ht="12" customHeight="1">
      <c r="I23" s="802" t="s">
        <v>156</v>
      </c>
      <c r="J23" s="802"/>
      <c r="K23" s="802"/>
      <c r="L23" s="802"/>
      <c r="M23" s="802"/>
      <c r="N23" s="802"/>
      <c r="O23" s="802"/>
      <c r="P23" s="802"/>
      <c r="Q23" s="802"/>
      <c r="R23" s="802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241" t="s">
        <v>188</v>
      </c>
      <c r="AF23" s="47">
        <f>IF(I21=0,"",I21)</f>
        <v>351</v>
      </c>
      <c r="AG23" s="118">
        <f t="shared" si="13"/>
        <v>42.387</v>
      </c>
      <c r="AH23" s="118">
        <f t="shared" si="13"/>
        <v>42.387</v>
      </c>
      <c r="AI23" s="119" t="str">
        <f t="shared" si="12"/>
        <v>Pęckowo</v>
      </c>
      <c r="AJ23" s="120">
        <f t="shared" si="12"/>
        <v>3.4722222222222202E-4</v>
      </c>
      <c r="AK23" s="121"/>
      <c r="AL23" s="122"/>
      <c r="AM23" s="120">
        <v>4.1140471702071609E-3</v>
      </c>
      <c r="AN23" s="128"/>
      <c r="AO23" s="123">
        <v>2.778252314814815E-3</v>
      </c>
      <c r="AP23" s="246">
        <v>2.6484328703703704E-3</v>
      </c>
      <c r="AQ23" s="124">
        <f>IF(AND(ISNUMBER(AJ23),AJ23&gt;0),SUM(AJ$16:AJ23)+SUM(AM$16:AM23),"|")</f>
        <v>2.4607698068943112E-2</v>
      </c>
      <c r="AR23" s="125" t="str">
        <f>IF(AND(ISNUMBER(AK23),AK23&gt;0),SUM(AK$16:AK23)+SUM(AN$16:AN23),"|")</f>
        <v>|</v>
      </c>
      <c r="AS23" s="126" t="str">
        <f>IF(AND(ISNUMBER(AL23),AL23&gt;0),SUM(AL$16:AL23)+SUM(AO$16:AO23),"|")</f>
        <v>|</v>
      </c>
      <c r="AT23" s="241" t="s">
        <v>188</v>
      </c>
      <c r="AU23" s="120">
        <f>IF(AM24=0,"",AM24)</f>
        <v>3.8920252684977873E-3</v>
      </c>
      <c r="AV23" s="121" t="str">
        <f>IF(AN24=0,"",AN24)</f>
        <v/>
      </c>
      <c r="AW23" s="123">
        <f>IF(AO24=0,"",AO24)</f>
        <v>2.5945138888888888E-3</v>
      </c>
      <c r="AX23" s="246">
        <f>IF(AP24=0,"",AP24)</f>
        <v>2.4733749999999999E-3</v>
      </c>
      <c r="AY23" s="124">
        <f>IF(AND(ISNUMBER(AJ23),AJ23&gt;0),SUM(AJ23:AJ$24)+SUM(AU23:AU$24),"|")</f>
        <v>4.2392474907200096E-3</v>
      </c>
      <c r="AZ23" s="125" t="str">
        <f>IF(AND(ISNUMBER(AK23),AK23&gt;0),SUM(AK23:AK$24)+SUM(AV23:AV$24),"|")</f>
        <v>|</v>
      </c>
      <c r="BA23" s="126" t="str">
        <f>IF(AND(ISNUMBER(AL23),AL23&gt;0),SUM(AL23:AL$24)+SUM(AW23:AW$24),"|")</f>
        <v>|</v>
      </c>
      <c r="BB23" s="241" t="s">
        <v>188</v>
      </c>
      <c r="BC23" s="47"/>
      <c r="BD23" s="62"/>
      <c r="BE23" s="62"/>
      <c r="BF23" s="122"/>
      <c r="BG23" s="41"/>
      <c r="BH23" s="41"/>
    </row>
    <row r="24" spans="1:60" ht="12" customHeight="1">
      <c r="I24" s="802"/>
      <c r="J24" s="802"/>
      <c r="K24" s="802"/>
      <c r="L24" s="802"/>
      <c r="M24" s="802"/>
      <c r="N24" s="802"/>
      <c r="O24" s="802"/>
      <c r="P24" s="802"/>
      <c r="Q24" s="802"/>
      <c r="R24" s="802"/>
      <c r="S24" s="802"/>
      <c r="T24" s="802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241" t="s">
        <v>188</v>
      </c>
      <c r="AF24" s="47">
        <f>IF(I22=0,"",I22)</f>
        <v>351</v>
      </c>
      <c r="AG24" s="118">
        <f t="shared" si="13"/>
        <v>51.109000000000002</v>
      </c>
      <c r="AH24" s="118">
        <f t="shared" si="13"/>
        <v>51.109000000000002</v>
      </c>
      <c r="AI24" s="135" t="str">
        <f t="shared" si="12"/>
        <v>Wronki</v>
      </c>
      <c r="AJ24" s="136">
        <f>1*10^(-100)</f>
        <v>1E-100</v>
      </c>
      <c r="AK24" s="136">
        <f>1*10^(-100)</f>
        <v>1E-100</v>
      </c>
      <c r="AL24" s="136">
        <f>1*10^(-100)</f>
        <v>1E-100</v>
      </c>
      <c r="AM24" s="120">
        <v>3.8920252684977873E-3</v>
      </c>
      <c r="AN24" s="128"/>
      <c r="AO24" s="123">
        <v>2.5945138888888888E-3</v>
      </c>
      <c r="AP24" s="246">
        <v>2.4733749999999999E-3</v>
      </c>
      <c r="AQ24" s="124">
        <f>IF(AND(ISNUMBER(AJ24),AJ24&gt;0),SUM(AJ$16:AJ24)+SUM(AM$16:AM24),"|")</f>
        <v>2.8499723337440899E-2</v>
      </c>
      <c r="AR24" s="125">
        <f>IF(AND(ISNUMBER(AK24),AK24&gt;0),SUM(AK$16:AK24)+SUM(AN$16:AN24),"|")</f>
        <v>1E-100</v>
      </c>
      <c r="AS24" s="126">
        <f>IF(AND(ISNUMBER(AL24),AL24&gt;0),SUM(AL$16:AL24)+SUM(AO$16:AO24),"|")</f>
        <v>1.6937916666666667E-2</v>
      </c>
      <c r="AT24" s="241" t="s">
        <v>188</v>
      </c>
      <c r="AU24" s="120"/>
      <c r="AV24" s="121"/>
      <c r="AW24" s="123"/>
      <c r="AX24" s="246"/>
      <c r="AY24" s="124">
        <f>IF(AND(ISNUMBER(AJ24),AJ24&gt;0),SUM(AJ24:AJ$24)+SUM(AU24:AU$24),"|")</f>
        <v>1E-100</v>
      </c>
      <c r="AZ24" s="125">
        <f>IF(AND(ISNUMBER(AK24),AK24&gt;0),SUM(AK24:AK$24)+SUM(AV24:AV$24),"|")</f>
        <v>1E-100</v>
      </c>
      <c r="BA24" s="126">
        <f>IF(AND(ISNUMBER(AL24),AL24&gt;0),SUM(AL24:AL$24)+SUM(AW24:AW$24),"|")</f>
        <v>1E-100</v>
      </c>
      <c r="BB24" s="241" t="s">
        <v>188</v>
      </c>
      <c r="BC24" s="47"/>
      <c r="BD24" s="62"/>
      <c r="BE24" s="62"/>
      <c r="BF24" s="122"/>
      <c r="BG24" s="41"/>
      <c r="BH24" s="41"/>
    </row>
    <row r="25" spans="1:60" ht="12" customHeight="1">
      <c r="I25" s="802"/>
      <c r="J25" s="802"/>
      <c r="K25" s="802"/>
      <c r="L25" s="802"/>
      <c r="M25" s="802"/>
      <c r="N25" s="802"/>
      <c r="O25" s="802"/>
      <c r="P25" s="802"/>
      <c r="Q25" s="802"/>
      <c r="R25" s="802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241" t="s">
        <v>188</v>
      </c>
      <c r="AF25" s="129"/>
      <c r="AG25" s="47"/>
      <c r="AH25" s="47"/>
      <c r="AI25" s="47"/>
      <c r="AJ25" s="121"/>
      <c r="AK25" s="121"/>
      <c r="AL25" s="122"/>
      <c r="AM25" s="120"/>
      <c r="AN25" s="128"/>
      <c r="AO25" s="123"/>
      <c r="AP25" s="246"/>
      <c r="AQ25" s="113"/>
      <c r="AR25" s="141"/>
      <c r="AS25" s="257"/>
      <c r="AT25" s="241" t="s">
        <v>188</v>
      </c>
      <c r="AU25" s="120"/>
      <c r="AV25" s="128"/>
      <c r="AW25" s="123"/>
      <c r="AX25" s="246"/>
      <c r="AY25" s="113"/>
      <c r="AZ25" s="141"/>
      <c r="BA25" s="257"/>
      <c r="BB25" s="241" t="s">
        <v>188</v>
      </c>
      <c r="BC25" s="47"/>
      <c r="BD25" s="62"/>
    </row>
    <row r="26" spans="1:60" ht="12" customHeight="1">
      <c r="I26" s="803"/>
      <c r="J26" s="803"/>
      <c r="K26" s="802"/>
      <c r="L26" s="802"/>
      <c r="M26" s="802"/>
      <c r="N26" s="802"/>
      <c r="O26" s="802"/>
      <c r="P26" s="802"/>
      <c r="Q26" s="802"/>
      <c r="R26" s="802"/>
      <c r="S26" s="802"/>
      <c r="T26" s="802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241" t="s">
        <v>188</v>
      </c>
      <c r="AF26" s="129"/>
      <c r="AG26" s="47"/>
      <c r="AH26" s="47"/>
      <c r="AI26" s="47"/>
      <c r="AJ26" s="121"/>
      <c r="AK26" s="121"/>
      <c r="AL26" s="122"/>
      <c r="AM26" s="120"/>
      <c r="AN26" s="128"/>
      <c r="AO26" s="123"/>
      <c r="AP26" s="246"/>
      <c r="AQ26" s="113"/>
      <c r="AR26" s="141"/>
      <c r="AS26" s="257"/>
      <c r="AT26" s="241" t="s">
        <v>188</v>
      </c>
      <c r="AU26" s="120"/>
      <c r="AV26" s="128"/>
      <c r="AW26" s="123"/>
      <c r="AX26" s="246"/>
      <c r="AY26" s="113"/>
      <c r="AZ26" s="141"/>
      <c r="BA26" s="257"/>
      <c r="BB26" s="241" t="s">
        <v>188</v>
      </c>
      <c r="BC26" s="47"/>
    </row>
    <row r="27" spans="1:60" ht="12" customHeight="1">
      <c r="I27" s="803"/>
      <c r="J27" s="803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241" t="s">
        <v>188</v>
      </c>
      <c r="AF27" s="129"/>
      <c r="AG27" s="47"/>
      <c r="AH27" s="47"/>
      <c r="AI27" s="47"/>
      <c r="AJ27" s="121"/>
      <c r="AK27" s="121"/>
      <c r="AL27" s="122"/>
      <c r="AM27" s="120"/>
      <c r="AN27" s="128"/>
      <c r="AO27" s="123"/>
      <c r="AP27" s="246"/>
      <c r="AQ27" s="113"/>
      <c r="AR27" s="141"/>
      <c r="AS27" s="257"/>
      <c r="AT27" s="241" t="s">
        <v>188</v>
      </c>
      <c r="AU27" s="120"/>
      <c r="AV27" s="128"/>
      <c r="AW27" s="123"/>
      <c r="AX27" s="246"/>
      <c r="AY27" s="113"/>
      <c r="AZ27" s="141"/>
      <c r="BA27" s="257"/>
      <c r="BB27" s="241" t="s">
        <v>188</v>
      </c>
      <c r="BC27" s="47"/>
    </row>
    <row r="28" spans="1:60" ht="12" customHeight="1">
      <c r="I28" s="803"/>
      <c r="J28" s="803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241" t="s">
        <v>188</v>
      </c>
      <c r="AF28" s="129"/>
      <c r="AG28" s="47"/>
      <c r="AH28" s="47"/>
      <c r="AI28" s="47"/>
      <c r="AJ28" s="121"/>
      <c r="AK28" s="121"/>
      <c r="AL28" s="122"/>
      <c r="AM28" s="120"/>
      <c r="AN28" s="128"/>
      <c r="AO28" s="123"/>
      <c r="AP28" s="246"/>
      <c r="AQ28" s="113"/>
      <c r="AR28" s="141"/>
      <c r="AS28" s="257"/>
      <c r="AT28" s="241" t="s">
        <v>188</v>
      </c>
      <c r="AU28" s="120"/>
      <c r="AV28" s="128"/>
      <c r="AW28" s="123"/>
      <c r="AX28" s="246"/>
      <c r="AY28" s="113"/>
      <c r="AZ28" s="141"/>
      <c r="BA28" s="257"/>
      <c r="BB28" s="241" t="s">
        <v>188</v>
      </c>
      <c r="BC28" s="47"/>
    </row>
    <row r="29" spans="1:60" ht="12" customHeight="1">
      <c r="I29" s="803"/>
      <c r="J29" s="803"/>
      <c r="K29" s="802"/>
      <c r="L29" s="802"/>
      <c r="M29" s="802"/>
      <c r="N29" s="802"/>
      <c r="O29" s="802"/>
      <c r="P29" s="802"/>
      <c r="Q29" s="802"/>
      <c r="R29" s="802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241" t="s">
        <v>188</v>
      </c>
      <c r="AF29" s="129"/>
      <c r="AG29" s="47"/>
      <c r="AH29" s="47"/>
      <c r="AI29" s="47"/>
      <c r="AJ29" s="121"/>
      <c r="AK29" s="121"/>
      <c r="AL29" s="122"/>
      <c r="AM29" s="120"/>
      <c r="AN29" s="128"/>
      <c r="AO29" s="123"/>
      <c r="AP29" s="246"/>
      <c r="AQ29" s="113"/>
      <c r="AR29" s="141"/>
      <c r="AS29" s="257"/>
      <c r="AT29" s="241" t="s">
        <v>188</v>
      </c>
      <c r="AU29" s="120"/>
      <c r="AV29" s="128"/>
      <c r="AW29" s="123"/>
      <c r="AX29" s="246"/>
      <c r="AY29" s="113"/>
      <c r="AZ29" s="141"/>
      <c r="BA29" s="257"/>
      <c r="BB29" s="241" t="s">
        <v>188</v>
      </c>
      <c r="BC29" s="47"/>
    </row>
    <row r="30" spans="1:60" ht="12" customHeight="1">
      <c r="I30" s="803"/>
      <c r="J30" s="803"/>
      <c r="K30" s="803"/>
      <c r="L30" s="803"/>
      <c r="M30" s="803"/>
      <c r="N30" s="803"/>
      <c r="O30" s="803"/>
      <c r="P30" s="803"/>
      <c r="Q30" s="803"/>
      <c r="R30" s="803"/>
      <c r="S30" s="803"/>
      <c r="T30" s="803"/>
      <c r="U30" s="803"/>
      <c r="V30" s="803"/>
      <c r="W30" s="803"/>
      <c r="X30" s="803"/>
      <c r="Y30" s="803"/>
      <c r="Z30" s="803"/>
      <c r="AA30" s="803"/>
      <c r="AB30" s="803"/>
      <c r="AC30" s="803"/>
      <c r="AD30" s="803"/>
      <c r="AE30" s="240" t="s">
        <v>188</v>
      </c>
      <c r="AJ30" s="41"/>
      <c r="AK30" s="41"/>
      <c r="AL30" s="43"/>
      <c r="AM30" s="40"/>
      <c r="AN30" s="42"/>
      <c r="AO30" s="44"/>
      <c r="AP30" s="245"/>
      <c r="AQ30" s="68"/>
      <c r="AR30" s="112"/>
      <c r="AS30" s="258"/>
      <c r="AT30" s="240" t="s">
        <v>188</v>
      </c>
      <c r="AU30" s="40"/>
      <c r="AV30" s="42"/>
      <c r="AW30" s="44"/>
      <c r="AX30" s="245"/>
      <c r="AY30" s="68"/>
      <c r="AZ30" s="112"/>
      <c r="BA30" s="258"/>
      <c r="BB30" s="240" t="s">
        <v>188</v>
      </c>
    </row>
    <row r="31" spans="1:60" ht="12" customHeight="1"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  <c r="AB31" s="803"/>
      <c r="AC31" s="803"/>
      <c r="AD31" s="803"/>
      <c r="AE31" s="240" t="s">
        <v>188</v>
      </c>
      <c r="AJ31" s="41"/>
      <c r="AK31" s="41"/>
      <c r="AL31" s="43"/>
      <c r="AM31" s="40"/>
      <c r="AN31" s="42"/>
      <c r="AO31" s="44"/>
      <c r="AP31" s="245"/>
      <c r="AQ31" s="68"/>
      <c r="AR31" s="112"/>
      <c r="AS31" s="258"/>
      <c r="AT31" s="240" t="s">
        <v>188</v>
      </c>
      <c r="AU31" s="40"/>
      <c r="AV31" s="42"/>
      <c r="AW31" s="44"/>
      <c r="AX31" s="245"/>
      <c r="AY31" s="68"/>
      <c r="AZ31" s="112"/>
      <c r="BA31" s="258"/>
      <c r="BB31" s="240" t="s">
        <v>188</v>
      </c>
    </row>
    <row r="32" spans="1:60" ht="12" customHeight="1">
      <c r="I32" s="117"/>
      <c r="J32" s="117"/>
      <c r="K32" s="117"/>
      <c r="L32" s="117"/>
      <c r="M32" s="117"/>
      <c r="N32" s="117"/>
      <c r="O32" s="117"/>
      <c r="P32" s="117"/>
      <c r="Q32" s="117"/>
      <c r="R32" s="256"/>
      <c r="S32" s="253"/>
      <c r="T32" s="117"/>
      <c r="U32" s="117"/>
      <c r="V32" s="256"/>
      <c r="W32" s="253"/>
      <c r="X32" s="117"/>
      <c r="Y32" s="117"/>
      <c r="Z32" s="256"/>
      <c r="AA32" s="253"/>
      <c r="AB32" s="117"/>
      <c r="AC32" s="117"/>
      <c r="AD32" s="256"/>
      <c r="AE32" s="240" t="s">
        <v>188</v>
      </c>
      <c r="AJ32" s="41"/>
      <c r="AK32" s="41"/>
      <c r="AL32" s="43"/>
      <c r="AM32" s="40"/>
      <c r="AN32" s="42"/>
      <c r="AO32" s="44"/>
      <c r="AP32" s="245"/>
      <c r="AQ32" s="68"/>
      <c r="AR32" s="112"/>
      <c r="AS32" s="258"/>
      <c r="AT32" s="240" t="s">
        <v>188</v>
      </c>
      <c r="AU32" s="40"/>
      <c r="AV32" s="42"/>
      <c r="AW32" s="44"/>
      <c r="AX32" s="245"/>
      <c r="AY32" s="68"/>
      <c r="AZ32" s="112"/>
      <c r="BA32" s="258"/>
      <c r="BB32" s="240" t="s">
        <v>188</v>
      </c>
    </row>
    <row r="33" spans="10:54" ht="12" customHeight="1">
      <c r="M33" s="40"/>
      <c r="N33" s="41"/>
      <c r="O33" s="43"/>
      <c r="P33" s="40"/>
      <c r="Q33" s="42"/>
      <c r="R33" s="44"/>
      <c r="S33" s="245"/>
      <c r="T33" s="103"/>
      <c r="U33" s="104"/>
      <c r="V33" s="105"/>
      <c r="W33" s="240" t="s">
        <v>188</v>
      </c>
      <c r="X33" s="40"/>
      <c r="Y33" s="42"/>
      <c r="Z33" s="44"/>
      <c r="AA33" s="245"/>
      <c r="AB33" s="103"/>
      <c r="AC33" s="104"/>
      <c r="AD33" s="105"/>
      <c r="AE33" s="240" t="s">
        <v>188</v>
      </c>
      <c r="AJ33" s="41"/>
      <c r="AK33" s="41"/>
      <c r="AL33" s="43"/>
      <c r="AM33" s="40"/>
      <c r="AN33" s="42"/>
      <c r="AO33" s="44"/>
      <c r="AP33" s="245"/>
      <c r="AQ33" s="103"/>
      <c r="AR33" s="104"/>
      <c r="AS33" s="105"/>
      <c r="AT33" s="240" t="s">
        <v>188</v>
      </c>
      <c r="AU33" s="40"/>
      <c r="AV33" s="42"/>
      <c r="AW33" s="44"/>
      <c r="AX33" s="245"/>
      <c r="AY33" s="103"/>
      <c r="AZ33" s="104"/>
      <c r="BA33" s="105"/>
      <c r="BB33" s="240" t="s">
        <v>188</v>
      </c>
    </row>
    <row r="34" spans="10:54" ht="12" customHeight="1">
      <c r="M34" s="40"/>
      <c r="N34" s="41"/>
      <c r="O34" s="43"/>
      <c r="P34" s="40"/>
      <c r="Q34" s="42"/>
      <c r="R34" s="44"/>
      <c r="S34" s="245"/>
      <c r="T34" s="103"/>
      <c r="U34" s="104"/>
      <c r="V34" s="105"/>
      <c r="W34" s="240" t="s">
        <v>188</v>
      </c>
      <c r="X34" s="40"/>
      <c r="Y34" s="42"/>
      <c r="Z34" s="44"/>
      <c r="AA34" s="245"/>
      <c r="AB34" s="103"/>
      <c r="AC34" s="104"/>
      <c r="AD34" s="105"/>
      <c r="AE34" s="240" t="s">
        <v>188</v>
      </c>
      <c r="AJ34" s="41"/>
      <c r="AK34" s="41"/>
      <c r="AL34" s="43"/>
      <c r="AM34" s="40"/>
      <c r="AN34" s="42"/>
      <c r="AO34" s="44"/>
      <c r="AP34" s="245"/>
      <c r="AQ34" s="103"/>
      <c r="AR34" s="104"/>
      <c r="AS34" s="105"/>
      <c r="AT34" s="240" t="s">
        <v>188</v>
      </c>
      <c r="AU34" s="40"/>
      <c r="AV34" s="42"/>
      <c r="AW34" s="44"/>
      <c r="AX34" s="245"/>
      <c r="AY34" s="103"/>
      <c r="AZ34" s="104"/>
      <c r="BA34" s="105"/>
      <c r="BB34" s="240" t="s">
        <v>188</v>
      </c>
    </row>
    <row r="35" spans="10:54" ht="12" customHeight="1">
      <c r="M35" s="40"/>
      <c r="N35" s="41"/>
      <c r="O35" s="43"/>
      <c r="P35" s="40"/>
      <c r="Q35" s="42"/>
      <c r="R35" s="44"/>
      <c r="S35" s="245"/>
      <c r="T35" s="103"/>
      <c r="U35" s="104"/>
      <c r="V35" s="105"/>
      <c r="W35" s="240" t="s">
        <v>188</v>
      </c>
      <c r="X35" s="40"/>
      <c r="Y35" s="42"/>
      <c r="Z35" s="44"/>
      <c r="AA35" s="245"/>
      <c r="AB35" s="103"/>
      <c r="AC35" s="104"/>
      <c r="AD35" s="105"/>
      <c r="AE35" s="240" t="s">
        <v>188</v>
      </c>
      <c r="AJ35" s="41"/>
      <c r="AK35" s="41"/>
      <c r="AL35" s="43"/>
      <c r="AM35" s="40"/>
      <c r="AN35" s="42"/>
      <c r="AO35" s="44"/>
      <c r="AP35" s="245"/>
      <c r="AQ35" s="103"/>
      <c r="AR35" s="104"/>
      <c r="AS35" s="105"/>
      <c r="AT35" s="240" t="s">
        <v>188</v>
      </c>
      <c r="AU35" s="40"/>
      <c r="AV35" s="42"/>
      <c r="AW35" s="44"/>
      <c r="AX35" s="245"/>
      <c r="AY35" s="103"/>
      <c r="AZ35" s="104"/>
      <c r="BA35" s="105"/>
      <c r="BB35" s="240" t="s">
        <v>188</v>
      </c>
    </row>
    <row r="36" spans="10:54" ht="12" customHeight="1">
      <c r="J36" s="117"/>
      <c r="M36" s="40"/>
      <c r="N36" s="41"/>
      <c r="O36" s="43"/>
      <c r="P36" s="40"/>
      <c r="Q36" s="42"/>
      <c r="R36" s="44"/>
      <c r="S36" s="245"/>
      <c r="T36" s="103"/>
      <c r="U36" s="104"/>
      <c r="V36" s="105"/>
      <c r="W36" s="240" t="s">
        <v>188</v>
      </c>
      <c r="X36" s="40"/>
      <c r="Y36" s="42"/>
      <c r="Z36" s="44"/>
      <c r="AA36" s="245"/>
      <c r="AB36" s="103"/>
      <c r="AC36" s="104"/>
      <c r="AD36" s="105"/>
      <c r="AE36" s="240" t="s">
        <v>188</v>
      </c>
      <c r="AJ36" s="41"/>
      <c r="AK36" s="41"/>
      <c r="AL36" s="43"/>
      <c r="AM36" s="40"/>
      <c r="AN36" s="42"/>
      <c r="AO36" s="44"/>
      <c r="AP36" s="245"/>
      <c r="AQ36" s="103"/>
      <c r="AR36" s="104"/>
      <c r="AS36" s="105"/>
      <c r="AT36" s="240" t="s">
        <v>188</v>
      </c>
      <c r="AU36" s="40"/>
      <c r="AV36" s="42"/>
      <c r="AW36" s="44"/>
      <c r="AX36" s="245"/>
      <c r="AY36" s="103"/>
      <c r="AZ36" s="104"/>
      <c r="BA36" s="105"/>
      <c r="BB36" s="240" t="s">
        <v>188</v>
      </c>
    </row>
    <row r="37" spans="10:54" ht="12" customHeight="1">
      <c r="M37" s="40"/>
      <c r="N37" s="41"/>
      <c r="O37" s="43"/>
      <c r="P37" s="40"/>
      <c r="Q37" s="42"/>
      <c r="R37" s="44"/>
      <c r="S37" s="245"/>
      <c r="T37" s="103"/>
      <c r="U37" s="104"/>
      <c r="V37" s="105"/>
      <c r="W37" s="240" t="s">
        <v>188</v>
      </c>
      <c r="X37" s="40"/>
      <c r="Y37" s="42"/>
      <c r="Z37" s="44"/>
      <c r="AA37" s="245"/>
      <c r="AB37" s="103"/>
      <c r="AC37" s="104"/>
      <c r="AD37" s="105"/>
      <c r="AE37" s="240" t="s">
        <v>188</v>
      </c>
      <c r="AJ37" s="41"/>
      <c r="AK37" s="41"/>
      <c r="AL37" s="43"/>
      <c r="AM37" s="40"/>
      <c r="AN37" s="42"/>
      <c r="AO37" s="44"/>
      <c r="AP37" s="245"/>
      <c r="AQ37" s="103"/>
      <c r="AR37" s="104"/>
      <c r="AS37" s="105"/>
      <c r="AT37" s="240" t="s">
        <v>188</v>
      </c>
      <c r="AU37" s="40"/>
      <c r="AV37" s="42"/>
      <c r="AW37" s="44"/>
      <c r="AX37" s="245"/>
      <c r="AY37" s="103"/>
      <c r="AZ37" s="104"/>
      <c r="BA37" s="105"/>
      <c r="BB37" s="240" t="s">
        <v>188</v>
      </c>
    </row>
    <row r="38" spans="10:54" ht="12" customHeight="1">
      <c r="M38" s="40"/>
      <c r="N38" s="41"/>
      <c r="O38" s="43"/>
      <c r="P38" s="40"/>
      <c r="Q38" s="42"/>
      <c r="R38" s="44"/>
      <c r="S38" s="245"/>
      <c r="T38" s="103"/>
      <c r="U38" s="104"/>
      <c r="V38" s="105"/>
      <c r="W38" s="240" t="s">
        <v>188</v>
      </c>
      <c r="X38" s="40"/>
      <c r="Y38" s="42"/>
      <c r="Z38" s="44"/>
      <c r="AA38" s="245"/>
      <c r="AB38" s="103"/>
      <c r="AC38" s="104"/>
      <c r="AD38" s="105"/>
      <c r="AE38" s="240" t="s">
        <v>188</v>
      </c>
      <c r="AJ38" s="41"/>
      <c r="AK38" s="41"/>
      <c r="AL38" s="43"/>
      <c r="AM38" s="40"/>
      <c r="AN38" s="42"/>
      <c r="AO38" s="44"/>
      <c r="AP38" s="245"/>
      <c r="AQ38" s="103"/>
      <c r="AR38" s="104"/>
      <c r="AS38" s="105"/>
      <c r="AT38" s="240" t="s">
        <v>188</v>
      </c>
      <c r="AU38" s="40"/>
      <c r="AV38" s="42"/>
      <c r="AW38" s="44"/>
      <c r="AX38" s="245"/>
      <c r="AY38" s="103"/>
      <c r="AZ38" s="104"/>
      <c r="BA38" s="105"/>
      <c r="BB38" s="240" t="s">
        <v>188</v>
      </c>
    </row>
    <row r="39" spans="10:54" ht="12" customHeight="1">
      <c r="M39" s="40"/>
      <c r="N39" s="41"/>
      <c r="O39" s="43"/>
      <c r="P39" s="40"/>
      <c r="Q39" s="42"/>
      <c r="R39" s="44"/>
      <c r="S39" s="245"/>
      <c r="T39" s="103"/>
      <c r="U39" s="104"/>
      <c r="V39" s="105"/>
      <c r="W39" s="240" t="s">
        <v>188</v>
      </c>
      <c r="X39" s="40"/>
      <c r="Y39" s="42"/>
      <c r="Z39" s="44"/>
      <c r="AA39" s="245"/>
      <c r="AB39" s="103"/>
      <c r="AC39" s="104"/>
      <c r="AD39" s="105"/>
      <c r="AE39" s="240" t="s">
        <v>188</v>
      </c>
      <c r="AJ39" s="41"/>
      <c r="AK39" s="41"/>
      <c r="AL39" s="43"/>
      <c r="AM39" s="40"/>
      <c r="AN39" s="42"/>
      <c r="AO39" s="44"/>
      <c r="AP39" s="245"/>
      <c r="AQ39" s="103"/>
      <c r="AR39" s="104"/>
      <c r="AS39" s="105"/>
      <c r="AT39" s="240" t="s">
        <v>188</v>
      </c>
      <c r="AU39" s="40"/>
      <c r="AV39" s="42"/>
      <c r="AW39" s="44"/>
      <c r="AX39" s="245"/>
      <c r="AY39" s="103"/>
      <c r="AZ39" s="104"/>
      <c r="BA39" s="105"/>
      <c r="BB39" s="240" t="s">
        <v>188</v>
      </c>
    </row>
    <row r="40" spans="10:54" ht="12" customHeight="1">
      <c r="M40" s="40"/>
      <c r="N40" s="41"/>
      <c r="O40" s="43"/>
      <c r="P40" s="40"/>
      <c r="Q40" s="42"/>
      <c r="R40" s="44"/>
      <c r="S40" s="245"/>
      <c r="T40" s="103"/>
      <c r="U40" s="104"/>
      <c r="V40" s="105"/>
      <c r="W40" s="240" t="s">
        <v>188</v>
      </c>
      <c r="X40" s="40"/>
      <c r="Y40" s="42"/>
      <c r="Z40" s="44"/>
      <c r="AA40" s="245"/>
      <c r="AB40" s="103"/>
      <c r="AC40" s="104"/>
      <c r="AD40" s="105"/>
      <c r="AE40" s="240" t="s">
        <v>188</v>
      </c>
      <c r="AJ40" s="41"/>
      <c r="AK40" s="41"/>
      <c r="AL40" s="43"/>
      <c r="AM40" s="40"/>
      <c r="AN40" s="42"/>
      <c r="AO40" s="44"/>
      <c r="AP40" s="245"/>
      <c r="AQ40" s="103"/>
      <c r="AR40" s="104"/>
      <c r="AS40" s="105"/>
      <c r="AT40" s="240" t="s">
        <v>188</v>
      </c>
      <c r="AU40" s="40"/>
      <c r="AV40" s="42"/>
      <c r="AW40" s="44"/>
      <c r="AX40" s="245"/>
      <c r="AY40" s="103"/>
      <c r="AZ40" s="104"/>
      <c r="BA40" s="105"/>
      <c r="BB40" s="240" t="s">
        <v>188</v>
      </c>
    </row>
    <row r="41" spans="10:54" ht="12" customHeight="1">
      <c r="M41" s="40"/>
      <c r="N41" s="41"/>
      <c r="O41" s="43"/>
      <c r="P41" s="40"/>
      <c r="Q41" s="42"/>
      <c r="R41" s="44"/>
      <c r="S41" s="245"/>
      <c r="T41" s="103"/>
      <c r="U41" s="104"/>
      <c r="V41" s="105"/>
      <c r="W41" s="240" t="s">
        <v>188</v>
      </c>
      <c r="X41" s="40"/>
      <c r="Y41" s="42"/>
      <c r="Z41" s="44"/>
      <c r="AA41" s="245"/>
      <c r="AB41" s="103"/>
      <c r="AC41" s="104"/>
      <c r="AD41" s="105"/>
      <c r="AE41" s="240" t="s">
        <v>188</v>
      </c>
      <c r="AJ41" s="41"/>
      <c r="AK41" s="41"/>
      <c r="AL41" s="43"/>
      <c r="AM41" s="40"/>
      <c r="AN41" s="42"/>
      <c r="AO41" s="44"/>
      <c r="AP41" s="245"/>
      <c r="AQ41" s="103"/>
      <c r="AR41" s="104"/>
      <c r="AS41" s="105"/>
      <c r="AT41" s="240" t="s">
        <v>188</v>
      </c>
      <c r="AU41" s="40"/>
      <c r="AV41" s="42"/>
      <c r="AW41" s="44"/>
      <c r="AX41" s="245"/>
      <c r="AY41" s="103"/>
      <c r="AZ41" s="104"/>
      <c r="BA41" s="105"/>
      <c r="BB41" s="240" t="s">
        <v>188</v>
      </c>
    </row>
    <row r="42" spans="10:54" ht="12" customHeight="1">
      <c r="M42" s="40"/>
      <c r="N42" s="41"/>
      <c r="O42" s="43"/>
      <c r="P42" s="40"/>
      <c r="Q42" s="42"/>
      <c r="R42" s="44"/>
      <c r="S42" s="245"/>
      <c r="T42" s="103"/>
      <c r="U42" s="104"/>
      <c r="V42" s="105"/>
      <c r="W42" s="240" t="s">
        <v>188</v>
      </c>
      <c r="X42" s="40"/>
      <c r="Y42" s="42"/>
      <c r="Z42" s="44"/>
      <c r="AA42" s="245"/>
      <c r="AB42" s="103"/>
      <c r="AC42" s="104"/>
      <c r="AD42" s="105"/>
      <c r="AE42" s="240" t="s">
        <v>188</v>
      </c>
      <c r="AJ42" s="41"/>
      <c r="AK42" s="41"/>
      <c r="AL42" s="43"/>
      <c r="AM42" s="40"/>
      <c r="AN42" s="42"/>
      <c r="AO42" s="44"/>
      <c r="AP42" s="245"/>
      <c r="AQ42" s="103"/>
      <c r="AR42" s="104"/>
      <c r="AS42" s="105"/>
      <c r="AT42" s="240" t="s">
        <v>188</v>
      </c>
      <c r="AU42" s="40"/>
      <c r="AV42" s="42"/>
      <c r="AW42" s="44"/>
      <c r="AX42" s="245"/>
      <c r="AY42" s="103"/>
      <c r="AZ42" s="104"/>
      <c r="BA42" s="105"/>
      <c r="BB42" s="240" t="s">
        <v>188</v>
      </c>
    </row>
    <row r="43" spans="10:54" ht="12" customHeight="1">
      <c r="M43" s="40"/>
      <c r="N43" s="41"/>
      <c r="O43" s="43"/>
      <c r="P43" s="40"/>
      <c r="Q43" s="42"/>
      <c r="R43" s="44"/>
      <c r="S43" s="245"/>
      <c r="T43" s="103"/>
      <c r="U43" s="104"/>
      <c r="V43" s="105"/>
      <c r="W43" s="240" t="s">
        <v>188</v>
      </c>
      <c r="X43" s="40"/>
      <c r="Y43" s="42"/>
      <c r="Z43" s="44"/>
      <c r="AA43" s="245"/>
      <c r="AB43" s="103"/>
      <c r="AC43" s="104"/>
      <c r="AD43" s="105"/>
      <c r="AE43" s="240" t="s">
        <v>188</v>
      </c>
      <c r="AJ43" s="41"/>
      <c r="AK43" s="41"/>
      <c r="AL43" s="43"/>
      <c r="AM43" s="40"/>
      <c r="AN43" s="42"/>
      <c r="AO43" s="44"/>
      <c r="AP43" s="245"/>
      <c r="AQ43" s="103"/>
      <c r="AR43" s="104"/>
      <c r="AS43" s="105"/>
      <c r="AT43" s="240" t="s">
        <v>188</v>
      </c>
      <c r="AU43" s="40"/>
      <c r="AV43" s="42"/>
      <c r="AW43" s="44"/>
      <c r="AX43" s="245"/>
      <c r="AY43" s="103"/>
      <c r="AZ43" s="104"/>
      <c r="BA43" s="105"/>
      <c r="BB43" s="240" t="s">
        <v>188</v>
      </c>
    </row>
    <row r="44" spans="10:54" ht="12" customHeight="1">
      <c r="M44" s="40"/>
      <c r="N44" s="41"/>
      <c r="O44" s="43"/>
      <c r="P44" s="40"/>
      <c r="Q44" s="42"/>
      <c r="R44" s="44"/>
      <c r="S44" s="245"/>
      <c r="T44" s="103"/>
      <c r="U44" s="104"/>
      <c r="V44" s="105"/>
      <c r="W44" s="240" t="s">
        <v>188</v>
      </c>
      <c r="X44" s="40"/>
      <c r="Y44" s="42"/>
      <c r="Z44" s="44"/>
      <c r="AA44" s="245"/>
      <c r="AB44" s="103"/>
      <c r="AC44" s="104"/>
      <c r="AD44" s="105"/>
      <c r="AE44" s="240" t="s">
        <v>188</v>
      </c>
      <c r="AJ44" s="41"/>
      <c r="AK44" s="41"/>
      <c r="AL44" s="43"/>
      <c r="AM44" s="40"/>
      <c r="AN44" s="42"/>
      <c r="AO44" s="44"/>
      <c r="AP44" s="245"/>
      <c r="AQ44" s="103"/>
      <c r="AR44" s="104"/>
      <c r="AS44" s="105"/>
      <c r="AT44" s="240" t="s">
        <v>188</v>
      </c>
      <c r="AU44" s="40"/>
      <c r="AV44" s="42"/>
      <c r="AW44" s="44"/>
      <c r="AX44" s="245"/>
      <c r="AY44" s="103"/>
      <c r="AZ44" s="104"/>
      <c r="BA44" s="105"/>
      <c r="BB44" s="240" t="s">
        <v>188</v>
      </c>
    </row>
    <row r="45" spans="10:54" ht="12" customHeight="1">
      <c r="M45" s="54"/>
      <c r="N45" s="55"/>
      <c r="O45" s="57"/>
      <c r="P45" s="54"/>
      <c r="Q45" s="56"/>
      <c r="R45" s="58"/>
      <c r="S45" s="249"/>
      <c r="T45" s="106"/>
      <c r="U45" s="107"/>
      <c r="V45" s="108"/>
      <c r="W45" s="240" t="s">
        <v>188</v>
      </c>
      <c r="X45" s="54"/>
      <c r="Y45" s="56"/>
      <c r="Z45" s="58"/>
      <c r="AA45" s="249"/>
      <c r="AB45" s="106"/>
      <c r="AC45" s="107"/>
      <c r="AD45" s="108"/>
      <c r="AE45" s="240" t="s">
        <v>188</v>
      </c>
      <c r="AJ45" s="41"/>
      <c r="AK45" s="41"/>
      <c r="AL45" s="43"/>
      <c r="AM45" s="40"/>
      <c r="AN45" s="42"/>
      <c r="AO45" s="44"/>
      <c r="AP45" s="245"/>
      <c r="AQ45" s="106"/>
      <c r="AR45" s="107"/>
      <c r="AS45" s="108"/>
      <c r="AT45" s="240" t="s">
        <v>188</v>
      </c>
      <c r="AU45" s="40"/>
      <c r="AV45" s="42"/>
      <c r="AW45" s="44"/>
      <c r="AX45" s="245"/>
      <c r="AY45" s="106"/>
      <c r="AZ45" s="107"/>
      <c r="BA45" s="108"/>
      <c r="BB45" s="240" t="s">
        <v>188</v>
      </c>
    </row>
    <row r="46" spans="10:54" ht="12" customHeight="1">
      <c r="M46" s="54"/>
      <c r="N46" s="55"/>
      <c r="O46" s="57"/>
      <c r="P46" s="54"/>
      <c r="Q46" s="56"/>
      <c r="R46" s="58"/>
      <c r="S46" s="249"/>
      <c r="T46" s="106"/>
      <c r="U46" s="107"/>
      <c r="V46" s="108"/>
      <c r="W46" s="240" t="s">
        <v>188</v>
      </c>
      <c r="X46" s="54"/>
      <c r="Y46" s="56"/>
      <c r="Z46" s="58"/>
      <c r="AA46" s="249"/>
      <c r="AB46" s="106"/>
      <c r="AC46" s="107"/>
      <c r="AD46" s="108"/>
      <c r="AE46" s="240" t="s">
        <v>188</v>
      </c>
      <c r="AJ46" s="41"/>
      <c r="AK46" s="41"/>
      <c r="AL46" s="43"/>
      <c r="AM46" s="40"/>
      <c r="AN46" s="42"/>
      <c r="AO46" s="44"/>
      <c r="AP46" s="245"/>
      <c r="AQ46" s="106"/>
      <c r="AR46" s="107"/>
      <c r="AS46" s="108"/>
      <c r="AT46" s="240" t="s">
        <v>188</v>
      </c>
      <c r="AU46" s="40"/>
      <c r="AV46" s="42"/>
      <c r="AW46" s="44"/>
      <c r="AX46" s="245"/>
      <c r="AY46" s="106"/>
      <c r="AZ46" s="107"/>
      <c r="BA46" s="108"/>
      <c r="BB46" s="240" t="s">
        <v>188</v>
      </c>
    </row>
    <row r="47" spans="10:54" ht="12" customHeight="1">
      <c r="M47" s="54"/>
      <c r="N47" s="55"/>
      <c r="O47" s="57"/>
      <c r="P47" s="54"/>
      <c r="Q47" s="56"/>
      <c r="R47" s="58"/>
      <c r="S47" s="249"/>
      <c r="T47" s="106"/>
      <c r="U47" s="107"/>
      <c r="V47" s="108"/>
      <c r="W47" s="240" t="s">
        <v>188</v>
      </c>
      <c r="X47" s="54"/>
      <c r="Y47" s="56"/>
      <c r="Z47" s="58"/>
      <c r="AA47" s="249"/>
      <c r="AB47" s="106"/>
      <c r="AC47" s="107"/>
      <c r="AD47" s="108"/>
      <c r="AE47" s="240" t="s">
        <v>188</v>
      </c>
      <c r="AJ47" s="41"/>
      <c r="AK47" s="41"/>
      <c r="AL47" s="43"/>
      <c r="AM47" s="40"/>
      <c r="AN47" s="42"/>
      <c r="AO47" s="44"/>
      <c r="AP47" s="245"/>
      <c r="AQ47" s="106"/>
      <c r="AR47" s="107"/>
      <c r="AS47" s="108"/>
      <c r="AT47" s="240" t="s">
        <v>188</v>
      </c>
      <c r="AU47" s="40"/>
      <c r="AV47" s="42"/>
      <c r="AW47" s="44"/>
      <c r="AX47" s="245"/>
      <c r="AY47" s="106"/>
      <c r="AZ47" s="107"/>
      <c r="BA47" s="108"/>
      <c r="BB47" s="240" t="s">
        <v>188</v>
      </c>
    </row>
    <row r="48" spans="10:54" ht="12" customHeight="1">
      <c r="M48" s="54"/>
      <c r="N48" s="55"/>
      <c r="O48" s="57"/>
      <c r="P48" s="54"/>
      <c r="Q48" s="56"/>
      <c r="R48" s="58"/>
      <c r="S48" s="249"/>
      <c r="T48" s="106"/>
      <c r="U48" s="107"/>
      <c r="V48" s="108"/>
      <c r="W48" s="240" t="s">
        <v>188</v>
      </c>
      <c r="X48" s="54"/>
      <c r="Y48" s="56"/>
      <c r="Z48" s="58"/>
      <c r="AA48" s="249"/>
      <c r="AB48" s="106"/>
      <c r="AC48" s="107"/>
      <c r="AD48" s="108"/>
      <c r="AE48" s="240" t="s">
        <v>188</v>
      </c>
      <c r="AJ48" s="41"/>
      <c r="AK48" s="41"/>
      <c r="AL48" s="43"/>
      <c r="AM48" s="40"/>
      <c r="AN48" s="42"/>
      <c r="AO48" s="44"/>
      <c r="AP48" s="245"/>
      <c r="AQ48" s="106"/>
      <c r="AR48" s="107"/>
      <c r="AS48" s="108"/>
      <c r="AT48" s="240" t="s">
        <v>188</v>
      </c>
      <c r="AU48" s="40"/>
      <c r="AV48" s="42"/>
      <c r="AW48" s="44"/>
      <c r="AX48" s="245"/>
      <c r="AY48" s="106"/>
      <c r="AZ48" s="107"/>
      <c r="BA48" s="108"/>
      <c r="BB48" s="240" t="s">
        <v>188</v>
      </c>
    </row>
    <row r="49" spans="13:54" ht="12" customHeight="1">
      <c r="M49" s="54"/>
      <c r="N49" s="55"/>
      <c r="O49" s="57"/>
      <c r="P49" s="54"/>
      <c r="Q49" s="56"/>
      <c r="R49" s="58"/>
      <c r="S49" s="249"/>
      <c r="T49" s="106"/>
      <c r="U49" s="107"/>
      <c r="V49" s="108"/>
      <c r="W49" s="240" t="s">
        <v>188</v>
      </c>
      <c r="X49" s="54"/>
      <c r="Y49" s="56"/>
      <c r="Z49" s="58"/>
      <c r="AA49" s="249"/>
      <c r="AB49" s="106"/>
      <c r="AC49" s="107"/>
      <c r="AD49" s="108"/>
      <c r="AE49" s="240" t="s">
        <v>188</v>
      </c>
      <c r="AJ49" s="41"/>
      <c r="AK49" s="41"/>
      <c r="AL49" s="43"/>
      <c r="AM49" s="40"/>
      <c r="AN49" s="42"/>
      <c r="AO49" s="44"/>
      <c r="AP49" s="245"/>
      <c r="AQ49" s="106"/>
      <c r="AR49" s="107"/>
      <c r="AS49" s="108"/>
      <c r="AT49" s="240" t="s">
        <v>188</v>
      </c>
      <c r="AU49" s="40"/>
      <c r="AV49" s="42"/>
      <c r="AW49" s="44"/>
      <c r="AX49" s="245"/>
      <c r="AY49" s="106"/>
      <c r="AZ49" s="107"/>
      <c r="BA49" s="108"/>
      <c r="BB49" s="240" t="s">
        <v>188</v>
      </c>
    </row>
    <row r="50" spans="13:54" ht="12" customHeight="1">
      <c r="M50" s="54"/>
      <c r="N50" s="55"/>
      <c r="O50" s="57"/>
      <c r="P50" s="54"/>
      <c r="Q50" s="56"/>
      <c r="R50" s="58"/>
      <c r="S50" s="249"/>
      <c r="T50" s="106"/>
      <c r="U50" s="107"/>
      <c r="V50" s="108"/>
      <c r="W50" s="240" t="s">
        <v>188</v>
      </c>
      <c r="X50" s="54"/>
      <c r="Y50" s="56"/>
      <c r="Z50" s="58"/>
      <c r="AA50" s="249"/>
      <c r="AB50" s="106"/>
      <c r="AC50" s="107"/>
      <c r="AD50" s="108"/>
      <c r="AE50" s="240" t="s">
        <v>188</v>
      </c>
      <c r="AJ50" s="41"/>
      <c r="AK50" s="41"/>
      <c r="AL50" s="43"/>
      <c r="AM50" s="40"/>
      <c r="AN50" s="42"/>
      <c r="AO50" s="44"/>
      <c r="AP50" s="245"/>
      <c r="AQ50" s="106"/>
      <c r="AR50" s="107"/>
      <c r="AS50" s="108"/>
      <c r="AT50" s="240" t="s">
        <v>188</v>
      </c>
      <c r="AU50" s="40"/>
      <c r="AV50" s="42"/>
      <c r="AW50" s="44"/>
      <c r="AX50" s="245"/>
      <c r="AY50" s="106"/>
      <c r="AZ50" s="107"/>
      <c r="BA50" s="108"/>
      <c r="BB50" s="240" t="s">
        <v>188</v>
      </c>
    </row>
    <row r="51" spans="13:54" ht="12" customHeight="1">
      <c r="M51" s="54"/>
      <c r="N51" s="55"/>
      <c r="O51" s="57"/>
      <c r="P51" s="54"/>
      <c r="Q51" s="56"/>
      <c r="R51" s="58"/>
      <c r="S51" s="249"/>
      <c r="T51" s="106"/>
      <c r="U51" s="107"/>
      <c r="V51" s="108"/>
      <c r="W51" s="242"/>
      <c r="X51" s="54"/>
      <c r="Y51" s="56"/>
      <c r="Z51" s="58"/>
      <c r="AA51" s="249"/>
      <c r="AB51" s="106"/>
      <c r="AC51" s="107"/>
      <c r="AD51" s="108"/>
      <c r="AE51" s="242"/>
      <c r="AJ51" s="41"/>
      <c r="AK51" s="41"/>
      <c r="AL51" s="43"/>
      <c r="AM51" s="40"/>
      <c r="AN51" s="42"/>
      <c r="AO51" s="44"/>
      <c r="AP51" s="245"/>
      <c r="AQ51" s="106"/>
      <c r="AR51" s="107"/>
      <c r="AS51" s="108"/>
      <c r="AT51" s="242"/>
      <c r="AU51" s="40"/>
      <c r="AV51" s="42"/>
      <c r="AW51" s="44"/>
      <c r="AX51" s="245"/>
      <c r="AY51" s="106"/>
      <c r="AZ51" s="107"/>
      <c r="BA51" s="108"/>
      <c r="BB51" s="242"/>
    </row>
    <row r="52" spans="13:54" ht="12" customHeight="1">
      <c r="M52" s="54"/>
      <c r="N52" s="55"/>
      <c r="O52" s="57"/>
      <c r="P52" s="54"/>
      <c r="Q52" s="56"/>
      <c r="R52" s="58"/>
      <c r="S52" s="249"/>
      <c r="T52" s="106"/>
      <c r="U52" s="107"/>
      <c r="V52" s="108"/>
      <c r="W52" s="242"/>
      <c r="X52" s="54"/>
      <c r="Y52" s="56"/>
      <c r="Z52" s="58"/>
      <c r="AA52" s="249"/>
      <c r="AB52" s="106"/>
      <c r="AC52" s="107"/>
      <c r="AD52" s="108"/>
      <c r="AE52" s="242"/>
      <c r="AJ52" s="41"/>
      <c r="AK52" s="41"/>
      <c r="AL52" s="43"/>
      <c r="AM52" s="40"/>
      <c r="AN52" s="42"/>
      <c r="AO52" s="44"/>
      <c r="AP52" s="245"/>
      <c r="AQ52" s="106"/>
      <c r="AR52" s="107"/>
      <c r="AS52" s="108"/>
      <c r="AT52" s="242"/>
      <c r="AU52" s="40"/>
      <c r="AV52" s="42"/>
      <c r="AW52" s="44"/>
      <c r="AX52" s="245"/>
      <c r="AY52" s="106"/>
      <c r="AZ52" s="107"/>
      <c r="BA52" s="108"/>
      <c r="BB52" s="242"/>
    </row>
    <row r="53" spans="13:54" ht="12" customHeight="1">
      <c r="M53" s="54"/>
      <c r="N53" s="55"/>
      <c r="O53" s="57"/>
      <c r="P53" s="54"/>
      <c r="Q53" s="56"/>
      <c r="R53" s="58"/>
      <c r="S53" s="249"/>
      <c r="T53" s="106"/>
      <c r="U53" s="107"/>
      <c r="V53" s="108"/>
      <c r="W53" s="242"/>
      <c r="X53" s="54"/>
      <c r="Y53" s="56"/>
      <c r="Z53" s="58"/>
      <c r="AA53" s="249"/>
      <c r="AB53" s="106"/>
      <c r="AC53" s="107"/>
      <c r="AD53" s="108"/>
      <c r="AE53" s="242"/>
      <c r="AJ53" s="41"/>
      <c r="AK53" s="41"/>
      <c r="AL53" s="43"/>
      <c r="AM53" s="40"/>
      <c r="AN53" s="42"/>
      <c r="AO53" s="44"/>
      <c r="AP53" s="245"/>
      <c r="AQ53" s="106"/>
      <c r="AR53" s="107"/>
      <c r="AS53" s="108"/>
      <c r="AT53" s="242"/>
      <c r="AU53" s="40"/>
      <c r="AV53" s="42"/>
      <c r="AW53" s="44"/>
      <c r="AX53" s="245"/>
      <c r="AY53" s="106"/>
      <c r="AZ53" s="107"/>
      <c r="BA53" s="108"/>
      <c r="BB53" s="242"/>
    </row>
    <row r="54" spans="13:54" ht="12" customHeight="1">
      <c r="M54" s="54"/>
      <c r="N54" s="55"/>
      <c r="O54" s="57"/>
      <c r="P54" s="54"/>
      <c r="Q54" s="56"/>
      <c r="R54" s="58"/>
      <c r="S54" s="249"/>
      <c r="T54" s="106"/>
      <c r="U54" s="107"/>
      <c r="V54" s="108"/>
      <c r="W54" s="242"/>
      <c r="X54" s="54"/>
      <c r="Y54" s="56"/>
      <c r="Z54" s="58"/>
      <c r="AA54" s="249"/>
      <c r="AB54" s="106"/>
      <c r="AC54" s="107"/>
      <c r="AD54" s="108"/>
      <c r="AE54" s="242"/>
      <c r="AJ54" s="41"/>
      <c r="AK54" s="41"/>
      <c r="AL54" s="43"/>
      <c r="AM54" s="40"/>
      <c r="AN54" s="42"/>
      <c r="AO54" s="44"/>
      <c r="AP54" s="245"/>
      <c r="AQ54" s="106"/>
      <c r="AR54" s="107"/>
      <c r="AS54" s="108"/>
      <c r="AT54" s="242"/>
      <c r="AU54" s="40"/>
      <c r="AV54" s="42"/>
      <c r="AW54" s="44"/>
      <c r="AX54" s="245"/>
      <c r="AY54" s="106"/>
      <c r="AZ54" s="107"/>
      <c r="BA54" s="108"/>
      <c r="BB54" s="242"/>
    </row>
    <row r="55" spans="13:54" ht="12" customHeight="1">
      <c r="M55" s="54"/>
      <c r="N55" s="55"/>
      <c r="O55" s="57"/>
      <c r="P55" s="54"/>
      <c r="Q55" s="56"/>
      <c r="R55" s="58"/>
      <c r="S55" s="249"/>
      <c r="T55" s="106"/>
      <c r="U55" s="107"/>
      <c r="V55" s="108"/>
      <c r="W55" s="242"/>
      <c r="X55" s="54"/>
      <c r="Y55" s="56"/>
      <c r="Z55" s="58"/>
      <c r="AA55" s="249"/>
      <c r="AB55" s="106"/>
      <c r="AC55" s="107"/>
      <c r="AD55" s="108"/>
      <c r="AE55" s="242"/>
      <c r="AJ55" s="41"/>
      <c r="AK55" s="41"/>
      <c r="AL55" s="43"/>
      <c r="AM55" s="40"/>
      <c r="AN55" s="42"/>
      <c r="AO55" s="44"/>
      <c r="AP55" s="245"/>
      <c r="AQ55" s="106"/>
      <c r="AR55" s="107"/>
      <c r="AS55" s="108"/>
      <c r="AT55" s="242"/>
      <c r="AU55" s="40"/>
      <c r="AV55" s="42"/>
      <c r="AW55" s="44"/>
      <c r="AX55" s="245"/>
      <c r="AY55" s="106"/>
      <c r="AZ55" s="107"/>
      <c r="BA55" s="108"/>
      <c r="BB55" s="242"/>
    </row>
    <row r="56" spans="13:54" ht="12" customHeight="1">
      <c r="M56" s="54"/>
      <c r="N56" s="55"/>
      <c r="O56" s="57"/>
      <c r="P56" s="54"/>
      <c r="Q56" s="56"/>
      <c r="R56" s="58"/>
      <c r="S56" s="249"/>
      <c r="T56" s="106"/>
      <c r="U56" s="107"/>
      <c r="V56" s="108"/>
      <c r="W56" s="242"/>
      <c r="X56" s="54"/>
      <c r="Y56" s="56"/>
      <c r="Z56" s="58"/>
      <c r="AA56" s="249"/>
      <c r="AB56" s="106"/>
      <c r="AC56" s="107"/>
      <c r="AD56" s="108"/>
      <c r="AE56" s="242"/>
      <c r="AJ56" s="41"/>
      <c r="AK56" s="41"/>
      <c r="AL56" s="43"/>
      <c r="AM56" s="40"/>
      <c r="AN56" s="42"/>
      <c r="AO56" s="44"/>
      <c r="AP56" s="245"/>
      <c r="AQ56" s="106"/>
      <c r="AR56" s="107"/>
      <c r="AS56" s="108"/>
      <c r="AT56" s="242"/>
      <c r="AU56" s="40"/>
      <c r="AV56" s="42"/>
      <c r="AW56" s="44"/>
      <c r="AX56" s="245"/>
      <c r="AY56" s="106"/>
      <c r="AZ56" s="107"/>
      <c r="BA56" s="108"/>
      <c r="BB56" s="242"/>
    </row>
    <row r="57" spans="13:54" ht="12" customHeight="1">
      <c r="M57" s="54"/>
      <c r="N57" s="55"/>
      <c r="O57" s="57"/>
      <c r="P57" s="54"/>
      <c r="Q57" s="56"/>
      <c r="R57" s="58"/>
      <c r="S57" s="249"/>
      <c r="T57" s="106"/>
      <c r="U57" s="107"/>
      <c r="V57" s="108"/>
      <c r="W57" s="242"/>
      <c r="X57" s="54"/>
      <c r="Y57" s="56"/>
      <c r="Z57" s="58"/>
      <c r="AA57" s="249"/>
      <c r="AB57" s="106"/>
      <c r="AC57" s="107"/>
      <c r="AD57" s="108"/>
      <c r="AE57" s="242"/>
      <c r="AJ57" s="41"/>
      <c r="AK57" s="41"/>
      <c r="AL57" s="43"/>
      <c r="AM57" s="40"/>
      <c r="AN57" s="42"/>
      <c r="AO57" s="44"/>
      <c r="AP57" s="245"/>
      <c r="AQ57" s="106"/>
      <c r="AR57" s="107"/>
      <c r="AS57" s="108"/>
      <c r="AT57" s="242"/>
      <c r="AU57" s="40"/>
      <c r="AV57" s="42"/>
      <c r="AW57" s="44"/>
      <c r="AX57" s="245"/>
      <c r="AY57" s="106"/>
      <c r="AZ57" s="107"/>
      <c r="BA57" s="108"/>
      <c r="BB57" s="242"/>
    </row>
    <row r="58" spans="13:54" ht="12" customHeight="1">
      <c r="M58" s="54"/>
      <c r="N58" s="55"/>
      <c r="O58" s="57"/>
      <c r="P58" s="54"/>
      <c r="Q58" s="56"/>
      <c r="R58" s="58"/>
      <c r="S58" s="249"/>
      <c r="T58" s="106"/>
      <c r="U58" s="107"/>
      <c r="V58" s="108"/>
      <c r="W58" s="242"/>
      <c r="X58" s="54"/>
      <c r="Y58" s="56"/>
      <c r="Z58" s="58"/>
      <c r="AA58" s="249"/>
      <c r="AB58" s="106"/>
      <c r="AC58" s="107"/>
      <c r="AD58" s="108"/>
      <c r="AE58" s="242"/>
      <c r="AQ58" s="106"/>
      <c r="AR58" s="107"/>
      <c r="AS58" s="108"/>
      <c r="AT58" s="242"/>
      <c r="AY58" s="106"/>
      <c r="AZ58" s="107"/>
      <c r="BA58" s="108"/>
      <c r="BB58" s="242"/>
    </row>
    <row r="59" spans="13:54" ht="12" customHeight="1">
      <c r="M59" s="54"/>
      <c r="N59" s="55"/>
      <c r="O59" s="57"/>
      <c r="P59" s="54"/>
      <c r="Q59" s="56"/>
      <c r="R59" s="58"/>
      <c r="S59" s="249"/>
      <c r="T59" s="106"/>
      <c r="U59" s="107"/>
      <c r="V59" s="108"/>
      <c r="W59" s="242"/>
      <c r="X59" s="54"/>
      <c r="Y59" s="56"/>
      <c r="Z59" s="58"/>
      <c r="AA59" s="249"/>
      <c r="AB59" s="106"/>
      <c r="AC59" s="107"/>
      <c r="AD59" s="108"/>
      <c r="AE59" s="242"/>
      <c r="AQ59" s="106"/>
      <c r="AR59" s="107"/>
      <c r="AS59" s="108"/>
      <c r="AT59" s="242"/>
      <c r="AY59" s="106"/>
      <c r="AZ59" s="107"/>
      <c r="BA59" s="108"/>
      <c r="BB59" s="242"/>
    </row>
    <row r="60" spans="13:54" ht="12" customHeight="1">
      <c r="M60" s="54"/>
      <c r="N60" s="55"/>
      <c r="O60" s="57"/>
      <c r="P60" s="54"/>
      <c r="Q60" s="56"/>
      <c r="R60" s="58"/>
      <c r="S60" s="249"/>
      <c r="T60" s="106"/>
      <c r="U60" s="107"/>
      <c r="V60" s="108"/>
      <c r="W60" s="242"/>
      <c r="X60" s="54"/>
      <c r="Y60" s="56"/>
      <c r="Z60" s="58"/>
      <c r="AA60" s="249"/>
      <c r="AB60" s="106"/>
      <c r="AC60" s="107"/>
      <c r="AD60" s="108"/>
      <c r="AE60" s="242"/>
      <c r="AQ60" s="106"/>
      <c r="AR60" s="107"/>
      <c r="AS60" s="108"/>
      <c r="AT60" s="242"/>
      <c r="AY60" s="106"/>
      <c r="AZ60" s="107"/>
      <c r="BA60" s="108"/>
      <c r="BB60" s="242"/>
    </row>
  </sheetData>
  <mergeCells count="26">
    <mergeCell ref="AY2:BB2"/>
    <mergeCell ref="P1:AE1"/>
    <mergeCell ref="AM1:BB1"/>
    <mergeCell ref="I23:AD31"/>
    <mergeCell ref="AF2:AF3"/>
    <mergeCell ref="AG2:AG3"/>
    <mergeCell ref="AM2:AP2"/>
    <mergeCell ref="AU2:AX2"/>
    <mergeCell ref="T2:W2"/>
    <mergeCell ref="I1:O1"/>
    <mergeCell ref="AJ2:AL2"/>
    <mergeCell ref="AB2:AE2"/>
    <mergeCell ref="B2:D2"/>
    <mergeCell ref="I2:I3"/>
    <mergeCell ref="J2:J3"/>
    <mergeCell ref="K2:K3"/>
    <mergeCell ref="AQ2:AT2"/>
    <mergeCell ref="A1:A3"/>
    <mergeCell ref="E1:G2"/>
    <mergeCell ref="AH2:AH3"/>
    <mergeCell ref="AI2:AI3"/>
    <mergeCell ref="L2:L3"/>
    <mergeCell ref="P2:S2"/>
    <mergeCell ref="X2:AA2"/>
    <mergeCell ref="M2:O2"/>
    <mergeCell ref="AF1:AL1"/>
  </mergeCells>
  <phoneticPr fontId="0" type="noConversion"/>
  <printOptions gridLines="1"/>
  <pageMargins left="0.7" right="0.7" top="0.75" bottom="0.75" header="0.3" footer="0.3"/>
  <pageSetup paperSize="9" fitToWidth="2" orientation="landscape" r:id="rId1"/>
  <colBreaks count="2" manualBreakCount="2">
    <brk id="7" max="1048575" man="1"/>
    <brk id="3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GK56"/>
  <sheetViews>
    <sheetView showZeros="0" topLeftCell="A19" zoomScale="55" zoomScaleNormal="55" workbookViewId="0">
      <selection activeCell="DD19" sqref="DD19"/>
    </sheetView>
  </sheetViews>
  <sheetFormatPr defaultRowHeight="15"/>
  <cols>
    <col min="1" max="1" width="7.28515625" customWidth="1"/>
    <col min="2" max="2" width="26" customWidth="1"/>
    <col min="3" max="3" width="4.140625" customWidth="1"/>
    <col min="41" max="96" width="0" hidden="1" customWidth="1"/>
    <col min="99" max="99" width="19.42578125" customWidth="1"/>
    <col min="100" max="100" width="4.140625" customWidth="1"/>
  </cols>
  <sheetData>
    <row r="1" spans="1:133" ht="21">
      <c r="A1" s="804" t="s">
        <v>19</v>
      </c>
      <c r="B1" s="804"/>
      <c r="C1" s="631" t="s">
        <v>433</v>
      </c>
      <c r="D1" s="174"/>
      <c r="F1" s="174"/>
      <c r="CT1" s="804" t="s">
        <v>19</v>
      </c>
      <c r="CU1" s="804"/>
      <c r="CV1" s="631" t="s">
        <v>435</v>
      </c>
      <c r="CW1" s="174"/>
      <c r="CX1" s="174"/>
      <c r="DA1" s="174"/>
      <c r="DD1" s="174"/>
      <c r="DG1" s="174"/>
      <c r="DJ1" s="174"/>
      <c r="DM1" s="174"/>
      <c r="DP1" s="174"/>
      <c r="DR1" s="174"/>
      <c r="DU1" s="174"/>
      <c r="DX1" s="174"/>
      <c r="EA1" s="174"/>
    </row>
    <row r="2" spans="1:133" ht="21">
      <c r="A2" s="804"/>
      <c r="B2" s="804"/>
      <c r="C2" s="632" t="s">
        <v>185</v>
      </c>
      <c r="D2" s="174"/>
      <c r="F2" s="174"/>
      <c r="CT2" s="804"/>
      <c r="CU2" s="804"/>
      <c r="CV2" s="632" t="s">
        <v>185</v>
      </c>
      <c r="CW2" s="174"/>
      <c r="CX2" s="174"/>
      <c r="DA2" s="174"/>
      <c r="DD2" s="174"/>
      <c r="DG2" s="174"/>
      <c r="DJ2" s="174"/>
      <c r="DM2" s="174"/>
      <c r="DP2" s="174"/>
      <c r="DR2" s="174"/>
      <c r="DU2" s="174"/>
      <c r="DX2" s="174"/>
      <c r="EA2" s="174"/>
    </row>
    <row r="3" spans="1:133" ht="18.75">
      <c r="A3" s="805" t="s">
        <v>432</v>
      </c>
      <c r="B3" s="805"/>
      <c r="C3" s="173"/>
      <c r="D3" s="174"/>
      <c r="F3" s="174"/>
      <c r="CT3" s="805" t="s">
        <v>434</v>
      </c>
      <c r="CU3" s="805"/>
      <c r="CV3" s="173"/>
      <c r="CW3" s="174"/>
      <c r="CX3" s="174"/>
      <c r="DA3" s="174"/>
      <c r="DD3" s="174"/>
      <c r="DG3" s="174"/>
      <c r="DJ3" s="174"/>
      <c r="DM3" s="174"/>
      <c r="DP3" s="174"/>
      <c r="DR3" s="174"/>
      <c r="DU3" s="174"/>
      <c r="DX3" s="174"/>
      <c r="EA3" s="174"/>
    </row>
    <row r="4" spans="1:133" ht="84.75">
      <c r="A4" s="756" t="s">
        <v>180</v>
      </c>
      <c r="B4" s="756"/>
      <c r="C4" s="97"/>
      <c r="D4" s="204" t="s">
        <v>229</v>
      </c>
      <c r="E4" s="210" t="s">
        <v>228</v>
      </c>
      <c r="F4" s="91" t="s">
        <v>429</v>
      </c>
      <c r="G4" s="204" t="s">
        <v>229</v>
      </c>
      <c r="H4" s="210" t="s">
        <v>228</v>
      </c>
      <c r="I4" s="91" t="s">
        <v>429</v>
      </c>
      <c r="J4" s="204" t="s">
        <v>229</v>
      </c>
      <c r="K4" s="210" t="s">
        <v>228</v>
      </c>
      <c r="L4" s="91" t="s">
        <v>429</v>
      </c>
      <c r="M4" s="204" t="s">
        <v>229</v>
      </c>
      <c r="N4" s="91" t="s">
        <v>429</v>
      </c>
      <c r="O4" s="210" t="s">
        <v>228</v>
      </c>
      <c r="P4" s="204" t="s">
        <v>229</v>
      </c>
      <c r="Q4" s="91" t="s">
        <v>429</v>
      </c>
      <c r="R4" s="210" t="s">
        <v>228</v>
      </c>
      <c r="S4" s="204" t="s">
        <v>229</v>
      </c>
      <c r="T4" s="91" t="s">
        <v>429</v>
      </c>
      <c r="U4" s="210" t="s">
        <v>228</v>
      </c>
      <c r="V4" s="204" t="s">
        <v>229</v>
      </c>
      <c r="W4" s="91" t="s">
        <v>429</v>
      </c>
      <c r="X4" s="204" t="s">
        <v>229</v>
      </c>
      <c r="Y4" s="210" t="s">
        <v>228</v>
      </c>
      <c r="Z4" s="91" t="s">
        <v>429</v>
      </c>
      <c r="AA4" s="204" t="s">
        <v>229</v>
      </c>
      <c r="AB4" s="210" t="s">
        <v>228</v>
      </c>
      <c r="AC4" s="91" t="s">
        <v>429</v>
      </c>
      <c r="AD4" s="204" t="s">
        <v>229</v>
      </c>
      <c r="AE4" s="210" t="s">
        <v>228</v>
      </c>
      <c r="AF4" s="91" t="s">
        <v>429</v>
      </c>
      <c r="AG4" s="204" t="s">
        <v>229</v>
      </c>
      <c r="AH4" s="204" t="s">
        <v>229</v>
      </c>
      <c r="AI4" s="210" t="s">
        <v>228</v>
      </c>
      <c r="AJ4" s="91" t="s">
        <v>429</v>
      </c>
      <c r="AK4" s="204" t="s">
        <v>229</v>
      </c>
      <c r="AL4" s="210" t="s">
        <v>228</v>
      </c>
      <c r="AM4" s="91" t="s">
        <v>429</v>
      </c>
      <c r="AN4" s="204" t="s">
        <v>229</v>
      </c>
      <c r="CT4" s="756" t="s">
        <v>180</v>
      </c>
      <c r="CU4" s="756"/>
      <c r="CV4" s="97"/>
      <c r="CW4" s="91" t="s">
        <v>446</v>
      </c>
      <c r="CX4" s="91" t="s">
        <v>446</v>
      </c>
      <c r="CY4" s="210" t="s">
        <v>226</v>
      </c>
      <c r="CZ4" s="204" t="s">
        <v>227</v>
      </c>
      <c r="DA4" s="91" t="s">
        <v>446</v>
      </c>
      <c r="DB4" s="210" t="s">
        <v>226</v>
      </c>
      <c r="DC4" s="204" t="s">
        <v>227</v>
      </c>
      <c r="DD4" s="91" t="s">
        <v>446</v>
      </c>
      <c r="DE4" s="210" t="s">
        <v>226</v>
      </c>
      <c r="DF4" s="204" t="s">
        <v>227</v>
      </c>
      <c r="DG4" s="91" t="s">
        <v>446</v>
      </c>
      <c r="DH4" s="210" t="s">
        <v>226</v>
      </c>
      <c r="DI4" s="204" t="s">
        <v>227</v>
      </c>
      <c r="DJ4" s="91" t="s">
        <v>446</v>
      </c>
      <c r="DK4" s="210" t="s">
        <v>226</v>
      </c>
      <c r="DL4" s="204" t="s">
        <v>227</v>
      </c>
      <c r="DM4" s="91" t="s">
        <v>446</v>
      </c>
      <c r="DN4" s="210" t="s">
        <v>226</v>
      </c>
      <c r="DO4" s="204" t="s">
        <v>227</v>
      </c>
      <c r="DP4" s="91" t="s">
        <v>446</v>
      </c>
      <c r="DQ4" s="204" t="s">
        <v>227</v>
      </c>
      <c r="DR4" s="91" t="s">
        <v>446</v>
      </c>
      <c r="DS4" s="210" t="s">
        <v>226</v>
      </c>
      <c r="DT4" s="204" t="s">
        <v>227</v>
      </c>
      <c r="DU4" s="91" t="s">
        <v>446</v>
      </c>
      <c r="DV4" s="210" t="s">
        <v>226</v>
      </c>
      <c r="DW4" s="204" t="s">
        <v>227</v>
      </c>
      <c r="DX4" s="91" t="s">
        <v>446</v>
      </c>
      <c r="DY4" s="210" t="s">
        <v>226</v>
      </c>
      <c r="DZ4" s="204" t="s">
        <v>227</v>
      </c>
      <c r="EA4" s="91" t="s">
        <v>446</v>
      </c>
      <c r="EB4" s="210" t="s">
        <v>226</v>
      </c>
      <c r="EC4" s="204" t="s">
        <v>227</v>
      </c>
    </row>
    <row r="5" spans="1:133">
      <c r="A5" s="756" t="s">
        <v>178</v>
      </c>
      <c r="B5" s="756"/>
      <c r="C5" s="89"/>
      <c r="D5" s="205" t="s">
        <v>7</v>
      </c>
      <c r="E5" s="211" t="s">
        <v>47</v>
      </c>
      <c r="F5" s="94" t="s">
        <v>220</v>
      </c>
      <c r="G5" s="205" t="s">
        <v>7</v>
      </c>
      <c r="H5" s="211" t="s">
        <v>47</v>
      </c>
      <c r="I5" s="94" t="s">
        <v>220</v>
      </c>
      <c r="J5" s="205" t="s">
        <v>7</v>
      </c>
      <c r="K5" s="211" t="s">
        <v>47</v>
      </c>
      <c r="L5" s="94" t="s">
        <v>220</v>
      </c>
      <c r="M5" s="205" t="s">
        <v>7</v>
      </c>
      <c r="N5" s="94" t="s">
        <v>220</v>
      </c>
      <c r="O5" s="211" t="s">
        <v>47</v>
      </c>
      <c r="P5" s="205" t="s">
        <v>7</v>
      </c>
      <c r="Q5" s="94" t="s">
        <v>220</v>
      </c>
      <c r="R5" s="211" t="s">
        <v>47</v>
      </c>
      <c r="S5" s="205" t="s">
        <v>7</v>
      </c>
      <c r="T5" s="94" t="s">
        <v>220</v>
      </c>
      <c r="U5" s="211" t="s">
        <v>47</v>
      </c>
      <c r="V5" s="205" t="s">
        <v>7</v>
      </c>
      <c r="W5" s="94" t="s">
        <v>220</v>
      </c>
      <c r="X5" s="205" t="s">
        <v>7</v>
      </c>
      <c r="Y5" s="211" t="s">
        <v>47</v>
      </c>
      <c r="Z5" s="94" t="s">
        <v>220</v>
      </c>
      <c r="AA5" s="205" t="s">
        <v>7</v>
      </c>
      <c r="AB5" s="211" t="s">
        <v>47</v>
      </c>
      <c r="AC5" s="94" t="s">
        <v>220</v>
      </c>
      <c r="AD5" s="205" t="s">
        <v>7</v>
      </c>
      <c r="AE5" s="211" t="s">
        <v>47</v>
      </c>
      <c r="AF5" s="94" t="s">
        <v>220</v>
      </c>
      <c r="AG5" s="205" t="s">
        <v>7</v>
      </c>
      <c r="AH5" s="205" t="s">
        <v>7</v>
      </c>
      <c r="AI5" s="211" t="s">
        <v>47</v>
      </c>
      <c r="AJ5" s="94" t="s">
        <v>220</v>
      </c>
      <c r="AK5" s="205" t="s">
        <v>7</v>
      </c>
      <c r="AL5" s="211" t="s">
        <v>47</v>
      </c>
      <c r="AM5" s="94" t="s">
        <v>220</v>
      </c>
      <c r="AN5" s="205" t="s">
        <v>7</v>
      </c>
      <c r="CT5" s="756" t="s">
        <v>178</v>
      </c>
      <c r="CU5" s="756"/>
      <c r="CV5" s="89"/>
      <c r="CW5" s="94" t="s">
        <v>220</v>
      </c>
      <c r="CX5" s="94" t="s">
        <v>220</v>
      </c>
      <c r="CY5" s="211" t="s">
        <v>47</v>
      </c>
      <c r="CZ5" s="205" t="s">
        <v>7</v>
      </c>
      <c r="DA5" s="94" t="s">
        <v>220</v>
      </c>
      <c r="DB5" s="211" t="s">
        <v>47</v>
      </c>
      <c r="DC5" s="205" t="s">
        <v>7</v>
      </c>
      <c r="DD5" s="94" t="s">
        <v>220</v>
      </c>
      <c r="DE5" s="211" t="s">
        <v>47</v>
      </c>
      <c r="DF5" s="205" t="s">
        <v>7</v>
      </c>
      <c r="DG5" s="94" t="s">
        <v>220</v>
      </c>
      <c r="DH5" s="211" t="s">
        <v>47</v>
      </c>
      <c r="DI5" s="205" t="s">
        <v>7</v>
      </c>
      <c r="DJ5" s="94" t="s">
        <v>220</v>
      </c>
      <c r="DK5" s="211" t="s">
        <v>47</v>
      </c>
      <c r="DL5" s="205" t="s">
        <v>7</v>
      </c>
      <c r="DM5" s="94" t="s">
        <v>220</v>
      </c>
      <c r="DN5" s="211" t="s">
        <v>47</v>
      </c>
      <c r="DO5" s="205" t="s">
        <v>7</v>
      </c>
      <c r="DP5" s="94" t="s">
        <v>220</v>
      </c>
      <c r="DQ5" s="205" t="s">
        <v>7</v>
      </c>
      <c r="DR5" s="94" t="s">
        <v>220</v>
      </c>
      <c r="DS5" s="211" t="s">
        <v>47</v>
      </c>
      <c r="DT5" s="205" t="s">
        <v>7</v>
      </c>
      <c r="DU5" s="94" t="s">
        <v>220</v>
      </c>
      <c r="DV5" s="211" t="s">
        <v>47</v>
      </c>
      <c r="DW5" s="205" t="s">
        <v>7</v>
      </c>
      <c r="DX5" s="94" t="s">
        <v>220</v>
      </c>
      <c r="DY5" s="211" t="s">
        <v>47</v>
      </c>
      <c r="DZ5" s="205" t="s">
        <v>7</v>
      </c>
      <c r="EA5" s="94" t="s">
        <v>220</v>
      </c>
      <c r="EB5" s="211" t="s">
        <v>47</v>
      </c>
      <c r="EC5" s="205" t="s">
        <v>7</v>
      </c>
    </row>
    <row r="6" spans="1:133">
      <c r="A6" s="756" t="s">
        <v>407</v>
      </c>
      <c r="B6" s="756"/>
      <c r="C6" s="89"/>
      <c r="D6" s="205"/>
      <c r="E6" s="212"/>
      <c r="F6" s="94" t="s">
        <v>316</v>
      </c>
      <c r="G6" s="205"/>
      <c r="H6" s="212"/>
      <c r="I6" s="94" t="s">
        <v>317</v>
      </c>
      <c r="J6" s="205"/>
      <c r="K6" s="212"/>
      <c r="L6" s="94" t="s">
        <v>371</v>
      </c>
      <c r="M6" s="205"/>
      <c r="N6" s="94" t="s">
        <v>318</v>
      </c>
      <c r="O6" s="212"/>
      <c r="P6" s="205"/>
      <c r="Q6" s="94" t="s">
        <v>317</v>
      </c>
      <c r="R6" s="212"/>
      <c r="S6" s="205"/>
      <c r="T6" s="94" t="s">
        <v>371</v>
      </c>
      <c r="U6" s="212"/>
      <c r="V6" s="205"/>
      <c r="W6" s="94" t="s">
        <v>317</v>
      </c>
      <c r="X6" s="205"/>
      <c r="Y6" s="212"/>
      <c r="Z6" s="94" t="s">
        <v>316</v>
      </c>
      <c r="AA6" s="205"/>
      <c r="AB6" s="212"/>
      <c r="AC6" s="94" t="s">
        <v>318</v>
      </c>
      <c r="AD6" s="205"/>
      <c r="AE6" s="212"/>
      <c r="AF6" s="94" t="s">
        <v>371</v>
      </c>
      <c r="AG6" s="205"/>
      <c r="AH6" s="205"/>
      <c r="AI6" s="212"/>
      <c r="AJ6" s="94" t="s">
        <v>317</v>
      </c>
      <c r="AK6" s="205"/>
      <c r="AL6" s="212"/>
      <c r="AM6" s="94" t="s">
        <v>318</v>
      </c>
      <c r="AN6" s="205"/>
      <c r="CT6" s="756" t="s">
        <v>407</v>
      </c>
      <c r="CU6" s="756"/>
      <c r="CV6" s="89"/>
      <c r="CW6" s="94" t="s">
        <v>371</v>
      </c>
      <c r="CX6" s="94" t="s">
        <v>318</v>
      </c>
      <c r="CY6" s="212"/>
      <c r="CZ6" s="205"/>
      <c r="DA6" s="94" t="s">
        <v>316</v>
      </c>
      <c r="DB6" s="212"/>
      <c r="DC6" s="205"/>
      <c r="DD6" s="94" t="s">
        <v>317</v>
      </c>
      <c r="DE6" s="212"/>
      <c r="DF6" s="205"/>
      <c r="DG6" s="94" t="s">
        <v>371</v>
      </c>
      <c r="DH6" s="212"/>
      <c r="DI6" s="205"/>
      <c r="DJ6" s="94" t="s">
        <v>317</v>
      </c>
      <c r="DK6" s="212"/>
      <c r="DL6" s="205"/>
      <c r="DM6" s="94" t="s">
        <v>318</v>
      </c>
      <c r="DN6" s="212"/>
      <c r="DO6" s="205"/>
      <c r="DP6" s="94" t="s">
        <v>371</v>
      </c>
      <c r="DQ6" s="205"/>
      <c r="DR6" s="94" t="s">
        <v>317</v>
      </c>
      <c r="DS6" s="212"/>
      <c r="DT6" s="205"/>
      <c r="DU6" s="94" t="s">
        <v>318</v>
      </c>
      <c r="DV6" s="212"/>
      <c r="DW6" s="205"/>
      <c r="DX6" s="94" t="s">
        <v>316</v>
      </c>
      <c r="DY6" s="212"/>
      <c r="DZ6" s="205"/>
      <c r="EA6" s="94" t="s">
        <v>317</v>
      </c>
      <c r="EB6" s="212"/>
      <c r="EC6" s="205"/>
    </row>
    <row r="7" spans="1:133" s="18" customFormat="1">
      <c r="A7" s="151">
        <v>0</v>
      </c>
      <c r="B7" s="288" t="s">
        <v>45</v>
      </c>
      <c r="C7" s="179"/>
      <c r="D7" s="209">
        <v>0.22152777777777777</v>
      </c>
      <c r="E7" s="214">
        <v>0.26041666666666669</v>
      </c>
      <c r="F7" s="188">
        <v>0.26319444444444445</v>
      </c>
      <c r="G7" s="209">
        <v>0.28402777777777777</v>
      </c>
      <c r="H7" s="214">
        <v>0.30208333333333331</v>
      </c>
      <c r="I7" s="188">
        <v>0.30486111111111108</v>
      </c>
      <c r="J7" s="209">
        <v>0.32569444444444445</v>
      </c>
      <c r="K7" s="214">
        <v>0.34375</v>
      </c>
      <c r="L7" s="188">
        <v>0.34652777777777777</v>
      </c>
      <c r="M7" s="209">
        <v>0.36736111111111108</v>
      </c>
      <c r="N7" s="188">
        <v>0.38819444444444445</v>
      </c>
      <c r="O7" s="214">
        <v>0.42708333333333331</v>
      </c>
      <c r="P7" s="209">
        <v>0.42986111111111108</v>
      </c>
      <c r="Q7" s="188">
        <v>0.47152777777777777</v>
      </c>
      <c r="R7" s="214">
        <v>0.51041666666666663</v>
      </c>
      <c r="S7" s="209">
        <v>0.5131944444444444</v>
      </c>
      <c r="T7" s="188">
        <v>0.55486111111111114</v>
      </c>
      <c r="U7" s="214">
        <v>0.59375</v>
      </c>
      <c r="V7" s="209">
        <v>0.59652777777777777</v>
      </c>
      <c r="W7" s="188">
        <v>0.6381944444444444</v>
      </c>
      <c r="X7" s="209">
        <v>0.65902777777777777</v>
      </c>
      <c r="Y7" s="214">
        <v>0.67708333333333337</v>
      </c>
      <c r="Z7" s="188">
        <v>0.67986111111111114</v>
      </c>
      <c r="AA7" s="209">
        <v>0.7006944444444444</v>
      </c>
      <c r="AB7" s="214">
        <v>0.71875</v>
      </c>
      <c r="AC7" s="188">
        <v>0.72152777777777777</v>
      </c>
      <c r="AD7" s="209">
        <v>0.74236111111111114</v>
      </c>
      <c r="AE7" s="214">
        <v>0.76041666666666663</v>
      </c>
      <c r="AF7" s="188">
        <v>0.7631944444444444</v>
      </c>
      <c r="AG7" s="209">
        <v>0.78402777777777777</v>
      </c>
      <c r="AH7" s="209">
        <v>0.8256944444444444</v>
      </c>
      <c r="AI7" s="214">
        <v>0.84375</v>
      </c>
      <c r="AJ7" s="188">
        <v>0.84652777777777777</v>
      </c>
      <c r="AK7" s="209">
        <v>0.8881944444444444</v>
      </c>
      <c r="AL7" s="214">
        <v>0.92708333333333337</v>
      </c>
      <c r="AM7" s="188">
        <v>0.92986111111111114</v>
      </c>
      <c r="AN7" s="209">
        <v>0.97152777777777777</v>
      </c>
      <c r="CT7" s="151">
        <v>0</v>
      </c>
      <c r="CU7" s="288" t="s">
        <v>45</v>
      </c>
      <c r="CV7" s="179"/>
      <c r="CW7" s="84">
        <f ca="1">IF('INF S4 3-351'!$AB14="|","|",CW$13+'INF S4 3-351'!$AB14-'INF S4 3-351'!$AB$20)</f>
        <v>0.23614583333333336</v>
      </c>
      <c r="CX7" s="84">
        <f ca="1">IF('INF S4 3-351'!$AB14="|","|",CX$13+'INF S4 3-351'!$AB14-'INF S4 3-351'!$AB$20)</f>
        <v>0.27781250000000002</v>
      </c>
      <c r="CY7" s="85">
        <f ca="1">IF('INF S4 3-351'!$AD14="|","|",CY$15+'INF S4 3-351'!$AD14)</f>
        <v>0.28071212731481482</v>
      </c>
      <c r="CZ7" s="206">
        <f ca="1">IF('INF S4 3-351'!$AB14="|","|",CZ$15+'INF S4 3-351'!$AB14)</f>
        <v>0.29924768518518519</v>
      </c>
      <c r="DA7" s="84">
        <f ca="1">IF('INF S4 3-351'!$AB14="|","|",DA$13+'INF S4 3-351'!$AB14-'INF S4 3-351'!$AB$20)</f>
        <v>0.31947916666666665</v>
      </c>
      <c r="DB7" s="85">
        <f ca="1">IF('INF S4 3-351'!$AD14="|","|",DB$15+'INF S4 3-351'!$AD14)</f>
        <v>0.3223787939814815</v>
      </c>
      <c r="DC7" s="206">
        <f ca="1">IF('INF S4 3-351'!$AB14="|","|",DC$15+'INF S4 3-351'!$AB14)</f>
        <v>0.34091435185185187</v>
      </c>
      <c r="DD7" s="84">
        <f ca="1">IF('INF S4 3-351'!$AB14="|","|",DD$13+'INF S4 3-351'!$AB14-'INF S4 3-351'!$AB$20)</f>
        <v>0.36114583333333333</v>
      </c>
      <c r="DE7" s="85">
        <f ca="1">IF('INF S4 3-351'!$AD14="|","|",DE$15+'INF S4 3-351'!$AD14)</f>
        <v>0.36404546064814813</v>
      </c>
      <c r="DF7" s="206">
        <f ca="1">IF('INF S4 3-351'!$AB14="|","|",DF$15+'INF S4 3-351'!$AB14)</f>
        <v>0.40341435185185187</v>
      </c>
      <c r="DG7" s="84">
        <f ca="1">IF('INF S4 3-351'!$AB14="|","|",DG$13+'INF S4 3-351'!$AB14-'INF S4 3-351'!$AB$20)</f>
        <v>0.44447916666666665</v>
      </c>
      <c r="DH7" s="85">
        <f ca="1">IF('INF S4 3-351'!$AD14="|","|",DH$15+'INF S4 3-351'!$AD14)</f>
        <v>0.4473787939814815</v>
      </c>
      <c r="DI7" s="206">
        <f ca="1">IF('INF S4 3-351'!$AB14="|","|",DI$15+'INF S4 3-351'!$AB14)</f>
        <v>0.48674768518518519</v>
      </c>
      <c r="DJ7" s="84">
        <f ca="1">IF('INF S4 3-351'!$AB14="|","|",DJ$13+'INF S4 3-351'!$AB14-'INF S4 3-351'!$AB$20)</f>
        <v>0.52781249999999991</v>
      </c>
      <c r="DK7" s="85">
        <f ca="1">IF('INF S4 3-351'!$AD14="|","|",DK$15+'INF S4 3-351'!$AD14)</f>
        <v>0.53071212731481476</v>
      </c>
      <c r="DL7" s="206">
        <f ca="1">IF('INF S4 3-351'!$AB14="|","|",DL$15+'INF S4 3-351'!$AB14)</f>
        <v>0.57008101851851845</v>
      </c>
      <c r="DM7" s="84">
        <f ca="1">IF('INF S4 3-351'!$AB14="|","|",DM$13+'INF S4 3-351'!$AB14-'INF S4 3-351'!$AB$20)</f>
        <v>0.61114583333333328</v>
      </c>
      <c r="DN7" s="85">
        <f ca="1">IF('INF S4 3-351'!$AD14="|","|",DN$15+'INF S4 3-351'!$AD14)</f>
        <v>0.61404546064814813</v>
      </c>
      <c r="DO7" s="206">
        <f ca="1">IF('INF S4 3-351'!$AB14="|","|",DO$15+'INF S4 3-351'!$AB14)</f>
        <v>0.63258101851851845</v>
      </c>
      <c r="DP7" s="84">
        <f ca="1">IF('INF S4 3-351'!$AB14="|","|",DP$13+'INF S4 3-351'!$AB14-'INF S4 3-351'!$AB$20)</f>
        <v>0.65281249999999991</v>
      </c>
      <c r="DQ7" s="206">
        <f ca="1">IF('INF S4 3-351'!$AB14="|","|",DQ$15+'INF S4 3-351'!$AB14)</f>
        <v>0.67424768518518519</v>
      </c>
      <c r="DR7" s="84">
        <f ca="1">IF('INF S4 3-351'!$AB14="|","|",DR$13+'INF S4 3-351'!$AB14-'INF S4 3-351'!$AB$20)</f>
        <v>0.69447916666666654</v>
      </c>
      <c r="DS7" s="85">
        <f ca="1">IF('INF S4 3-351'!$AD14="|","|",DS$15+'INF S4 3-351'!$AD14)</f>
        <v>0.6973787939814815</v>
      </c>
      <c r="DT7" s="206">
        <f ca="1">IF('INF S4 3-351'!$AB14="|","|",DT$15+'INF S4 3-351'!$AB14)</f>
        <v>0.73674768518518519</v>
      </c>
      <c r="DU7" s="84">
        <f ca="1">IF('INF S4 3-351'!$AB14="|","|",DU$13+'INF S4 3-351'!$AB14-'INF S4 3-351'!$AB$20)</f>
        <v>0.77781249999999991</v>
      </c>
      <c r="DV7" s="85">
        <f ca="1">IF('INF S4 3-351'!$AD14="|","|",DV$15+'INF S4 3-351'!$AD14)</f>
        <v>0.78071212731481487</v>
      </c>
      <c r="DW7" s="206">
        <f ca="1">IF('INF S4 3-351'!$AB14="|","|",DW$15+'INF S4 3-351'!$AB14)</f>
        <v>0.82008101851851845</v>
      </c>
      <c r="DX7" s="84">
        <f ca="1">IF('INF S4 3-351'!$AB14="|","|",DX$13+'INF S4 3-351'!$AB14-'INF S4 3-351'!$AB$20)</f>
        <v>0.86114583333333317</v>
      </c>
      <c r="DY7" s="85">
        <f ca="1">IF('INF S4 3-351'!$AD14="|","|",DY$15+'INF S4 3-351'!$AD14)</f>
        <v>0.86404546064814813</v>
      </c>
      <c r="DZ7" s="206">
        <f ca="1">IF('INF S4 3-351'!$AB14="|","|",DZ$15+'INF S4 3-351'!$AB14)</f>
        <v>0.90341435185185182</v>
      </c>
      <c r="EA7" s="84">
        <f ca="1">IF('INF S4 3-351'!$AB14="|","|",EA$13+'INF S4 3-351'!$AB14-'INF S4 3-351'!$AB$20)</f>
        <v>0.94447916666666654</v>
      </c>
      <c r="EB7" s="85">
        <f ca="1">IF('INF S4 3-351'!$AD14="|","|",EB$15+'INF S4 3-351'!$AD14)</f>
        <v>0.9473787939814815</v>
      </c>
      <c r="EC7" s="206">
        <f ca="1">IF('INF S4 3-351'!$AB14="|","|",EC$15+'INF S4 3-351'!$AB14)</f>
        <v>0.98674768518518519</v>
      </c>
    </row>
    <row r="8" spans="1:133">
      <c r="A8" s="185">
        <v>6.5309999999999997</v>
      </c>
      <c r="B8" s="153" t="s">
        <v>148</v>
      </c>
      <c r="C8" s="180"/>
      <c r="D8" s="207">
        <f ca="1">IF('INF S4 3-351'!$T15="|","|",D$7+'INF S4 3-351'!$T15)</f>
        <v>0.22623842592592591</v>
      </c>
      <c r="E8" s="190" t="str">
        <f ca="1">IF('INF S4 3-351'!$V15="|","|",E$7+'INF S4 3-351'!$V15)</f>
        <v>|</v>
      </c>
      <c r="F8" s="83">
        <f ca="1">IF('INF S4 3-351'!$T15="|","|",F$7+'INF S4 3-351'!$T15)</f>
        <v>0.2679050925925926</v>
      </c>
      <c r="G8" s="207">
        <f ca="1">IF('INF S4 3-351'!$T15="|","|",G$7+'INF S4 3-351'!$T15)</f>
        <v>0.28873842592592591</v>
      </c>
      <c r="H8" s="190" t="str">
        <f ca="1">IF('INF S4 3-351'!$V15="|","|",H$7+'INF S4 3-351'!$V15)</f>
        <v>|</v>
      </c>
      <c r="I8" s="83">
        <f ca="1">IF('INF S4 3-351'!$T15="|","|",I$7+'INF S4 3-351'!$T15)</f>
        <v>0.30957175925925923</v>
      </c>
      <c r="J8" s="207">
        <f ca="1">IF('INF S4 3-351'!$T15="|","|",J$7+'INF S4 3-351'!$T15)</f>
        <v>0.3304050925925926</v>
      </c>
      <c r="K8" s="190" t="str">
        <f ca="1">IF('INF S4 3-351'!$V15="|","|",K$7+'INF S4 3-351'!$V15)</f>
        <v>|</v>
      </c>
      <c r="L8" s="83">
        <f ca="1">IF('INF S4 3-351'!$T15="|","|",L$7+'INF S4 3-351'!$T15)</f>
        <v>0.35123842592592591</v>
      </c>
      <c r="M8" s="207">
        <f ca="1">IF('INF S4 3-351'!$T15="|","|",M$7+'INF S4 3-351'!$T15)</f>
        <v>0.37207175925925923</v>
      </c>
      <c r="N8" s="83">
        <f ca="1">IF('INF S4 3-351'!$T15="|","|",N$7+'INF S4 3-351'!$T15)</f>
        <v>0.3929050925925926</v>
      </c>
      <c r="O8" s="190" t="str">
        <f ca="1">IF('INF S4 3-351'!$V15="|","|",O$7+'INF S4 3-351'!$V15)</f>
        <v>|</v>
      </c>
      <c r="P8" s="207">
        <f ca="1">IF('INF S4 3-351'!$T15="|","|",P$7+'INF S4 3-351'!$T15)</f>
        <v>0.43457175925925923</v>
      </c>
      <c r="Q8" s="83">
        <f ca="1">IF('INF S4 3-351'!$T15="|","|",Q$7+'INF S4 3-351'!$T15)</f>
        <v>0.47623842592592591</v>
      </c>
      <c r="R8" s="190" t="str">
        <f ca="1">IF('INF S4 3-351'!$V15="|","|",R$7+'INF S4 3-351'!$V15)</f>
        <v>|</v>
      </c>
      <c r="S8" s="207">
        <f ca="1">IF('INF S4 3-351'!$T15="|","|",S$7+'INF S4 3-351'!$T15)</f>
        <v>0.51790509259259254</v>
      </c>
      <c r="T8" s="83">
        <f ca="1">IF('INF S4 3-351'!$T15="|","|",T$7+'INF S4 3-351'!$T15)</f>
        <v>0.55957175925925928</v>
      </c>
      <c r="U8" s="190" t="str">
        <f ca="1">IF('INF S4 3-351'!$V15="|","|",U$7+'INF S4 3-351'!$V15)</f>
        <v>|</v>
      </c>
      <c r="V8" s="207">
        <f ca="1">IF('INF S4 3-351'!$T15="|","|",V$7+'INF S4 3-351'!$T15)</f>
        <v>0.60123842592592591</v>
      </c>
      <c r="W8" s="83">
        <f ca="1">IF('INF S4 3-351'!$T15="|","|",W$7+'INF S4 3-351'!$T15)</f>
        <v>0.64290509259259254</v>
      </c>
      <c r="X8" s="207">
        <f ca="1">IF('INF S4 3-351'!$T15="|","|",X$7+'INF S4 3-351'!$T15)</f>
        <v>0.66373842592592591</v>
      </c>
      <c r="Y8" s="190" t="str">
        <f ca="1">IF('INF S4 3-351'!$V15="|","|",Y$7+'INF S4 3-351'!$V15)</f>
        <v>|</v>
      </c>
      <c r="Z8" s="83">
        <f ca="1">IF('INF S4 3-351'!$T15="|","|",Z$7+'INF S4 3-351'!$T15)</f>
        <v>0.68457175925925928</v>
      </c>
      <c r="AA8" s="207">
        <f ca="1">IF('INF S4 3-351'!$T15="|","|",AA$7+'INF S4 3-351'!$T15)</f>
        <v>0.70540509259259254</v>
      </c>
      <c r="AB8" s="190" t="str">
        <f ca="1">IF('INF S4 3-351'!$V15="|","|",AB$7+'INF S4 3-351'!$V15)</f>
        <v>|</v>
      </c>
      <c r="AC8" s="83">
        <f ca="1">IF('INF S4 3-351'!$T15="|","|",AC$7+'INF S4 3-351'!$T15)</f>
        <v>0.72623842592592591</v>
      </c>
      <c r="AD8" s="207">
        <f ca="1">IF('INF S4 3-351'!$T15="|","|",AD$7+'INF S4 3-351'!$T15)</f>
        <v>0.74707175925925928</v>
      </c>
      <c r="AE8" s="190" t="str">
        <f ca="1">IF('INF S4 3-351'!$V15="|","|",AE$7+'INF S4 3-351'!$V15)</f>
        <v>|</v>
      </c>
      <c r="AF8" s="83">
        <f ca="1">IF('INF S4 3-351'!$T15="|","|",AF$7+'INF S4 3-351'!$T15)</f>
        <v>0.76790509259259254</v>
      </c>
      <c r="AG8" s="207">
        <f ca="1">IF('INF S4 3-351'!$T15="|","|",AG$7+'INF S4 3-351'!$T15)</f>
        <v>0.78873842592592591</v>
      </c>
      <c r="AH8" s="207">
        <f ca="1">IF('INF S4 3-351'!$T15="|","|",AH$7+'INF S4 3-351'!$T15)</f>
        <v>0.83040509259259254</v>
      </c>
      <c r="AI8" s="190" t="str">
        <f ca="1">IF('INF S4 3-351'!$V15="|","|",AI$7+'INF S4 3-351'!$V15)</f>
        <v>|</v>
      </c>
      <c r="AJ8" s="83">
        <f ca="1">IF('INF S4 3-351'!$T15="|","|",AJ$7+'INF S4 3-351'!$T15)</f>
        <v>0.85123842592592591</v>
      </c>
      <c r="AK8" s="207">
        <f ca="1">IF('INF S4 3-351'!$T15="|","|",AK$7+'INF S4 3-351'!$T15)</f>
        <v>0.89290509259259254</v>
      </c>
      <c r="AL8" s="190" t="str">
        <f ca="1">IF('INF S4 3-351'!$V15="|","|",AL$7+'INF S4 3-351'!$V15)</f>
        <v>|</v>
      </c>
      <c r="AM8" s="83">
        <f ca="1">IF('INF S4 3-351'!$T15="|","|",AM$7+'INF S4 3-351'!$T15)</f>
        <v>0.93457175925925928</v>
      </c>
      <c r="AN8" s="207">
        <f ca="1">IF('INF S4 3-351'!$T15="|","|",AN$7+'INF S4 3-351'!$T15)</f>
        <v>0.97623842592592591</v>
      </c>
      <c r="CT8" s="185">
        <v>6.5309999999999997</v>
      </c>
      <c r="CU8" s="153" t="s">
        <v>148</v>
      </c>
      <c r="CV8" s="180"/>
      <c r="CW8" s="83">
        <f ca="1">IF('INF S4 3-351'!$AB15="|","|",CW$13+'INF S4 3-351'!$AB15-'INF S4 3-351'!$AB$20)</f>
        <v>0.23178240740740744</v>
      </c>
      <c r="CX8" s="83">
        <f ca="1">IF('INF S4 3-351'!$AB15="|","|",CX$13+'INF S4 3-351'!$AB15-'INF S4 3-351'!$AB$20)</f>
        <v>0.27344907407407409</v>
      </c>
      <c r="CY8" s="190" t="str">
        <f ca="1">IF('INF S4 3-351'!$AD15="|","|",CY$15+'INF S4 3-351'!$AD15)</f>
        <v>|</v>
      </c>
      <c r="CZ8" s="207">
        <f ca="1">IF('INF S4 3-351'!$AB15="|","|",CZ$15+'INF S4 3-351'!$AB15)</f>
        <v>0.29488425925925926</v>
      </c>
      <c r="DA8" s="83">
        <f ca="1">IF('INF S4 3-351'!$AB15="|","|",DA$13+'INF S4 3-351'!$AB15-'INF S4 3-351'!$AB$20)</f>
        <v>0.31511574074074072</v>
      </c>
      <c r="DB8" s="190" t="str">
        <f ca="1">IF('INF S4 3-351'!$AD15="|","|",DB$15+'INF S4 3-351'!$AD15)</f>
        <v>|</v>
      </c>
      <c r="DC8" s="207">
        <f ca="1">IF('INF S4 3-351'!$AB15="|","|",DC$15+'INF S4 3-351'!$AB15)</f>
        <v>0.33655092592592595</v>
      </c>
      <c r="DD8" s="83">
        <f ca="1">IF('INF S4 3-351'!$AB15="|","|",DD$13+'INF S4 3-351'!$AB15-'INF S4 3-351'!$AB$20)</f>
        <v>0.35678240740740741</v>
      </c>
      <c r="DE8" s="190" t="str">
        <f ca="1">IF('INF S4 3-351'!$AD15="|","|",DE$15+'INF S4 3-351'!$AD15)</f>
        <v>|</v>
      </c>
      <c r="DF8" s="207">
        <f ca="1">IF('INF S4 3-351'!$AB15="|","|",DF$15+'INF S4 3-351'!$AB15)</f>
        <v>0.39905092592592595</v>
      </c>
      <c r="DG8" s="83">
        <f ca="1">IF('INF S4 3-351'!$AB15="|","|",DG$13+'INF S4 3-351'!$AB15-'INF S4 3-351'!$AB$20)</f>
        <v>0.44011574074074072</v>
      </c>
      <c r="DH8" s="190" t="str">
        <f ca="1">IF('INF S4 3-351'!$AD15="|","|",DH$15+'INF S4 3-351'!$AD15)</f>
        <v>|</v>
      </c>
      <c r="DI8" s="207">
        <f ca="1">IF('INF S4 3-351'!$AB15="|","|",DI$15+'INF S4 3-351'!$AB15)</f>
        <v>0.48238425925925926</v>
      </c>
      <c r="DJ8" s="83">
        <f ca="1">IF('INF S4 3-351'!$AB15="|","|",DJ$13+'INF S4 3-351'!$AB15-'INF S4 3-351'!$AB$20)</f>
        <v>0.52344907407407404</v>
      </c>
      <c r="DK8" s="190" t="str">
        <f ca="1">IF('INF S4 3-351'!$AD15="|","|",DK$15+'INF S4 3-351'!$AD15)</f>
        <v>|</v>
      </c>
      <c r="DL8" s="207">
        <f ca="1">IF('INF S4 3-351'!$AB15="|","|",DL$15+'INF S4 3-351'!$AB15)</f>
        <v>0.56571759259259258</v>
      </c>
      <c r="DM8" s="83">
        <f ca="1">IF('INF S4 3-351'!$AB15="|","|",DM$13+'INF S4 3-351'!$AB15-'INF S4 3-351'!$AB$20)</f>
        <v>0.60678240740740741</v>
      </c>
      <c r="DN8" s="190" t="str">
        <f ca="1">IF('INF S4 3-351'!$AD15="|","|",DN$15+'INF S4 3-351'!$AD15)</f>
        <v>|</v>
      </c>
      <c r="DO8" s="207">
        <f ca="1">IF('INF S4 3-351'!$AB15="|","|",DO$15+'INF S4 3-351'!$AB15)</f>
        <v>0.62821759259259258</v>
      </c>
      <c r="DP8" s="83">
        <f ca="1">IF('INF S4 3-351'!$AB15="|","|",DP$13+'INF S4 3-351'!$AB15-'INF S4 3-351'!$AB$20)</f>
        <v>0.64844907407407404</v>
      </c>
      <c r="DQ8" s="207">
        <f ca="1">IF('INF S4 3-351'!$AB15="|","|",DQ$15+'INF S4 3-351'!$AB15)</f>
        <v>0.66988425925925932</v>
      </c>
      <c r="DR8" s="83">
        <f ca="1">IF('INF S4 3-351'!$AB15="|","|",DR$13+'INF S4 3-351'!$AB15-'INF S4 3-351'!$AB$20)</f>
        <v>0.69011574074074067</v>
      </c>
      <c r="DS8" s="190" t="str">
        <f ca="1">IF('INF S4 3-351'!$AD15="|","|",DS$15+'INF S4 3-351'!$AD15)</f>
        <v>|</v>
      </c>
      <c r="DT8" s="207">
        <f ca="1">IF('INF S4 3-351'!$AB15="|","|",DT$15+'INF S4 3-351'!$AB15)</f>
        <v>0.73238425925925932</v>
      </c>
      <c r="DU8" s="83">
        <f ca="1">IF('INF S4 3-351'!$AB15="|","|",DU$13+'INF S4 3-351'!$AB15-'INF S4 3-351'!$AB$20)</f>
        <v>0.77344907407407404</v>
      </c>
      <c r="DV8" s="190" t="str">
        <f ca="1">IF('INF S4 3-351'!$AD15="|","|",DV$15+'INF S4 3-351'!$AD15)</f>
        <v>|</v>
      </c>
      <c r="DW8" s="207">
        <f ca="1">IF('INF S4 3-351'!$AB15="|","|",DW$15+'INF S4 3-351'!$AB15)</f>
        <v>0.81571759259259258</v>
      </c>
      <c r="DX8" s="83">
        <f ca="1">IF('INF S4 3-351'!$AB15="|","|",DX$13+'INF S4 3-351'!$AB15-'INF S4 3-351'!$AB$20)</f>
        <v>0.8567824074074073</v>
      </c>
      <c r="DY8" s="190" t="str">
        <f ca="1">IF('INF S4 3-351'!$AD15="|","|",DY$15+'INF S4 3-351'!$AD15)</f>
        <v>|</v>
      </c>
      <c r="DZ8" s="207">
        <f ca="1">IF('INF S4 3-351'!$AB15="|","|",DZ$15+'INF S4 3-351'!$AB15)</f>
        <v>0.89905092592592595</v>
      </c>
      <c r="EA8" s="83">
        <f ca="1">IF('INF S4 3-351'!$AB15="|","|",EA$13+'INF S4 3-351'!$AB15-'INF S4 3-351'!$AB$20)</f>
        <v>0.94011574074074067</v>
      </c>
      <c r="EB8" s="190" t="str">
        <f ca="1">IF('INF S4 3-351'!$AD15="|","|",EB$15+'INF S4 3-351'!$AD15)</f>
        <v>|</v>
      </c>
      <c r="EC8" s="207">
        <f ca="1">IF('INF S4 3-351'!$AB15="|","|",EC$15+'INF S4 3-351'!$AB15)</f>
        <v>0.98238425925925932</v>
      </c>
    </row>
    <row r="9" spans="1:133">
      <c r="A9" s="185">
        <v>12.909000000000001</v>
      </c>
      <c r="B9" s="153" t="s">
        <v>149</v>
      </c>
      <c r="C9" s="180"/>
      <c r="D9" s="207">
        <f ca="1">IF('INF S4 3-351'!$T16="|","|",D$7+'INF S4 3-351'!$T16)</f>
        <v>0.22998842592592592</v>
      </c>
      <c r="E9" s="190" t="str">
        <f ca="1">IF('INF S4 3-351'!$V16="|","|",E$7+'INF S4 3-351'!$V16)</f>
        <v>|</v>
      </c>
      <c r="F9" s="83">
        <f ca="1">IF('INF S4 3-351'!$T16="|","|",F$7+'INF S4 3-351'!$T16)</f>
        <v>0.27165509259259257</v>
      </c>
      <c r="G9" s="207">
        <f ca="1">IF('INF S4 3-351'!$T16="|","|",G$7+'INF S4 3-351'!$T16)</f>
        <v>0.29248842592592594</v>
      </c>
      <c r="H9" s="190" t="str">
        <f ca="1">IF('INF S4 3-351'!$V16="|","|",H$7+'INF S4 3-351'!$V16)</f>
        <v>|</v>
      </c>
      <c r="I9" s="83">
        <f ca="1">IF('INF S4 3-351'!$T16="|","|",I$7+'INF S4 3-351'!$T16)</f>
        <v>0.3133217592592592</v>
      </c>
      <c r="J9" s="207">
        <f ca="1">IF('INF S4 3-351'!$T16="|","|",J$7+'INF S4 3-351'!$T16)</f>
        <v>0.33415509259259257</v>
      </c>
      <c r="K9" s="190" t="str">
        <f ca="1">IF('INF S4 3-351'!$V16="|","|",K$7+'INF S4 3-351'!$V16)</f>
        <v>|</v>
      </c>
      <c r="L9" s="83">
        <f ca="1">IF('INF S4 3-351'!$T16="|","|",L$7+'INF S4 3-351'!$T16)</f>
        <v>0.35498842592592594</v>
      </c>
      <c r="M9" s="207">
        <f ca="1">IF('INF S4 3-351'!$T16="|","|",M$7+'INF S4 3-351'!$T16)</f>
        <v>0.3758217592592592</v>
      </c>
      <c r="N9" s="83">
        <f ca="1">IF('INF S4 3-351'!$T16="|","|",N$7+'INF S4 3-351'!$T16)</f>
        <v>0.39665509259259257</v>
      </c>
      <c r="O9" s="190" t="str">
        <f ca="1">IF('INF S4 3-351'!$V16="|","|",O$7+'INF S4 3-351'!$V16)</f>
        <v>|</v>
      </c>
      <c r="P9" s="207">
        <f ca="1">IF('INF S4 3-351'!$T16="|","|",P$7+'INF S4 3-351'!$T16)</f>
        <v>0.4383217592592592</v>
      </c>
      <c r="Q9" s="83">
        <f ca="1">IF('INF S4 3-351'!$T16="|","|",Q$7+'INF S4 3-351'!$T16)</f>
        <v>0.47998842592592594</v>
      </c>
      <c r="R9" s="190" t="str">
        <f ca="1">IF('INF S4 3-351'!$V16="|","|",R$7+'INF S4 3-351'!$V16)</f>
        <v>|</v>
      </c>
      <c r="S9" s="207">
        <f ca="1">IF('INF S4 3-351'!$T16="|","|",S$7+'INF S4 3-351'!$T16)</f>
        <v>0.52165509259259257</v>
      </c>
      <c r="T9" s="83">
        <f ca="1">IF('INF S4 3-351'!$T16="|","|",T$7+'INF S4 3-351'!$T16)</f>
        <v>0.56332175925925931</v>
      </c>
      <c r="U9" s="190" t="str">
        <f ca="1">IF('INF S4 3-351'!$V16="|","|",U$7+'INF S4 3-351'!$V16)</f>
        <v>|</v>
      </c>
      <c r="V9" s="207">
        <f ca="1">IF('INF S4 3-351'!$T16="|","|",V$7+'INF S4 3-351'!$T16)</f>
        <v>0.60498842592592594</v>
      </c>
      <c r="W9" s="83">
        <f ca="1">IF('INF S4 3-351'!$T16="|","|",W$7+'INF S4 3-351'!$T16)</f>
        <v>0.64665509259259257</v>
      </c>
      <c r="X9" s="207">
        <f ca="1">IF('INF S4 3-351'!$T16="|","|",X$7+'INF S4 3-351'!$T16)</f>
        <v>0.66748842592592594</v>
      </c>
      <c r="Y9" s="190" t="str">
        <f ca="1">IF('INF S4 3-351'!$V16="|","|",Y$7+'INF S4 3-351'!$V16)</f>
        <v>|</v>
      </c>
      <c r="Z9" s="83">
        <f ca="1">IF('INF S4 3-351'!$T16="|","|",Z$7+'INF S4 3-351'!$T16)</f>
        <v>0.68832175925925931</v>
      </c>
      <c r="AA9" s="207">
        <f ca="1">IF('INF S4 3-351'!$T16="|","|",AA$7+'INF S4 3-351'!$T16)</f>
        <v>0.70915509259259257</v>
      </c>
      <c r="AB9" s="190" t="str">
        <f ca="1">IF('INF S4 3-351'!$V16="|","|",AB$7+'INF S4 3-351'!$V16)</f>
        <v>|</v>
      </c>
      <c r="AC9" s="83">
        <f ca="1">IF('INF S4 3-351'!$T16="|","|",AC$7+'INF S4 3-351'!$T16)</f>
        <v>0.72998842592592594</v>
      </c>
      <c r="AD9" s="207">
        <f ca="1">IF('INF S4 3-351'!$T16="|","|",AD$7+'INF S4 3-351'!$T16)</f>
        <v>0.75082175925925931</v>
      </c>
      <c r="AE9" s="190" t="str">
        <f ca="1">IF('INF S4 3-351'!$V16="|","|",AE$7+'INF S4 3-351'!$V16)</f>
        <v>|</v>
      </c>
      <c r="AF9" s="83">
        <f ca="1">IF('INF S4 3-351'!$T16="|","|",AF$7+'INF S4 3-351'!$T16)</f>
        <v>0.77165509259259257</v>
      </c>
      <c r="AG9" s="207">
        <f ca="1">IF('INF S4 3-351'!$T16="|","|",AG$7+'INF S4 3-351'!$T16)</f>
        <v>0.79248842592592594</v>
      </c>
      <c r="AH9" s="207">
        <f ca="1">IF('INF S4 3-351'!$T16="|","|",AH$7+'INF S4 3-351'!$T16)</f>
        <v>0.83415509259259257</v>
      </c>
      <c r="AI9" s="190" t="str">
        <f ca="1">IF('INF S4 3-351'!$V16="|","|",AI$7+'INF S4 3-351'!$V16)</f>
        <v>|</v>
      </c>
      <c r="AJ9" s="83">
        <f ca="1">IF('INF S4 3-351'!$T16="|","|",AJ$7+'INF S4 3-351'!$T16)</f>
        <v>0.85498842592592594</v>
      </c>
      <c r="AK9" s="207">
        <f ca="1">IF('INF S4 3-351'!$T16="|","|",AK$7+'INF S4 3-351'!$T16)</f>
        <v>0.89665509259259257</v>
      </c>
      <c r="AL9" s="190" t="str">
        <f ca="1">IF('INF S4 3-351'!$V16="|","|",AL$7+'INF S4 3-351'!$V16)</f>
        <v>|</v>
      </c>
      <c r="AM9" s="83">
        <f ca="1">IF('INF S4 3-351'!$T16="|","|",AM$7+'INF S4 3-351'!$T16)</f>
        <v>0.93832175925925931</v>
      </c>
      <c r="AN9" s="207">
        <f ca="1">IF('INF S4 3-351'!$T16="|","|",AN$7+'INF S4 3-351'!$T16)</f>
        <v>0.97998842592592594</v>
      </c>
      <c r="CT9" s="185">
        <v>12.909000000000001</v>
      </c>
      <c r="CU9" s="153" t="s">
        <v>149</v>
      </c>
      <c r="CV9" s="180"/>
      <c r="CW9" s="83">
        <f ca="1">IF('INF S4 3-351'!$AB16="|","|",CW$13+'INF S4 3-351'!$AB16-'INF S4 3-351'!$AB$20)</f>
        <v>0.22803240740740743</v>
      </c>
      <c r="CX9" s="83">
        <f ca="1">IF('INF S4 3-351'!$AB16="|","|",CX$13+'INF S4 3-351'!$AB16-'INF S4 3-351'!$AB$20)</f>
        <v>0.26969907407407406</v>
      </c>
      <c r="CY9" s="190" t="str">
        <f ca="1">IF('INF S4 3-351'!$AD16="|","|",CY$15+'INF S4 3-351'!$AD16)</f>
        <v>|</v>
      </c>
      <c r="CZ9" s="207">
        <f ca="1">IF('INF S4 3-351'!$AB16="|","|",CZ$15+'INF S4 3-351'!$AB16)</f>
        <v>0.29113425925925923</v>
      </c>
      <c r="DA9" s="83">
        <f ca="1">IF('INF S4 3-351'!$AB16="|","|",DA$13+'INF S4 3-351'!$AB16-'INF S4 3-351'!$AB$20)</f>
        <v>0.31136574074074069</v>
      </c>
      <c r="DB9" s="190" t="str">
        <f ca="1">IF('INF S4 3-351'!$AD16="|","|",DB$15+'INF S4 3-351'!$AD16)</f>
        <v>|</v>
      </c>
      <c r="DC9" s="207">
        <f ca="1">IF('INF S4 3-351'!$AB16="|","|",DC$15+'INF S4 3-351'!$AB16)</f>
        <v>0.33280092592592592</v>
      </c>
      <c r="DD9" s="83">
        <f ca="1">IF('INF S4 3-351'!$AB16="|","|",DD$13+'INF S4 3-351'!$AB16-'INF S4 3-351'!$AB$20)</f>
        <v>0.35303240740740738</v>
      </c>
      <c r="DE9" s="190" t="str">
        <f ca="1">IF('INF S4 3-351'!$AD16="|","|",DE$15+'INF S4 3-351'!$AD16)</f>
        <v>|</v>
      </c>
      <c r="DF9" s="207">
        <f ca="1">IF('INF S4 3-351'!$AB16="|","|",DF$15+'INF S4 3-351'!$AB16)</f>
        <v>0.39530092592592592</v>
      </c>
      <c r="DG9" s="83">
        <f ca="1">IF('INF S4 3-351'!$AB16="|","|",DG$13+'INF S4 3-351'!$AB16-'INF S4 3-351'!$AB$20)</f>
        <v>0.43636574074074069</v>
      </c>
      <c r="DH9" s="190" t="str">
        <f ca="1">IF('INF S4 3-351'!$AD16="|","|",DH$15+'INF S4 3-351'!$AD16)</f>
        <v>|</v>
      </c>
      <c r="DI9" s="207">
        <f ca="1">IF('INF S4 3-351'!$AB16="|","|",DI$15+'INF S4 3-351'!$AB16)</f>
        <v>0.47863425925925923</v>
      </c>
      <c r="DJ9" s="83">
        <f ca="1">IF('INF S4 3-351'!$AB16="|","|",DJ$13+'INF S4 3-351'!$AB16-'INF S4 3-351'!$AB$20)</f>
        <v>0.51969907407407401</v>
      </c>
      <c r="DK9" s="190" t="str">
        <f ca="1">IF('INF S4 3-351'!$AD16="|","|",DK$15+'INF S4 3-351'!$AD16)</f>
        <v>|</v>
      </c>
      <c r="DL9" s="207">
        <f ca="1">IF('INF S4 3-351'!$AB16="|","|",DL$15+'INF S4 3-351'!$AB16)</f>
        <v>0.56196759259259255</v>
      </c>
      <c r="DM9" s="83">
        <f ca="1">IF('INF S4 3-351'!$AB16="|","|",DM$13+'INF S4 3-351'!$AB16-'INF S4 3-351'!$AB$20)</f>
        <v>0.60303240740740738</v>
      </c>
      <c r="DN9" s="190" t="str">
        <f ca="1">IF('INF S4 3-351'!$AD16="|","|",DN$15+'INF S4 3-351'!$AD16)</f>
        <v>|</v>
      </c>
      <c r="DO9" s="207">
        <f ca="1">IF('INF S4 3-351'!$AB16="|","|",DO$15+'INF S4 3-351'!$AB16)</f>
        <v>0.62446759259259255</v>
      </c>
      <c r="DP9" s="83">
        <f ca="1">IF('INF S4 3-351'!$AB16="|","|",DP$13+'INF S4 3-351'!$AB16-'INF S4 3-351'!$AB$20)</f>
        <v>0.64469907407407401</v>
      </c>
      <c r="DQ9" s="207">
        <f ca="1">IF('INF S4 3-351'!$AB16="|","|",DQ$15+'INF S4 3-351'!$AB16)</f>
        <v>0.66613425925925929</v>
      </c>
      <c r="DR9" s="83">
        <f ca="1">IF('INF S4 3-351'!$AB16="|","|",DR$13+'INF S4 3-351'!$AB16-'INF S4 3-351'!$AB$20)</f>
        <v>0.68636574074074064</v>
      </c>
      <c r="DS9" s="190" t="str">
        <f ca="1">IF('INF S4 3-351'!$AD16="|","|",DS$15+'INF S4 3-351'!$AD16)</f>
        <v>|</v>
      </c>
      <c r="DT9" s="207">
        <f ca="1">IF('INF S4 3-351'!$AB16="|","|",DT$15+'INF S4 3-351'!$AB16)</f>
        <v>0.72863425925925929</v>
      </c>
      <c r="DU9" s="83">
        <f ca="1">IF('INF S4 3-351'!$AB16="|","|",DU$13+'INF S4 3-351'!$AB16-'INF S4 3-351'!$AB$20)</f>
        <v>0.76969907407407401</v>
      </c>
      <c r="DV9" s="190" t="str">
        <f ca="1">IF('INF S4 3-351'!$AD16="|","|",DV$15+'INF S4 3-351'!$AD16)</f>
        <v>|</v>
      </c>
      <c r="DW9" s="207">
        <f ca="1">IF('INF S4 3-351'!$AB16="|","|",DW$15+'INF S4 3-351'!$AB16)</f>
        <v>0.81196759259259255</v>
      </c>
      <c r="DX9" s="83">
        <f ca="1">IF('INF S4 3-351'!$AB16="|","|",DX$13+'INF S4 3-351'!$AB16-'INF S4 3-351'!$AB$20)</f>
        <v>0.85303240740740727</v>
      </c>
      <c r="DY9" s="190" t="str">
        <f ca="1">IF('INF S4 3-351'!$AD16="|","|",DY$15+'INF S4 3-351'!$AD16)</f>
        <v>|</v>
      </c>
      <c r="DZ9" s="207">
        <f ca="1">IF('INF S4 3-351'!$AB16="|","|",DZ$15+'INF S4 3-351'!$AB16)</f>
        <v>0.89530092592592592</v>
      </c>
      <c r="EA9" s="83">
        <f ca="1">IF('INF S4 3-351'!$AB16="|","|",EA$13+'INF S4 3-351'!$AB16-'INF S4 3-351'!$AB$20)</f>
        <v>0.93636574074074064</v>
      </c>
      <c r="EB9" s="190" t="str">
        <f ca="1">IF('INF S4 3-351'!$AD16="|","|",EB$15+'INF S4 3-351'!$AD16)</f>
        <v>|</v>
      </c>
      <c r="EC9" s="207">
        <f ca="1">IF('INF S4 3-351'!$AB16="|","|",EC$15+'INF S4 3-351'!$AB16)</f>
        <v>0.97863425925925929</v>
      </c>
    </row>
    <row r="10" spans="1:133">
      <c r="A10" s="185">
        <v>17.742999999999999</v>
      </c>
      <c r="B10" s="153" t="s">
        <v>150</v>
      </c>
      <c r="C10" s="180"/>
      <c r="D10" s="207">
        <f ca="1">IF('INF S4 3-351'!$T17="|","|",D$7+'INF S4 3-351'!$T17)</f>
        <v>0.23319444444444443</v>
      </c>
      <c r="E10" s="190" t="str">
        <f ca="1">IF('INF S4 3-351'!$V17="|","|",E$7+'INF S4 3-351'!$V17)</f>
        <v>|</v>
      </c>
      <c r="F10" s="83">
        <f ca="1">IF('INF S4 3-351'!$T17="|","|",F$7+'INF S4 3-351'!$T17)</f>
        <v>0.27486111111111111</v>
      </c>
      <c r="G10" s="207">
        <f ca="1">IF('INF S4 3-351'!$T17="|","|",G$7+'INF S4 3-351'!$T17)</f>
        <v>0.29569444444444443</v>
      </c>
      <c r="H10" s="190" t="str">
        <f ca="1">IF('INF S4 3-351'!$V17="|","|",H$7+'INF S4 3-351'!$V17)</f>
        <v>|</v>
      </c>
      <c r="I10" s="83">
        <f ca="1">IF('INF S4 3-351'!$T17="|","|",I$7+'INF S4 3-351'!$T17)</f>
        <v>0.31652777777777774</v>
      </c>
      <c r="J10" s="207">
        <f ca="1">IF('INF S4 3-351'!$T17="|","|",J$7+'INF S4 3-351'!$T17)</f>
        <v>0.33736111111111111</v>
      </c>
      <c r="K10" s="190" t="str">
        <f ca="1">IF('INF S4 3-351'!$V17="|","|",K$7+'INF S4 3-351'!$V17)</f>
        <v>|</v>
      </c>
      <c r="L10" s="83">
        <f ca="1">IF('INF S4 3-351'!$T17="|","|",L$7+'INF S4 3-351'!$T17)</f>
        <v>0.35819444444444443</v>
      </c>
      <c r="M10" s="207">
        <f ca="1">IF('INF S4 3-351'!$T17="|","|",M$7+'INF S4 3-351'!$T17)</f>
        <v>0.37902777777777774</v>
      </c>
      <c r="N10" s="83">
        <f ca="1">IF('INF S4 3-351'!$T17="|","|",N$7+'INF S4 3-351'!$T17)</f>
        <v>0.39986111111111111</v>
      </c>
      <c r="O10" s="190" t="str">
        <f ca="1">IF('INF S4 3-351'!$V17="|","|",O$7+'INF S4 3-351'!$V17)</f>
        <v>|</v>
      </c>
      <c r="P10" s="207">
        <f ca="1">IF('INF S4 3-351'!$T17="|","|",P$7+'INF S4 3-351'!$T17)</f>
        <v>0.44152777777777774</v>
      </c>
      <c r="Q10" s="83">
        <f ca="1">IF('INF S4 3-351'!$T17="|","|",Q$7+'INF S4 3-351'!$T17)</f>
        <v>0.48319444444444443</v>
      </c>
      <c r="R10" s="190" t="str">
        <f ca="1">IF('INF S4 3-351'!$V17="|","|",R$7+'INF S4 3-351'!$V17)</f>
        <v>|</v>
      </c>
      <c r="S10" s="207">
        <f ca="1">IF('INF S4 3-351'!$T17="|","|",S$7+'INF S4 3-351'!$T17)</f>
        <v>0.52486111111111111</v>
      </c>
      <c r="T10" s="83">
        <f ca="1">IF('INF S4 3-351'!$T17="|","|",T$7+'INF S4 3-351'!$T17)</f>
        <v>0.56652777777777785</v>
      </c>
      <c r="U10" s="190" t="str">
        <f ca="1">IF('INF S4 3-351'!$V17="|","|",U$7+'INF S4 3-351'!$V17)</f>
        <v>|</v>
      </c>
      <c r="V10" s="207">
        <f ca="1">IF('INF S4 3-351'!$T17="|","|",V$7+'INF S4 3-351'!$T17)</f>
        <v>0.60819444444444448</v>
      </c>
      <c r="W10" s="83">
        <f ca="1">IF('INF S4 3-351'!$T17="|","|",W$7+'INF S4 3-351'!$T17)</f>
        <v>0.64986111111111111</v>
      </c>
      <c r="X10" s="207">
        <f ca="1">IF('INF S4 3-351'!$T17="|","|",X$7+'INF S4 3-351'!$T17)</f>
        <v>0.67069444444444448</v>
      </c>
      <c r="Y10" s="190" t="str">
        <f ca="1">IF('INF S4 3-351'!$V17="|","|",Y$7+'INF S4 3-351'!$V17)</f>
        <v>|</v>
      </c>
      <c r="Z10" s="83">
        <f ca="1">IF('INF S4 3-351'!$T17="|","|",Z$7+'INF S4 3-351'!$T17)</f>
        <v>0.69152777777777785</v>
      </c>
      <c r="AA10" s="207">
        <f ca="1">IF('INF S4 3-351'!$T17="|","|",AA$7+'INF S4 3-351'!$T17)</f>
        <v>0.71236111111111111</v>
      </c>
      <c r="AB10" s="190" t="str">
        <f ca="1">IF('INF S4 3-351'!$V17="|","|",AB$7+'INF S4 3-351'!$V17)</f>
        <v>|</v>
      </c>
      <c r="AC10" s="83">
        <f ca="1">IF('INF S4 3-351'!$T17="|","|",AC$7+'INF S4 3-351'!$T17)</f>
        <v>0.73319444444444448</v>
      </c>
      <c r="AD10" s="207">
        <f ca="1">IF('INF S4 3-351'!$T17="|","|",AD$7+'INF S4 3-351'!$T17)</f>
        <v>0.75402777777777785</v>
      </c>
      <c r="AE10" s="190" t="str">
        <f ca="1">IF('INF S4 3-351'!$V17="|","|",AE$7+'INF S4 3-351'!$V17)</f>
        <v>|</v>
      </c>
      <c r="AF10" s="83">
        <f ca="1">IF('INF S4 3-351'!$T17="|","|",AF$7+'INF S4 3-351'!$T17)</f>
        <v>0.77486111111111111</v>
      </c>
      <c r="AG10" s="207">
        <f ca="1">IF('INF S4 3-351'!$T17="|","|",AG$7+'INF S4 3-351'!$T17)</f>
        <v>0.79569444444444448</v>
      </c>
      <c r="AH10" s="207">
        <f ca="1">IF('INF S4 3-351'!$T17="|","|",AH$7+'INF S4 3-351'!$T17)</f>
        <v>0.83736111111111111</v>
      </c>
      <c r="AI10" s="190" t="str">
        <f ca="1">IF('INF S4 3-351'!$V17="|","|",AI$7+'INF S4 3-351'!$V17)</f>
        <v>|</v>
      </c>
      <c r="AJ10" s="83">
        <f ca="1">IF('INF S4 3-351'!$T17="|","|",AJ$7+'INF S4 3-351'!$T17)</f>
        <v>0.85819444444444448</v>
      </c>
      <c r="AK10" s="207">
        <f ca="1">IF('INF S4 3-351'!$T17="|","|",AK$7+'INF S4 3-351'!$T17)</f>
        <v>0.89986111111111111</v>
      </c>
      <c r="AL10" s="190" t="str">
        <f ca="1">IF('INF S4 3-351'!$V17="|","|",AL$7+'INF S4 3-351'!$V17)</f>
        <v>|</v>
      </c>
      <c r="AM10" s="83">
        <f ca="1">IF('INF S4 3-351'!$T17="|","|",AM$7+'INF S4 3-351'!$T17)</f>
        <v>0.94152777777777785</v>
      </c>
      <c r="AN10" s="207">
        <f ca="1">IF('INF S4 3-351'!$T17="|","|",AN$7+'INF S4 3-351'!$T17)</f>
        <v>0.98319444444444448</v>
      </c>
      <c r="CT10" s="185">
        <v>17.742999999999999</v>
      </c>
      <c r="CU10" s="153" t="s">
        <v>150</v>
      </c>
      <c r="CV10" s="180"/>
      <c r="CW10" s="83">
        <f ca="1">IF('INF S4 3-351'!$AB17="|","|",CW$13+'INF S4 3-351'!$AB17-'INF S4 3-351'!$AB$20)</f>
        <v>0.2248263888888889</v>
      </c>
      <c r="CX10" s="83">
        <f ca="1">IF('INF S4 3-351'!$AB17="|","|",CX$13+'INF S4 3-351'!$AB17-'INF S4 3-351'!$AB$20)</f>
        <v>0.26649305555555558</v>
      </c>
      <c r="CY10" s="190" t="str">
        <f ca="1">IF('INF S4 3-351'!$AD17="|","|",CY$15+'INF S4 3-351'!$AD17)</f>
        <v>|</v>
      </c>
      <c r="CZ10" s="207">
        <f ca="1">IF('INF S4 3-351'!$AB17="|","|",CZ$15+'INF S4 3-351'!$AB17)</f>
        <v>0.28792824074074075</v>
      </c>
      <c r="DA10" s="83">
        <f ca="1">IF('INF S4 3-351'!$AB17="|","|",DA$13+'INF S4 3-351'!$AB17-'INF S4 3-351'!$AB$20)</f>
        <v>0.30815972222222221</v>
      </c>
      <c r="DB10" s="190" t="str">
        <f ca="1">IF('INF S4 3-351'!$AD17="|","|",DB$15+'INF S4 3-351'!$AD17)</f>
        <v>|</v>
      </c>
      <c r="DC10" s="207">
        <f ca="1">IF('INF S4 3-351'!$AB17="|","|",DC$15+'INF S4 3-351'!$AB17)</f>
        <v>0.32959490740740743</v>
      </c>
      <c r="DD10" s="83">
        <f ca="1">IF('INF S4 3-351'!$AB17="|","|",DD$13+'INF S4 3-351'!$AB17-'INF S4 3-351'!$AB$20)</f>
        <v>0.3498263888888889</v>
      </c>
      <c r="DE10" s="190" t="str">
        <f ca="1">IF('INF S4 3-351'!$AD17="|","|",DE$15+'INF S4 3-351'!$AD17)</f>
        <v>|</v>
      </c>
      <c r="DF10" s="207">
        <f ca="1">IF('INF S4 3-351'!$AB17="|","|",DF$15+'INF S4 3-351'!$AB17)</f>
        <v>0.39209490740740743</v>
      </c>
      <c r="DG10" s="83">
        <f ca="1">IF('INF S4 3-351'!$AB17="|","|",DG$13+'INF S4 3-351'!$AB17-'INF S4 3-351'!$AB$20)</f>
        <v>0.43315972222222221</v>
      </c>
      <c r="DH10" s="190" t="str">
        <f ca="1">IF('INF S4 3-351'!$AD17="|","|",DH$15+'INF S4 3-351'!$AD17)</f>
        <v>|</v>
      </c>
      <c r="DI10" s="207">
        <f ca="1">IF('INF S4 3-351'!$AB17="|","|",DI$15+'INF S4 3-351'!$AB17)</f>
        <v>0.47542824074074075</v>
      </c>
      <c r="DJ10" s="83">
        <f ca="1">IF('INF S4 3-351'!$AB17="|","|",DJ$13+'INF S4 3-351'!$AB17-'INF S4 3-351'!$AB$20)</f>
        <v>0.51649305555555547</v>
      </c>
      <c r="DK10" s="190" t="str">
        <f ca="1">IF('INF S4 3-351'!$AD17="|","|",DK$15+'INF S4 3-351'!$AD17)</f>
        <v>|</v>
      </c>
      <c r="DL10" s="207">
        <f ca="1">IF('INF S4 3-351'!$AB17="|","|",DL$15+'INF S4 3-351'!$AB17)</f>
        <v>0.55876157407407401</v>
      </c>
      <c r="DM10" s="83">
        <f ca="1">IF('INF S4 3-351'!$AB17="|","|",DM$13+'INF S4 3-351'!$AB17-'INF S4 3-351'!$AB$20)</f>
        <v>0.59982638888888884</v>
      </c>
      <c r="DN10" s="190" t="str">
        <f ca="1">IF('INF S4 3-351'!$AD17="|","|",DN$15+'INF S4 3-351'!$AD17)</f>
        <v>|</v>
      </c>
      <c r="DO10" s="207">
        <f ca="1">IF('INF S4 3-351'!$AB17="|","|",DO$15+'INF S4 3-351'!$AB17)</f>
        <v>0.62126157407407401</v>
      </c>
      <c r="DP10" s="83">
        <f ca="1">IF('INF S4 3-351'!$AB17="|","|",DP$13+'INF S4 3-351'!$AB17-'INF S4 3-351'!$AB$20)</f>
        <v>0.64149305555555547</v>
      </c>
      <c r="DQ10" s="207">
        <f ca="1">IF('INF S4 3-351'!$AB17="|","|",DQ$15+'INF S4 3-351'!$AB17)</f>
        <v>0.66292824074074075</v>
      </c>
      <c r="DR10" s="83">
        <f ca="1">IF('INF S4 3-351'!$AB17="|","|",DR$13+'INF S4 3-351'!$AB17-'INF S4 3-351'!$AB$20)</f>
        <v>0.6831597222222221</v>
      </c>
      <c r="DS10" s="190" t="str">
        <f ca="1">IF('INF S4 3-351'!$AD17="|","|",DS$15+'INF S4 3-351'!$AD17)</f>
        <v>|</v>
      </c>
      <c r="DT10" s="207">
        <f ca="1">IF('INF S4 3-351'!$AB17="|","|",DT$15+'INF S4 3-351'!$AB17)</f>
        <v>0.72542824074074075</v>
      </c>
      <c r="DU10" s="83">
        <f ca="1">IF('INF S4 3-351'!$AB17="|","|",DU$13+'INF S4 3-351'!$AB17-'INF S4 3-351'!$AB$20)</f>
        <v>0.76649305555555547</v>
      </c>
      <c r="DV10" s="190" t="str">
        <f ca="1">IF('INF S4 3-351'!$AD17="|","|",DV$15+'INF S4 3-351'!$AD17)</f>
        <v>|</v>
      </c>
      <c r="DW10" s="207">
        <f ca="1">IF('INF S4 3-351'!$AB17="|","|",DW$15+'INF S4 3-351'!$AB17)</f>
        <v>0.80876157407407401</v>
      </c>
      <c r="DX10" s="83">
        <f ca="1">IF('INF S4 3-351'!$AB17="|","|",DX$13+'INF S4 3-351'!$AB17-'INF S4 3-351'!$AB$20)</f>
        <v>0.84982638888888873</v>
      </c>
      <c r="DY10" s="190" t="str">
        <f ca="1">IF('INF S4 3-351'!$AD17="|","|",DY$15+'INF S4 3-351'!$AD17)</f>
        <v>|</v>
      </c>
      <c r="DZ10" s="207">
        <f ca="1">IF('INF S4 3-351'!$AB17="|","|",DZ$15+'INF S4 3-351'!$AB17)</f>
        <v>0.89209490740740738</v>
      </c>
      <c r="EA10" s="83">
        <f ca="1">IF('INF S4 3-351'!$AB17="|","|",EA$13+'INF S4 3-351'!$AB17-'INF S4 3-351'!$AB$20)</f>
        <v>0.9331597222222221</v>
      </c>
      <c r="EB10" s="190" t="str">
        <f ca="1">IF('INF S4 3-351'!$AD17="|","|",EB$15+'INF S4 3-351'!$AD17)</f>
        <v>|</v>
      </c>
      <c r="EC10" s="207">
        <f ca="1">IF('INF S4 3-351'!$AB17="|","|",EC$15+'INF S4 3-351'!$AB17)</f>
        <v>0.97542824074074075</v>
      </c>
    </row>
    <row r="11" spans="1:133">
      <c r="A11" s="185">
        <v>24.254000000000001</v>
      </c>
      <c r="B11" s="154" t="s">
        <v>151</v>
      </c>
      <c r="C11" s="180"/>
      <c r="D11" s="207">
        <f ca="1">IF('INF S4 3-351'!$T18="|","|",D$7+'INF S4 3-351'!$T18)</f>
        <v>0.23724537037037036</v>
      </c>
      <c r="E11" s="190" t="str">
        <f ca="1">IF('INF S4 3-351'!$V18="|","|",E$7+'INF S4 3-351'!$V18)</f>
        <v>|</v>
      </c>
      <c r="F11" s="83">
        <f ca="1">IF('INF S4 3-351'!$T18="|","|",F$7+'INF S4 3-351'!$T18)</f>
        <v>0.27891203703703704</v>
      </c>
      <c r="G11" s="207">
        <f ca="1">IF('INF S4 3-351'!$T18="|","|",G$7+'INF S4 3-351'!$T18)</f>
        <v>0.29974537037037036</v>
      </c>
      <c r="H11" s="190" t="str">
        <f ca="1">IF('INF S4 3-351'!$V18="|","|",H$7+'INF S4 3-351'!$V18)</f>
        <v>|</v>
      </c>
      <c r="I11" s="83">
        <f ca="1">IF('INF S4 3-351'!$T18="|","|",I$7+'INF S4 3-351'!$T18)</f>
        <v>0.32057870370370367</v>
      </c>
      <c r="J11" s="207">
        <f ca="1">IF('INF S4 3-351'!$T18="|","|",J$7+'INF S4 3-351'!$T18)</f>
        <v>0.34141203703703704</v>
      </c>
      <c r="K11" s="190" t="str">
        <f ca="1">IF('INF S4 3-351'!$V18="|","|",K$7+'INF S4 3-351'!$V18)</f>
        <v>|</v>
      </c>
      <c r="L11" s="83">
        <f ca="1">IF('INF S4 3-351'!$T18="|","|",L$7+'INF S4 3-351'!$T18)</f>
        <v>0.36224537037037036</v>
      </c>
      <c r="M11" s="207">
        <f ca="1">IF('INF S4 3-351'!$T18="|","|",M$7+'INF S4 3-351'!$T18)</f>
        <v>0.38307870370370367</v>
      </c>
      <c r="N11" s="83">
        <f ca="1">IF('INF S4 3-351'!$T18="|","|",N$7+'INF S4 3-351'!$T18)</f>
        <v>0.40391203703703704</v>
      </c>
      <c r="O11" s="190" t="str">
        <f ca="1">IF('INF S4 3-351'!$V18="|","|",O$7+'INF S4 3-351'!$V18)</f>
        <v>|</v>
      </c>
      <c r="P11" s="207">
        <f ca="1">IF('INF S4 3-351'!$T18="|","|",P$7+'INF S4 3-351'!$T18)</f>
        <v>0.44557870370370367</v>
      </c>
      <c r="Q11" s="83">
        <f ca="1">IF('INF S4 3-351'!$T18="|","|",Q$7+'INF S4 3-351'!$T18)</f>
        <v>0.48724537037037036</v>
      </c>
      <c r="R11" s="190" t="str">
        <f ca="1">IF('INF S4 3-351'!$V18="|","|",R$7+'INF S4 3-351'!$V18)</f>
        <v>|</v>
      </c>
      <c r="S11" s="207">
        <f ca="1">IF('INF S4 3-351'!$T18="|","|",S$7+'INF S4 3-351'!$T18)</f>
        <v>0.52891203703703704</v>
      </c>
      <c r="T11" s="83">
        <f ca="1">IF('INF S4 3-351'!$T18="|","|",T$7+'INF S4 3-351'!$T18)</f>
        <v>0.57057870370370378</v>
      </c>
      <c r="U11" s="190" t="str">
        <f ca="1">IF('INF S4 3-351'!$V18="|","|",U$7+'INF S4 3-351'!$V18)</f>
        <v>|</v>
      </c>
      <c r="V11" s="207">
        <f ca="1">IF('INF S4 3-351'!$T18="|","|",V$7+'INF S4 3-351'!$T18)</f>
        <v>0.61224537037037041</v>
      </c>
      <c r="W11" s="83">
        <f ca="1">IF('INF S4 3-351'!$T18="|","|",W$7+'INF S4 3-351'!$T18)</f>
        <v>0.65391203703703704</v>
      </c>
      <c r="X11" s="207">
        <f ca="1">IF('INF S4 3-351'!$T18="|","|",X$7+'INF S4 3-351'!$T18)</f>
        <v>0.67474537037037041</v>
      </c>
      <c r="Y11" s="190" t="str">
        <f ca="1">IF('INF S4 3-351'!$V18="|","|",Y$7+'INF S4 3-351'!$V18)</f>
        <v>|</v>
      </c>
      <c r="Z11" s="83">
        <f ca="1">IF('INF S4 3-351'!$T18="|","|",Z$7+'INF S4 3-351'!$T18)</f>
        <v>0.69557870370370378</v>
      </c>
      <c r="AA11" s="207">
        <f ca="1">IF('INF S4 3-351'!$T18="|","|",AA$7+'INF S4 3-351'!$T18)</f>
        <v>0.71641203703703704</v>
      </c>
      <c r="AB11" s="190" t="str">
        <f ca="1">IF('INF S4 3-351'!$V18="|","|",AB$7+'INF S4 3-351'!$V18)</f>
        <v>|</v>
      </c>
      <c r="AC11" s="83">
        <f ca="1">IF('INF S4 3-351'!$T18="|","|",AC$7+'INF S4 3-351'!$T18)</f>
        <v>0.73724537037037041</v>
      </c>
      <c r="AD11" s="207">
        <f ca="1">IF('INF S4 3-351'!$T18="|","|",AD$7+'INF S4 3-351'!$T18)</f>
        <v>0.75807870370370378</v>
      </c>
      <c r="AE11" s="190" t="str">
        <f ca="1">IF('INF S4 3-351'!$V18="|","|",AE$7+'INF S4 3-351'!$V18)</f>
        <v>|</v>
      </c>
      <c r="AF11" s="83">
        <f ca="1">IF('INF S4 3-351'!$T18="|","|",AF$7+'INF S4 3-351'!$T18)</f>
        <v>0.77891203703703704</v>
      </c>
      <c r="AG11" s="207">
        <f ca="1">IF('INF S4 3-351'!$T18="|","|",AG$7+'INF S4 3-351'!$T18)</f>
        <v>0.79974537037037041</v>
      </c>
      <c r="AH11" s="207">
        <f ca="1">IF('INF S4 3-351'!$T18="|","|",AH$7+'INF S4 3-351'!$T18)</f>
        <v>0.84141203703703704</v>
      </c>
      <c r="AI11" s="190" t="str">
        <f ca="1">IF('INF S4 3-351'!$V18="|","|",AI$7+'INF S4 3-351'!$V18)</f>
        <v>|</v>
      </c>
      <c r="AJ11" s="83">
        <f ca="1">IF('INF S4 3-351'!$T18="|","|",AJ$7+'INF S4 3-351'!$T18)</f>
        <v>0.86224537037037041</v>
      </c>
      <c r="AK11" s="207">
        <f ca="1">IF('INF S4 3-351'!$T18="|","|",AK$7+'INF S4 3-351'!$T18)</f>
        <v>0.90391203703703704</v>
      </c>
      <c r="AL11" s="190" t="str">
        <f ca="1">IF('INF S4 3-351'!$V18="|","|",AL$7+'INF S4 3-351'!$V18)</f>
        <v>|</v>
      </c>
      <c r="AM11" s="83">
        <f ca="1">IF('INF S4 3-351'!$T18="|","|",AM$7+'INF S4 3-351'!$T18)</f>
        <v>0.94557870370370378</v>
      </c>
      <c r="AN11" s="207">
        <f ca="1">IF('INF S4 3-351'!$T18="|","|",AN$7+'INF S4 3-351'!$T18)</f>
        <v>0.98724537037037041</v>
      </c>
      <c r="CT11" s="185">
        <v>24.254000000000001</v>
      </c>
      <c r="CU11" s="154" t="s">
        <v>151</v>
      </c>
      <c r="CV11" s="180"/>
      <c r="CW11" s="83">
        <f ca="1">IF('INF S4 3-351'!$AB18="|","|",CW$13+'INF S4 3-351'!$AB18-'INF S4 3-351'!$AB$20)</f>
        <v>0.22077546296296299</v>
      </c>
      <c r="CX11" s="83">
        <f ca="1">IF('INF S4 3-351'!$AB18="|","|",CX$13+'INF S4 3-351'!$AB18-'INF S4 3-351'!$AB$20)</f>
        <v>0.26244212962962965</v>
      </c>
      <c r="CY11" s="190" t="str">
        <f ca="1">IF('INF S4 3-351'!$AD18="|","|",CY$15+'INF S4 3-351'!$AD18)</f>
        <v>|</v>
      </c>
      <c r="CZ11" s="207">
        <f ca="1">IF('INF S4 3-351'!$AB18="|","|",CZ$15+'INF S4 3-351'!$AB18)</f>
        <v>0.28387731481481482</v>
      </c>
      <c r="DA11" s="83">
        <f ca="1">IF('INF S4 3-351'!$AB18="|","|",DA$13+'INF S4 3-351'!$AB18-'INF S4 3-351'!$AB$20)</f>
        <v>0.30410879629629628</v>
      </c>
      <c r="DB11" s="190" t="str">
        <f ca="1">IF('INF S4 3-351'!$AD18="|","|",DB$15+'INF S4 3-351'!$AD18)</f>
        <v>|</v>
      </c>
      <c r="DC11" s="207">
        <f ca="1">IF('INF S4 3-351'!$AB18="|","|",DC$15+'INF S4 3-351'!$AB18)</f>
        <v>0.3255439814814815</v>
      </c>
      <c r="DD11" s="83">
        <f ca="1">IF('INF S4 3-351'!$AB18="|","|",DD$13+'INF S4 3-351'!$AB18-'INF S4 3-351'!$AB$20)</f>
        <v>0.34577546296296297</v>
      </c>
      <c r="DE11" s="190" t="str">
        <f ca="1">IF('INF S4 3-351'!$AD18="|","|",DE$15+'INF S4 3-351'!$AD18)</f>
        <v>|</v>
      </c>
      <c r="DF11" s="207">
        <f ca="1">IF('INF S4 3-351'!$AB18="|","|",DF$15+'INF S4 3-351'!$AB18)</f>
        <v>0.3880439814814815</v>
      </c>
      <c r="DG11" s="83">
        <f ca="1">IF('INF S4 3-351'!$AB18="|","|",DG$13+'INF S4 3-351'!$AB18-'INF S4 3-351'!$AB$20)</f>
        <v>0.42910879629629628</v>
      </c>
      <c r="DH11" s="190" t="str">
        <f ca="1">IF('INF S4 3-351'!$AD18="|","|",DH$15+'INF S4 3-351'!$AD18)</f>
        <v>|</v>
      </c>
      <c r="DI11" s="207">
        <f ca="1">IF('INF S4 3-351'!$AB18="|","|",DI$15+'INF S4 3-351'!$AB18)</f>
        <v>0.47137731481481482</v>
      </c>
      <c r="DJ11" s="83">
        <f ca="1">IF('INF S4 3-351'!$AB18="|","|",DJ$13+'INF S4 3-351'!$AB18-'INF S4 3-351'!$AB$20)</f>
        <v>0.51244212962962954</v>
      </c>
      <c r="DK11" s="190" t="str">
        <f ca="1">IF('INF S4 3-351'!$AD18="|","|",DK$15+'INF S4 3-351'!$AD18)</f>
        <v>|</v>
      </c>
      <c r="DL11" s="207">
        <f ca="1">IF('INF S4 3-351'!$AB18="|","|",DL$15+'INF S4 3-351'!$AB18)</f>
        <v>0.55471064814814808</v>
      </c>
      <c r="DM11" s="83">
        <f ca="1">IF('INF S4 3-351'!$AB18="|","|",DM$13+'INF S4 3-351'!$AB18-'INF S4 3-351'!$AB$20)</f>
        <v>0.59577546296296291</v>
      </c>
      <c r="DN11" s="190" t="str">
        <f ca="1">IF('INF S4 3-351'!$AD18="|","|",DN$15+'INF S4 3-351'!$AD18)</f>
        <v>|</v>
      </c>
      <c r="DO11" s="207">
        <f ca="1">IF('INF S4 3-351'!$AB18="|","|",DO$15+'INF S4 3-351'!$AB18)</f>
        <v>0.61721064814814808</v>
      </c>
      <c r="DP11" s="83">
        <f ca="1">IF('INF S4 3-351'!$AB18="|","|",DP$13+'INF S4 3-351'!$AB18-'INF S4 3-351'!$AB$20)</f>
        <v>0.63744212962962954</v>
      </c>
      <c r="DQ11" s="207">
        <f ca="1">IF('INF S4 3-351'!$AB18="|","|",DQ$15+'INF S4 3-351'!$AB18)</f>
        <v>0.65887731481481482</v>
      </c>
      <c r="DR11" s="83">
        <f ca="1">IF('INF S4 3-351'!$AB18="|","|",DR$13+'INF S4 3-351'!$AB18-'INF S4 3-351'!$AB$20)</f>
        <v>0.67910879629629617</v>
      </c>
      <c r="DS11" s="190" t="str">
        <f ca="1">IF('INF S4 3-351'!$AD18="|","|",DS$15+'INF S4 3-351'!$AD18)</f>
        <v>|</v>
      </c>
      <c r="DT11" s="207">
        <f ca="1">IF('INF S4 3-351'!$AB18="|","|",DT$15+'INF S4 3-351'!$AB18)</f>
        <v>0.72137731481481482</v>
      </c>
      <c r="DU11" s="83">
        <f ca="1">IF('INF S4 3-351'!$AB18="|","|",DU$13+'INF S4 3-351'!$AB18-'INF S4 3-351'!$AB$20)</f>
        <v>0.76244212962962954</v>
      </c>
      <c r="DV11" s="190" t="str">
        <f ca="1">IF('INF S4 3-351'!$AD18="|","|",DV$15+'INF S4 3-351'!$AD18)</f>
        <v>|</v>
      </c>
      <c r="DW11" s="207">
        <f ca="1">IF('INF S4 3-351'!$AB18="|","|",DW$15+'INF S4 3-351'!$AB18)</f>
        <v>0.80471064814814808</v>
      </c>
      <c r="DX11" s="83">
        <f ca="1">IF('INF S4 3-351'!$AB18="|","|",DX$13+'INF S4 3-351'!$AB18-'INF S4 3-351'!$AB$20)</f>
        <v>0.8457754629629628</v>
      </c>
      <c r="DY11" s="190" t="str">
        <f ca="1">IF('INF S4 3-351'!$AD18="|","|",DY$15+'INF S4 3-351'!$AD18)</f>
        <v>|</v>
      </c>
      <c r="DZ11" s="207">
        <f ca="1">IF('INF S4 3-351'!$AB18="|","|",DZ$15+'INF S4 3-351'!$AB18)</f>
        <v>0.88804398148148145</v>
      </c>
      <c r="EA11" s="83">
        <f ca="1">IF('INF S4 3-351'!$AB18="|","|",EA$13+'INF S4 3-351'!$AB18-'INF S4 3-351'!$AB$20)</f>
        <v>0.92910879629629617</v>
      </c>
      <c r="EB11" s="190" t="str">
        <f ca="1">IF('INF S4 3-351'!$AD18="|","|",EB$15+'INF S4 3-351'!$AD18)</f>
        <v>|</v>
      </c>
      <c r="EC11" s="207">
        <f ca="1">IF('INF S4 3-351'!$AB18="|","|",EC$15+'INF S4 3-351'!$AB18)</f>
        <v>0.97137731481481482</v>
      </c>
    </row>
    <row r="12" spans="1:133">
      <c r="A12" s="185">
        <v>29.425000000000001</v>
      </c>
      <c r="B12" s="154" t="s">
        <v>152</v>
      </c>
      <c r="C12" s="180"/>
      <c r="D12" s="207">
        <f ca="1">IF('INF S4 3-351'!$T19="|","|",D$7+'INF S4 3-351'!$T19)</f>
        <v>0.24065972222222221</v>
      </c>
      <c r="E12" s="190" t="str">
        <f ca="1">IF('INF S4 3-351'!$V19="|","|",E$7+'INF S4 3-351'!$V19)</f>
        <v>|</v>
      </c>
      <c r="F12" s="83">
        <f ca="1">IF('INF S4 3-351'!$T19="|","|",F$7+'INF S4 3-351'!$T19)</f>
        <v>0.28232638888888889</v>
      </c>
      <c r="G12" s="207">
        <f ca="1">IF('INF S4 3-351'!$T19="|","|",G$7+'INF S4 3-351'!$T19)</f>
        <v>0.30315972222222221</v>
      </c>
      <c r="H12" s="190" t="str">
        <f ca="1">IF('INF S4 3-351'!$V19="|","|",H$7+'INF S4 3-351'!$V19)</f>
        <v>|</v>
      </c>
      <c r="I12" s="83">
        <f ca="1">IF('INF S4 3-351'!$T19="|","|",I$7+'INF S4 3-351'!$T19)</f>
        <v>0.32399305555555552</v>
      </c>
      <c r="J12" s="207">
        <f ca="1">IF('INF S4 3-351'!$T19="|","|",J$7+'INF S4 3-351'!$T19)</f>
        <v>0.34482638888888889</v>
      </c>
      <c r="K12" s="190" t="str">
        <f ca="1">IF('INF S4 3-351'!$V19="|","|",K$7+'INF S4 3-351'!$V19)</f>
        <v>|</v>
      </c>
      <c r="L12" s="83">
        <f ca="1">IF('INF S4 3-351'!$T19="|","|",L$7+'INF S4 3-351'!$T19)</f>
        <v>0.36565972222222221</v>
      </c>
      <c r="M12" s="207">
        <f ca="1">IF('INF S4 3-351'!$T19="|","|",M$7+'INF S4 3-351'!$T19)</f>
        <v>0.38649305555555552</v>
      </c>
      <c r="N12" s="83">
        <f ca="1">IF('INF S4 3-351'!$T19="|","|",N$7+'INF S4 3-351'!$T19)</f>
        <v>0.40732638888888889</v>
      </c>
      <c r="O12" s="190" t="str">
        <f ca="1">IF('INF S4 3-351'!$V19="|","|",O$7+'INF S4 3-351'!$V19)</f>
        <v>|</v>
      </c>
      <c r="P12" s="207">
        <f ca="1">IF('INF S4 3-351'!$T19="|","|",P$7+'INF S4 3-351'!$T19)</f>
        <v>0.44899305555555552</v>
      </c>
      <c r="Q12" s="83">
        <f ca="1">IF('INF S4 3-351'!$T19="|","|",Q$7+'INF S4 3-351'!$T19)</f>
        <v>0.49065972222222221</v>
      </c>
      <c r="R12" s="190" t="str">
        <f ca="1">IF('INF S4 3-351'!$V19="|","|",R$7+'INF S4 3-351'!$V19)</f>
        <v>|</v>
      </c>
      <c r="S12" s="207">
        <f ca="1">IF('INF S4 3-351'!$T19="|","|",S$7+'INF S4 3-351'!$T19)</f>
        <v>0.53232638888888884</v>
      </c>
      <c r="T12" s="83">
        <f ca="1">IF('INF S4 3-351'!$T19="|","|",T$7+'INF S4 3-351'!$T19)</f>
        <v>0.57399305555555558</v>
      </c>
      <c r="U12" s="190" t="str">
        <f ca="1">IF('INF S4 3-351'!$V19="|","|",U$7+'INF S4 3-351'!$V19)</f>
        <v>|</v>
      </c>
      <c r="V12" s="207">
        <f ca="1">IF('INF S4 3-351'!$T19="|","|",V$7+'INF S4 3-351'!$T19)</f>
        <v>0.61565972222222221</v>
      </c>
      <c r="W12" s="83">
        <f ca="1">IF('INF S4 3-351'!$T19="|","|",W$7+'INF S4 3-351'!$T19)</f>
        <v>0.65732638888888884</v>
      </c>
      <c r="X12" s="207">
        <f ca="1">IF('INF S4 3-351'!$T19="|","|",X$7+'INF S4 3-351'!$T19)</f>
        <v>0.67815972222222221</v>
      </c>
      <c r="Y12" s="190" t="str">
        <f ca="1">IF('INF S4 3-351'!$V19="|","|",Y$7+'INF S4 3-351'!$V19)</f>
        <v>|</v>
      </c>
      <c r="Z12" s="83">
        <f ca="1">IF('INF S4 3-351'!$T19="|","|",Z$7+'INF S4 3-351'!$T19)</f>
        <v>0.69899305555555558</v>
      </c>
      <c r="AA12" s="207">
        <f ca="1">IF('INF S4 3-351'!$T19="|","|",AA$7+'INF S4 3-351'!$T19)</f>
        <v>0.71982638888888884</v>
      </c>
      <c r="AB12" s="190" t="str">
        <f ca="1">IF('INF S4 3-351'!$V19="|","|",AB$7+'INF S4 3-351'!$V19)</f>
        <v>|</v>
      </c>
      <c r="AC12" s="83">
        <f ca="1">IF('INF S4 3-351'!$T19="|","|",AC$7+'INF S4 3-351'!$T19)</f>
        <v>0.74065972222222221</v>
      </c>
      <c r="AD12" s="207">
        <f ca="1">IF('INF S4 3-351'!$T19="|","|",AD$7+'INF S4 3-351'!$T19)</f>
        <v>0.76149305555555558</v>
      </c>
      <c r="AE12" s="190" t="str">
        <f ca="1">IF('INF S4 3-351'!$V19="|","|",AE$7+'INF S4 3-351'!$V19)</f>
        <v>|</v>
      </c>
      <c r="AF12" s="83">
        <f ca="1">IF('INF S4 3-351'!$T19="|","|",AF$7+'INF S4 3-351'!$T19)</f>
        <v>0.78232638888888884</v>
      </c>
      <c r="AG12" s="207">
        <f ca="1">IF('INF S4 3-351'!$T19="|","|",AG$7+'INF S4 3-351'!$T19)</f>
        <v>0.80315972222222221</v>
      </c>
      <c r="AH12" s="207">
        <f ca="1">IF('INF S4 3-351'!$T19="|","|",AH$7+'INF S4 3-351'!$T19)</f>
        <v>0.84482638888888884</v>
      </c>
      <c r="AI12" s="190" t="str">
        <f ca="1">IF('INF S4 3-351'!$V19="|","|",AI$7+'INF S4 3-351'!$V19)</f>
        <v>|</v>
      </c>
      <c r="AJ12" s="83">
        <f ca="1">IF('INF S4 3-351'!$T19="|","|",AJ$7+'INF S4 3-351'!$T19)</f>
        <v>0.86565972222222221</v>
      </c>
      <c r="AK12" s="207">
        <f ca="1">IF('INF S4 3-351'!$T19="|","|",AK$7+'INF S4 3-351'!$T19)</f>
        <v>0.90732638888888884</v>
      </c>
      <c r="AL12" s="190" t="str">
        <f ca="1">IF('INF S4 3-351'!$V19="|","|",AL$7+'INF S4 3-351'!$V19)</f>
        <v>|</v>
      </c>
      <c r="AM12" s="83">
        <f ca="1">IF('INF S4 3-351'!$T19="|","|",AM$7+'INF S4 3-351'!$T19)</f>
        <v>0.94899305555555558</v>
      </c>
      <c r="AN12" s="207">
        <f ca="1">IF('INF S4 3-351'!$T19="|","|",AN$7+'INF S4 3-351'!$T19)</f>
        <v>0.99065972222222221</v>
      </c>
      <c r="CT12" s="185">
        <v>29.425000000000001</v>
      </c>
      <c r="CU12" s="154" t="s">
        <v>152</v>
      </c>
      <c r="CV12" s="180"/>
      <c r="CW12" s="83">
        <f ca="1">IF('INF S4 3-351'!$AB19="|","|",CW$13+'INF S4 3-351'!$AB19-'INF S4 3-351'!$AB$20)</f>
        <v>0.21736111111111112</v>
      </c>
      <c r="CX12" s="83">
        <f ca="1">IF('INF S4 3-351'!$AB19="|","|",CX$13+'INF S4 3-351'!$AB19-'INF S4 3-351'!$AB$20)</f>
        <v>0.2590277777777778</v>
      </c>
      <c r="CY12" s="190" t="str">
        <f ca="1">IF('INF S4 3-351'!$AD19="|","|",CY$15+'INF S4 3-351'!$AD19)</f>
        <v>|</v>
      </c>
      <c r="CZ12" s="207">
        <f ca="1">IF('INF S4 3-351'!$AB19="|","|",CZ$15+'INF S4 3-351'!$AB19)</f>
        <v>0.28046296296296297</v>
      </c>
      <c r="DA12" s="83">
        <f ca="1">IF('INF S4 3-351'!$AB19="|","|",DA$13+'INF S4 3-351'!$AB19-'INF S4 3-351'!$AB$20)</f>
        <v>0.30069444444444443</v>
      </c>
      <c r="DB12" s="190" t="str">
        <f ca="1">IF('INF S4 3-351'!$AD19="|","|",DB$15+'INF S4 3-351'!$AD19)</f>
        <v>|</v>
      </c>
      <c r="DC12" s="207">
        <f ca="1">IF('INF S4 3-351'!$AB19="|","|",DC$15+'INF S4 3-351'!$AB19)</f>
        <v>0.32212962962962965</v>
      </c>
      <c r="DD12" s="83">
        <f ca="1">IF('INF S4 3-351'!$AB19="|","|",DD$13+'INF S4 3-351'!$AB19-'INF S4 3-351'!$AB$20)</f>
        <v>0.34236111111111112</v>
      </c>
      <c r="DE12" s="190" t="str">
        <f ca="1">IF('INF S4 3-351'!$AD19="|","|",DE$15+'INF S4 3-351'!$AD19)</f>
        <v>|</v>
      </c>
      <c r="DF12" s="207">
        <f ca="1">IF('INF S4 3-351'!$AB19="|","|",DF$15+'INF S4 3-351'!$AB19)</f>
        <v>0.38462962962962965</v>
      </c>
      <c r="DG12" s="83">
        <f ca="1">IF('INF S4 3-351'!$AB19="|","|",DG$13+'INF S4 3-351'!$AB19-'INF S4 3-351'!$AB$20)</f>
        <v>0.42569444444444443</v>
      </c>
      <c r="DH12" s="190" t="str">
        <f ca="1">IF('INF S4 3-351'!$AD19="|","|",DH$15+'INF S4 3-351'!$AD19)</f>
        <v>|</v>
      </c>
      <c r="DI12" s="207">
        <f ca="1">IF('INF S4 3-351'!$AB19="|","|",DI$15+'INF S4 3-351'!$AB19)</f>
        <v>0.46796296296296297</v>
      </c>
      <c r="DJ12" s="83">
        <f ca="1">IF('INF S4 3-351'!$AB19="|","|",DJ$13+'INF S4 3-351'!$AB19-'INF S4 3-351'!$AB$20)</f>
        <v>0.50902777777777775</v>
      </c>
      <c r="DK12" s="190" t="str">
        <f ca="1">IF('INF S4 3-351'!$AD19="|","|",DK$15+'INF S4 3-351'!$AD19)</f>
        <v>|</v>
      </c>
      <c r="DL12" s="207">
        <f ca="1">IF('INF S4 3-351'!$AB19="|","|",DL$15+'INF S4 3-351'!$AB19)</f>
        <v>0.55129629629629628</v>
      </c>
      <c r="DM12" s="83">
        <f ca="1">IF('INF S4 3-351'!$AB19="|","|",DM$13+'INF S4 3-351'!$AB19-'INF S4 3-351'!$AB$20)</f>
        <v>0.59236111111111112</v>
      </c>
      <c r="DN12" s="190" t="str">
        <f ca="1">IF('INF S4 3-351'!$AD19="|","|",DN$15+'INF S4 3-351'!$AD19)</f>
        <v>|</v>
      </c>
      <c r="DO12" s="207">
        <f ca="1">IF('INF S4 3-351'!$AB19="|","|",DO$15+'INF S4 3-351'!$AB19)</f>
        <v>0.61379629629629628</v>
      </c>
      <c r="DP12" s="83">
        <f ca="1">IF('INF S4 3-351'!$AB19="|","|",DP$13+'INF S4 3-351'!$AB19-'INF S4 3-351'!$AB$20)</f>
        <v>0.63402777777777775</v>
      </c>
      <c r="DQ12" s="207">
        <f ca="1">IF('INF S4 3-351'!$AB19="|","|",DQ$15+'INF S4 3-351'!$AB19)</f>
        <v>0.65546296296296302</v>
      </c>
      <c r="DR12" s="83">
        <f ca="1">IF('INF S4 3-351'!$AB19="|","|",DR$13+'INF S4 3-351'!$AB19-'INF S4 3-351'!$AB$20)</f>
        <v>0.67569444444444438</v>
      </c>
      <c r="DS12" s="190" t="str">
        <f ca="1">IF('INF S4 3-351'!$AD19="|","|",DS$15+'INF S4 3-351'!$AD19)</f>
        <v>|</v>
      </c>
      <c r="DT12" s="207">
        <f ca="1">IF('INF S4 3-351'!$AB19="|","|",DT$15+'INF S4 3-351'!$AB19)</f>
        <v>0.71796296296296302</v>
      </c>
      <c r="DU12" s="83">
        <f ca="1">IF('INF S4 3-351'!$AB19="|","|",DU$13+'INF S4 3-351'!$AB19-'INF S4 3-351'!$AB$20)</f>
        <v>0.75902777777777775</v>
      </c>
      <c r="DV12" s="190" t="str">
        <f ca="1">IF('INF S4 3-351'!$AD19="|","|",DV$15+'INF S4 3-351'!$AD19)</f>
        <v>|</v>
      </c>
      <c r="DW12" s="207">
        <f ca="1">IF('INF S4 3-351'!$AB19="|","|",DW$15+'INF S4 3-351'!$AB19)</f>
        <v>0.80129629629629628</v>
      </c>
      <c r="DX12" s="83">
        <f ca="1">IF('INF S4 3-351'!$AB19="|","|",DX$13+'INF S4 3-351'!$AB19-'INF S4 3-351'!$AB$20)</f>
        <v>0.84236111111111101</v>
      </c>
      <c r="DY12" s="190" t="str">
        <f ca="1">IF('INF S4 3-351'!$AD19="|","|",DY$15+'INF S4 3-351'!$AD19)</f>
        <v>|</v>
      </c>
      <c r="DZ12" s="207">
        <f ca="1">IF('INF S4 3-351'!$AB19="|","|",DZ$15+'INF S4 3-351'!$AB19)</f>
        <v>0.88462962962962965</v>
      </c>
      <c r="EA12" s="83">
        <f ca="1">IF('INF S4 3-351'!$AB19="|","|",EA$13+'INF S4 3-351'!$AB19-'INF S4 3-351'!$AB$20)</f>
        <v>0.92569444444444438</v>
      </c>
      <c r="EB12" s="190" t="str">
        <f ca="1">IF('INF S4 3-351'!$AD19="|","|",EB$15+'INF S4 3-351'!$AD19)</f>
        <v>|</v>
      </c>
      <c r="EC12" s="207">
        <f ca="1">IF('INF S4 3-351'!$AB19="|","|",EC$15+'INF S4 3-351'!$AB19)</f>
        <v>0.96796296296296302</v>
      </c>
    </row>
    <row r="13" spans="1:133" s="18" customFormat="1">
      <c r="A13" s="147">
        <v>33.04</v>
      </c>
      <c r="B13" s="262" t="s">
        <v>154</v>
      </c>
      <c r="C13" s="179"/>
      <c r="D13" s="206">
        <f ca="1">IF('INF S4 3-351'!$T20="|","|",D$7+'INF S4 3-351'!$T20)</f>
        <v>0.24343749999999997</v>
      </c>
      <c r="E13" s="85">
        <f ca="1">IF('INF S4 3-351'!$V20="|","|",E$7+'INF S4 3-351'!$V20)</f>
        <v>0.27850147916666668</v>
      </c>
      <c r="F13" s="84">
        <f ca="1">IF('INF S4 3-351'!$T20="|","|",F$7+'INF S4 3-351'!$T20)</f>
        <v>0.28510416666666666</v>
      </c>
      <c r="G13" s="206">
        <f ca="1">IF('INF S4 3-351'!$T20="|","|",G$7+'INF S4 3-351'!$T20)</f>
        <v>0.30593749999999997</v>
      </c>
      <c r="H13" s="85">
        <f ca="1">IF('INF S4 3-351'!$V20="|","|",H$7+'INF S4 3-351'!$V20)</f>
        <v>0.32016814583333331</v>
      </c>
      <c r="I13" s="84">
        <f ca="1">IF('INF S4 3-351'!$T20="|","|",I$7+'INF S4 3-351'!$T20)</f>
        <v>0.32677083333333329</v>
      </c>
      <c r="J13" s="206">
        <f ca="1">IF('INF S4 3-351'!$T20="|","|",J$7+'INF S4 3-351'!$T20)</f>
        <v>0.34760416666666666</v>
      </c>
      <c r="K13" s="85">
        <f ca="1">IF('INF S4 3-351'!$V20="|","|",K$7+'INF S4 3-351'!$V20)</f>
        <v>0.36183481249999999</v>
      </c>
      <c r="L13" s="84">
        <f ca="1">IF('INF S4 3-351'!$T20="|","|",L$7+'INF S4 3-351'!$T20)</f>
        <v>0.36843749999999997</v>
      </c>
      <c r="M13" s="206">
        <f ca="1">IF('INF S4 3-351'!$T20="|","|",M$7+'INF S4 3-351'!$T20)</f>
        <v>0.38927083333333329</v>
      </c>
      <c r="N13" s="84">
        <f ca="1">IF('INF S4 3-351'!$T20="|","|",N$7+'INF S4 3-351'!$T20)</f>
        <v>0.41010416666666666</v>
      </c>
      <c r="O13" s="85">
        <f ca="1">IF('INF S4 3-351'!$V20="|","|",O$7+'INF S4 3-351'!$V20)</f>
        <v>0.44516814583333331</v>
      </c>
      <c r="P13" s="206">
        <f ca="1">IF('INF S4 3-351'!$T20="|","|",P$7+'INF S4 3-351'!$T20)</f>
        <v>0.45177083333333329</v>
      </c>
      <c r="Q13" s="84">
        <f ca="1">IF('INF S4 3-351'!$T20="|","|",Q$7+'INF S4 3-351'!$T20)</f>
        <v>0.49343749999999997</v>
      </c>
      <c r="R13" s="85">
        <f ca="1">IF('INF S4 3-351'!$V20="|","|",R$7+'INF S4 3-351'!$V20)</f>
        <v>0.52850147916666668</v>
      </c>
      <c r="S13" s="206">
        <f ca="1">IF('INF S4 3-351'!$T20="|","|",S$7+'INF S4 3-351'!$T20)</f>
        <v>0.5351041666666666</v>
      </c>
      <c r="T13" s="84">
        <f ca="1">IF('INF S4 3-351'!$T20="|","|",T$7+'INF S4 3-351'!$T20)</f>
        <v>0.57677083333333334</v>
      </c>
      <c r="U13" s="85">
        <f ca="1">IF('INF S4 3-351'!$V20="|","|",U$7+'INF S4 3-351'!$V20)</f>
        <v>0.61183481250000005</v>
      </c>
      <c r="V13" s="206">
        <f ca="1">IF('INF S4 3-351'!$T20="|","|",V$7+'INF S4 3-351'!$T20)</f>
        <v>0.61843749999999997</v>
      </c>
      <c r="W13" s="84">
        <f ca="1">IF('INF S4 3-351'!$T20="|","|",W$7+'INF S4 3-351'!$T20)</f>
        <v>0.6601041666666666</v>
      </c>
      <c r="X13" s="206">
        <f ca="1">IF('INF S4 3-351'!$T20="|","|",X$7+'INF S4 3-351'!$T20)</f>
        <v>0.68093749999999997</v>
      </c>
      <c r="Y13" s="85">
        <f ca="1">IF('INF S4 3-351'!$V20="|","|",Y$7+'INF S4 3-351'!$V20)</f>
        <v>0.69516814583333342</v>
      </c>
      <c r="Z13" s="84">
        <f ca="1">IF('INF S4 3-351'!$T20="|","|",Z$7+'INF S4 3-351'!$T20)</f>
        <v>0.70177083333333334</v>
      </c>
      <c r="AA13" s="206">
        <f ca="1">IF('INF S4 3-351'!$T20="|","|",AA$7+'INF S4 3-351'!$T20)</f>
        <v>0.7226041666666666</v>
      </c>
      <c r="AB13" s="85">
        <f ca="1">IF('INF S4 3-351'!$V20="|","|",AB$7+'INF S4 3-351'!$V20)</f>
        <v>0.73683481250000005</v>
      </c>
      <c r="AC13" s="84">
        <f ca="1">IF('INF S4 3-351'!$T20="|","|",AC$7+'INF S4 3-351'!$T20)</f>
        <v>0.74343749999999997</v>
      </c>
      <c r="AD13" s="206">
        <f ca="1">IF('INF S4 3-351'!$T20="|","|",AD$7+'INF S4 3-351'!$T20)</f>
        <v>0.76427083333333334</v>
      </c>
      <c r="AE13" s="85">
        <f ca="1">IF('INF S4 3-351'!$V20="|","|",AE$7+'INF S4 3-351'!$V20)</f>
        <v>0.77850147916666668</v>
      </c>
      <c r="AF13" s="84">
        <f ca="1">IF('INF S4 3-351'!$T20="|","|",AF$7+'INF S4 3-351'!$T20)</f>
        <v>0.7851041666666666</v>
      </c>
      <c r="AG13" s="206">
        <f ca="1">IF('INF S4 3-351'!$T20="|","|",AG$7+'INF S4 3-351'!$T20)</f>
        <v>0.80593749999999997</v>
      </c>
      <c r="AH13" s="206">
        <f ca="1">IF('INF S4 3-351'!$T20="|","|",AH$7+'INF S4 3-351'!$T20)</f>
        <v>0.8476041666666666</v>
      </c>
      <c r="AI13" s="85">
        <f ca="1">IF('INF S4 3-351'!$V20="|","|",AI$7+'INF S4 3-351'!$V20)</f>
        <v>0.86183481250000005</v>
      </c>
      <c r="AJ13" s="84">
        <f ca="1">IF('INF S4 3-351'!$T20="|","|",AJ$7+'INF S4 3-351'!$T20)</f>
        <v>0.86843749999999997</v>
      </c>
      <c r="AK13" s="206">
        <f ca="1">IF('INF S4 3-351'!$T20="|","|",AK$7+'INF S4 3-351'!$T20)</f>
        <v>0.9101041666666666</v>
      </c>
      <c r="AL13" s="85">
        <f ca="1">IF('INF S4 3-351'!$V20="|","|",AL$7+'INF S4 3-351'!$V20)</f>
        <v>0.94516814583333342</v>
      </c>
      <c r="AM13" s="84">
        <f ca="1">IF('INF S4 3-351'!$T20="|","|",AM$7+'INF S4 3-351'!$T20)</f>
        <v>0.95177083333333334</v>
      </c>
      <c r="AN13" s="206">
        <f ca="1">IF('INF S4 3-351'!$T20="|","|",AN$7+'INF S4 3-351'!$T20)</f>
        <v>0.99343749999999997</v>
      </c>
      <c r="CT13" s="147">
        <v>33.04</v>
      </c>
      <c r="CU13" s="262" t="s">
        <v>154</v>
      </c>
      <c r="CV13" s="179"/>
      <c r="CW13" s="84">
        <v>0.21458333333333335</v>
      </c>
      <c r="CX13" s="84">
        <v>0.25625000000000003</v>
      </c>
      <c r="CY13" s="85">
        <f ca="1">IF('INF S4 3-351'!$AD20="|","|",CY$15+'INF S4 3-351'!$AD20)</f>
        <v>0.26332175925925927</v>
      </c>
      <c r="CZ13" s="206">
        <f ca="1">IF('INF S4 3-351'!$AB20="|","|",CZ$15+'INF S4 3-351'!$AB20)</f>
        <v>0.2776851851851852</v>
      </c>
      <c r="DA13" s="84">
        <v>0.29791666666666666</v>
      </c>
      <c r="DB13" s="85">
        <f ca="1">IF('INF S4 3-351'!$AD20="|","|",DB$15+'INF S4 3-351'!$AD20)</f>
        <v>0.30498842592592595</v>
      </c>
      <c r="DC13" s="206">
        <f ca="1">IF('INF S4 3-351'!$AB20="|","|",DC$15+'INF S4 3-351'!$AB20)</f>
        <v>0.31935185185185189</v>
      </c>
      <c r="DD13" s="84">
        <v>0.33958333333333335</v>
      </c>
      <c r="DE13" s="85">
        <f ca="1">IF('INF S4 3-351'!$AD20="|","|",DE$15+'INF S4 3-351'!$AD20)</f>
        <v>0.34665509259259258</v>
      </c>
      <c r="DF13" s="206">
        <f ca="1">IF('INF S4 3-351'!$AB20="|","|",DF$15+'INF S4 3-351'!$AB20)</f>
        <v>0.38185185185185189</v>
      </c>
      <c r="DG13" s="84">
        <v>0.42291666666666666</v>
      </c>
      <c r="DH13" s="85">
        <f ca="1">IF('INF S4 3-351'!$AD20="|","|",DH$15+'INF S4 3-351'!$AD20)</f>
        <v>0.42998842592592595</v>
      </c>
      <c r="DI13" s="206">
        <f ca="1">IF('INF S4 3-351'!$AB20="|","|",DI$15+'INF S4 3-351'!$AB20)</f>
        <v>0.4651851851851852</v>
      </c>
      <c r="DJ13" s="84">
        <v>0.50624999999999998</v>
      </c>
      <c r="DK13" s="85">
        <f ca="1">IF('INF S4 3-351'!$AD20="|","|",DK$15+'INF S4 3-351'!$AD20)</f>
        <v>0.51332175925925927</v>
      </c>
      <c r="DL13" s="206">
        <f ca="1">IF('INF S4 3-351'!$AB20="|","|",DL$15+'INF S4 3-351'!$AB20)</f>
        <v>0.54851851851851852</v>
      </c>
      <c r="DM13" s="84">
        <v>0.58958333333333335</v>
      </c>
      <c r="DN13" s="85">
        <f ca="1">IF('INF S4 3-351'!$AD20="|","|",DN$15+'INF S4 3-351'!$AD20)</f>
        <v>0.59665509259259264</v>
      </c>
      <c r="DO13" s="206">
        <f ca="1">IF('INF S4 3-351'!$AB20="|","|",DO$15+'INF S4 3-351'!$AB20)</f>
        <v>0.61101851851851852</v>
      </c>
      <c r="DP13" s="84">
        <v>0.63124999999999998</v>
      </c>
      <c r="DQ13" s="206">
        <f ca="1">IF('INF S4 3-351'!$AB20="|","|",DQ$15+'INF S4 3-351'!$AB20)</f>
        <v>0.65268518518518526</v>
      </c>
      <c r="DR13" s="84">
        <v>0.67291666666666661</v>
      </c>
      <c r="DS13" s="85">
        <f ca="1">IF('INF S4 3-351'!$AD20="|","|",DS$15+'INF S4 3-351'!$AD20)</f>
        <v>0.67998842592592601</v>
      </c>
      <c r="DT13" s="206">
        <f ca="1">IF('INF S4 3-351'!$AB20="|","|",DT$15+'INF S4 3-351'!$AB20)</f>
        <v>0.71518518518518526</v>
      </c>
      <c r="DU13" s="84">
        <v>0.75624999999999998</v>
      </c>
      <c r="DV13" s="85">
        <f ca="1">IF('INF S4 3-351'!$AD20="|","|",DV$15+'INF S4 3-351'!$AD20)</f>
        <v>0.76332175925925938</v>
      </c>
      <c r="DW13" s="206">
        <f ca="1">IF('INF S4 3-351'!$AB20="|","|",DW$15+'INF S4 3-351'!$AB20)</f>
        <v>0.79851851851851852</v>
      </c>
      <c r="DX13" s="84">
        <v>0.83958333333333324</v>
      </c>
      <c r="DY13" s="85">
        <f ca="1">IF('INF S4 3-351'!$AD20="|","|",DY$15+'INF S4 3-351'!$AD20)</f>
        <v>0.84665509259259264</v>
      </c>
      <c r="DZ13" s="206">
        <f ca="1">IF('INF S4 3-351'!$AB20="|","|",DZ$15+'INF S4 3-351'!$AB20)</f>
        <v>0.88185185185185189</v>
      </c>
      <c r="EA13" s="84">
        <v>0.92291666666666661</v>
      </c>
      <c r="EB13" s="85">
        <f ca="1">IF('INF S4 3-351'!$AD20="|","|",EB$15+'INF S4 3-351'!$AD20)</f>
        <v>0.92998842592592601</v>
      </c>
      <c r="EC13" s="206">
        <f ca="1">IF('INF S4 3-351'!$AB20="|","|",EC$15+'INF S4 3-351'!$AB20)</f>
        <v>0.96518518518518526</v>
      </c>
    </row>
    <row r="14" spans="1:133">
      <c r="A14" s="185">
        <v>42.387</v>
      </c>
      <c r="B14" s="153" t="s">
        <v>155</v>
      </c>
      <c r="C14" s="180"/>
      <c r="D14" s="207">
        <f ca="1">IF('INF S4 3-351'!$T21="|","|",D$7+'INF S4 3-351'!$T21)</f>
        <v>0.24854166666666666</v>
      </c>
      <c r="E14" s="190" t="str">
        <f ca="1">IF('INF S4 3-351'!$V21="|","|",E$7+'INF S4 3-351'!$V21)</f>
        <v>|</v>
      </c>
      <c r="F14" s="83"/>
      <c r="G14" s="207">
        <f ca="1">IF('INF S4 3-351'!$T21="|","|",G$7+'INF S4 3-351'!$T21)</f>
        <v>0.31104166666666666</v>
      </c>
      <c r="H14" s="190" t="str">
        <f ca="1">IF('INF S4 3-351'!$V21="|","|",H$7+'INF S4 3-351'!$V21)</f>
        <v>|</v>
      </c>
      <c r="I14" s="83"/>
      <c r="J14" s="207">
        <f ca="1">IF('INF S4 3-351'!$T21="|","|",J$7+'INF S4 3-351'!$T21)</f>
        <v>0.35270833333333335</v>
      </c>
      <c r="K14" s="190" t="str">
        <f ca="1">IF('INF S4 3-351'!$V21="|","|",K$7+'INF S4 3-351'!$V21)</f>
        <v>|</v>
      </c>
      <c r="L14" s="83"/>
      <c r="M14" s="207">
        <f ca="1">IF('INF S4 3-351'!$T21="|","|",M$7+'INF S4 3-351'!$T21)</f>
        <v>0.39437499999999998</v>
      </c>
      <c r="N14" s="83"/>
      <c r="O14" s="190" t="str">
        <f ca="1">IF('INF S4 3-351'!$V21="|","|",O$7+'INF S4 3-351'!$V21)</f>
        <v>|</v>
      </c>
      <c r="P14" s="207">
        <f ca="1">IF('INF S4 3-351'!$T21="|","|",P$7+'INF S4 3-351'!$T21)</f>
        <v>0.45687499999999998</v>
      </c>
      <c r="Q14" s="83"/>
      <c r="R14" s="190" t="str">
        <f ca="1">IF('INF S4 3-351'!$V21="|","|",R$7+'INF S4 3-351'!$V21)</f>
        <v>|</v>
      </c>
      <c r="S14" s="207">
        <f ca="1">IF('INF S4 3-351'!$T21="|","|",S$7+'INF S4 3-351'!$T21)</f>
        <v>0.54020833333333329</v>
      </c>
      <c r="T14" s="83"/>
      <c r="U14" s="190" t="str">
        <f ca="1">IF('INF S4 3-351'!$V21="|","|",U$7+'INF S4 3-351'!$V21)</f>
        <v>|</v>
      </c>
      <c r="V14" s="207">
        <f ca="1">IF('INF S4 3-351'!$T21="|","|",V$7+'INF S4 3-351'!$T21)</f>
        <v>0.62354166666666666</v>
      </c>
      <c r="W14" s="83"/>
      <c r="X14" s="207">
        <f ca="1">IF('INF S4 3-351'!$T21="|","|",X$7+'INF S4 3-351'!$T21)</f>
        <v>0.68604166666666666</v>
      </c>
      <c r="Y14" s="190" t="str">
        <f ca="1">IF('INF S4 3-351'!$V21="|","|",Y$7+'INF S4 3-351'!$V21)</f>
        <v>|</v>
      </c>
      <c r="Z14" s="83"/>
      <c r="AA14" s="207">
        <f ca="1">IF('INF S4 3-351'!$T21="|","|",AA$7+'INF S4 3-351'!$T21)</f>
        <v>0.72770833333333329</v>
      </c>
      <c r="AB14" s="190" t="str">
        <f ca="1">IF('INF S4 3-351'!$V21="|","|",AB$7+'INF S4 3-351'!$V21)</f>
        <v>|</v>
      </c>
      <c r="AC14" s="83"/>
      <c r="AD14" s="207">
        <f ca="1">IF('INF S4 3-351'!$T21="|","|",AD$7+'INF S4 3-351'!$T21)</f>
        <v>0.76937500000000003</v>
      </c>
      <c r="AE14" s="190" t="str">
        <f ca="1">IF('INF S4 3-351'!$V21="|","|",AE$7+'INF S4 3-351'!$V21)</f>
        <v>|</v>
      </c>
      <c r="AF14" s="83"/>
      <c r="AG14" s="207">
        <f ca="1">IF('INF S4 3-351'!$T21="|","|",AG$7+'INF S4 3-351'!$T21)</f>
        <v>0.81104166666666666</v>
      </c>
      <c r="AH14" s="207">
        <f ca="1">IF('INF S4 3-351'!$T21="|","|",AH$7+'INF S4 3-351'!$T21)</f>
        <v>0.85270833333333329</v>
      </c>
      <c r="AI14" s="190" t="str">
        <f ca="1">IF('INF S4 3-351'!$V21="|","|",AI$7+'INF S4 3-351'!$V21)</f>
        <v>|</v>
      </c>
      <c r="AJ14" s="83"/>
      <c r="AK14" s="207">
        <f ca="1">IF('INF S4 3-351'!$T21="|","|",AK$7+'INF S4 3-351'!$T21)</f>
        <v>0.91520833333333329</v>
      </c>
      <c r="AL14" s="190" t="str">
        <f ca="1">IF('INF S4 3-351'!$V21="|","|",AL$7+'INF S4 3-351'!$V21)</f>
        <v>|</v>
      </c>
      <c r="AM14" s="83"/>
      <c r="AN14" s="207">
        <f ca="1">IF('INF S4 3-351'!$T21="|","|",AN$7+'INF S4 3-351'!$T21)</f>
        <v>0.99854166666666666</v>
      </c>
      <c r="CT14" s="185">
        <v>42.387</v>
      </c>
      <c r="CU14" s="153" t="s">
        <v>155</v>
      </c>
      <c r="CV14" s="180"/>
      <c r="CW14" s="83"/>
      <c r="CX14" s="83"/>
      <c r="CY14" s="190" t="str">
        <f ca="1">IF('INF S4 3-351'!$AD21="|","|",CY$15+'INF S4 3-351'!$AD21)</f>
        <v>|</v>
      </c>
      <c r="CZ14" s="207">
        <f ca="1">IF('INF S4 3-351'!$AB21="|","|",CZ$15+'INF S4 3-351'!$AB21)</f>
        <v>0.27258101851851851</v>
      </c>
      <c r="DA14" s="83"/>
      <c r="DB14" s="190" t="str">
        <f ca="1">IF('INF S4 3-351'!$AD21="|","|",DB$15+'INF S4 3-351'!$AD21)</f>
        <v>|</v>
      </c>
      <c r="DC14" s="207">
        <f ca="1">IF('INF S4 3-351'!$AB21="|","|",DC$15+'INF S4 3-351'!$AB21)</f>
        <v>0.3142476851851852</v>
      </c>
      <c r="DD14" s="83"/>
      <c r="DE14" s="190" t="str">
        <f ca="1">IF('INF S4 3-351'!$AD21="|","|",DE$15+'INF S4 3-351'!$AD21)</f>
        <v>|</v>
      </c>
      <c r="DF14" s="207">
        <f ca="1">IF('INF S4 3-351'!$AB21="|","|",DF$15+'INF S4 3-351'!$AB21)</f>
        <v>0.3767476851851852</v>
      </c>
      <c r="DG14" s="83"/>
      <c r="DH14" s="190" t="str">
        <f ca="1">IF('INF S4 3-351'!$AD21="|","|",DH$15+'INF S4 3-351'!$AD21)</f>
        <v>|</v>
      </c>
      <c r="DI14" s="207">
        <f ca="1">IF('INF S4 3-351'!$AB21="|","|",DI$15+'INF S4 3-351'!$AB21)</f>
        <v>0.46008101851851851</v>
      </c>
      <c r="DJ14" s="83"/>
      <c r="DK14" s="190" t="str">
        <f ca="1">IF('INF S4 3-351'!$AD21="|","|",DK$15+'INF S4 3-351'!$AD21)</f>
        <v>|</v>
      </c>
      <c r="DL14" s="207">
        <f ca="1">IF('INF S4 3-351'!$AB21="|","|",DL$15+'INF S4 3-351'!$AB21)</f>
        <v>0.54341435185185183</v>
      </c>
      <c r="DM14" s="83"/>
      <c r="DN14" s="190" t="str">
        <f ca="1">IF('INF S4 3-351'!$AD21="|","|",DN$15+'INF S4 3-351'!$AD21)</f>
        <v>|</v>
      </c>
      <c r="DO14" s="207">
        <f ca="1">IF('INF S4 3-351'!$AB21="|","|",DO$15+'INF S4 3-351'!$AB21)</f>
        <v>0.60591435185185183</v>
      </c>
      <c r="DP14" s="83"/>
      <c r="DQ14" s="207">
        <f ca="1">IF('INF S4 3-351'!$AB21="|","|",DQ$15+'INF S4 3-351'!$AB21)</f>
        <v>0.64758101851851857</v>
      </c>
      <c r="DR14" s="83"/>
      <c r="DS14" s="190" t="str">
        <f ca="1">IF('INF S4 3-351'!$AD21="|","|",DS$15+'INF S4 3-351'!$AD21)</f>
        <v>|</v>
      </c>
      <c r="DT14" s="207">
        <f ca="1">IF('INF S4 3-351'!$AB21="|","|",DT$15+'INF S4 3-351'!$AB21)</f>
        <v>0.71008101851851857</v>
      </c>
      <c r="DU14" s="83"/>
      <c r="DV14" s="190" t="str">
        <f ca="1">IF('INF S4 3-351'!$AD21="|","|",DV$15+'INF S4 3-351'!$AD21)</f>
        <v>|</v>
      </c>
      <c r="DW14" s="207">
        <f ca="1">IF('INF S4 3-351'!$AB21="|","|",DW$15+'INF S4 3-351'!$AB21)</f>
        <v>0.79341435185185183</v>
      </c>
      <c r="DX14" s="83"/>
      <c r="DY14" s="190" t="str">
        <f ca="1">IF('INF S4 3-351'!$AD21="|","|",DY$15+'INF S4 3-351'!$AD21)</f>
        <v>|</v>
      </c>
      <c r="DZ14" s="207">
        <f ca="1">IF('INF S4 3-351'!$AB21="|","|",DZ$15+'INF S4 3-351'!$AB21)</f>
        <v>0.8767476851851852</v>
      </c>
      <c r="EA14" s="83"/>
      <c r="EB14" s="190" t="str">
        <f ca="1">IF('INF S4 3-351'!$AD21="|","|",EB$15+'INF S4 3-351'!$AD21)</f>
        <v>|</v>
      </c>
      <c r="EC14" s="207">
        <f ca="1">IF('INF S4 3-351'!$AB21="|","|",EC$15+'INF S4 3-351'!$AB21)</f>
        <v>0.96008101851851857</v>
      </c>
    </row>
    <row r="15" spans="1:133" s="666" customFormat="1">
      <c r="A15" s="186">
        <v>51.109000000000002</v>
      </c>
      <c r="B15" s="661" t="s">
        <v>154</v>
      </c>
      <c r="C15" s="662"/>
      <c r="D15" s="664">
        <f ca="1">IF('INF S4 3-351'!$T22="|","|",D$7+'INF S4 3-351'!$T22)</f>
        <v>0.25271990740740741</v>
      </c>
      <c r="E15" s="665">
        <f ca="1">IF('INF S4 3-351'!$V22="|","|",E$7+'INF S4 3-351'!$V22)</f>
        <v>0.28696212731481485</v>
      </c>
      <c r="F15" s="663"/>
      <c r="G15" s="664">
        <f ca="1">IF('INF S4 3-351'!$T22="|","|",G$7+'INF S4 3-351'!$T22)</f>
        <v>0.31521990740740741</v>
      </c>
      <c r="H15" s="665">
        <f ca="1">IF('INF S4 3-351'!$V22="|","|",H$7+'INF S4 3-351'!$V22)</f>
        <v>0.32862879398148148</v>
      </c>
      <c r="I15" s="663"/>
      <c r="J15" s="664">
        <f ca="1">IF('INF S4 3-351'!$T22="|","|",J$7+'INF S4 3-351'!$T22)</f>
        <v>0.35688657407407409</v>
      </c>
      <c r="K15" s="665">
        <f ca="1">IF('INF S4 3-351'!$V22="|","|",K$7+'INF S4 3-351'!$V22)</f>
        <v>0.37029546064814817</v>
      </c>
      <c r="L15" s="663"/>
      <c r="M15" s="664">
        <f ca="1">IF('INF S4 3-351'!$T22="|","|",M$7+'INF S4 3-351'!$T22)</f>
        <v>0.39855324074074072</v>
      </c>
      <c r="N15" s="663"/>
      <c r="O15" s="665">
        <f ca="1">IF('INF S4 3-351'!$V22="|","|",O$7+'INF S4 3-351'!$V22)</f>
        <v>0.45362879398148148</v>
      </c>
      <c r="P15" s="664">
        <f ca="1">IF('INF S4 3-351'!$T22="|","|",P$7+'INF S4 3-351'!$T22)</f>
        <v>0.46105324074074072</v>
      </c>
      <c r="Q15" s="663"/>
      <c r="R15" s="665">
        <f ca="1">IF('INF S4 3-351'!$V22="|","|",R$7+'INF S4 3-351'!$V22)</f>
        <v>0.53696212731481474</v>
      </c>
      <c r="S15" s="664">
        <f ca="1">IF('INF S4 3-351'!$T22="|","|",S$7+'INF S4 3-351'!$T22)</f>
        <v>0.54438657407407398</v>
      </c>
      <c r="T15" s="663"/>
      <c r="U15" s="665">
        <f ca="1">IF('INF S4 3-351'!$V22="|","|",U$7+'INF S4 3-351'!$V22)</f>
        <v>0.62029546064814811</v>
      </c>
      <c r="V15" s="664">
        <f ca="1">IF('INF S4 3-351'!$T22="|","|",V$7+'INF S4 3-351'!$T22)</f>
        <v>0.62771990740740735</v>
      </c>
      <c r="W15" s="663"/>
      <c r="X15" s="664">
        <f ca="1">IF('INF S4 3-351'!$T22="|","|",X$7+'INF S4 3-351'!$T22)</f>
        <v>0.69021990740740735</v>
      </c>
      <c r="Y15" s="665">
        <f ca="1">IF('INF S4 3-351'!$V22="|","|",Y$7+'INF S4 3-351'!$V22)</f>
        <v>0.70362879398148148</v>
      </c>
      <c r="Z15" s="663"/>
      <c r="AA15" s="664">
        <f ca="1">IF('INF S4 3-351'!$T22="|","|",AA$7+'INF S4 3-351'!$T22)</f>
        <v>0.73188657407407398</v>
      </c>
      <c r="AB15" s="665">
        <f ca="1">IF('INF S4 3-351'!$V22="|","|",AB$7+'INF S4 3-351'!$V22)</f>
        <v>0.74529546064814811</v>
      </c>
      <c r="AC15" s="663"/>
      <c r="AD15" s="664">
        <f ca="1">IF('INF S4 3-351'!$T22="|","|",AD$7+'INF S4 3-351'!$T22)</f>
        <v>0.77355324074074072</v>
      </c>
      <c r="AE15" s="665">
        <f ca="1">IF('INF S4 3-351'!$V22="|","|",AE$7+'INF S4 3-351'!$V22)</f>
        <v>0.78696212731481474</v>
      </c>
      <c r="AF15" s="663"/>
      <c r="AG15" s="664">
        <f ca="1">IF('INF S4 3-351'!$T22="|","|",AG$7+'INF S4 3-351'!$T22)</f>
        <v>0.81521990740740735</v>
      </c>
      <c r="AH15" s="664">
        <f ca="1">IF('INF S4 3-351'!$T22="|","|",AH$7+'INF S4 3-351'!$T22)</f>
        <v>0.85688657407407398</v>
      </c>
      <c r="AI15" s="665">
        <f ca="1">IF('INF S4 3-351'!$V22="|","|",AI$7+'INF S4 3-351'!$V22)</f>
        <v>0.87029546064814811</v>
      </c>
      <c r="AJ15" s="663"/>
      <c r="AK15" s="664">
        <f ca="1">IF('INF S4 3-351'!$T22="|","|",AK$7+'INF S4 3-351'!$T22)</f>
        <v>0.91938657407407398</v>
      </c>
      <c r="AL15" s="665">
        <f ca="1">IF('INF S4 3-351'!$V22="|","|",AL$7+'INF S4 3-351'!$V22)</f>
        <v>0.95362879398148148</v>
      </c>
      <c r="AM15" s="663"/>
      <c r="AN15" s="664">
        <f ca="1">IF('INF S4 3-351'!$T22="|","|",AN$7+'INF S4 3-351'!$T22)</f>
        <v>1.0027199074074074</v>
      </c>
      <c r="CT15" s="186">
        <v>51.109000000000002</v>
      </c>
      <c r="CU15" s="661" t="s">
        <v>154</v>
      </c>
      <c r="CV15" s="662"/>
      <c r="CW15" s="663"/>
      <c r="CX15" s="663"/>
      <c r="CY15" s="665">
        <v>0.25416666666666665</v>
      </c>
      <c r="CZ15" s="664">
        <v>0.26805555555555555</v>
      </c>
      <c r="DA15" s="663"/>
      <c r="DB15" s="665">
        <v>0.29583333333333334</v>
      </c>
      <c r="DC15" s="664">
        <v>0.30972222222222223</v>
      </c>
      <c r="DD15" s="663"/>
      <c r="DE15" s="665">
        <v>0.33749999999999997</v>
      </c>
      <c r="DF15" s="664">
        <v>0.37222222222222223</v>
      </c>
      <c r="DG15" s="663"/>
      <c r="DH15" s="665">
        <v>0.42083333333333334</v>
      </c>
      <c r="DI15" s="664">
        <v>0.45555555555555555</v>
      </c>
      <c r="DJ15" s="663"/>
      <c r="DK15" s="665">
        <v>0.50416666666666665</v>
      </c>
      <c r="DL15" s="664">
        <v>0.53888888888888886</v>
      </c>
      <c r="DM15" s="663"/>
      <c r="DN15" s="665">
        <v>0.58750000000000002</v>
      </c>
      <c r="DO15" s="664">
        <v>0.60138888888888886</v>
      </c>
      <c r="DP15" s="663"/>
      <c r="DQ15" s="664">
        <v>0.6430555555555556</v>
      </c>
      <c r="DR15" s="663"/>
      <c r="DS15" s="665">
        <v>0.67083333333333339</v>
      </c>
      <c r="DT15" s="664">
        <v>0.7055555555555556</v>
      </c>
      <c r="DU15" s="663"/>
      <c r="DV15" s="665">
        <v>0.75416666666666676</v>
      </c>
      <c r="DW15" s="664">
        <v>0.78888888888888886</v>
      </c>
      <c r="DX15" s="663"/>
      <c r="DY15" s="665">
        <v>0.83750000000000002</v>
      </c>
      <c r="DZ15" s="664">
        <v>0.87222222222222223</v>
      </c>
      <c r="EA15" s="663"/>
      <c r="EB15" s="665">
        <v>0.92083333333333339</v>
      </c>
      <c r="EC15" s="664">
        <v>0.9555555555555556</v>
      </c>
    </row>
    <row r="46" spans="1:193" s="389" customFormat="1">
      <c r="D46" s="389">
        <f t="array" ref="D46">INDEX($A7:$A45,MATCH(FALSE,ISBLANK(D7:D45),0))-INDEX($A7:$A45,MATCH("Poznań Główny",$B7:$B45,0))</f>
        <v>0</v>
      </c>
      <c r="E46" s="389">
        <f t="array" ref="E46">INDEX($A7:$A45,MATCH(FALSE,ISBLANK(E7:E45),0))-INDEX($A7:$A45,MATCH("Poznań Główny",$B7:$B45,0))</f>
        <v>0</v>
      </c>
      <c r="F46" s="389">
        <f t="array" ref="F46">INDEX($A7:$A45,MATCH(FALSE,ISBLANK(F7:F45),0))-INDEX($A7:$A45,MATCH("Poznań Główny",$B7:$B45,0))</f>
        <v>0</v>
      </c>
      <c r="G46" s="389">
        <f t="array" ref="G46">INDEX($A7:$A45,MATCH(FALSE,ISBLANK(G7:G45),0))-INDEX($A7:$A45,MATCH("Poznań Główny",$B7:$B45,0))</f>
        <v>0</v>
      </c>
      <c r="H46" s="389">
        <f t="array" ref="H46">INDEX($A7:$A45,MATCH(FALSE,ISBLANK(H7:H45),0))-INDEX($A7:$A45,MATCH("Poznań Główny",$B7:$B45,0))</f>
        <v>0</v>
      </c>
      <c r="I46" s="389">
        <f t="array" ref="I46">INDEX($A7:$A45,MATCH(FALSE,ISBLANK(I7:I45),0))-INDEX($A7:$A45,MATCH("Poznań Główny",$B7:$B45,0))</f>
        <v>0</v>
      </c>
      <c r="J46" s="389">
        <f t="array" ref="J46">INDEX($A7:$A45,MATCH(FALSE,ISBLANK(J7:J45),0))-INDEX($A7:$A45,MATCH("Poznań Główny",$B7:$B45,0))</f>
        <v>0</v>
      </c>
      <c r="K46" s="389">
        <f t="array" ref="K46">INDEX($A7:$A45,MATCH(FALSE,ISBLANK(K7:K45),0))-INDEX($A7:$A45,MATCH("Poznań Główny",$B7:$B45,0))</f>
        <v>0</v>
      </c>
      <c r="L46" s="389">
        <f t="array" ref="L46">INDEX($A7:$A45,MATCH(FALSE,ISBLANK(L7:L45),0))-INDEX($A7:$A45,MATCH("Poznań Główny",$B7:$B45,0))</f>
        <v>0</v>
      </c>
      <c r="M46" s="389">
        <f t="array" ref="M46">INDEX($A7:$A45,MATCH(FALSE,ISBLANK(M7:M45),0))-INDEX($A7:$A45,MATCH("Poznań Główny",$B7:$B45,0))</f>
        <v>0</v>
      </c>
      <c r="N46" s="389">
        <f t="array" ref="N46">INDEX($A7:$A45,MATCH(FALSE,ISBLANK(N7:N45),0))-INDEX($A7:$A45,MATCH("Poznań Główny",$B7:$B45,0))</f>
        <v>0</v>
      </c>
      <c r="O46" s="389">
        <f t="array" ref="O46">INDEX($A7:$A45,MATCH(FALSE,ISBLANK(O7:O45),0))-INDEX($A7:$A45,MATCH("Poznań Główny",$B7:$B45,0))</f>
        <v>0</v>
      </c>
      <c r="P46" s="389">
        <f t="array" ref="P46">INDEX($A7:$A45,MATCH(FALSE,ISBLANK(P7:P45),0))-INDEX($A7:$A45,MATCH("Poznań Główny",$B7:$B45,0))</f>
        <v>0</v>
      </c>
      <c r="Q46" s="389">
        <f t="array" ref="Q46">INDEX($A7:$A45,MATCH(FALSE,ISBLANK(Q7:Q45),0))-INDEX($A7:$A45,MATCH("Poznań Główny",$B7:$B45,0))</f>
        <v>0</v>
      </c>
      <c r="R46" s="389">
        <f t="array" ref="R46">INDEX($A7:$A45,MATCH(FALSE,ISBLANK(R7:R45),0))-INDEX($A7:$A45,MATCH("Poznań Główny",$B7:$B45,0))</f>
        <v>0</v>
      </c>
      <c r="S46" s="389">
        <f t="array" ref="S46">INDEX($A7:$A45,MATCH(FALSE,ISBLANK(S7:S45),0))-INDEX($A7:$A45,MATCH("Poznań Główny",$B7:$B45,0))</f>
        <v>0</v>
      </c>
      <c r="T46" s="389">
        <f t="array" ref="T46">INDEX($A7:$A45,MATCH(FALSE,ISBLANK(T7:T45),0))-INDEX($A7:$A45,MATCH("Poznań Główny",$B7:$B45,0))</f>
        <v>0</v>
      </c>
      <c r="U46" s="389">
        <f t="array" ref="U46">INDEX($A7:$A45,MATCH(FALSE,ISBLANK(U7:U45),0))-INDEX($A7:$A45,MATCH("Poznań Główny",$B7:$B45,0))</f>
        <v>0</v>
      </c>
      <c r="V46" s="389">
        <f t="array" ref="V46">INDEX($A7:$A45,MATCH(FALSE,ISBLANK(V7:V45),0))-INDEX($A7:$A45,MATCH("Poznań Główny",$B7:$B45,0))</f>
        <v>0</v>
      </c>
      <c r="W46" s="389">
        <f t="array" ref="W46">INDEX($A7:$A45,MATCH(FALSE,ISBLANK(W7:W45),0))-INDEX($A7:$A45,MATCH("Poznań Główny",$B7:$B45,0))</f>
        <v>0</v>
      </c>
      <c r="X46" s="389">
        <f t="array" ref="X46">INDEX($A7:$A45,MATCH(FALSE,ISBLANK(X7:X45),0))-INDEX($A7:$A45,MATCH("Poznań Główny",$B7:$B45,0))</f>
        <v>0</v>
      </c>
      <c r="Y46" s="389">
        <f t="array" ref="Y46">INDEX($A7:$A45,MATCH(FALSE,ISBLANK(Y7:Y45),0))-INDEX($A7:$A45,MATCH("Poznań Główny",$B7:$B45,0))</f>
        <v>0</v>
      </c>
      <c r="Z46" s="389">
        <f t="array" ref="Z46">INDEX($A7:$A45,MATCH(FALSE,ISBLANK(Z7:Z45),0))-INDEX($A7:$A45,MATCH("Poznań Główny",$B7:$B45,0))</f>
        <v>0</v>
      </c>
      <c r="AA46" s="389">
        <f t="array" ref="AA46">INDEX($A7:$A45,MATCH(FALSE,ISBLANK(AA7:AA45),0))-INDEX($A7:$A45,MATCH("Poznań Główny",$B7:$B45,0))</f>
        <v>0</v>
      </c>
      <c r="AB46" s="389">
        <f t="array" ref="AB46">INDEX($A7:$A45,MATCH(FALSE,ISBLANK(AB7:AB45),0))-INDEX($A7:$A45,MATCH("Poznań Główny",$B7:$B45,0))</f>
        <v>0</v>
      </c>
      <c r="AC46" s="389">
        <f t="array" ref="AC46">INDEX($A7:$A45,MATCH(FALSE,ISBLANK(AC7:AC45),0))-INDEX($A7:$A45,MATCH("Poznań Główny",$B7:$B45,0))</f>
        <v>0</v>
      </c>
      <c r="AD46" s="389">
        <f t="array" ref="AD46">INDEX($A7:$A45,MATCH(FALSE,ISBLANK(AD7:AD45),0))-INDEX($A7:$A45,MATCH("Poznań Główny",$B7:$B45,0))</f>
        <v>0</v>
      </c>
      <c r="AE46" s="389">
        <f t="array" ref="AE46">INDEX($A7:$A45,MATCH(FALSE,ISBLANK(AE7:AE45),0))-INDEX($A7:$A45,MATCH("Poznań Główny",$B7:$B45,0))</f>
        <v>0</v>
      </c>
      <c r="AF46" s="389">
        <f t="array" ref="AF46">INDEX($A7:$A45,MATCH(FALSE,ISBLANK(AF7:AF45),0))-INDEX($A7:$A45,MATCH("Poznań Główny",$B7:$B45,0))</f>
        <v>0</v>
      </c>
      <c r="AG46" s="389">
        <f t="array" ref="AG46">INDEX($A7:$A45,MATCH(FALSE,ISBLANK(AG7:AG45),0))-INDEX($A7:$A45,MATCH("Poznań Główny",$B7:$B45,0))</f>
        <v>0</v>
      </c>
      <c r="AH46" s="389">
        <f t="array" ref="AH46">INDEX($A7:$A45,MATCH(FALSE,ISBLANK(AH7:AH45),0))-INDEX($A7:$A45,MATCH("Poznań Główny",$B7:$B45,0))</f>
        <v>0</v>
      </c>
      <c r="AI46" s="389">
        <f t="array" ref="AI46">INDEX($A7:$A45,MATCH(FALSE,ISBLANK(AI7:AI45),0))-INDEX($A7:$A45,MATCH("Poznań Główny",$B7:$B45,0))</f>
        <v>0</v>
      </c>
      <c r="AJ46" s="389">
        <f t="array" ref="AJ46">INDEX($A7:$A45,MATCH(FALSE,ISBLANK(AJ7:AJ45),0))-INDEX($A7:$A45,MATCH("Poznań Główny",$B7:$B45,0))</f>
        <v>0</v>
      </c>
      <c r="AK46" s="389">
        <f t="array" ref="AK46">INDEX($A7:$A45,MATCH(FALSE,ISBLANK(AK7:AK45),0))-INDEX($A7:$A45,MATCH("Poznań Główny",$B7:$B45,0))</f>
        <v>0</v>
      </c>
      <c r="AL46" s="389">
        <f t="array" ref="AL46">INDEX($A7:$A45,MATCH(FALSE,ISBLANK(AL7:AL45),0))-INDEX($A7:$A45,MATCH("Poznań Główny",$B7:$B45,0))</f>
        <v>0</v>
      </c>
      <c r="AM46" s="389">
        <f t="array" ref="AM46">INDEX($A7:$A45,MATCH(FALSE,ISBLANK(AM7:AM45),0))-INDEX($A7:$A45,MATCH("Poznań Główny",$B7:$B45,0))</f>
        <v>0</v>
      </c>
      <c r="AN46" s="389">
        <f t="array" ref="AN46">INDEX($A7:$A45,MATCH(FALSE,ISBLANK(AN7:AN45),0))-INDEX($A7:$A45,MATCH("Poznań Główny",$B7:$B45,0))</f>
        <v>0</v>
      </c>
      <c r="AO46" s="389" t="e">
        <f t="array" ref="AO46">INDEX($A7:$A45,MATCH(FALSE,ISBLANK(AO7:AO45),0))-INDEX($A7:$A45,MATCH("Poznań Główny",$B7:$B45,0))</f>
        <v>#N/A</v>
      </c>
      <c r="AP46" s="389" t="e">
        <f t="array" ref="AP46">INDEX($A7:$A45,MATCH(FALSE,ISBLANK(AP7:AP45),0))-INDEX($A7:$A45,MATCH("Poznań Główny",$B7:$B45,0))</f>
        <v>#N/A</v>
      </c>
      <c r="AQ46" s="389" t="e">
        <f t="array" ref="AQ46">INDEX($A7:$A45,MATCH(FALSE,ISBLANK(AQ7:AQ45),0))-INDEX($A7:$A45,MATCH("Poznań Główny",$B7:$B45,0))</f>
        <v>#N/A</v>
      </c>
      <c r="AR46" s="389" t="e">
        <f t="array" ref="AR46">INDEX($A7:$A45,MATCH(FALSE,ISBLANK(AR7:AR45),0))-INDEX($A7:$A45,MATCH("Poznań Główny",$B7:$B45,0))</f>
        <v>#N/A</v>
      </c>
      <c r="AS46" s="389" t="e">
        <f t="array" ref="AS46">INDEX($A7:$A45,MATCH(FALSE,ISBLANK(AS7:AS45),0))-INDEX($A7:$A45,MATCH("Poznań Główny",$B7:$B45,0))</f>
        <v>#N/A</v>
      </c>
      <c r="AT46" s="389" t="e">
        <f t="array" ref="AT46">INDEX($A7:$A45,MATCH(FALSE,ISBLANK(AT7:AT45),0))-INDEX($A7:$A45,MATCH("Poznań Główny",$B7:$B45,0))</f>
        <v>#N/A</v>
      </c>
      <c r="AU46" s="389" t="e">
        <f t="array" ref="AU46">INDEX($A7:$A45,MATCH(FALSE,ISBLANK(AU7:AU45),0))-INDEX($A7:$A45,MATCH("Poznań Główny",$B7:$B45,0))</f>
        <v>#N/A</v>
      </c>
      <c r="AV46" s="389" t="e">
        <f t="array" ref="AV46">INDEX($A7:$A45,MATCH(FALSE,ISBLANK(AV7:AV45),0))-INDEX($A7:$A45,MATCH("Poznań Główny",$B7:$B45,0))</f>
        <v>#N/A</v>
      </c>
      <c r="AW46" s="389" t="e">
        <f t="array" ref="AW46">INDEX($A7:$A45,MATCH(FALSE,ISBLANK(AW7:AW45),0))-INDEX($A7:$A45,MATCH("Poznań Główny",$B7:$B45,0))</f>
        <v>#N/A</v>
      </c>
      <c r="AX46" s="389" t="e">
        <f t="array" ref="AX46">INDEX($A7:$A45,MATCH(FALSE,ISBLANK(AX7:AX45),0))-INDEX($A7:$A45,MATCH("Poznań Główny",$B7:$B45,0))</f>
        <v>#N/A</v>
      </c>
      <c r="AY46" s="389" t="e">
        <f t="array" ref="AY46">INDEX($A7:$A45,MATCH(FALSE,ISBLANK(AY7:AY45),0))-INDEX($A7:$A45,MATCH("Poznań Główny",$B7:$B45,0))</f>
        <v>#N/A</v>
      </c>
      <c r="AZ46" s="389" t="e">
        <f t="array" ref="AZ46">INDEX($A7:$A45,MATCH(FALSE,ISBLANK(AZ7:AZ45),0))-INDEX($A7:$A45,MATCH("Poznań Główny",$B7:$B45,0))</f>
        <v>#N/A</v>
      </c>
      <c r="BA46" s="389" t="e">
        <f t="array" ref="BA46">INDEX($A7:$A45,MATCH(FALSE,ISBLANK(BA7:BA45),0))-INDEX($A7:$A45,MATCH("Poznań Główny",$B7:$B45,0))</f>
        <v>#N/A</v>
      </c>
      <c r="BB46" s="389" t="e">
        <f t="array" ref="BB46">INDEX($A7:$A45,MATCH(FALSE,ISBLANK(BB7:BB45),0))-INDEX($A7:$A45,MATCH("Poznań Główny",$B7:$B45,0))</f>
        <v>#N/A</v>
      </c>
      <c r="BC46" s="389" t="e">
        <f t="array" ref="BC46">INDEX($A7:$A45,MATCH(FALSE,ISBLANK(BC7:BC45),0))-INDEX($A7:$A45,MATCH("Poznań Główny",$B7:$B45,0))</f>
        <v>#N/A</v>
      </c>
      <c r="BD46" s="389" t="e">
        <f t="array" ref="BD46">INDEX($A7:$A45,MATCH(FALSE,ISBLANK(BD7:BD45),0))-INDEX($A7:$A45,MATCH("Poznań Główny",$B7:$B45,0))</f>
        <v>#N/A</v>
      </c>
      <c r="BE46" s="389" t="e">
        <f t="array" ref="BE46">INDEX($A7:$A45,MATCH(FALSE,ISBLANK(BE7:BE45),0))-INDEX($A7:$A45,MATCH("Poznań Główny",$B7:$B45,0))</f>
        <v>#N/A</v>
      </c>
      <c r="BF46" s="389" t="e">
        <f t="array" ref="BF46">INDEX($A7:$A45,MATCH(FALSE,ISBLANK(BF7:BF45),0))-INDEX($A7:$A45,MATCH("Poznań Główny",$B7:$B45,0))</f>
        <v>#N/A</v>
      </c>
      <c r="BG46" s="389" t="e">
        <f t="array" ref="BG46">INDEX($A7:$A45,MATCH(FALSE,ISBLANK(BG7:BG45),0))-INDEX($A7:$A45,MATCH("Poznań Główny",$B7:$B45,0))</f>
        <v>#N/A</v>
      </c>
      <c r="BH46" s="389" t="e">
        <f t="array" ref="BH46">INDEX($A7:$A45,MATCH(FALSE,ISBLANK(BH7:BH45),0))-INDEX($A7:$A45,MATCH("Poznań Główny",$B7:$B45,0))</f>
        <v>#N/A</v>
      </c>
      <c r="BI46" s="389" t="e">
        <f t="array" ref="BI46">INDEX($A7:$A45,MATCH(FALSE,ISBLANK(BI7:BI45),0))-INDEX($A7:$A45,MATCH("Poznań Główny",$B7:$B45,0))</f>
        <v>#N/A</v>
      </c>
      <c r="BJ46" s="389" t="e">
        <f t="array" ref="BJ46">INDEX($A7:$A45,MATCH(FALSE,ISBLANK(BJ7:BJ45),0))-INDEX($A7:$A45,MATCH("Poznań Główny",$B7:$B45,0))</f>
        <v>#N/A</v>
      </c>
      <c r="BK46" s="389" t="e">
        <f t="array" ref="BK46">INDEX($A7:$A45,MATCH(FALSE,ISBLANK(BK7:BK45),0))-INDEX($A7:$A45,MATCH("Poznań Główny",$B7:$B45,0))</f>
        <v>#N/A</v>
      </c>
      <c r="BL46" s="389" t="e">
        <f t="array" ref="BL46">INDEX($A7:$A45,MATCH(FALSE,ISBLANK(BL7:BL45),0))-INDEX($A7:$A45,MATCH("Poznań Główny",$B7:$B45,0))</f>
        <v>#N/A</v>
      </c>
      <c r="BM46" s="389" t="e">
        <f t="array" ref="BM46">INDEX($A7:$A45,MATCH(FALSE,ISBLANK(BM7:BM45),0))-INDEX($A7:$A45,MATCH("Poznań Główny",$B7:$B45,0))</f>
        <v>#N/A</v>
      </c>
      <c r="BN46" s="389" t="e">
        <f t="array" ref="BN46">INDEX($A7:$A45,MATCH(FALSE,ISBLANK(BN7:BN45),0))-INDEX($A7:$A45,MATCH("Poznań Główny",$B7:$B45,0))</f>
        <v>#N/A</v>
      </c>
      <c r="BO46" s="389" t="e">
        <f t="array" ref="BO46">INDEX($A7:$A45,MATCH(FALSE,ISBLANK(BO7:BO45),0))-INDEX($A7:$A45,MATCH("Poznań Główny",$B7:$B45,0))</f>
        <v>#N/A</v>
      </c>
      <c r="BP46" s="389" t="e">
        <f t="array" ref="BP46">INDEX($A7:$A45,MATCH(FALSE,ISBLANK(BP7:BP45),0))-INDEX($A7:$A45,MATCH("Poznań Główny",$B7:$B45,0))</f>
        <v>#N/A</v>
      </c>
      <c r="BQ46" s="389" t="e">
        <f t="array" ref="BQ46">INDEX($A7:$A45,MATCH(FALSE,ISBLANK(BQ7:BQ45),0))-INDEX($A7:$A45,MATCH("Poznań Główny",$B7:$B45,0))</f>
        <v>#N/A</v>
      </c>
      <c r="BR46" s="389" t="e">
        <f t="array" ref="BR46">INDEX($A7:$A45,MATCH(FALSE,ISBLANK(BR7:BR45),0))-INDEX($A7:$A45,MATCH("Poznań Główny",$B7:$B45,0))</f>
        <v>#N/A</v>
      </c>
      <c r="BS46" s="389" t="e">
        <f t="array" ref="BS46">INDEX($A7:$A45,MATCH(FALSE,ISBLANK(BS7:BS45),0))-INDEX($A7:$A45,MATCH("Poznań Główny",$B7:$B45,0))</f>
        <v>#N/A</v>
      </c>
      <c r="BT46" s="389" t="e">
        <f t="array" ref="BT46">INDEX($A7:$A45,MATCH(FALSE,ISBLANK(BT7:BT45),0))-INDEX($A7:$A45,MATCH("Poznań Główny",$B7:$B45,0))</f>
        <v>#N/A</v>
      </c>
      <c r="BU46" s="389" t="e">
        <f t="array" ref="BU46">INDEX($A7:$A45,MATCH(FALSE,ISBLANK(BU7:BU45),0))-INDEX($A7:$A45,MATCH("Poznań Główny",$B7:$B45,0))</f>
        <v>#N/A</v>
      </c>
      <c r="BV46" s="389" t="e">
        <f t="array" ref="BV46">INDEX($A7:$A45,MATCH(FALSE,ISBLANK(BV7:BV45),0))-INDEX($A7:$A45,MATCH("Poznań Główny",$B7:$B45,0))</f>
        <v>#N/A</v>
      </c>
      <c r="BW46" s="389" t="e">
        <f t="array" ref="BW46">INDEX($A7:$A45,MATCH(FALSE,ISBLANK(BW7:BW45),0))-INDEX($A7:$A45,MATCH("Poznań Główny",$B7:$B45,0))</f>
        <v>#N/A</v>
      </c>
      <c r="BX46" s="389" t="e">
        <f t="array" ref="BX46">INDEX($A7:$A45,MATCH(FALSE,ISBLANK(BX7:BX45),0))-INDEX($A7:$A45,MATCH("Poznań Główny",$B7:$B45,0))</f>
        <v>#N/A</v>
      </c>
      <c r="BY46" s="389" t="e">
        <f t="array" ref="BY46">INDEX($A7:$A45,MATCH(FALSE,ISBLANK(BY7:BY45),0))-INDEX($A7:$A45,MATCH("Poznań Główny",$B7:$B45,0))</f>
        <v>#N/A</v>
      </c>
      <c r="BZ46" s="389" t="e">
        <f t="array" ref="BZ46">INDEX($A7:$A45,MATCH(FALSE,ISBLANK(BZ7:BZ45),0))-INDEX($A7:$A45,MATCH("Poznań Główny",$B7:$B45,0))</f>
        <v>#N/A</v>
      </c>
      <c r="CA46" s="389" t="e">
        <f t="array" ref="CA46">INDEX($A7:$A45,MATCH(FALSE,ISBLANK(CA7:CA45),0))-INDEX($A7:$A45,MATCH("Poznań Główny",$B7:$B45,0))</f>
        <v>#N/A</v>
      </c>
      <c r="CB46" s="389" t="e">
        <f t="array" ref="CB46">INDEX($A7:$A45,MATCH(FALSE,ISBLANK(CB7:CB45),0))-INDEX($A7:$A45,MATCH("Poznań Główny",$B7:$B45,0))</f>
        <v>#N/A</v>
      </c>
      <c r="CC46" s="389" t="e">
        <f t="array" ref="CC46">INDEX($A7:$A45,MATCH(FALSE,ISBLANK(CC7:CC45),0))-INDEX($A7:$A45,MATCH("Poznań Główny",$B7:$B45,0))</f>
        <v>#N/A</v>
      </c>
      <c r="CD46" s="389" t="e">
        <f t="array" ref="CD46">INDEX($A7:$A45,MATCH(FALSE,ISBLANK(CD7:CD45),0))-INDEX($A7:$A45,MATCH("Poznań Główny",$B7:$B45,0))</f>
        <v>#N/A</v>
      </c>
      <c r="CE46" s="389" t="e">
        <f t="array" ref="CE46">INDEX($A7:$A45,MATCH(FALSE,ISBLANK(CE7:CE45),0))-INDEX($A7:$A45,MATCH("Poznań Główny",$B7:$B45,0))</f>
        <v>#N/A</v>
      </c>
      <c r="CF46" s="389" t="e">
        <f t="array" ref="CF46">INDEX($A7:$A45,MATCH(FALSE,ISBLANK(CF7:CF45),0))-INDEX($A7:$A45,MATCH("Poznań Główny",$B7:$B45,0))</f>
        <v>#N/A</v>
      </c>
      <c r="CG46" s="389" t="e">
        <f t="array" ref="CG46">INDEX($A7:$A45,MATCH(FALSE,ISBLANK(CG7:CG45),0))-INDEX($A7:$A45,MATCH("Poznań Główny",$B7:$B45,0))</f>
        <v>#N/A</v>
      </c>
      <c r="CH46" s="389" t="e">
        <f t="array" ref="CH46">INDEX($A7:$A45,MATCH(FALSE,ISBLANK(CH7:CH45),0))-INDEX($A7:$A45,MATCH("Poznań Główny",$B7:$B45,0))</f>
        <v>#N/A</v>
      </c>
      <c r="CI46" s="389" t="e">
        <f t="array" ref="CI46">INDEX($A7:$A45,MATCH(FALSE,ISBLANK(CI7:CI45),0))-INDEX($A7:$A45,MATCH("Poznań Główny",$B7:$B45,0))</f>
        <v>#N/A</v>
      </c>
      <c r="CJ46" s="389" t="e">
        <f t="array" ref="CJ46">INDEX($A7:$A45,MATCH(FALSE,ISBLANK(CJ7:CJ45),0))-INDEX($A7:$A45,MATCH("Poznań Główny",$B7:$B45,0))</f>
        <v>#N/A</v>
      </c>
      <c r="CK46" s="389" t="e">
        <f t="array" ref="CK46">INDEX($A7:$A45,MATCH(FALSE,ISBLANK(CK7:CK45),0))-INDEX($A7:$A45,MATCH("Poznań Główny",$B7:$B45,0))</f>
        <v>#N/A</v>
      </c>
      <c r="CL46" s="389" t="e">
        <f t="array" ref="CL46">INDEX($A7:$A45,MATCH(FALSE,ISBLANK(CL7:CL45),0))-INDEX($A7:$A45,MATCH("Poznań Główny",$B7:$B45,0))</f>
        <v>#N/A</v>
      </c>
      <c r="CM46" s="389" t="e">
        <f t="array" ref="CM46">INDEX($A7:$A45,MATCH(FALSE,ISBLANK(CM7:CM45),0))-INDEX($A7:$A45,MATCH("Poznań Główny",$B7:$B45,0))</f>
        <v>#N/A</v>
      </c>
      <c r="CN46" s="389" t="e">
        <f t="array" ref="CN46">INDEX($A7:$A45,MATCH(FALSE,ISBLANK(CN7:CN45),0))-INDEX($A7:$A45,MATCH("Poznań Główny",$B7:$B45,0))</f>
        <v>#N/A</v>
      </c>
      <c r="CO46" s="389" t="e">
        <f t="array" ref="CO46">INDEX($A7:$A45,MATCH(FALSE,ISBLANK(CO7:CO45),0))-INDEX($A7:$A45,MATCH("Poznań Główny",$B7:$B45,0))</f>
        <v>#N/A</v>
      </c>
      <c r="CP46" s="389" t="e">
        <f t="array" ref="CP46">INDEX($A7:$A45,MATCH(FALSE,ISBLANK(CP7:CP45),0))-INDEX($A7:$A45,MATCH("Poznań Główny",$B7:$B45,0))</f>
        <v>#N/A</v>
      </c>
      <c r="CQ46" s="389" t="e">
        <f t="array" ref="CQ46">INDEX($A7:$A45,MATCH(FALSE,ISBLANK(CQ7:CQ45),0))-INDEX($A7:$A45,MATCH("Poznań Główny",$B7:$B45,0))</f>
        <v>#N/A</v>
      </c>
      <c r="CR46" s="389" t="e">
        <f t="array" ref="CR46">INDEX($A7:$A45,MATCH(FALSE,ISBLANK(CR7:CR45),0))-INDEX($A7:$A45,MATCH("Poznań Główny",$B7:$B45,0))</f>
        <v>#N/A</v>
      </c>
      <c r="CW46" s="389">
        <f t="array" ref="CW46">INDEX($A7:$A45,MATCH(FALSE,ISBLANK(CW7:CW45),0))-INDEX($A7:$A45,MATCH("Poznań Główny",$B7:$B45,0))</f>
        <v>0</v>
      </c>
      <c r="CX46" s="389">
        <f t="array" ref="CX46">INDEX($A7:$A45,MATCH(FALSE,ISBLANK(CX7:CX45),0))-INDEX($A7:$A45,MATCH("Poznań Główny",$B7:$B45,0))</f>
        <v>0</v>
      </c>
      <c r="CY46" s="389">
        <f t="array" ref="CY46">INDEX($A7:$A45,MATCH(FALSE,ISBLANK(CY7:CY45),0))-INDEX($A7:$A45,MATCH("Poznań Główny",$B7:$B45,0))</f>
        <v>0</v>
      </c>
      <c r="CZ46" s="389">
        <f t="array" ref="CZ46">INDEX($A7:$A45,MATCH(FALSE,ISBLANK(CZ7:CZ45),0))-INDEX($A7:$A45,MATCH("Poznań Główny",$B7:$B45,0))</f>
        <v>0</v>
      </c>
      <c r="DA46" s="389">
        <f t="array" ref="DA46">INDEX($A7:$A45,MATCH(FALSE,ISBLANK(DA7:DA45),0))-INDEX($A7:$A45,MATCH("Poznań Główny",$B7:$B45,0))</f>
        <v>0</v>
      </c>
      <c r="DB46" s="389">
        <f t="array" ref="DB46">INDEX($A7:$A45,MATCH(FALSE,ISBLANK(DB7:DB45),0))-INDEX($A7:$A45,MATCH("Poznań Główny",$B7:$B45,0))</f>
        <v>0</v>
      </c>
      <c r="DC46" s="389">
        <f t="array" ref="DC46">INDEX($A7:$A45,MATCH(FALSE,ISBLANK(DC7:DC45),0))-INDEX($A7:$A45,MATCH("Poznań Główny",$B7:$B45,0))</f>
        <v>0</v>
      </c>
      <c r="DD46" s="389">
        <f t="array" ref="DD46">INDEX($A7:$A45,MATCH(FALSE,ISBLANK(DD7:DD45),0))-INDEX($A7:$A45,MATCH("Poznań Główny",$B7:$B45,0))</f>
        <v>0</v>
      </c>
      <c r="DE46" s="389">
        <f t="array" ref="DE46">INDEX($A7:$A45,MATCH(FALSE,ISBLANK(DE7:DE45),0))-INDEX($A7:$A45,MATCH("Poznań Główny",$B7:$B45,0))</f>
        <v>0</v>
      </c>
      <c r="DF46" s="389">
        <f t="array" ref="DF46">INDEX($A7:$A45,MATCH(FALSE,ISBLANK(DF7:DF45),0))-INDEX($A7:$A45,MATCH("Poznań Główny",$B7:$B45,0))</f>
        <v>0</v>
      </c>
      <c r="DG46" s="389">
        <f t="array" ref="DG46">INDEX($A7:$A45,MATCH(FALSE,ISBLANK(DG7:DG45),0))-INDEX($A7:$A45,MATCH("Poznań Główny",$B7:$B45,0))</f>
        <v>0</v>
      </c>
      <c r="DH46" s="389">
        <f t="array" ref="DH46">INDEX($A7:$A45,MATCH(FALSE,ISBLANK(DH7:DH45),0))-INDEX($A7:$A45,MATCH("Poznań Główny",$B7:$B45,0))</f>
        <v>0</v>
      </c>
      <c r="DI46" s="389">
        <f t="array" ref="DI46">INDEX($A7:$A45,MATCH(FALSE,ISBLANK(DI7:DI45),0))-INDEX($A7:$A45,MATCH("Poznań Główny",$B7:$B45,0))</f>
        <v>0</v>
      </c>
      <c r="DJ46" s="389">
        <f t="array" ref="DJ46">INDEX($A7:$A45,MATCH(FALSE,ISBLANK(DJ7:DJ45),0))-INDEX($A7:$A45,MATCH("Poznań Główny",$B7:$B45,0))</f>
        <v>0</v>
      </c>
      <c r="DK46" s="389">
        <f t="array" ref="DK46">INDEX($A7:$A45,MATCH(FALSE,ISBLANK(DK7:DK45),0))-INDEX($A7:$A45,MATCH("Poznań Główny",$B7:$B45,0))</f>
        <v>0</v>
      </c>
      <c r="DL46" s="389">
        <f t="array" ref="DL46">INDEX($A7:$A45,MATCH(FALSE,ISBLANK(DL7:DL45),0))-INDEX($A7:$A45,MATCH("Poznań Główny",$B7:$B45,0))</f>
        <v>0</v>
      </c>
      <c r="DM46" s="389">
        <f t="array" ref="DM46">INDEX($A7:$A45,MATCH(FALSE,ISBLANK(DM7:DM45),0))-INDEX($A7:$A45,MATCH("Poznań Główny",$B7:$B45,0))</f>
        <v>0</v>
      </c>
      <c r="DN46" s="389">
        <f t="array" ref="DN46">INDEX($A7:$A45,MATCH(FALSE,ISBLANK(DN7:DN45),0))-INDEX($A7:$A45,MATCH("Poznań Główny",$B7:$B45,0))</f>
        <v>0</v>
      </c>
      <c r="DO46" s="389">
        <f t="array" ref="DO46">INDEX($A7:$A45,MATCH(FALSE,ISBLANK(DO7:DO45),0))-INDEX($A7:$A45,MATCH("Poznań Główny",$B7:$B45,0))</f>
        <v>0</v>
      </c>
      <c r="DP46" s="389">
        <f t="array" ref="DP46">INDEX($A7:$A45,MATCH(FALSE,ISBLANK(DP7:DP45),0))-INDEX($A7:$A45,MATCH("Poznań Główny",$B7:$B45,0))</f>
        <v>0</v>
      </c>
      <c r="DQ46" s="389">
        <f t="array" ref="DQ46">INDEX($A7:$A45,MATCH(FALSE,ISBLANK(DQ7:DQ45),0))-INDEX($A7:$A45,MATCH("Poznań Główny",$B7:$B45,0))</f>
        <v>0</v>
      </c>
      <c r="DR46" s="389">
        <f t="array" ref="DR46">INDEX($A7:$A45,MATCH(FALSE,ISBLANK(DR7:DR45),0))-INDEX($A7:$A45,MATCH("Poznań Główny",$B7:$B45,0))</f>
        <v>0</v>
      </c>
      <c r="DS46" s="389">
        <f t="array" ref="DS46">INDEX($A7:$A45,MATCH(FALSE,ISBLANK(DS7:DS45),0))-INDEX($A7:$A45,MATCH("Poznań Główny",$B7:$B45,0))</f>
        <v>0</v>
      </c>
      <c r="DT46" s="389">
        <f t="array" ref="DT46">INDEX($A7:$A45,MATCH(FALSE,ISBLANK(DT7:DT45),0))-INDEX($A7:$A45,MATCH("Poznań Główny",$B7:$B45,0))</f>
        <v>0</v>
      </c>
      <c r="DU46" s="389">
        <f t="array" ref="DU46">INDEX($A7:$A45,MATCH(FALSE,ISBLANK(DU7:DU45),0))-INDEX($A7:$A45,MATCH("Poznań Główny",$B7:$B45,0))</f>
        <v>0</v>
      </c>
      <c r="DV46" s="389">
        <f t="array" ref="DV46">INDEX($A7:$A45,MATCH(FALSE,ISBLANK(DV7:DV45),0))-INDEX($A7:$A45,MATCH("Poznań Główny",$B7:$B45,0))</f>
        <v>0</v>
      </c>
      <c r="DW46" s="389">
        <f t="array" ref="DW46">INDEX($A7:$A45,MATCH(FALSE,ISBLANK(DW7:DW45),0))-INDEX($A7:$A45,MATCH("Poznań Główny",$B7:$B45,0))</f>
        <v>0</v>
      </c>
      <c r="DX46" s="389">
        <f t="array" ref="DX46">INDEX($A7:$A45,MATCH(FALSE,ISBLANK(DX7:DX45),0))-INDEX($A7:$A45,MATCH("Poznań Główny",$B7:$B45,0))</f>
        <v>0</v>
      </c>
      <c r="DY46" s="389">
        <f t="array" ref="DY46">INDEX($A7:$A45,MATCH(FALSE,ISBLANK(DY7:DY45),0))-INDEX($A7:$A45,MATCH("Poznań Główny",$B7:$B45,0))</f>
        <v>0</v>
      </c>
      <c r="DZ46" s="389">
        <f t="array" ref="DZ46">INDEX($A7:$A45,MATCH(FALSE,ISBLANK(DZ7:DZ45),0))-INDEX($A7:$A45,MATCH("Poznań Główny",$B7:$B45,0))</f>
        <v>0</v>
      </c>
      <c r="EA46" s="389">
        <f t="array" ref="EA46">INDEX($A7:$A45,MATCH(FALSE,ISBLANK(EA7:EA45),0))-INDEX($A7:$A45,MATCH("Poznań Główny",$B7:$B45,0))</f>
        <v>0</v>
      </c>
      <c r="EB46" s="389">
        <f t="array" ref="EB46">INDEX($A7:$A45,MATCH(FALSE,ISBLANK(EB7:EB45),0))-INDEX($A7:$A45,MATCH("Poznań Główny",$B7:$B45,0))</f>
        <v>0</v>
      </c>
      <c r="EC46" s="389">
        <f t="array" ref="EC46">INDEX($A7:$A45,MATCH(FALSE,ISBLANK(EC7:EC45),0))-INDEX($A7:$A45,MATCH("Poznań Główny",$B7:$B45,0))</f>
        <v>0</v>
      </c>
      <c r="ED46" s="389" t="e">
        <f t="array" ref="ED46">INDEX($A7:$A45,MATCH(FALSE,ISBLANK(ED7:ED45),0))-INDEX($A7:$A45,MATCH("Poznań Główny",$B7:$B45,0))</f>
        <v>#N/A</v>
      </c>
      <c r="EE46" s="389" t="e">
        <f t="array" ref="EE46">INDEX($A7:$A45,MATCH(FALSE,ISBLANK(EE7:EE45),0))-INDEX($A7:$A45,MATCH("Poznań Główny",$B7:$B45,0))</f>
        <v>#N/A</v>
      </c>
      <c r="EF46" s="389" t="e">
        <f t="array" ref="EF46">INDEX($A7:$A45,MATCH(FALSE,ISBLANK(EF7:EF45),0))-INDEX($A7:$A45,MATCH("Poznań Główny",$B7:$B45,0))</f>
        <v>#N/A</v>
      </c>
      <c r="EG46" s="389" t="e">
        <f t="array" ref="EG46">INDEX($A7:$A45,MATCH(FALSE,ISBLANK(EG7:EG45),0))-INDEX($A7:$A45,MATCH("Poznań Główny",$B7:$B45,0))</f>
        <v>#N/A</v>
      </c>
      <c r="EH46" s="389" t="e">
        <f t="array" ref="EH46">INDEX($A7:$A45,MATCH(FALSE,ISBLANK(EH7:EH45),0))-INDEX($A7:$A45,MATCH("Poznań Główny",$B7:$B45,0))</f>
        <v>#N/A</v>
      </c>
      <c r="EI46" s="389" t="e">
        <f t="array" ref="EI46">INDEX($A7:$A45,MATCH(FALSE,ISBLANK(EI7:EI45),0))-INDEX($A7:$A45,MATCH("Poznań Główny",$B7:$B45,0))</f>
        <v>#N/A</v>
      </c>
      <c r="EJ46" s="389" t="e">
        <f t="array" ref="EJ46">INDEX($A7:$A45,MATCH(FALSE,ISBLANK(EJ7:EJ45),0))-INDEX($A7:$A45,MATCH("Poznań Główny",$B7:$B45,0))</f>
        <v>#N/A</v>
      </c>
      <c r="EK46" s="389" t="e">
        <f t="array" ref="EK46">INDEX($A7:$A45,MATCH(FALSE,ISBLANK(EK7:EK45),0))-INDEX($A7:$A45,MATCH("Poznań Główny",$B7:$B45,0))</f>
        <v>#N/A</v>
      </c>
      <c r="EL46" s="389" t="e">
        <f t="array" ref="EL46">INDEX($A7:$A45,MATCH(FALSE,ISBLANK(EL7:EL45),0))-INDEX($A7:$A45,MATCH("Poznań Główny",$B7:$B45,0))</f>
        <v>#N/A</v>
      </c>
      <c r="EM46" s="389" t="e">
        <f t="array" ref="EM46">INDEX($A7:$A45,MATCH(FALSE,ISBLANK(EM7:EM45),0))-INDEX($A7:$A45,MATCH("Poznań Główny",$B7:$B45,0))</f>
        <v>#N/A</v>
      </c>
      <c r="EN46" s="389" t="e">
        <f t="array" ref="EN46">INDEX($A7:$A45,MATCH(FALSE,ISBLANK(EN7:EN45),0))-INDEX($A7:$A45,MATCH("Poznań Główny",$B7:$B45,0))</f>
        <v>#N/A</v>
      </c>
      <c r="EO46" s="389" t="e">
        <f t="array" ref="EO46">INDEX($A7:$A45,MATCH(FALSE,ISBLANK(EO7:EO45),0))-INDEX($A7:$A45,MATCH("Poznań Główny",$B7:$B45,0))</f>
        <v>#N/A</v>
      </c>
      <c r="EP46" s="389" t="e">
        <f t="array" ref="EP46">INDEX($A7:$A45,MATCH(FALSE,ISBLANK(EP7:EP45),0))-INDEX($A7:$A45,MATCH("Poznań Główny",$B7:$B45,0))</f>
        <v>#N/A</v>
      </c>
      <c r="EQ46" s="389" t="e">
        <f t="array" ref="EQ46">INDEX($A7:$A45,MATCH(FALSE,ISBLANK(EQ7:EQ45),0))-INDEX($A7:$A45,MATCH("Poznań Główny",$B7:$B45,0))</f>
        <v>#N/A</v>
      </c>
      <c r="ER46" s="389" t="e">
        <f t="array" ref="ER46">INDEX($A7:$A45,MATCH(FALSE,ISBLANK(ER7:ER45),0))-INDEX($A7:$A45,MATCH("Poznań Główny",$B7:$B45,0))</f>
        <v>#N/A</v>
      </c>
      <c r="ES46" s="389" t="e">
        <f t="array" ref="ES46">INDEX($A7:$A45,MATCH(FALSE,ISBLANK(ES7:ES45),0))-INDEX($A7:$A45,MATCH("Poznań Główny",$B7:$B45,0))</f>
        <v>#N/A</v>
      </c>
      <c r="ET46" s="389" t="e">
        <f t="array" ref="ET46">INDEX($A7:$A45,MATCH(FALSE,ISBLANK(ET7:ET45),0))-INDEX($A7:$A45,MATCH("Poznań Główny",$B7:$B45,0))</f>
        <v>#N/A</v>
      </c>
      <c r="EU46" s="389" t="e">
        <f t="array" ref="EU46">INDEX($A7:$A45,MATCH(FALSE,ISBLANK(EU7:EU45),0))-INDEX($A7:$A45,MATCH("Poznań Główny",$B7:$B45,0))</f>
        <v>#N/A</v>
      </c>
      <c r="EV46" s="389" t="e">
        <f t="array" ref="EV46">INDEX($A7:$A45,MATCH(FALSE,ISBLANK(EV7:EV45),0))-INDEX($A7:$A45,MATCH("Poznań Główny",$B7:$B45,0))</f>
        <v>#N/A</v>
      </c>
      <c r="EW46" s="389" t="e">
        <f t="array" ref="EW46">INDEX($A7:$A45,MATCH(FALSE,ISBLANK(EW7:EW45),0))-INDEX($A7:$A45,MATCH("Poznań Główny",$B7:$B45,0))</f>
        <v>#N/A</v>
      </c>
      <c r="EX46" s="389" t="e">
        <f t="array" ref="EX46">INDEX($A7:$A45,MATCH(FALSE,ISBLANK(EX7:EX45),0))-INDEX($A7:$A45,MATCH("Poznań Główny",$B7:$B45,0))</f>
        <v>#N/A</v>
      </c>
      <c r="EY46" s="389" t="e">
        <f t="array" ref="EY46">INDEX($A7:$A45,MATCH(FALSE,ISBLANK(EY7:EY45),0))-INDEX($A7:$A45,MATCH("Poznań Główny",$B7:$B45,0))</f>
        <v>#N/A</v>
      </c>
      <c r="EZ46" s="389" t="e">
        <f t="array" ref="EZ46">INDEX($A7:$A45,MATCH(FALSE,ISBLANK(EZ7:EZ45),0))-INDEX($A7:$A45,MATCH("Poznań Główny",$B7:$B45,0))</f>
        <v>#N/A</v>
      </c>
      <c r="FA46" s="389" t="e">
        <f t="array" ref="FA46">INDEX($A7:$A45,MATCH(FALSE,ISBLANK(FA7:FA45),0))-INDEX($A7:$A45,MATCH("Poznań Główny",$B7:$B45,0))</f>
        <v>#N/A</v>
      </c>
      <c r="FB46" s="389" t="e">
        <f t="array" ref="FB46">INDEX($A7:$A45,MATCH(FALSE,ISBLANK(FB7:FB45),0))-INDEX($A7:$A45,MATCH("Poznań Główny",$B7:$B45,0))</f>
        <v>#N/A</v>
      </c>
      <c r="FC46" s="389" t="e">
        <f t="array" ref="FC46">INDEX($A7:$A45,MATCH(FALSE,ISBLANK(FC7:FC45),0))-INDEX($A7:$A45,MATCH("Poznań Główny",$B7:$B45,0))</f>
        <v>#N/A</v>
      </c>
      <c r="FD46" s="389" t="e">
        <f t="array" ref="FD46">INDEX($A7:$A45,MATCH(FALSE,ISBLANK(FD7:FD45),0))-INDEX($A7:$A45,MATCH("Poznań Główny",$B7:$B45,0))</f>
        <v>#N/A</v>
      </c>
      <c r="FE46" s="389" t="e">
        <f t="array" ref="FE46">INDEX($A7:$A45,MATCH(FALSE,ISBLANK(FE7:FE45),0))-INDEX($A7:$A45,MATCH("Poznań Główny",$B7:$B45,0))</f>
        <v>#N/A</v>
      </c>
      <c r="FF46" s="389" t="e">
        <f t="array" ref="FF46">INDEX($A7:$A45,MATCH(FALSE,ISBLANK(FF7:FF45),0))-INDEX($A7:$A45,MATCH("Poznań Główny",$B7:$B45,0))</f>
        <v>#N/A</v>
      </c>
      <c r="FG46" s="389" t="e">
        <f t="array" ref="FG46">INDEX($A7:$A45,MATCH(FALSE,ISBLANK(FG7:FG45),0))-INDEX($A7:$A45,MATCH("Poznań Główny",$B7:$B45,0))</f>
        <v>#N/A</v>
      </c>
      <c r="FH46" s="389" t="e">
        <f t="array" ref="FH46">INDEX($A7:$A45,MATCH(FALSE,ISBLANK(FH7:FH45),0))-INDEX($A7:$A45,MATCH("Poznań Główny",$B7:$B45,0))</f>
        <v>#N/A</v>
      </c>
      <c r="FI46" s="389" t="e">
        <f t="array" ref="FI46">INDEX($A7:$A45,MATCH(FALSE,ISBLANK(FI7:FI45),0))-INDEX($A7:$A45,MATCH("Poznań Główny",$B7:$B45,0))</f>
        <v>#N/A</v>
      </c>
      <c r="FJ46" s="389" t="e">
        <f t="array" ref="FJ46">INDEX($A7:$A45,MATCH(FALSE,ISBLANK(FJ7:FJ45),0))-INDEX($A7:$A45,MATCH("Poznań Główny",$B7:$B45,0))</f>
        <v>#N/A</v>
      </c>
      <c r="FK46" s="389" t="e">
        <f t="array" ref="FK46">INDEX($A7:$A45,MATCH(FALSE,ISBLANK(FK7:FK45),0))-INDEX($A7:$A45,MATCH("Poznań Główny",$B7:$B45,0))</f>
        <v>#N/A</v>
      </c>
      <c r="FL46" s="389" t="e">
        <f t="array" ref="FL46">INDEX($A7:$A45,MATCH(FALSE,ISBLANK(FL7:FL45),0))-INDEX($A7:$A45,MATCH("Poznań Główny",$B7:$B45,0))</f>
        <v>#N/A</v>
      </c>
      <c r="FM46" s="389" t="e">
        <f t="array" ref="FM46">INDEX($A7:$A45,MATCH(FALSE,ISBLANK(FM7:FM45),0))-INDEX($A7:$A45,MATCH("Poznań Główny",$B7:$B45,0))</f>
        <v>#N/A</v>
      </c>
      <c r="FN46" s="389" t="e">
        <f t="array" ref="FN46">INDEX($A7:$A45,MATCH(FALSE,ISBLANK(FN7:FN45),0))-INDEX($A7:$A45,MATCH("Poznań Główny",$B7:$B45,0))</f>
        <v>#N/A</v>
      </c>
      <c r="FO46" s="389" t="e">
        <f t="array" ref="FO46">INDEX($A7:$A45,MATCH(FALSE,ISBLANK(FO7:FO45),0))-INDEX($A7:$A45,MATCH("Poznań Główny",$B7:$B45,0))</f>
        <v>#N/A</v>
      </c>
      <c r="FP46" s="389" t="e">
        <f t="array" ref="FP46">INDEX($A7:$A45,MATCH(FALSE,ISBLANK(FP7:FP45),0))-INDEX($A7:$A45,MATCH("Poznań Główny",$B7:$B45,0))</f>
        <v>#N/A</v>
      </c>
      <c r="FQ46" s="389" t="e">
        <f t="array" ref="FQ46">INDEX($A7:$A45,MATCH(FALSE,ISBLANK(FQ7:FQ45),0))-INDEX($A7:$A45,MATCH("Poznań Główny",$B7:$B45,0))</f>
        <v>#N/A</v>
      </c>
      <c r="FR46" s="389" t="e">
        <f t="array" ref="FR46">INDEX($A7:$A45,MATCH(FALSE,ISBLANK(FR7:FR45),0))-INDEX($A7:$A45,MATCH("Poznań Główny",$B7:$B45,0))</f>
        <v>#N/A</v>
      </c>
      <c r="FS46" s="389" t="e">
        <f t="array" ref="FS46">INDEX($A7:$A45,MATCH(FALSE,ISBLANK(FS7:FS45),0))-INDEX($A7:$A45,MATCH("Poznań Główny",$B7:$B45,0))</f>
        <v>#N/A</v>
      </c>
      <c r="FT46" s="389" t="e">
        <f t="array" ref="FT46">INDEX($A7:$A45,MATCH(FALSE,ISBLANK(FT7:FT45),0))-INDEX($A7:$A45,MATCH("Poznań Główny",$B7:$B45,0))</f>
        <v>#N/A</v>
      </c>
      <c r="FU46" s="389" t="e">
        <f t="array" ref="FU46">INDEX($A7:$A45,MATCH(FALSE,ISBLANK(FU7:FU45),0))-INDEX($A7:$A45,MATCH("Poznań Główny",$B7:$B45,0))</f>
        <v>#N/A</v>
      </c>
      <c r="FV46" s="389" t="e">
        <f t="array" ref="FV46">INDEX($A7:$A45,MATCH(FALSE,ISBLANK(FV7:FV45),0))-INDEX($A7:$A45,MATCH("Poznań Główny",$B7:$B45,0))</f>
        <v>#N/A</v>
      </c>
      <c r="FW46" s="389" t="e">
        <f t="array" ref="FW46">INDEX($A7:$A45,MATCH(FALSE,ISBLANK(FW7:FW45),0))-INDEX($A7:$A45,MATCH("Poznań Główny",$B7:$B45,0))</f>
        <v>#N/A</v>
      </c>
      <c r="FX46" s="389" t="e">
        <f t="array" ref="FX46">INDEX($A7:$A45,MATCH(FALSE,ISBLANK(FX7:FX45),0))-INDEX($A7:$A45,MATCH("Poznań Główny",$B7:$B45,0))</f>
        <v>#N/A</v>
      </c>
      <c r="FY46" s="389" t="e">
        <f t="array" ref="FY46">INDEX($A7:$A45,MATCH(FALSE,ISBLANK(FY7:FY45),0))-INDEX($A7:$A45,MATCH("Poznań Główny",$B7:$B45,0))</f>
        <v>#N/A</v>
      </c>
      <c r="FZ46" s="389" t="e">
        <f t="array" ref="FZ46">INDEX($A7:$A45,MATCH(FALSE,ISBLANK(FZ7:FZ45),0))-INDEX($A7:$A45,MATCH("Poznań Główny",$B7:$B45,0))</f>
        <v>#N/A</v>
      </c>
      <c r="GA46" s="389" t="e">
        <f t="array" ref="GA46">INDEX($A7:$A45,MATCH(FALSE,ISBLANK(GA7:GA45),0))-INDEX($A7:$A45,MATCH("Poznań Główny",$B7:$B45,0))</f>
        <v>#N/A</v>
      </c>
      <c r="GB46" s="389" t="e">
        <f t="array" ref="GB46">INDEX($A7:$A45,MATCH(FALSE,ISBLANK(GB7:GB45),0))-INDEX($A7:$A45,MATCH("Poznań Główny",$B7:$B45,0))</f>
        <v>#N/A</v>
      </c>
      <c r="GC46" s="389" t="e">
        <f t="array" ref="GC46">INDEX($A7:$A45,MATCH(FALSE,ISBLANK(GC7:GC45),0))-INDEX($A7:$A45,MATCH("Poznań Główny",$B7:$B45,0))</f>
        <v>#N/A</v>
      </c>
      <c r="GD46" s="389" t="e">
        <f t="array" ref="GD46">INDEX($A7:$A45,MATCH(FALSE,ISBLANK(GD7:GD45),0))-INDEX($A7:$A45,MATCH("Poznań Główny",$B7:$B45,0))</f>
        <v>#N/A</v>
      </c>
      <c r="GE46" s="389" t="e">
        <f t="array" ref="GE46">INDEX($A7:$A45,MATCH(FALSE,ISBLANK(GE7:GE45),0))-INDEX($A7:$A45,MATCH("Poznań Główny",$B7:$B45,0))</f>
        <v>#N/A</v>
      </c>
      <c r="GF46" s="389" t="e">
        <f t="array" ref="GF46">INDEX($A7:$A45,MATCH(FALSE,ISBLANK(GF7:GF45),0))-INDEX($A7:$A45,MATCH("Poznań Główny",$B7:$B45,0))</f>
        <v>#N/A</v>
      </c>
      <c r="GG46" s="389" t="e">
        <f t="array" ref="GG46">INDEX($A7:$A45,MATCH(FALSE,ISBLANK(GG7:GG45),0))-INDEX($A7:$A45,MATCH("Poznań Główny",$B7:$B45,0))</f>
        <v>#N/A</v>
      </c>
      <c r="GH46" s="389" t="e">
        <f t="array" ref="GH46">INDEX($A7:$A45,MATCH(FALSE,ISBLANK(GH7:GH45),0))-INDEX($A7:$A45,MATCH("Poznań Główny",$B7:$B45,0))</f>
        <v>#N/A</v>
      </c>
      <c r="GI46" s="389" t="e">
        <f t="array" ref="GI46">INDEX($A7:$A45,MATCH(FALSE,ISBLANK(GI7:GI45),0))-INDEX($A7:$A45,MATCH("Poznań Główny",$B7:$B45,0))</f>
        <v>#N/A</v>
      </c>
      <c r="GJ46" s="389" t="e">
        <f t="array" ref="GJ46">INDEX($A7:$A45,MATCH(FALSE,ISBLANK(GJ7:GJ45),0))-INDEX($A7:$A45,MATCH("Poznań Główny",$B7:$B45,0))</f>
        <v>#N/A</v>
      </c>
      <c r="GK46" s="389" t="e">
        <f t="array" ref="GK46">INDEX($A7:$A45,MATCH(FALSE,ISBLANK(GK7:GK45),0))-INDEX($A7:$A45,MATCH("Poznań Główny",$B7:$B45,0))</f>
        <v>#N/A</v>
      </c>
    </row>
    <row r="47" spans="1:193" s="390" customFormat="1">
      <c r="D47" s="390">
        <f t="array" ref="D47">ABS(INDEX($A7:$A45,MATCH("Poznań Główny",$B7:$B45,0))-INDEX($A7:$A45, MAX(IF(ISBLANK(D7:D45), 0, ROW(D7:D45))) - ROW(D7:D45)+1))</f>
        <v>51.109000000000002</v>
      </c>
      <c r="E47" s="390">
        <f t="array" ref="E47">ABS(INDEX($A7:$A45,MATCH("Poznań Główny",$B7:$B45,0))-INDEX($A7:$A45, MAX(IF(ISBLANK(E7:E45), 0, ROW(E7:E45))) - ROW(E7:E45)+1))</f>
        <v>51.109000000000002</v>
      </c>
      <c r="F47" s="390">
        <f t="array" ref="F47">ABS(INDEX($A7:$A45,MATCH("Poznań Główny",$B7:$B45,0))-INDEX($A7:$A45, MAX(IF(ISBLANK(F7:F45), 0, ROW(F7:F45))) - ROW(F7:F45)+1))</f>
        <v>33.04</v>
      </c>
      <c r="G47" s="390">
        <f t="array" ref="G47">ABS(INDEX($A7:$A45,MATCH("Poznań Główny",$B7:$B45,0))-INDEX($A7:$A45, MAX(IF(ISBLANK(G7:G45), 0, ROW(G7:G45))) - ROW(G7:G45)+1))</f>
        <v>51.109000000000002</v>
      </c>
      <c r="H47" s="390">
        <f t="array" ref="H47">ABS(INDEX($A7:$A45,MATCH("Poznań Główny",$B7:$B45,0))-INDEX($A7:$A45, MAX(IF(ISBLANK(H7:H45), 0, ROW(H7:H45))) - ROW(H7:H45)+1))</f>
        <v>51.109000000000002</v>
      </c>
      <c r="I47" s="390">
        <f t="array" ref="I47">ABS(INDEX($A7:$A45,MATCH("Poznań Główny",$B7:$B45,0))-INDEX($A7:$A45, MAX(IF(ISBLANK(I7:I45), 0, ROW(I7:I45))) - ROW(I7:I45)+1))</f>
        <v>33.04</v>
      </c>
      <c r="J47" s="390">
        <f t="array" ref="J47">ABS(INDEX($A7:$A45,MATCH("Poznań Główny",$B7:$B45,0))-INDEX($A7:$A45, MAX(IF(ISBLANK(J7:J45), 0, ROW(J7:J45))) - ROW(J7:J45)+1))</f>
        <v>51.109000000000002</v>
      </c>
      <c r="K47" s="390">
        <f t="array" ref="K47">ABS(INDEX($A7:$A45,MATCH("Poznań Główny",$B7:$B45,0))-INDEX($A7:$A45, MAX(IF(ISBLANK(K7:K45), 0, ROW(K7:K45))) - ROW(K7:K45)+1))</f>
        <v>51.109000000000002</v>
      </c>
      <c r="L47" s="390">
        <f t="array" ref="L47">ABS(INDEX($A7:$A45,MATCH("Poznań Główny",$B7:$B45,0))-INDEX($A7:$A45, MAX(IF(ISBLANK(L7:L45), 0, ROW(L7:L45))) - ROW(L7:L45)+1))</f>
        <v>33.04</v>
      </c>
      <c r="M47" s="390">
        <f t="array" ref="M47">ABS(INDEX($A7:$A45,MATCH("Poznań Główny",$B7:$B45,0))-INDEX($A7:$A45, MAX(IF(ISBLANK(M7:M45), 0, ROW(M7:M45))) - ROW(M7:M45)+1))</f>
        <v>51.109000000000002</v>
      </c>
      <c r="N47" s="390">
        <f t="array" ref="N47">ABS(INDEX($A7:$A45,MATCH("Poznań Główny",$B7:$B45,0))-INDEX($A7:$A45, MAX(IF(ISBLANK(N7:N45), 0, ROW(N7:N45))) - ROW(N7:N45)+1))</f>
        <v>33.04</v>
      </c>
      <c r="O47" s="390">
        <f t="array" ref="O47">ABS(INDEX($A7:$A45,MATCH("Poznań Główny",$B7:$B45,0))-INDEX($A7:$A45, MAX(IF(ISBLANK(O7:O45), 0, ROW(O7:O45))) - ROW(O7:O45)+1))</f>
        <v>51.109000000000002</v>
      </c>
      <c r="P47" s="390">
        <f t="array" ref="P47">ABS(INDEX($A7:$A45,MATCH("Poznań Główny",$B7:$B45,0))-INDEX($A7:$A45, MAX(IF(ISBLANK(P7:P45), 0, ROW(P7:P45))) - ROW(P7:P45)+1))</f>
        <v>51.109000000000002</v>
      </c>
      <c r="Q47" s="390">
        <f t="array" ref="Q47">ABS(INDEX($A7:$A45,MATCH("Poznań Główny",$B7:$B45,0))-INDEX($A7:$A45, MAX(IF(ISBLANK(Q7:Q45), 0, ROW(Q7:Q45))) - ROW(Q7:Q45)+1))</f>
        <v>33.04</v>
      </c>
      <c r="R47" s="390">
        <f t="array" ref="R47">ABS(INDEX($A7:$A45,MATCH("Poznań Główny",$B7:$B45,0))-INDEX($A7:$A45, MAX(IF(ISBLANK(R7:R45), 0, ROW(R7:R45))) - ROW(R7:R45)+1))</f>
        <v>51.109000000000002</v>
      </c>
      <c r="S47" s="390">
        <f t="array" ref="S47">ABS(INDEX($A7:$A45,MATCH("Poznań Główny",$B7:$B45,0))-INDEX($A7:$A45, MAX(IF(ISBLANK(S7:S45), 0, ROW(S7:S45))) - ROW(S7:S45)+1))</f>
        <v>51.109000000000002</v>
      </c>
      <c r="T47" s="390">
        <f t="array" ref="T47">ABS(INDEX($A7:$A45,MATCH("Poznań Główny",$B7:$B45,0))-INDEX($A7:$A45, MAX(IF(ISBLANK(T7:T45), 0, ROW(T7:T45))) - ROW(T7:T45)+1))</f>
        <v>33.04</v>
      </c>
      <c r="U47" s="390">
        <f t="array" ref="U47">ABS(INDEX($A7:$A45,MATCH("Poznań Główny",$B7:$B45,0))-INDEX($A7:$A45, MAX(IF(ISBLANK(U7:U45), 0, ROW(U7:U45))) - ROW(U7:U45)+1))</f>
        <v>51.109000000000002</v>
      </c>
      <c r="V47" s="390">
        <f t="array" ref="V47">ABS(INDEX($A7:$A45,MATCH("Poznań Główny",$B7:$B45,0))-INDEX($A7:$A45, MAX(IF(ISBLANK(V7:V45), 0, ROW(V7:V45))) - ROW(V7:V45)+1))</f>
        <v>51.109000000000002</v>
      </c>
      <c r="W47" s="390">
        <f t="array" ref="W47">ABS(INDEX($A7:$A45,MATCH("Poznań Główny",$B7:$B45,0))-INDEX($A7:$A45, MAX(IF(ISBLANK(W7:W45), 0, ROW(W7:W45))) - ROW(W7:W45)+1))</f>
        <v>33.04</v>
      </c>
      <c r="X47" s="390">
        <f t="array" ref="X47">ABS(INDEX($A7:$A45,MATCH("Poznań Główny",$B7:$B45,0))-INDEX($A7:$A45, MAX(IF(ISBLANK(X7:X45), 0, ROW(X7:X45))) - ROW(X7:X45)+1))</f>
        <v>51.109000000000002</v>
      </c>
      <c r="Y47" s="390">
        <f t="array" ref="Y47">ABS(INDEX($A7:$A45,MATCH("Poznań Główny",$B7:$B45,0))-INDEX($A7:$A45, MAX(IF(ISBLANK(Y7:Y45), 0, ROW(Y7:Y45))) - ROW(Y7:Y45)+1))</f>
        <v>51.109000000000002</v>
      </c>
      <c r="Z47" s="390">
        <f t="array" ref="Z47">ABS(INDEX($A7:$A45,MATCH("Poznań Główny",$B7:$B45,0))-INDEX($A7:$A45, MAX(IF(ISBLANK(Z7:Z45), 0, ROW(Z7:Z45))) - ROW(Z7:Z45)+1))</f>
        <v>33.04</v>
      </c>
      <c r="AA47" s="390">
        <f t="array" ref="AA47">ABS(INDEX($A7:$A45,MATCH("Poznań Główny",$B7:$B45,0))-INDEX($A7:$A45, MAX(IF(ISBLANK(AA7:AA45), 0, ROW(AA7:AA45))) - ROW(AA7:AA45)+1))</f>
        <v>51.109000000000002</v>
      </c>
      <c r="AB47" s="390">
        <f t="array" ref="AB47">ABS(INDEX($A7:$A45,MATCH("Poznań Główny",$B7:$B45,0))-INDEX($A7:$A45, MAX(IF(ISBLANK(AB7:AB45), 0, ROW(AB7:AB45))) - ROW(AB7:AB45)+1))</f>
        <v>51.109000000000002</v>
      </c>
      <c r="AC47" s="390">
        <f t="array" ref="AC47">ABS(INDEX($A7:$A45,MATCH("Poznań Główny",$B7:$B45,0))-INDEX($A7:$A45, MAX(IF(ISBLANK(AC7:AC45), 0, ROW(AC7:AC45))) - ROW(AC7:AC45)+1))</f>
        <v>33.04</v>
      </c>
      <c r="AD47" s="390">
        <f t="array" ref="AD47">ABS(INDEX($A7:$A45,MATCH("Poznań Główny",$B7:$B45,0))-INDEX($A7:$A45, MAX(IF(ISBLANK(AD7:AD45), 0, ROW(AD7:AD45))) - ROW(AD7:AD45)+1))</f>
        <v>51.109000000000002</v>
      </c>
      <c r="AE47" s="390">
        <f t="array" ref="AE47">ABS(INDEX($A7:$A45,MATCH("Poznań Główny",$B7:$B45,0))-INDEX($A7:$A45, MAX(IF(ISBLANK(AE7:AE45), 0, ROW(AE7:AE45))) - ROW(AE7:AE45)+1))</f>
        <v>51.109000000000002</v>
      </c>
      <c r="AF47" s="390">
        <f t="array" ref="AF47">ABS(INDEX($A7:$A45,MATCH("Poznań Główny",$B7:$B45,0))-INDEX($A7:$A45, MAX(IF(ISBLANK(AF7:AF45), 0, ROW(AF7:AF45))) - ROW(AF7:AF45)+1))</f>
        <v>33.04</v>
      </c>
      <c r="AG47" s="390">
        <f t="array" ref="AG47">ABS(INDEX($A7:$A45,MATCH("Poznań Główny",$B7:$B45,0))-INDEX($A7:$A45, MAX(IF(ISBLANK(AG7:AG45), 0, ROW(AG7:AG45))) - ROW(AG7:AG45)+1))</f>
        <v>51.109000000000002</v>
      </c>
      <c r="AH47" s="390">
        <f t="array" ref="AH47">ABS(INDEX($A7:$A45,MATCH("Poznań Główny",$B7:$B45,0))-INDEX($A7:$A45, MAX(IF(ISBLANK(AH7:AH45), 0, ROW(AH7:AH45))) - ROW(AH7:AH45)+1))</f>
        <v>51.109000000000002</v>
      </c>
      <c r="AI47" s="390">
        <f t="array" ref="AI47">ABS(INDEX($A7:$A45,MATCH("Poznań Główny",$B7:$B45,0))-INDEX($A7:$A45, MAX(IF(ISBLANK(AI7:AI45), 0, ROW(AI7:AI45))) - ROW(AI7:AI45)+1))</f>
        <v>51.109000000000002</v>
      </c>
      <c r="AJ47" s="390">
        <f t="array" ref="AJ47">ABS(INDEX($A7:$A45,MATCH("Poznań Główny",$B7:$B45,0))-INDEX($A7:$A45, MAX(IF(ISBLANK(AJ7:AJ45), 0, ROW(AJ7:AJ45))) - ROW(AJ7:AJ45)+1))</f>
        <v>33.04</v>
      </c>
      <c r="AK47" s="390">
        <f t="array" ref="AK47">ABS(INDEX($A7:$A45,MATCH("Poznań Główny",$B7:$B45,0))-INDEX($A7:$A45, MAX(IF(ISBLANK(AK7:AK45), 0, ROW(AK7:AK45))) - ROW(AK7:AK45)+1))</f>
        <v>51.109000000000002</v>
      </c>
      <c r="AL47" s="390">
        <f t="array" ref="AL47">ABS(INDEX($A7:$A45,MATCH("Poznań Główny",$B7:$B45,0))-INDEX($A7:$A45, MAX(IF(ISBLANK(AL7:AL45), 0, ROW(AL7:AL45))) - ROW(AL7:AL45)+1))</f>
        <v>51.109000000000002</v>
      </c>
      <c r="AM47" s="390">
        <f t="array" ref="AM47">ABS(INDEX($A7:$A45,MATCH("Poznań Główny",$B7:$B45,0))-INDEX($A7:$A45, MAX(IF(ISBLANK(AM7:AM45), 0, ROW(AM7:AM45))) - ROW(AM7:AM45)+1))</f>
        <v>33.04</v>
      </c>
      <c r="AN47" s="390">
        <f t="array" ref="AN47">ABS(INDEX($A7:$A45,MATCH("Poznań Główny",$B7:$B45,0))-INDEX($A7:$A45, MAX(IF(ISBLANK(AN7:AN45), 0, ROW(AN7:AN45))) - ROW(AN7:AN45)+1))</f>
        <v>51.109000000000002</v>
      </c>
      <c r="AO47" s="390" t="e">
        <f t="array" ref="AO47">ABS(INDEX($A7:$A45,MATCH("Poznań Główny",$B7:$B45,0))-INDEX($A7:$A45, MAX(IF(ISBLANK(AO7:AO45), 0, ROW(AO7:AO45))) - ROW(AO7:AO45)+1))</f>
        <v>#VALUE!</v>
      </c>
      <c r="AP47" s="390" t="e">
        <f t="array" ref="AP47">ABS(INDEX($A7:$A45,MATCH("Poznań Główny",$B7:$B45,0))-INDEX($A7:$A45, MAX(IF(ISBLANK(AP7:AP45), 0, ROW(AP7:AP45))) - ROW(AP7:AP45)+1))</f>
        <v>#VALUE!</v>
      </c>
      <c r="AQ47" s="390" t="e">
        <f t="array" ref="AQ47">ABS(INDEX($A7:$A45,MATCH("Poznań Główny",$B7:$B45,0))-INDEX($A7:$A45, MAX(IF(ISBLANK(AQ7:AQ45), 0, ROW(AQ7:AQ45))) - ROW(AQ7:AQ45)+1))</f>
        <v>#VALUE!</v>
      </c>
      <c r="AR47" s="390" t="e">
        <f t="array" ref="AR47">ABS(INDEX($A7:$A45,MATCH("Poznań Główny",$B7:$B45,0))-INDEX($A7:$A45, MAX(IF(ISBLANK(AR7:AR45), 0, ROW(AR7:AR45))) - ROW(AR7:AR45)+1))</f>
        <v>#VALUE!</v>
      </c>
      <c r="AS47" s="390" t="e">
        <f t="array" ref="AS47">ABS(INDEX($A7:$A45,MATCH("Poznań Główny",$B7:$B45,0))-INDEX($A7:$A45, MAX(IF(ISBLANK(AS7:AS45), 0, ROW(AS7:AS45))) - ROW(AS7:AS45)+1))</f>
        <v>#VALUE!</v>
      </c>
      <c r="AT47" s="390" t="e">
        <f t="array" ref="AT47">ABS(INDEX($A7:$A45,MATCH("Poznań Główny",$B7:$B45,0))-INDEX($A7:$A45, MAX(IF(ISBLANK(AT7:AT45), 0, ROW(AT7:AT45))) - ROW(AT7:AT45)+1))</f>
        <v>#VALUE!</v>
      </c>
      <c r="AU47" s="390" t="e">
        <f t="array" ref="AU47">ABS(INDEX($A7:$A45,MATCH("Poznań Główny",$B7:$B45,0))-INDEX($A7:$A45, MAX(IF(ISBLANK(AU7:AU45), 0, ROW(AU7:AU45))) - ROW(AU7:AU45)+1))</f>
        <v>#VALUE!</v>
      </c>
      <c r="AV47" s="390" t="e">
        <f t="array" ref="AV47">ABS(INDEX($A7:$A45,MATCH("Poznań Główny",$B7:$B45,0))-INDEX($A7:$A45, MAX(IF(ISBLANK(AV7:AV45), 0, ROW(AV7:AV45))) - ROW(AV7:AV45)+1))</f>
        <v>#VALUE!</v>
      </c>
      <c r="AW47" s="390" t="e">
        <f t="array" ref="AW47">ABS(INDEX($A7:$A45,MATCH("Poznań Główny",$B7:$B45,0))-INDEX($A7:$A45, MAX(IF(ISBLANK(AW7:AW45), 0, ROW(AW7:AW45))) - ROW(AW7:AW45)+1))</f>
        <v>#VALUE!</v>
      </c>
      <c r="AX47" s="390" t="e">
        <f t="array" ref="AX47">ABS(INDEX($A7:$A45,MATCH("Poznań Główny",$B7:$B45,0))-INDEX($A7:$A45, MAX(IF(ISBLANK(AX7:AX45), 0, ROW(AX7:AX45))) - ROW(AX7:AX45)+1))</f>
        <v>#VALUE!</v>
      </c>
      <c r="AY47" s="390" t="e">
        <f t="array" ref="AY47">ABS(INDEX($A7:$A45,MATCH("Poznań Główny",$B7:$B45,0))-INDEX($A7:$A45, MAX(IF(ISBLANK(AY7:AY45), 0, ROW(AY7:AY45))) - ROW(AY7:AY45)+1))</f>
        <v>#VALUE!</v>
      </c>
      <c r="AZ47" s="390" t="e">
        <f t="array" ref="AZ47">ABS(INDEX($A7:$A45,MATCH("Poznań Główny",$B7:$B45,0))-INDEX($A7:$A45, MAX(IF(ISBLANK(AZ7:AZ45), 0, ROW(AZ7:AZ45))) - ROW(AZ7:AZ45)+1))</f>
        <v>#VALUE!</v>
      </c>
      <c r="BA47" s="390" t="e">
        <f t="array" ref="BA47">ABS(INDEX($A7:$A45,MATCH("Poznań Główny",$B7:$B45,0))-INDEX($A7:$A45, MAX(IF(ISBLANK(BA7:BA45), 0, ROW(BA7:BA45))) - ROW(BA7:BA45)+1))</f>
        <v>#VALUE!</v>
      </c>
      <c r="BB47" s="390" t="e">
        <f t="array" ref="BB47">ABS(INDEX($A7:$A45,MATCH("Poznań Główny",$B7:$B45,0))-INDEX($A7:$A45, MAX(IF(ISBLANK(BB7:BB45), 0, ROW(BB7:BB45))) - ROW(BB7:BB45)+1))</f>
        <v>#VALUE!</v>
      </c>
      <c r="BC47" s="390" t="e">
        <f t="array" ref="BC47">ABS(INDEX($A7:$A45,MATCH("Poznań Główny",$B7:$B45,0))-INDEX($A7:$A45, MAX(IF(ISBLANK(BC7:BC45), 0, ROW(BC7:BC45))) - ROW(BC7:BC45)+1))</f>
        <v>#VALUE!</v>
      </c>
      <c r="BD47" s="390" t="e">
        <f t="array" ref="BD47">ABS(INDEX($A7:$A45,MATCH("Poznań Główny",$B7:$B45,0))-INDEX($A7:$A45, MAX(IF(ISBLANK(BD7:BD45), 0, ROW(BD7:BD45))) - ROW(BD7:BD45)+1))</f>
        <v>#VALUE!</v>
      </c>
      <c r="BE47" s="390" t="e">
        <f t="array" ref="BE47">ABS(INDEX($A7:$A45,MATCH("Poznań Główny",$B7:$B45,0))-INDEX($A7:$A45, MAX(IF(ISBLANK(BE7:BE45), 0, ROW(BE7:BE45))) - ROW(BE7:BE45)+1))</f>
        <v>#VALUE!</v>
      </c>
      <c r="BF47" s="390" t="e">
        <f t="array" ref="BF47">ABS(INDEX($A7:$A45,MATCH("Poznań Główny",$B7:$B45,0))-INDEX($A7:$A45, MAX(IF(ISBLANK(BF7:BF45), 0, ROW(BF7:BF45))) - ROW(BF7:BF45)+1))</f>
        <v>#VALUE!</v>
      </c>
      <c r="BG47" s="390" t="e">
        <f t="array" ref="BG47">ABS(INDEX($A7:$A45,MATCH("Poznań Główny",$B7:$B45,0))-INDEX($A7:$A45, MAX(IF(ISBLANK(BG7:BG45), 0, ROW(BG7:BG45))) - ROW(BG7:BG45)+1))</f>
        <v>#VALUE!</v>
      </c>
      <c r="BH47" s="390" t="e">
        <f t="array" ref="BH47">ABS(INDEX($A7:$A45,MATCH("Poznań Główny",$B7:$B45,0))-INDEX($A7:$A45, MAX(IF(ISBLANK(BH7:BH45), 0, ROW(BH7:BH45))) - ROW(BH7:BH45)+1))</f>
        <v>#VALUE!</v>
      </c>
      <c r="BI47" s="390" t="e">
        <f t="array" ref="BI47">ABS(INDEX($A7:$A45,MATCH("Poznań Główny",$B7:$B45,0))-INDEX($A7:$A45, MAX(IF(ISBLANK(BI7:BI45), 0, ROW(BI7:BI45))) - ROW(BI7:BI45)+1))</f>
        <v>#VALUE!</v>
      </c>
      <c r="BJ47" s="390" t="e">
        <f t="array" ref="BJ47">ABS(INDEX($A7:$A45,MATCH("Poznań Główny",$B7:$B45,0))-INDEX($A7:$A45, MAX(IF(ISBLANK(BJ7:BJ45), 0, ROW(BJ7:BJ45))) - ROW(BJ7:BJ45)+1))</f>
        <v>#VALUE!</v>
      </c>
      <c r="BK47" s="390" t="e">
        <f t="array" ref="BK47">ABS(INDEX($A7:$A45,MATCH("Poznań Główny",$B7:$B45,0))-INDEX($A7:$A45, MAX(IF(ISBLANK(BK7:BK45), 0, ROW(BK7:BK45))) - ROW(BK7:BK45)+1))</f>
        <v>#VALUE!</v>
      </c>
      <c r="BL47" s="390" t="e">
        <f t="array" ref="BL47">ABS(INDEX($A7:$A45,MATCH("Poznań Główny",$B7:$B45,0))-INDEX($A7:$A45, MAX(IF(ISBLANK(BL7:BL45), 0, ROW(BL7:BL45))) - ROW(BL7:BL45)+1))</f>
        <v>#VALUE!</v>
      </c>
      <c r="BM47" s="390" t="e">
        <f t="array" ref="BM47">ABS(INDEX($A7:$A45,MATCH("Poznań Główny",$B7:$B45,0))-INDEX($A7:$A45, MAX(IF(ISBLANK(BM7:BM45), 0, ROW(BM7:BM45))) - ROW(BM7:BM45)+1))</f>
        <v>#VALUE!</v>
      </c>
      <c r="BN47" s="390" t="e">
        <f t="array" ref="BN47">ABS(INDEX($A7:$A45,MATCH("Poznań Główny",$B7:$B45,0))-INDEX($A7:$A45, MAX(IF(ISBLANK(BN7:BN45), 0, ROW(BN7:BN45))) - ROW(BN7:BN45)+1))</f>
        <v>#VALUE!</v>
      </c>
      <c r="BO47" s="390" t="e">
        <f t="array" ref="BO47">ABS(INDEX($A7:$A45,MATCH("Poznań Główny",$B7:$B45,0))-INDEX($A7:$A45, MAX(IF(ISBLANK(BO7:BO45), 0, ROW(BO7:BO45))) - ROW(BO7:BO45)+1))</f>
        <v>#VALUE!</v>
      </c>
      <c r="BP47" s="390" t="e">
        <f t="array" ref="BP47">ABS(INDEX($A7:$A45,MATCH("Poznań Główny",$B7:$B45,0))-INDEX($A7:$A45, MAX(IF(ISBLANK(BP7:BP45), 0, ROW(BP7:BP45))) - ROW(BP7:BP45)+1))</f>
        <v>#VALUE!</v>
      </c>
      <c r="BQ47" s="390" t="e">
        <f t="array" ref="BQ47">ABS(INDEX($A7:$A45,MATCH("Poznań Główny",$B7:$B45,0))-INDEX($A7:$A45, MAX(IF(ISBLANK(BQ7:BQ45), 0, ROW(BQ7:BQ45))) - ROW(BQ7:BQ45)+1))</f>
        <v>#VALUE!</v>
      </c>
      <c r="BR47" s="390" t="e">
        <f t="array" ref="BR47">ABS(INDEX($A7:$A45,MATCH("Poznań Główny",$B7:$B45,0))-INDEX($A7:$A45, MAX(IF(ISBLANK(BR7:BR45), 0, ROW(BR7:BR45))) - ROW(BR7:BR45)+1))</f>
        <v>#VALUE!</v>
      </c>
      <c r="BS47" s="390" t="e">
        <f t="array" ref="BS47">ABS(INDEX($A7:$A45,MATCH("Poznań Główny",$B7:$B45,0))-INDEX($A7:$A45, MAX(IF(ISBLANK(BS7:BS45), 0, ROW(BS7:BS45))) - ROW(BS7:BS45)+1))</f>
        <v>#VALUE!</v>
      </c>
      <c r="BT47" s="390" t="e">
        <f t="array" ref="BT47">ABS(INDEX($A7:$A45,MATCH("Poznań Główny",$B7:$B45,0))-INDEX($A7:$A45, MAX(IF(ISBLANK(BT7:BT45), 0, ROW(BT7:BT45))) - ROW(BT7:BT45)+1))</f>
        <v>#VALUE!</v>
      </c>
      <c r="BU47" s="390" t="e">
        <f t="array" ref="BU47">ABS(INDEX($A7:$A45,MATCH("Poznań Główny",$B7:$B45,0))-INDEX($A7:$A45, MAX(IF(ISBLANK(BU7:BU45), 0, ROW(BU7:BU45))) - ROW(BU7:BU45)+1))</f>
        <v>#VALUE!</v>
      </c>
      <c r="BV47" s="390" t="e">
        <f t="array" ref="BV47">ABS(INDEX($A7:$A45,MATCH("Poznań Główny",$B7:$B45,0))-INDEX($A7:$A45, MAX(IF(ISBLANK(BV7:BV45), 0, ROW(BV7:BV45))) - ROW(BV7:BV45)+1))</f>
        <v>#VALUE!</v>
      </c>
      <c r="BW47" s="390" t="e">
        <f t="array" ref="BW47">ABS(INDEX($A7:$A45,MATCH("Poznań Główny",$B7:$B45,0))-INDEX($A7:$A45, MAX(IF(ISBLANK(BW7:BW45), 0, ROW(BW7:BW45))) - ROW(BW7:BW45)+1))</f>
        <v>#VALUE!</v>
      </c>
      <c r="BX47" s="390" t="e">
        <f t="array" ref="BX47">ABS(INDEX($A7:$A45,MATCH("Poznań Główny",$B7:$B45,0))-INDEX($A7:$A45, MAX(IF(ISBLANK(BX7:BX45), 0, ROW(BX7:BX45))) - ROW(BX7:BX45)+1))</f>
        <v>#VALUE!</v>
      </c>
      <c r="BY47" s="390" t="e">
        <f t="array" ref="BY47">ABS(INDEX($A7:$A45,MATCH("Poznań Główny",$B7:$B45,0))-INDEX($A7:$A45, MAX(IF(ISBLANK(BY7:BY45), 0, ROW(BY7:BY45))) - ROW(BY7:BY45)+1))</f>
        <v>#VALUE!</v>
      </c>
      <c r="BZ47" s="390" t="e">
        <f t="array" ref="BZ47">ABS(INDEX($A7:$A45,MATCH("Poznań Główny",$B7:$B45,0))-INDEX($A7:$A45, MAX(IF(ISBLANK(BZ7:BZ45), 0, ROW(BZ7:BZ45))) - ROW(BZ7:BZ45)+1))</f>
        <v>#VALUE!</v>
      </c>
      <c r="CA47" s="390" t="e">
        <f t="array" ref="CA47">ABS(INDEX($A7:$A45,MATCH("Poznań Główny",$B7:$B45,0))-INDEX($A7:$A45, MAX(IF(ISBLANK(CA7:CA45), 0, ROW(CA7:CA45))) - ROW(CA7:CA45)+1))</f>
        <v>#VALUE!</v>
      </c>
      <c r="CB47" s="390" t="e">
        <f t="array" ref="CB47">ABS(INDEX($A7:$A45,MATCH("Poznań Główny",$B7:$B45,0))-INDEX($A7:$A45, MAX(IF(ISBLANK(CB7:CB45), 0, ROW(CB7:CB45))) - ROW(CB7:CB45)+1))</f>
        <v>#VALUE!</v>
      </c>
      <c r="CC47" s="390" t="e">
        <f t="array" ref="CC47">ABS(INDEX($A7:$A45,MATCH("Poznań Główny",$B7:$B45,0))-INDEX($A7:$A45, MAX(IF(ISBLANK(CC7:CC45), 0, ROW(CC7:CC45))) - ROW(CC7:CC45)+1))</f>
        <v>#VALUE!</v>
      </c>
      <c r="CD47" s="390" t="e">
        <f t="array" ref="CD47">ABS(INDEX($A7:$A45,MATCH("Poznań Główny",$B7:$B45,0))-INDEX($A7:$A45, MAX(IF(ISBLANK(CD7:CD45), 0, ROW(CD7:CD45))) - ROW(CD7:CD45)+1))</f>
        <v>#VALUE!</v>
      </c>
      <c r="CE47" s="390" t="e">
        <f t="array" ref="CE47">ABS(INDEX($A7:$A45,MATCH("Poznań Główny",$B7:$B45,0))-INDEX($A7:$A45, MAX(IF(ISBLANK(CE7:CE45), 0, ROW(CE7:CE45))) - ROW(CE7:CE45)+1))</f>
        <v>#VALUE!</v>
      </c>
      <c r="CF47" s="390" t="e">
        <f t="array" ref="CF47">ABS(INDEX($A7:$A45,MATCH("Poznań Główny",$B7:$B45,0))-INDEX($A7:$A45, MAX(IF(ISBLANK(CF7:CF45), 0, ROW(CF7:CF45))) - ROW(CF7:CF45)+1))</f>
        <v>#VALUE!</v>
      </c>
      <c r="CG47" s="390" t="e">
        <f t="array" ref="CG47">ABS(INDEX($A7:$A45,MATCH("Poznań Główny",$B7:$B45,0))-INDEX($A7:$A45, MAX(IF(ISBLANK(CG7:CG45), 0, ROW(CG7:CG45))) - ROW(CG7:CG45)+1))</f>
        <v>#VALUE!</v>
      </c>
      <c r="CH47" s="390" t="e">
        <f t="array" ref="CH47">ABS(INDEX($A7:$A45,MATCH("Poznań Główny",$B7:$B45,0))-INDEX($A7:$A45, MAX(IF(ISBLANK(CH7:CH45), 0, ROW(CH7:CH45))) - ROW(CH7:CH45)+1))</f>
        <v>#VALUE!</v>
      </c>
      <c r="CI47" s="390" t="e">
        <f t="array" ref="CI47">ABS(INDEX($A7:$A45,MATCH("Poznań Główny",$B7:$B45,0))-INDEX($A7:$A45, MAX(IF(ISBLANK(CI7:CI45), 0, ROW(CI7:CI45))) - ROW(CI7:CI45)+1))</f>
        <v>#VALUE!</v>
      </c>
      <c r="CJ47" s="390" t="e">
        <f t="array" ref="CJ47">ABS(INDEX($A7:$A45,MATCH("Poznań Główny",$B7:$B45,0))-INDEX($A7:$A45, MAX(IF(ISBLANK(CJ7:CJ45), 0, ROW(CJ7:CJ45))) - ROW(CJ7:CJ45)+1))</f>
        <v>#VALUE!</v>
      </c>
      <c r="CK47" s="390" t="e">
        <f t="array" ref="CK47">ABS(INDEX($A7:$A45,MATCH("Poznań Główny",$B7:$B45,0))-INDEX($A7:$A45, MAX(IF(ISBLANK(CK7:CK45), 0, ROW(CK7:CK45))) - ROW(CK7:CK45)+1))</f>
        <v>#VALUE!</v>
      </c>
      <c r="CL47" s="390" t="e">
        <f t="array" ref="CL47">ABS(INDEX($A7:$A45,MATCH("Poznań Główny",$B7:$B45,0))-INDEX($A7:$A45, MAX(IF(ISBLANK(CL7:CL45), 0, ROW(CL7:CL45))) - ROW(CL7:CL45)+1))</f>
        <v>#VALUE!</v>
      </c>
      <c r="CM47" s="390" t="e">
        <f t="array" ref="CM47">ABS(INDEX($A7:$A45,MATCH("Poznań Główny",$B7:$B45,0))-INDEX($A7:$A45, MAX(IF(ISBLANK(CM7:CM45), 0, ROW(CM7:CM45))) - ROW(CM7:CM45)+1))</f>
        <v>#VALUE!</v>
      </c>
      <c r="CN47" s="390" t="e">
        <f t="array" ref="CN47">ABS(INDEX($A7:$A45,MATCH("Poznań Główny",$B7:$B45,0))-INDEX($A7:$A45, MAX(IF(ISBLANK(CN7:CN45), 0, ROW(CN7:CN45))) - ROW(CN7:CN45)+1))</f>
        <v>#VALUE!</v>
      </c>
      <c r="CO47" s="390" t="e">
        <f t="array" ref="CO47">ABS(INDEX($A7:$A45,MATCH("Poznań Główny",$B7:$B45,0))-INDEX($A7:$A45, MAX(IF(ISBLANK(CO7:CO45), 0, ROW(CO7:CO45))) - ROW(CO7:CO45)+1))</f>
        <v>#VALUE!</v>
      </c>
      <c r="CP47" s="390" t="e">
        <f t="array" ref="CP47">ABS(INDEX($A7:$A45,MATCH("Poznań Główny",$B7:$B45,0))-INDEX($A7:$A45, MAX(IF(ISBLANK(CP7:CP45), 0, ROW(CP7:CP45))) - ROW(CP7:CP45)+1))</f>
        <v>#VALUE!</v>
      </c>
      <c r="CQ47" s="390" t="e">
        <f t="array" ref="CQ47">ABS(INDEX($A7:$A45,MATCH("Poznań Główny",$B7:$B45,0))-INDEX($A7:$A45, MAX(IF(ISBLANK(CQ7:CQ45), 0, ROW(CQ7:CQ45))) - ROW(CQ7:CQ45)+1))</f>
        <v>#VALUE!</v>
      </c>
      <c r="CR47" s="390" t="e">
        <f t="array" ref="CR47">ABS(INDEX($A7:$A45,MATCH("Poznań Główny",$B7:$B45,0))-INDEX($A7:$A45, MAX(IF(ISBLANK(CR7:CR45), 0, ROW(CR7:CR45))) - ROW(CR7:CR45)+1))</f>
        <v>#VALUE!</v>
      </c>
      <c r="CW47" s="390">
        <f t="array" ref="CW47">ABS(INDEX($A7:$A45,MATCH("Poznań Główny",$B7:$B45,0))-INDEX($A7:$A45, MAX(IF(ISBLANK(CW7:CW45), 0, ROW(CW7:CW45))) - ROW(CW7:CW45)+1))</f>
        <v>33.04</v>
      </c>
      <c r="CX47" s="390">
        <f t="array" ref="CX47">ABS(INDEX($A7:$A45,MATCH("Poznań Główny",$B7:$B45,0))-INDEX($A7:$A45, MAX(IF(ISBLANK(CX7:CX45), 0, ROW(CX7:CX45))) - ROW(CX7:CX45)+1))</f>
        <v>33.04</v>
      </c>
      <c r="CY47" s="390">
        <f t="array" ref="CY47">ABS(INDEX($A7:$A45,MATCH("Poznań Główny",$B7:$B45,0))-INDEX($A7:$A45, MAX(IF(ISBLANK(CY7:CY45), 0, ROW(CY7:CY45))) - ROW(CY7:CY45)+1))</f>
        <v>51.109000000000002</v>
      </c>
      <c r="CZ47" s="390">
        <f t="array" ref="CZ47">ABS(INDEX($A7:$A45,MATCH("Poznań Główny",$B7:$B45,0))-INDEX($A7:$A45, MAX(IF(ISBLANK(CZ7:CZ45), 0, ROW(CZ7:CZ45))) - ROW(CZ7:CZ45)+1))</f>
        <v>51.109000000000002</v>
      </c>
      <c r="DA47" s="390">
        <f t="array" ref="DA47">ABS(INDEX($A7:$A45,MATCH("Poznań Główny",$B7:$B45,0))-INDEX($A7:$A45, MAX(IF(ISBLANK(DA7:DA45), 0, ROW(DA7:DA45))) - ROW(DA7:DA45)+1))</f>
        <v>33.04</v>
      </c>
      <c r="DB47" s="390">
        <f t="array" ref="DB47">ABS(INDEX($A7:$A45,MATCH("Poznań Główny",$B7:$B45,0))-INDEX($A7:$A45, MAX(IF(ISBLANK(DB7:DB45), 0, ROW(DB7:DB45))) - ROW(DB7:DB45)+1))</f>
        <v>51.109000000000002</v>
      </c>
      <c r="DC47" s="390">
        <f t="array" ref="DC47">ABS(INDEX($A7:$A45,MATCH("Poznań Główny",$B7:$B45,0))-INDEX($A7:$A45, MAX(IF(ISBLANK(DC7:DC45), 0, ROW(DC7:DC45))) - ROW(DC7:DC45)+1))</f>
        <v>51.109000000000002</v>
      </c>
      <c r="DD47" s="390">
        <f t="array" ref="DD47">ABS(INDEX($A7:$A45,MATCH("Poznań Główny",$B7:$B45,0))-INDEX($A7:$A45, MAX(IF(ISBLANK(DD7:DD45), 0, ROW(DD7:DD45))) - ROW(DD7:DD45)+1))</f>
        <v>33.04</v>
      </c>
      <c r="DE47" s="390">
        <f t="array" ref="DE47">ABS(INDEX($A7:$A45,MATCH("Poznań Główny",$B7:$B45,0))-INDEX($A7:$A45, MAX(IF(ISBLANK(DE7:DE45), 0, ROW(DE7:DE45))) - ROW(DE7:DE45)+1))</f>
        <v>51.109000000000002</v>
      </c>
      <c r="DF47" s="390">
        <f t="array" ref="DF47">ABS(INDEX($A7:$A45,MATCH("Poznań Główny",$B7:$B45,0))-INDEX($A7:$A45, MAX(IF(ISBLANK(DF7:DF45), 0, ROW(DF7:DF45))) - ROW(DF7:DF45)+1))</f>
        <v>51.109000000000002</v>
      </c>
      <c r="DG47" s="390">
        <f t="array" ref="DG47">ABS(INDEX($A7:$A45,MATCH("Poznań Główny",$B7:$B45,0))-INDEX($A7:$A45, MAX(IF(ISBLANK(DG7:DG45), 0, ROW(DG7:DG45))) - ROW(DG7:DG45)+1))</f>
        <v>33.04</v>
      </c>
      <c r="DH47" s="390">
        <f t="array" ref="DH47">ABS(INDEX($A7:$A45,MATCH("Poznań Główny",$B7:$B45,0))-INDEX($A7:$A45, MAX(IF(ISBLANK(DH7:DH45), 0, ROW(DH7:DH45))) - ROW(DH7:DH45)+1))</f>
        <v>51.109000000000002</v>
      </c>
      <c r="DI47" s="390">
        <f t="array" ref="DI47">ABS(INDEX($A7:$A45,MATCH("Poznań Główny",$B7:$B45,0))-INDEX($A7:$A45, MAX(IF(ISBLANK(DI7:DI45), 0, ROW(DI7:DI45))) - ROW(DI7:DI45)+1))</f>
        <v>51.109000000000002</v>
      </c>
      <c r="DJ47" s="390">
        <f t="array" ref="DJ47">ABS(INDEX($A7:$A45,MATCH("Poznań Główny",$B7:$B45,0))-INDEX($A7:$A45, MAX(IF(ISBLANK(DJ7:DJ45), 0, ROW(DJ7:DJ45))) - ROW(DJ7:DJ45)+1))</f>
        <v>33.04</v>
      </c>
      <c r="DK47" s="390">
        <f t="array" ref="DK47">ABS(INDEX($A7:$A45,MATCH("Poznań Główny",$B7:$B45,0))-INDEX($A7:$A45, MAX(IF(ISBLANK(DK7:DK45), 0, ROW(DK7:DK45))) - ROW(DK7:DK45)+1))</f>
        <v>51.109000000000002</v>
      </c>
      <c r="DL47" s="390">
        <f t="array" ref="DL47">ABS(INDEX($A7:$A45,MATCH("Poznań Główny",$B7:$B45,0))-INDEX($A7:$A45, MAX(IF(ISBLANK(DL7:DL45), 0, ROW(DL7:DL45))) - ROW(DL7:DL45)+1))</f>
        <v>51.109000000000002</v>
      </c>
      <c r="DM47" s="390">
        <f t="array" ref="DM47">ABS(INDEX($A7:$A45,MATCH("Poznań Główny",$B7:$B45,0))-INDEX($A7:$A45, MAX(IF(ISBLANK(DM7:DM45), 0, ROW(DM7:DM45))) - ROW(DM7:DM45)+1))</f>
        <v>33.04</v>
      </c>
      <c r="DN47" s="390">
        <f t="array" ref="DN47">ABS(INDEX($A7:$A45,MATCH("Poznań Główny",$B7:$B45,0))-INDEX($A7:$A45, MAX(IF(ISBLANK(DN7:DN45), 0, ROW(DN7:DN45))) - ROW(DN7:DN45)+1))</f>
        <v>51.109000000000002</v>
      </c>
      <c r="DO47" s="390">
        <f t="array" ref="DO47">ABS(INDEX($A7:$A45,MATCH("Poznań Główny",$B7:$B45,0))-INDEX($A7:$A45, MAX(IF(ISBLANK(DO7:DO45), 0, ROW(DO7:DO45))) - ROW(DO7:DO45)+1))</f>
        <v>51.109000000000002</v>
      </c>
      <c r="DP47" s="390">
        <f t="array" ref="DP47">ABS(INDEX($A7:$A45,MATCH("Poznań Główny",$B7:$B45,0))-INDEX($A7:$A45, MAX(IF(ISBLANK(DP7:DP45), 0, ROW(DP7:DP45))) - ROW(DP7:DP45)+1))</f>
        <v>33.04</v>
      </c>
      <c r="DQ47" s="390">
        <f t="array" ref="DQ47">ABS(INDEX($A7:$A45,MATCH("Poznań Główny",$B7:$B45,0))-INDEX($A7:$A45, MAX(IF(ISBLANK(DQ7:DQ45), 0, ROW(DQ7:DQ45))) - ROW(DQ7:DQ45)+1))</f>
        <v>51.109000000000002</v>
      </c>
      <c r="DR47" s="390">
        <f t="array" ref="DR47">ABS(INDEX($A7:$A45,MATCH("Poznań Główny",$B7:$B45,0))-INDEX($A7:$A45, MAX(IF(ISBLANK(DR7:DR45), 0, ROW(DR7:DR45))) - ROW(DR7:DR45)+1))</f>
        <v>33.04</v>
      </c>
      <c r="DS47" s="390">
        <f t="array" ref="DS47">ABS(INDEX($A7:$A45,MATCH("Poznań Główny",$B7:$B45,0))-INDEX($A7:$A45, MAX(IF(ISBLANK(DS7:DS45), 0, ROW(DS7:DS45))) - ROW(DS7:DS45)+1))</f>
        <v>51.109000000000002</v>
      </c>
      <c r="DT47" s="390">
        <f t="array" ref="DT47">ABS(INDEX($A7:$A45,MATCH("Poznań Główny",$B7:$B45,0))-INDEX($A7:$A45, MAX(IF(ISBLANK(DT7:DT45), 0, ROW(DT7:DT45))) - ROW(DT7:DT45)+1))</f>
        <v>51.109000000000002</v>
      </c>
      <c r="DU47" s="390">
        <f t="array" ref="DU47">ABS(INDEX($A7:$A45,MATCH("Poznań Główny",$B7:$B45,0))-INDEX($A7:$A45, MAX(IF(ISBLANK(DU7:DU45), 0, ROW(DU7:DU45))) - ROW(DU7:DU45)+1))</f>
        <v>33.04</v>
      </c>
      <c r="DV47" s="390">
        <f t="array" ref="DV47">ABS(INDEX($A7:$A45,MATCH("Poznań Główny",$B7:$B45,0))-INDEX($A7:$A45, MAX(IF(ISBLANK(DV7:DV45), 0, ROW(DV7:DV45))) - ROW(DV7:DV45)+1))</f>
        <v>51.109000000000002</v>
      </c>
      <c r="DW47" s="390">
        <f t="array" ref="DW47">ABS(INDEX($A7:$A45,MATCH("Poznań Główny",$B7:$B45,0))-INDEX($A7:$A45, MAX(IF(ISBLANK(DW7:DW45), 0, ROW(DW7:DW45))) - ROW(DW7:DW45)+1))</f>
        <v>51.109000000000002</v>
      </c>
      <c r="DX47" s="390">
        <f t="array" ref="DX47">ABS(INDEX($A7:$A45,MATCH("Poznań Główny",$B7:$B45,0))-INDEX($A7:$A45, MAX(IF(ISBLANK(DX7:DX45), 0, ROW(DX7:DX45))) - ROW(DX7:DX45)+1))</f>
        <v>33.04</v>
      </c>
      <c r="DY47" s="390">
        <f t="array" ref="DY47">ABS(INDEX($A7:$A45,MATCH("Poznań Główny",$B7:$B45,0))-INDEX($A7:$A45, MAX(IF(ISBLANK(DY7:DY45), 0, ROW(DY7:DY45))) - ROW(DY7:DY45)+1))</f>
        <v>51.109000000000002</v>
      </c>
      <c r="DZ47" s="390">
        <f t="array" ref="DZ47">ABS(INDEX($A7:$A45,MATCH("Poznań Główny",$B7:$B45,0))-INDEX($A7:$A45, MAX(IF(ISBLANK(DZ7:DZ45), 0, ROW(DZ7:DZ45))) - ROW(DZ7:DZ45)+1))</f>
        <v>51.109000000000002</v>
      </c>
      <c r="EA47" s="390">
        <f t="array" ref="EA47">ABS(INDEX($A7:$A45,MATCH("Poznań Główny",$B7:$B45,0))-INDEX($A7:$A45, MAX(IF(ISBLANK(EA7:EA45), 0, ROW(EA7:EA45))) - ROW(EA7:EA45)+1))</f>
        <v>33.04</v>
      </c>
      <c r="EB47" s="390">
        <f t="array" ref="EB47">ABS(INDEX($A7:$A45,MATCH("Poznań Główny",$B7:$B45,0))-INDEX($A7:$A45, MAX(IF(ISBLANK(EB7:EB45), 0, ROW(EB7:EB45))) - ROW(EB7:EB45)+1))</f>
        <v>51.109000000000002</v>
      </c>
      <c r="EC47" s="390">
        <f t="array" ref="EC47">ABS(INDEX($A7:$A45,MATCH("Poznań Główny",$B7:$B45,0))-INDEX($A7:$A45, MAX(IF(ISBLANK(EC7:EC45), 0, ROW(EC7:EC45))) - ROW(EC7:EC45)+1))</f>
        <v>51.109000000000002</v>
      </c>
      <c r="ED47" s="390" t="e">
        <f t="array" ref="ED47">ABS(INDEX($A7:$A45,MATCH("Poznań Główny",$B7:$B45,0))-INDEX($A7:$A45, MAX(IF(ISBLANK(ED7:ED45), 0, ROW(ED7:ED45))) - ROW(ED7:ED45)+1))</f>
        <v>#VALUE!</v>
      </c>
      <c r="EE47" s="390" t="e">
        <f t="array" ref="EE47">ABS(INDEX($A7:$A45,MATCH("Poznań Główny",$B7:$B45,0))-INDEX($A7:$A45, MAX(IF(ISBLANK(EE7:EE45), 0, ROW(EE7:EE45))) - ROW(EE7:EE45)+1))</f>
        <v>#VALUE!</v>
      </c>
      <c r="EF47" s="390" t="e">
        <f t="array" ref="EF47">ABS(INDEX($A7:$A45,MATCH("Poznań Główny",$B7:$B45,0))-INDEX($A7:$A45, MAX(IF(ISBLANK(EF7:EF45), 0, ROW(EF7:EF45))) - ROW(EF7:EF45)+1))</f>
        <v>#VALUE!</v>
      </c>
      <c r="EG47" s="390" t="e">
        <f t="array" ref="EG47">ABS(INDEX($A7:$A45,MATCH("Poznań Główny",$B7:$B45,0))-INDEX($A7:$A45, MAX(IF(ISBLANK(EG7:EG45), 0, ROW(EG7:EG45))) - ROW(EG7:EG45)+1))</f>
        <v>#VALUE!</v>
      </c>
      <c r="EH47" s="390" t="e">
        <f t="array" ref="EH47">ABS(INDEX($A7:$A45,MATCH("Poznań Główny",$B7:$B45,0))-INDEX($A7:$A45, MAX(IF(ISBLANK(EH7:EH45), 0, ROW(EH7:EH45))) - ROW(EH7:EH45)+1))</f>
        <v>#VALUE!</v>
      </c>
      <c r="EI47" s="390" t="e">
        <f t="array" ref="EI47">ABS(INDEX($A7:$A45,MATCH("Poznań Główny",$B7:$B45,0))-INDEX($A7:$A45, MAX(IF(ISBLANK(EI7:EI45), 0, ROW(EI7:EI45))) - ROW(EI7:EI45)+1))</f>
        <v>#VALUE!</v>
      </c>
      <c r="EJ47" s="390" t="e">
        <f t="array" ref="EJ47">ABS(INDEX($A7:$A45,MATCH("Poznań Główny",$B7:$B45,0))-INDEX($A7:$A45, MAX(IF(ISBLANK(EJ7:EJ45), 0, ROW(EJ7:EJ45))) - ROW(EJ7:EJ45)+1))</f>
        <v>#VALUE!</v>
      </c>
      <c r="EK47" s="390" t="e">
        <f t="array" ref="EK47">ABS(INDEX($A7:$A45,MATCH("Poznań Główny",$B7:$B45,0))-INDEX($A7:$A45, MAX(IF(ISBLANK(EK7:EK45), 0, ROW(EK7:EK45))) - ROW(EK7:EK45)+1))</f>
        <v>#VALUE!</v>
      </c>
      <c r="EL47" s="390" t="e">
        <f t="array" ref="EL47">ABS(INDEX($A7:$A45,MATCH("Poznań Główny",$B7:$B45,0))-INDEX($A7:$A45, MAX(IF(ISBLANK(EL7:EL45), 0, ROW(EL7:EL45))) - ROW(EL7:EL45)+1))</f>
        <v>#VALUE!</v>
      </c>
      <c r="EM47" s="390" t="e">
        <f t="array" ref="EM47">ABS(INDEX($A7:$A45,MATCH("Poznań Główny",$B7:$B45,0))-INDEX($A7:$A45, MAX(IF(ISBLANK(EM7:EM45), 0, ROW(EM7:EM45))) - ROW(EM7:EM45)+1))</f>
        <v>#VALUE!</v>
      </c>
      <c r="EN47" s="390" t="e">
        <f t="array" ref="EN47">ABS(INDEX($A7:$A45,MATCH("Poznań Główny",$B7:$B45,0))-INDEX($A7:$A45, MAX(IF(ISBLANK(EN7:EN45), 0, ROW(EN7:EN45))) - ROW(EN7:EN45)+1))</f>
        <v>#VALUE!</v>
      </c>
      <c r="EO47" s="390" t="e">
        <f t="array" ref="EO47">ABS(INDEX($A7:$A45,MATCH("Poznań Główny",$B7:$B45,0))-INDEX($A7:$A45, MAX(IF(ISBLANK(EO7:EO45), 0, ROW(EO7:EO45))) - ROW(EO7:EO45)+1))</f>
        <v>#VALUE!</v>
      </c>
      <c r="EP47" s="390" t="e">
        <f t="array" ref="EP47">ABS(INDEX($A7:$A45,MATCH("Poznań Główny",$B7:$B45,0))-INDEX($A7:$A45, MAX(IF(ISBLANK(EP7:EP45), 0, ROW(EP7:EP45))) - ROW(EP7:EP45)+1))</f>
        <v>#VALUE!</v>
      </c>
      <c r="EQ47" s="390" t="e">
        <f t="array" ref="EQ47">ABS(INDEX($A7:$A45,MATCH("Poznań Główny",$B7:$B45,0))-INDEX($A7:$A45, MAX(IF(ISBLANK(EQ7:EQ45), 0, ROW(EQ7:EQ45))) - ROW(EQ7:EQ45)+1))</f>
        <v>#VALUE!</v>
      </c>
      <c r="ER47" s="390" t="e">
        <f t="array" ref="ER47">ABS(INDEX($A7:$A45,MATCH("Poznań Główny",$B7:$B45,0))-INDEX($A7:$A45, MAX(IF(ISBLANK(ER7:ER45), 0, ROW(ER7:ER45))) - ROW(ER7:ER45)+1))</f>
        <v>#VALUE!</v>
      </c>
      <c r="ES47" s="390" t="e">
        <f t="array" ref="ES47">ABS(INDEX($A7:$A45,MATCH("Poznań Główny",$B7:$B45,0))-INDEX($A7:$A45, MAX(IF(ISBLANK(ES7:ES45), 0, ROW(ES7:ES45))) - ROW(ES7:ES45)+1))</f>
        <v>#VALUE!</v>
      </c>
      <c r="ET47" s="390" t="e">
        <f t="array" ref="ET47">ABS(INDEX($A7:$A45,MATCH("Poznań Główny",$B7:$B45,0))-INDEX($A7:$A45, MAX(IF(ISBLANK(ET7:ET45), 0, ROW(ET7:ET45))) - ROW(ET7:ET45)+1))</f>
        <v>#VALUE!</v>
      </c>
      <c r="EU47" s="390" t="e">
        <f t="array" ref="EU47">ABS(INDEX($A7:$A45,MATCH("Poznań Główny",$B7:$B45,0))-INDEX($A7:$A45, MAX(IF(ISBLANK(EU7:EU45), 0, ROW(EU7:EU45))) - ROW(EU7:EU45)+1))</f>
        <v>#VALUE!</v>
      </c>
      <c r="EV47" s="390" t="e">
        <f t="array" ref="EV47">ABS(INDEX($A7:$A45,MATCH("Poznań Główny",$B7:$B45,0))-INDEX($A7:$A45, MAX(IF(ISBLANK(EV7:EV45), 0, ROW(EV7:EV45))) - ROW(EV7:EV45)+1))</f>
        <v>#VALUE!</v>
      </c>
      <c r="EW47" s="390" t="e">
        <f t="array" ref="EW47">ABS(INDEX($A7:$A45,MATCH("Poznań Główny",$B7:$B45,0))-INDEX($A7:$A45, MAX(IF(ISBLANK(EW7:EW45), 0, ROW(EW7:EW45))) - ROW(EW7:EW45)+1))</f>
        <v>#VALUE!</v>
      </c>
      <c r="EX47" s="390" t="e">
        <f t="array" ref="EX47">ABS(INDEX($A7:$A45,MATCH("Poznań Główny",$B7:$B45,0))-INDEX($A7:$A45, MAX(IF(ISBLANK(EX7:EX45), 0, ROW(EX7:EX45))) - ROW(EX7:EX45)+1))</f>
        <v>#VALUE!</v>
      </c>
      <c r="EY47" s="390" t="e">
        <f t="array" ref="EY47">ABS(INDEX($A7:$A45,MATCH("Poznań Główny",$B7:$B45,0))-INDEX($A7:$A45, MAX(IF(ISBLANK(EY7:EY45), 0, ROW(EY7:EY45))) - ROW(EY7:EY45)+1))</f>
        <v>#VALUE!</v>
      </c>
      <c r="EZ47" s="390" t="e">
        <f t="array" ref="EZ47">ABS(INDEX($A7:$A45,MATCH("Poznań Główny",$B7:$B45,0))-INDEX($A7:$A45, MAX(IF(ISBLANK(EZ7:EZ45), 0, ROW(EZ7:EZ45))) - ROW(EZ7:EZ45)+1))</f>
        <v>#VALUE!</v>
      </c>
      <c r="FA47" s="390" t="e">
        <f t="array" ref="FA47">ABS(INDEX($A7:$A45,MATCH("Poznań Główny",$B7:$B45,0))-INDEX($A7:$A45, MAX(IF(ISBLANK(FA7:FA45), 0, ROW(FA7:FA45))) - ROW(FA7:FA45)+1))</f>
        <v>#VALUE!</v>
      </c>
      <c r="FB47" s="390" t="e">
        <f t="array" ref="FB47">ABS(INDEX($A7:$A45,MATCH("Poznań Główny",$B7:$B45,0))-INDEX($A7:$A45, MAX(IF(ISBLANK(FB7:FB45), 0, ROW(FB7:FB45))) - ROW(FB7:FB45)+1))</f>
        <v>#VALUE!</v>
      </c>
      <c r="FC47" s="390" t="e">
        <f t="array" ref="FC47">ABS(INDEX($A7:$A45,MATCH("Poznań Główny",$B7:$B45,0))-INDEX($A7:$A45, MAX(IF(ISBLANK(FC7:FC45), 0, ROW(FC7:FC45))) - ROW(FC7:FC45)+1))</f>
        <v>#VALUE!</v>
      </c>
      <c r="FD47" s="390" t="e">
        <f t="array" ref="FD47">ABS(INDEX($A7:$A45,MATCH("Poznań Główny",$B7:$B45,0))-INDEX($A7:$A45, MAX(IF(ISBLANK(FD7:FD45), 0, ROW(FD7:FD45))) - ROW(FD7:FD45)+1))</f>
        <v>#VALUE!</v>
      </c>
      <c r="FE47" s="390" t="e">
        <f t="array" ref="FE47">ABS(INDEX($A7:$A45,MATCH("Poznań Główny",$B7:$B45,0))-INDEX($A7:$A45, MAX(IF(ISBLANK(FE7:FE45), 0, ROW(FE7:FE45))) - ROW(FE7:FE45)+1))</f>
        <v>#VALUE!</v>
      </c>
      <c r="FF47" s="390" t="e">
        <f t="array" ref="FF47">ABS(INDEX($A7:$A45,MATCH("Poznań Główny",$B7:$B45,0))-INDEX($A7:$A45, MAX(IF(ISBLANK(FF7:FF45), 0, ROW(FF7:FF45))) - ROW(FF7:FF45)+1))</f>
        <v>#VALUE!</v>
      </c>
      <c r="FG47" s="390" t="e">
        <f t="array" ref="FG47">ABS(INDEX($A7:$A45,MATCH("Poznań Główny",$B7:$B45,0))-INDEX($A7:$A45, MAX(IF(ISBLANK(FG7:FG45), 0, ROW(FG7:FG45))) - ROW(FG7:FG45)+1))</f>
        <v>#VALUE!</v>
      </c>
      <c r="FH47" s="390" t="e">
        <f t="array" ref="FH47">ABS(INDEX($A7:$A45,MATCH("Poznań Główny",$B7:$B45,0))-INDEX($A7:$A45, MAX(IF(ISBLANK(FH7:FH45), 0, ROW(FH7:FH45))) - ROW(FH7:FH45)+1))</f>
        <v>#VALUE!</v>
      </c>
      <c r="FI47" s="390" t="e">
        <f t="array" ref="FI47">ABS(INDEX($A7:$A45,MATCH("Poznań Główny",$B7:$B45,0))-INDEX($A7:$A45, MAX(IF(ISBLANK(FI7:FI45), 0, ROW(FI7:FI45))) - ROW(FI7:FI45)+1))</f>
        <v>#VALUE!</v>
      </c>
      <c r="FJ47" s="390" t="e">
        <f t="array" ref="FJ47">ABS(INDEX($A7:$A45,MATCH("Poznań Główny",$B7:$B45,0))-INDEX($A7:$A45, MAX(IF(ISBLANK(FJ7:FJ45), 0, ROW(FJ7:FJ45))) - ROW(FJ7:FJ45)+1))</f>
        <v>#VALUE!</v>
      </c>
      <c r="FK47" s="390" t="e">
        <f t="array" ref="FK47">ABS(INDEX($A7:$A45,MATCH("Poznań Główny",$B7:$B45,0))-INDEX($A7:$A45, MAX(IF(ISBLANK(FK7:FK45), 0, ROW(FK7:FK45))) - ROW(FK7:FK45)+1))</f>
        <v>#VALUE!</v>
      </c>
      <c r="FL47" s="390" t="e">
        <f t="array" ref="FL47">ABS(INDEX($A7:$A45,MATCH("Poznań Główny",$B7:$B45,0))-INDEX($A7:$A45, MAX(IF(ISBLANK(FL7:FL45), 0, ROW(FL7:FL45))) - ROW(FL7:FL45)+1))</f>
        <v>#VALUE!</v>
      </c>
      <c r="FM47" s="390" t="e">
        <f t="array" ref="FM47">ABS(INDEX($A7:$A45,MATCH("Poznań Główny",$B7:$B45,0))-INDEX($A7:$A45, MAX(IF(ISBLANK(FM7:FM45), 0, ROW(FM7:FM45))) - ROW(FM7:FM45)+1))</f>
        <v>#VALUE!</v>
      </c>
      <c r="FN47" s="390" t="e">
        <f t="array" ref="FN47">ABS(INDEX($A7:$A45,MATCH("Poznań Główny",$B7:$B45,0))-INDEX($A7:$A45, MAX(IF(ISBLANK(FN7:FN45), 0, ROW(FN7:FN45))) - ROW(FN7:FN45)+1))</f>
        <v>#VALUE!</v>
      </c>
      <c r="FO47" s="390" t="e">
        <f t="array" ref="FO47">ABS(INDEX($A7:$A45,MATCH("Poznań Główny",$B7:$B45,0))-INDEX($A7:$A45, MAX(IF(ISBLANK(FO7:FO45), 0, ROW(FO7:FO45))) - ROW(FO7:FO45)+1))</f>
        <v>#VALUE!</v>
      </c>
      <c r="FP47" s="390" t="e">
        <f t="array" ref="FP47">ABS(INDEX($A7:$A45,MATCH("Poznań Główny",$B7:$B45,0))-INDEX($A7:$A45, MAX(IF(ISBLANK(FP7:FP45), 0, ROW(FP7:FP45))) - ROW(FP7:FP45)+1))</f>
        <v>#VALUE!</v>
      </c>
      <c r="FQ47" s="390" t="e">
        <f t="array" ref="FQ47">ABS(INDEX($A7:$A45,MATCH("Poznań Główny",$B7:$B45,0))-INDEX($A7:$A45, MAX(IF(ISBLANK(FQ7:FQ45), 0, ROW(FQ7:FQ45))) - ROW(FQ7:FQ45)+1))</f>
        <v>#VALUE!</v>
      </c>
      <c r="FR47" s="390" t="e">
        <f t="array" ref="FR47">ABS(INDEX($A7:$A45,MATCH("Poznań Główny",$B7:$B45,0))-INDEX($A7:$A45, MAX(IF(ISBLANK(FR7:FR45), 0, ROW(FR7:FR45))) - ROW(FR7:FR45)+1))</f>
        <v>#VALUE!</v>
      </c>
      <c r="FS47" s="390" t="e">
        <f t="array" ref="FS47">ABS(INDEX($A7:$A45,MATCH("Poznań Główny",$B7:$B45,0))-INDEX($A7:$A45, MAX(IF(ISBLANK(FS7:FS45), 0, ROW(FS7:FS45))) - ROW(FS7:FS45)+1))</f>
        <v>#VALUE!</v>
      </c>
      <c r="FT47" s="390" t="e">
        <f t="array" ref="FT47">ABS(INDEX($A7:$A45,MATCH("Poznań Główny",$B7:$B45,0))-INDEX($A7:$A45, MAX(IF(ISBLANK(FT7:FT45), 0, ROW(FT7:FT45))) - ROW(FT7:FT45)+1))</f>
        <v>#VALUE!</v>
      </c>
      <c r="FU47" s="390" t="e">
        <f t="array" ref="FU47">ABS(INDEX($A7:$A45,MATCH("Poznań Główny",$B7:$B45,0))-INDEX($A7:$A45, MAX(IF(ISBLANK(FU7:FU45), 0, ROW(FU7:FU45))) - ROW(FU7:FU45)+1))</f>
        <v>#VALUE!</v>
      </c>
      <c r="FV47" s="390" t="e">
        <f t="array" ref="FV47">ABS(INDEX($A7:$A45,MATCH("Poznań Główny",$B7:$B45,0))-INDEX($A7:$A45, MAX(IF(ISBLANK(FV7:FV45), 0, ROW(FV7:FV45))) - ROW(FV7:FV45)+1))</f>
        <v>#VALUE!</v>
      </c>
      <c r="FW47" s="390" t="e">
        <f t="array" ref="FW47">ABS(INDEX($A7:$A45,MATCH("Poznań Główny",$B7:$B45,0))-INDEX($A7:$A45, MAX(IF(ISBLANK(FW7:FW45), 0, ROW(FW7:FW45))) - ROW(FW7:FW45)+1))</f>
        <v>#VALUE!</v>
      </c>
      <c r="FX47" s="390" t="e">
        <f t="array" ref="FX47">ABS(INDEX($A7:$A45,MATCH("Poznań Główny",$B7:$B45,0))-INDEX($A7:$A45, MAX(IF(ISBLANK(FX7:FX45), 0, ROW(FX7:FX45))) - ROW(FX7:FX45)+1))</f>
        <v>#VALUE!</v>
      </c>
      <c r="FY47" s="390" t="e">
        <f t="array" ref="FY47">ABS(INDEX($A7:$A45,MATCH("Poznań Główny",$B7:$B45,0))-INDEX($A7:$A45, MAX(IF(ISBLANK(FY7:FY45), 0, ROW(FY7:FY45))) - ROW(FY7:FY45)+1))</f>
        <v>#VALUE!</v>
      </c>
      <c r="FZ47" s="390" t="e">
        <f t="array" ref="FZ47">ABS(INDEX($A7:$A45,MATCH("Poznań Główny",$B7:$B45,0))-INDEX($A7:$A45, MAX(IF(ISBLANK(FZ7:FZ45), 0, ROW(FZ7:FZ45))) - ROW(FZ7:FZ45)+1))</f>
        <v>#VALUE!</v>
      </c>
      <c r="GA47" s="390" t="e">
        <f t="array" ref="GA47">ABS(INDEX($A7:$A45,MATCH("Poznań Główny",$B7:$B45,0))-INDEX($A7:$A45, MAX(IF(ISBLANK(GA7:GA45), 0, ROW(GA7:GA45))) - ROW(GA7:GA45)+1))</f>
        <v>#VALUE!</v>
      </c>
      <c r="GB47" s="390" t="e">
        <f t="array" ref="GB47">ABS(INDEX($A7:$A45,MATCH("Poznań Główny",$B7:$B45,0))-INDEX($A7:$A45, MAX(IF(ISBLANK(GB7:GB45), 0, ROW(GB7:GB45))) - ROW(GB7:GB45)+1))</f>
        <v>#VALUE!</v>
      </c>
      <c r="GC47" s="390" t="e">
        <f t="array" ref="GC47">ABS(INDEX($A7:$A45,MATCH("Poznań Główny",$B7:$B45,0))-INDEX($A7:$A45, MAX(IF(ISBLANK(GC7:GC45), 0, ROW(GC7:GC45))) - ROW(GC7:GC45)+1))</f>
        <v>#VALUE!</v>
      </c>
      <c r="GD47" s="390" t="e">
        <f t="array" ref="GD47">ABS(INDEX($A7:$A45,MATCH("Poznań Główny",$B7:$B45,0))-INDEX($A7:$A45, MAX(IF(ISBLANK(GD7:GD45), 0, ROW(GD7:GD45))) - ROW(GD7:GD45)+1))</f>
        <v>#VALUE!</v>
      </c>
      <c r="GE47" s="390" t="e">
        <f t="array" ref="GE47">ABS(INDEX($A7:$A45,MATCH("Poznań Główny",$B7:$B45,0))-INDEX($A7:$A45, MAX(IF(ISBLANK(GE7:GE45), 0, ROW(GE7:GE45))) - ROW(GE7:GE45)+1))</f>
        <v>#VALUE!</v>
      </c>
      <c r="GF47" s="390" t="e">
        <f t="array" ref="GF47">ABS(INDEX($A7:$A45,MATCH("Poznań Główny",$B7:$B45,0))-INDEX($A7:$A45, MAX(IF(ISBLANK(GF7:GF45), 0, ROW(GF7:GF45))) - ROW(GF7:GF45)+1))</f>
        <v>#VALUE!</v>
      </c>
      <c r="GG47" s="390" t="e">
        <f t="array" ref="GG47">ABS(INDEX($A7:$A45,MATCH("Poznań Główny",$B7:$B45,0))-INDEX($A7:$A45, MAX(IF(ISBLANK(GG7:GG45), 0, ROW(GG7:GG45))) - ROW(GG7:GG45)+1))</f>
        <v>#VALUE!</v>
      </c>
      <c r="GH47" s="390" t="e">
        <f t="array" ref="GH47">ABS(INDEX($A7:$A45,MATCH("Poznań Główny",$B7:$B45,0))-INDEX($A7:$A45, MAX(IF(ISBLANK(GH7:GH45), 0, ROW(GH7:GH45))) - ROW(GH7:GH45)+1))</f>
        <v>#VALUE!</v>
      </c>
      <c r="GI47" s="390" t="e">
        <f t="array" ref="GI47">ABS(INDEX($A7:$A45,MATCH("Poznań Główny",$B7:$B45,0))-INDEX($A7:$A45, MAX(IF(ISBLANK(GI7:GI45), 0, ROW(GI7:GI45))) - ROW(GI7:GI45)+1))</f>
        <v>#VALUE!</v>
      </c>
      <c r="GJ47" s="390" t="e">
        <f t="array" ref="GJ47">ABS(INDEX($A7:$A45,MATCH("Poznań Główny",$B7:$B45,0))-INDEX($A7:$A45, MAX(IF(ISBLANK(GJ7:GJ45), 0, ROW(GJ7:GJ45))) - ROW(GJ7:GJ45)+1))</f>
        <v>#VALUE!</v>
      </c>
      <c r="GK47" s="390" t="e">
        <f t="array" ref="GK47">ABS(INDEX($A7:$A45,MATCH("Poznań Główny",$B7:$B45,0))-INDEX($A7:$A45, MAX(IF(ISBLANK(GK7:GK45), 0, ROW(GK7:GK45))) - ROW(GK7:GK45)+1))</f>
        <v>#VALUE!</v>
      </c>
    </row>
    <row r="48" spans="1:193">
      <c r="A48" s="786" t="s">
        <v>307</v>
      </c>
      <c r="B48" s="786"/>
      <c r="C48" s="786"/>
    </row>
    <row r="49" spans="1:3">
      <c r="B49" s="391">
        <f>SUMIF(5:5,"PKM S4",46:46)</f>
        <v>0</v>
      </c>
    </row>
    <row r="50" spans="1:3">
      <c r="A50" t="s">
        <v>19</v>
      </c>
      <c r="B50" s="391">
        <f>SUMIF(5:5,"PKM S4",47:47)</f>
        <v>792.95999999999981</v>
      </c>
    </row>
    <row r="52" spans="1:3">
      <c r="C52">
        <f>SUMIF(5:5,"Regio",46:46)</f>
        <v>0</v>
      </c>
    </row>
    <row r="53" spans="1:3">
      <c r="A53" t="s">
        <v>7</v>
      </c>
      <c r="B53" s="391">
        <f>SUMIF(5:5,"Regio",47:47)</f>
        <v>1277.7249999999999</v>
      </c>
    </row>
    <row r="54" spans="1:3">
      <c r="C54">
        <f>SUMIF(5:5,"REx",46:46)</f>
        <v>0</v>
      </c>
    </row>
    <row r="55" spans="1:3">
      <c r="C55">
        <f>SUMIF(5:5,"REx",47:47)</f>
        <v>0</v>
      </c>
    </row>
    <row r="56" spans="1:3">
      <c r="A56" t="s">
        <v>306</v>
      </c>
      <c r="B56" s="391">
        <f>SUM(B49:B55)</f>
        <v>2070.6849999999995</v>
      </c>
    </row>
  </sheetData>
  <sheetCalcPr fullCalcOnLoad="1"/>
  <mergeCells count="11">
    <mergeCell ref="A5:B5"/>
    <mergeCell ref="A6:B6"/>
    <mergeCell ref="A48:C48"/>
    <mergeCell ref="CT1:CU2"/>
    <mergeCell ref="CT3:CU3"/>
    <mergeCell ref="CT4:CU4"/>
    <mergeCell ref="CT5:CU5"/>
    <mergeCell ref="CT6:CU6"/>
    <mergeCell ref="A1:B2"/>
    <mergeCell ref="A3:B3"/>
    <mergeCell ref="A4:B4"/>
  </mergeCells>
  <phoneticPr fontId="0" type="noConversion"/>
  <printOptions gridLines="1"/>
  <pageMargins left="0.7" right="0.7" top="0.75" bottom="0.75" header="0.3" footer="0.3"/>
  <pageSetup paperSize="9" scale="34" fitToWidth="2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GM56"/>
  <sheetViews>
    <sheetView showZeros="0" zoomScale="25" zoomScaleNormal="25" workbookViewId="0">
      <selection activeCell="AI42" sqref="AI42"/>
    </sheetView>
  </sheetViews>
  <sheetFormatPr defaultRowHeight="15"/>
  <cols>
    <col min="1" max="1" width="7.28515625" customWidth="1"/>
    <col min="2" max="2" width="26" customWidth="1"/>
    <col min="3" max="3" width="4.140625" customWidth="1"/>
    <col min="40" max="97" width="0" hidden="1" customWidth="1"/>
    <col min="100" max="100" width="19.42578125" customWidth="1"/>
    <col min="101" max="101" width="4.140625" customWidth="1"/>
  </cols>
  <sheetData>
    <row r="1" spans="1:139" ht="21">
      <c r="A1" s="804" t="s">
        <v>19</v>
      </c>
      <c r="B1" s="804"/>
      <c r="C1" s="631" t="s">
        <v>433</v>
      </c>
      <c r="D1" s="174"/>
      <c r="F1" s="174"/>
      <c r="I1" s="174"/>
      <c r="L1" s="174"/>
      <c r="N1" s="174"/>
      <c r="Q1" s="174"/>
      <c r="T1" s="174"/>
      <c r="W1" s="174"/>
      <c r="Z1" s="174"/>
      <c r="AC1" s="174"/>
      <c r="AF1" s="174"/>
      <c r="AI1" s="174"/>
      <c r="AL1" s="174"/>
      <c r="CU1" s="804" t="s">
        <v>19</v>
      </c>
      <c r="CV1" s="804"/>
      <c r="CW1" s="631" t="s">
        <v>435</v>
      </c>
      <c r="CX1" s="174"/>
      <c r="DA1" s="174"/>
      <c r="DD1" s="174"/>
      <c r="DG1" s="174"/>
      <c r="DJ1" s="174"/>
      <c r="DM1" s="174"/>
      <c r="DP1" s="174"/>
      <c r="DS1" s="174"/>
      <c r="DU1" s="174"/>
      <c r="DX1" s="174"/>
      <c r="EA1" s="174"/>
      <c r="ED1" s="174"/>
      <c r="EG1" s="174"/>
    </row>
    <row r="2" spans="1:139" ht="21">
      <c r="A2" s="804"/>
      <c r="B2" s="804"/>
      <c r="C2" s="632" t="s">
        <v>215</v>
      </c>
      <c r="D2" s="174"/>
      <c r="F2" s="174"/>
      <c r="I2" s="174"/>
      <c r="L2" s="174"/>
      <c r="N2" s="174"/>
      <c r="Q2" s="174"/>
      <c r="T2" s="174"/>
      <c r="W2" s="174"/>
      <c r="Z2" s="174"/>
      <c r="AC2" s="174"/>
      <c r="AF2" s="174"/>
      <c r="AI2" s="174"/>
      <c r="AL2" s="174"/>
      <c r="CU2" s="804"/>
      <c r="CV2" s="804"/>
      <c r="CW2" s="632" t="s">
        <v>215</v>
      </c>
      <c r="CX2" s="174"/>
      <c r="DA2" s="174"/>
      <c r="DD2" s="174"/>
      <c r="DG2" s="174"/>
      <c r="DJ2" s="174"/>
      <c r="DM2" s="174"/>
      <c r="DP2" s="174"/>
      <c r="DS2" s="174"/>
      <c r="DU2" s="174"/>
      <c r="DX2" s="174"/>
      <c r="EA2" s="174"/>
      <c r="ED2" s="174"/>
      <c r="EG2" s="174"/>
    </row>
    <row r="3" spans="1:139" ht="18.75">
      <c r="A3" s="805" t="s">
        <v>432</v>
      </c>
      <c r="B3" s="805"/>
      <c r="C3" s="173"/>
      <c r="D3" s="174"/>
      <c r="F3" s="174"/>
      <c r="I3" s="174"/>
      <c r="L3" s="174"/>
      <c r="N3" s="174"/>
      <c r="Q3" s="174"/>
      <c r="T3" s="174"/>
      <c r="W3" s="174"/>
      <c r="Z3" s="174"/>
      <c r="AC3" s="174"/>
      <c r="AF3" s="174"/>
      <c r="AI3" s="174"/>
      <c r="AL3" s="174"/>
      <c r="CU3" s="805" t="s">
        <v>434</v>
      </c>
      <c r="CV3" s="805"/>
      <c r="CW3" s="173"/>
      <c r="CX3" s="174"/>
      <c r="DA3" s="174"/>
      <c r="DD3" s="174"/>
      <c r="DG3" s="174"/>
      <c r="DJ3" s="174"/>
      <c r="DM3" s="174"/>
      <c r="DP3" s="174"/>
      <c r="DS3" s="174"/>
      <c r="DU3" s="174"/>
      <c r="DX3" s="174"/>
      <c r="EA3" s="174"/>
      <c r="ED3" s="174"/>
      <c r="EG3" s="174"/>
    </row>
    <row r="4" spans="1:139" ht="82.5">
      <c r="A4" s="756" t="s">
        <v>180</v>
      </c>
      <c r="B4" s="756"/>
      <c r="C4" s="97"/>
      <c r="D4" s="204" t="s">
        <v>229</v>
      </c>
      <c r="E4" s="210" t="s">
        <v>228</v>
      </c>
      <c r="F4" s="91" t="s">
        <v>429</v>
      </c>
      <c r="G4" s="204" t="s">
        <v>229</v>
      </c>
      <c r="H4" s="210" t="s">
        <v>228</v>
      </c>
      <c r="I4" s="91" t="s">
        <v>429</v>
      </c>
      <c r="J4" s="204" t="s">
        <v>229</v>
      </c>
      <c r="K4" s="210" t="s">
        <v>228</v>
      </c>
      <c r="L4" s="91" t="s">
        <v>429</v>
      </c>
      <c r="M4" s="204" t="s">
        <v>229</v>
      </c>
      <c r="N4" s="91" t="s">
        <v>429</v>
      </c>
      <c r="O4" s="210" t="s">
        <v>228</v>
      </c>
      <c r="P4" s="204" t="s">
        <v>229</v>
      </c>
      <c r="Q4" s="91" t="s">
        <v>429</v>
      </c>
      <c r="R4" s="210" t="s">
        <v>228</v>
      </c>
      <c r="S4" s="204" t="s">
        <v>229</v>
      </c>
      <c r="T4" s="91" t="s">
        <v>429</v>
      </c>
      <c r="U4" s="210" t="s">
        <v>228</v>
      </c>
      <c r="V4" s="204" t="s">
        <v>229</v>
      </c>
      <c r="W4" s="91" t="s">
        <v>429</v>
      </c>
      <c r="X4" s="204" t="s">
        <v>229</v>
      </c>
      <c r="Y4" s="210" t="s">
        <v>228</v>
      </c>
      <c r="Z4" s="91" t="s">
        <v>429</v>
      </c>
      <c r="AA4" s="204" t="s">
        <v>229</v>
      </c>
      <c r="AB4" s="210" t="s">
        <v>228</v>
      </c>
      <c r="AC4" s="91" t="s">
        <v>429</v>
      </c>
      <c r="AD4" s="204" t="s">
        <v>229</v>
      </c>
      <c r="AE4" s="210" t="s">
        <v>228</v>
      </c>
      <c r="AF4" s="91" t="s">
        <v>429</v>
      </c>
      <c r="AG4" s="204" t="s">
        <v>229</v>
      </c>
      <c r="AH4" s="210" t="s">
        <v>228</v>
      </c>
      <c r="AI4" s="91" t="s">
        <v>429</v>
      </c>
      <c r="AJ4" s="204" t="s">
        <v>229</v>
      </c>
      <c r="AK4" s="210" t="s">
        <v>228</v>
      </c>
      <c r="AL4" s="91" t="s">
        <v>429</v>
      </c>
      <c r="AM4" s="204" t="s">
        <v>229</v>
      </c>
      <c r="CU4" s="756" t="s">
        <v>180</v>
      </c>
      <c r="CV4" s="756"/>
      <c r="CW4" s="97"/>
      <c r="CX4" s="91" t="s">
        <v>446</v>
      </c>
      <c r="CY4" s="210" t="s">
        <v>226</v>
      </c>
      <c r="CZ4" s="204" t="s">
        <v>227</v>
      </c>
      <c r="DA4" s="91" t="s">
        <v>446</v>
      </c>
      <c r="DB4" s="210" t="s">
        <v>226</v>
      </c>
      <c r="DC4" s="204" t="s">
        <v>227</v>
      </c>
      <c r="DD4" s="91" t="s">
        <v>446</v>
      </c>
      <c r="DE4" s="210" t="s">
        <v>226</v>
      </c>
      <c r="DF4" s="204" t="s">
        <v>227</v>
      </c>
      <c r="DG4" s="91" t="s">
        <v>446</v>
      </c>
      <c r="DH4" s="210" t="s">
        <v>226</v>
      </c>
      <c r="DI4" s="204" t="s">
        <v>227</v>
      </c>
      <c r="DJ4" s="91" t="s">
        <v>446</v>
      </c>
      <c r="DK4" s="204" t="s">
        <v>227</v>
      </c>
      <c r="DL4" s="210" t="s">
        <v>226</v>
      </c>
      <c r="DM4" s="91" t="s">
        <v>446</v>
      </c>
      <c r="DN4" s="204" t="s">
        <v>227</v>
      </c>
      <c r="DO4" s="210" t="s">
        <v>226</v>
      </c>
      <c r="DP4" s="91" t="s">
        <v>446</v>
      </c>
      <c r="DQ4" s="204" t="s">
        <v>227</v>
      </c>
      <c r="DR4" s="210" t="s">
        <v>226</v>
      </c>
      <c r="DS4" s="91" t="s">
        <v>446</v>
      </c>
      <c r="DT4" s="204" t="s">
        <v>227</v>
      </c>
      <c r="DU4" s="91" t="s">
        <v>446</v>
      </c>
      <c r="DV4" s="210" t="s">
        <v>226</v>
      </c>
      <c r="DW4" s="204" t="s">
        <v>227</v>
      </c>
      <c r="DX4" s="91" t="s">
        <v>446</v>
      </c>
      <c r="DY4" s="210" t="s">
        <v>226</v>
      </c>
      <c r="DZ4" s="204" t="s">
        <v>227</v>
      </c>
      <c r="EA4" s="91" t="s">
        <v>446</v>
      </c>
      <c r="EB4" s="210" t="s">
        <v>226</v>
      </c>
      <c r="EC4" s="204" t="s">
        <v>227</v>
      </c>
      <c r="ED4" s="204" t="s">
        <v>227</v>
      </c>
      <c r="EE4" s="210" t="s">
        <v>226</v>
      </c>
      <c r="EF4" s="204" t="s">
        <v>227</v>
      </c>
      <c r="EG4" s="91" t="s">
        <v>446</v>
      </c>
      <c r="EH4" s="210" t="s">
        <v>226</v>
      </c>
      <c r="EI4" s="204" t="s">
        <v>227</v>
      </c>
    </row>
    <row r="5" spans="1:139">
      <c r="A5" s="756" t="s">
        <v>178</v>
      </c>
      <c r="B5" s="756"/>
      <c r="C5" s="89"/>
      <c r="D5" s="205" t="s">
        <v>7</v>
      </c>
      <c r="E5" s="211" t="s">
        <v>47</v>
      </c>
      <c r="F5" s="94" t="s">
        <v>220</v>
      </c>
      <c r="G5" s="205" t="s">
        <v>7</v>
      </c>
      <c r="H5" s="211" t="s">
        <v>47</v>
      </c>
      <c r="I5" s="94" t="s">
        <v>220</v>
      </c>
      <c r="J5" s="205" t="s">
        <v>7</v>
      </c>
      <c r="K5" s="211" t="s">
        <v>47</v>
      </c>
      <c r="L5" s="94" t="s">
        <v>220</v>
      </c>
      <c r="M5" s="205" t="s">
        <v>7</v>
      </c>
      <c r="N5" s="94" t="s">
        <v>220</v>
      </c>
      <c r="O5" s="211" t="s">
        <v>47</v>
      </c>
      <c r="P5" s="205" t="s">
        <v>7</v>
      </c>
      <c r="Q5" s="94" t="s">
        <v>220</v>
      </c>
      <c r="R5" s="211" t="s">
        <v>47</v>
      </c>
      <c r="S5" s="205" t="s">
        <v>7</v>
      </c>
      <c r="T5" s="94" t="s">
        <v>220</v>
      </c>
      <c r="U5" s="211" t="s">
        <v>47</v>
      </c>
      <c r="V5" s="205" t="s">
        <v>7</v>
      </c>
      <c r="W5" s="94" t="s">
        <v>220</v>
      </c>
      <c r="X5" s="205" t="s">
        <v>7</v>
      </c>
      <c r="Y5" s="211" t="s">
        <v>47</v>
      </c>
      <c r="Z5" s="94" t="s">
        <v>220</v>
      </c>
      <c r="AA5" s="205" t="s">
        <v>7</v>
      </c>
      <c r="AB5" s="211" t="s">
        <v>47</v>
      </c>
      <c r="AC5" s="94" t="s">
        <v>220</v>
      </c>
      <c r="AD5" s="205" t="s">
        <v>7</v>
      </c>
      <c r="AE5" s="211" t="s">
        <v>47</v>
      </c>
      <c r="AF5" s="94" t="s">
        <v>220</v>
      </c>
      <c r="AG5" s="205" t="s">
        <v>7</v>
      </c>
      <c r="AH5" s="211" t="s">
        <v>47</v>
      </c>
      <c r="AI5" s="94" t="s">
        <v>220</v>
      </c>
      <c r="AJ5" s="205" t="s">
        <v>7</v>
      </c>
      <c r="AK5" s="211" t="s">
        <v>47</v>
      </c>
      <c r="AL5" s="94" t="s">
        <v>220</v>
      </c>
      <c r="AM5" s="205" t="s">
        <v>7</v>
      </c>
      <c r="CU5" s="756" t="s">
        <v>178</v>
      </c>
      <c r="CV5" s="756"/>
      <c r="CW5" s="89"/>
      <c r="CX5" s="94" t="s">
        <v>220</v>
      </c>
      <c r="CY5" s="211" t="s">
        <v>47</v>
      </c>
      <c r="CZ5" s="205" t="s">
        <v>7</v>
      </c>
      <c r="DA5" s="94" t="s">
        <v>220</v>
      </c>
      <c r="DB5" s="211" t="s">
        <v>47</v>
      </c>
      <c r="DC5" s="205" t="s">
        <v>7</v>
      </c>
      <c r="DD5" s="94" t="s">
        <v>220</v>
      </c>
      <c r="DE5" s="211" t="s">
        <v>47</v>
      </c>
      <c r="DF5" s="205" t="s">
        <v>7</v>
      </c>
      <c r="DG5" s="94" t="s">
        <v>220</v>
      </c>
      <c r="DH5" s="211" t="s">
        <v>47</v>
      </c>
      <c r="DI5" s="205" t="s">
        <v>7</v>
      </c>
      <c r="DJ5" s="94" t="s">
        <v>220</v>
      </c>
      <c r="DK5" s="205" t="s">
        <v>7</v>
      </c>
      <c r="DL5" s="211" t="s">
        <v>47</v>
      </c>
      <c r="DM5" s="94" t="s">
        <v>220</v>
      </c>
      <c r="DN5" s="205" t="s">
        <v>7</v>
      </c>
      <c r="DO5" s="211" t="s">
        <v>47</v>
      </c>
      <c r="DP5" s="94" t="s">
        <v>220</v>
      </c>
      <c r="DQ5" s="205" t="s">
        <v>7</v>
      </c>
      <c r="DR5" s="211" t="s">
        <v>47</v>
      </c>
      <c r="DS5" s="94" t="s">
        <v>220</v>
      </c>
      <c r="DT5" s="205" t="s">
        <v>7</v>
      </c>
      <c r="DU5" s="94" t="s">
        <v>220</v>
      </c>
      <c r="DV5" s="211" t="s">
        <v>47</v>
      </c>
      <c r="DW5" s="205" t="s">
        <v>7</v>
      </c>
      <c r="DX5" s="94" t="s">
        <v>220</v>
      </c>
      <c r="DY5" s="211" t="s">
        <v>47</v>
      </c>
      <c r="DZ5" s="205" t="s">
        <v>7</v>
      </c>
      <c r="EA5" s="94" t="s">
        <v>220</v>
      </c>
      <c r="EB5" s="211" t="s">
        <v>47</v>
      </c>
      <c r="EC5" s="205" t="s">
        <v>7</v>
      </c>
      <c r="ED5" s="205" t="s">
        <v>7</v>
      </c>
      <c r="EE5" s="211" t="s">
        <v>47</v>
      </c>
      <c r="EF5" s="205" t="s">
        <v>7</v>
      </c>
      <c r="EG5" s="94" t="s">
        <v>220</v>
      </c>
      <c r="EH5" s="211" t="s">
        <v>47</v>
      </c>
      <c r="EI5" s="205" t="s">
        <v>7</v>
      </c>
    </row>
    <row r="6" spans="1:139">
      <c r="A6" s="756" t="s">
        <v>407</v>
      </c>
      <c r="B6" s="756"/>
      <c r="C6" s="89"/>
      <c r="D6" s="94"/>
      <c r="E6" s="212"/>
      <c r="F6" s="94" t="s">
        <v>316</v>
      </c>
      <c r="G6" s="205"/>
      <c r="H6" s="212"/>
      <c r="I6" s="94" t="s">
        <v>317</v>
      </c>
      <c r="J6" s="205"/>
      <c r="K6" s="212"/>
      <c r="L6" s="94" t="s">
        <v>371</v>
      </c>
      <c r="M6" s="205"/>
      <c r="N6" s="94" t="s">
        <v>318</v>
      </c>
      <c r="O6" s="212"/>
      <c r="P6" s="205"/>
      <c r="Q6" s="94" t="s">
        <v>316</v>
      </c>
      <c r="R6" s="212"/>
      <c r="S6" s="205"/>
      <c r="T6" s="94" t="s">
        <v>317</v>
      </c>
      <c r="U6" s="212"/>
      <c r="V6" s="205"/>
      <c r="W6" s="94" t="s">
        <v>371</v>
      </c>
      <c r="X6" s="205"/>
      <c r="Y6" s="212"/>
      <c r="Z6" s="94" t="s">
        <v>316</v>
      </c>
      <c r="AA6" s="205"/>
      <c r="AB6" s="212"/>
      <c r="AC6" s="94" t="s">
        <v>317</v>
      </c>
      <c r="AD6" s="205"/>
      <c r="AE6" s="212"/>
      <c r="AF6" s="94" t="s">
        <v>371</v>
      </c>
      <c r="AG6" s="205"/>
      <c r="AH6" s="212"/>
      <c r="AI6" s="94" t="s">
        <v>317</v>
      </c>
      <c r="AJ6" s="205"/>
      <c r="AK6" s="212"/>
      <c r="AL6" s="94" t="s">
        <v>318</v>
      </c>
      <c r="AM6" s="205"/>
      <c r="CU6" s="756" t="s">
        <v>407</v>
      </c>
      <c r="CV6" s="756"/>
      <c r="CW6" s="89"/>
      <c r="CX6" s="94" t="s">
        <v>371</v>
      </c>
      <c r="CY6" s="212"/>
      <c r="CZ6" s="205"/>
      <c r="DA6" s="94" t="s">
        <v>318</v>
      </c>
      <c r="DB6" s="212"/>
      <c r="DC6" s="205"/>
      <c r="DD6" s="94" t="s">
        <v>316</v>
      </c>
      <c r="DE6" s="212"/>
      <c r="DF6" s="205"/>
      <c r="DG6" s="94" t="s">
        <v>317</v>
      </c>
      <c r="DH6" s="212"/>
      <c r="DI6" s="205"/>
      <c r="DJ6" s="94" t="s">
        <v>371</v>
      </c>
      <c r="DK6" s="205"/>
      <c r="DL6" s="212"/>
      <c r="DM6" s="94" t="s">
        <v>316</v>
      </c>
      <c r="DN6" s="205"/>
      <c r="DO6" s="212"/>
      <c r="DP6" s="94" t="s">
        <v>317</v>
      </c>
      <c r="DQ6" s="205"/>
      <c r="DR6" s="212"/>
      <c r="DS6" s="94" t="s">
        <v>371</v>
      </c>
      <c r="DT6" s="205"/>
      <c r="DU6" s="94" t="s">
        <v>316</v>
      </c>
      <c r="DV6" s="212"/>
      <c r="DW6" s="205"/>
      <c r="DX6" s="94" t="s">
        <v>317</v>
      </c>
      <c r="DY6" s="212"/>
      <c r="DZ6" s="205"/>
      <c r="EA6" s="94" t="s">
        <v>318</v>
      </c>
      <c r="EB6" s="212"/>
      <c r="EC6" s="205"/>
      <c r="ED6" s="205"/>
      <c r="EE6" s="212"/>
      <c r="EF6" s="205"/>
      <c r="EG6" s="94" t="s">
        <v>317</v>
      </c>
      <c r="EH6" s="212"/>
      <c r="EI6" s="205"/>
    </row>
    <row r="7" spans="1:139" s="18" customFormat="1">
      <c r="A7" s="151">
        <v>0</v>
      </c>
      <c r="B7" s="288" t="s">
        <v>45</v>
      </c>
      <c r="C7" s="179"/>
      <c r="D7" s="209">
        <v>0.21736111111111112</v>
      </c>
      <c r="E7" s="214">
        <v>0.25625000000000003</v>
      </c>
      <c r="F7" s="188">
        <v>0.2590277777777778</v>
      </c>
      <c r="G7" s="209">
        <v>0.27986111111111112</v>
      </c>
      <c r="H7" s="214">
        <v>0.29791666666666666</v>
      </c>
      <c r="I7" s="188">
        <v>0.30069444444444443</v>
      </c>
      <c r="J7" s="209">
        <v>0.3215277777777778</v>
      </c>
      <c r="K7" s="214">
        <v>0.33958333333333335</v>
      </c>
      <c r="L7" s="188">
        <v>0.34236111111111112</v>
      </c>
      <c r="M7" s="209">
        <v>0.36319444444444443</v>
      </c>
      <c r="N7" s="188">
        <v>0.3840277777777778</v>
      </c>
      <c r="O7" s="214">
        <v>0.42291666666666666</v>
      </c>
      <c r="P7" s="209">
        <v>0.42569444444444443</v>
      </c>
      <c r="Q7" s="188">
        <v>0.46736111111111112</v>
      </c>
      <c r="R7" s="214">
        <v>0.50624999999999998</v>
      </c>
      <c r="S7" s="209">
        <v>0.50902777777777775</v>
      </c>
      <c r="T7" s="188">
        <v>0.55069444444444449</v>
      </c>
      <c r="U7" s="214">
        <v>0.58958333333333335</v>
      </c>
      <c r="V7" s="209">
        <v>0.59236111111111112</v>
      </c>
      <c r="W7" s="188">
        <v>0.63402777777777775</v>
      </c>
      <c r="X7" s="209">
        <v>0.65486111111111112</v>
      </c>
      <c r="Y7" s="214">
        <v>0.67291666666666661</v>
      </c>
      <c r="Z7" s="188">
        <v>0.67569444444444438</v>
      </c>
      <c r="AA7" s="209">
        <v>0.69652777777777775</v>
      </c>
      <c r="AB7" s="214">
        <v>0.71458333333333324</v>
      </c>
      <c r="AC7" s="188">
        <v>0.71736111111111101</v>
      </c>
      <c r="AD7" s="209">
        <v>0.73819444444444438</v>
      </c>
      <c r="AE7" s="214">
        <v>0.75624999999999998</v>
      </c>
      <c r="AF7" s="188">
        <v>0.75902777777777775</v>
      </c>
      <c r="AG7" s="209">
        <v>0.80069444444444438</v>
      </c>
      <c r="AH7" s="214">
        <v>0.83958333333333324</v>
      </c>
      <c r="AI7" s="188">
        <v>0.84236111111111101</v>
      </c>
      <c r="AJ7" s="209">
        <v>0.88402777777777775</v>
      </c>
      <c r="AK7" s="214">
        <v>0.92291666666666661</v>
      </c>
      <c r="AL7" s="188">
        <v>0.92569444444444438</v>
      </c>
      <c r="AM7" s="209">
        <v>0.96736111111111101</v>
      </c>
      <c r="CU7" s="151">
        <v>0</v>
      </c>
      <c r="CV7" s="288" t="s">
        <v>45</v>
      </c>
      <c r="CW7" s="179"/>
      <c r="CX7" s="84">
        <f ca="1">IF('INF S4 3-351'!$AY15="|","|",CX$14+'INF S4 3-351'!$AY15-'INF S4 3-351'!$AY$22+TIME(0,1,0))</f>
        <v>0.24132698423206927</v>
      </c>
      <c r="CY7" s="85">
        <f ca="1">IF('INF S4 3-351'!$BA15="|","|",CY$16+'INF S4 3-351'!$BA15)</f>
        <v>0.24402125</v>
      </c>
      <c r="CZ7" s="206">
        <f ca="1">IF('INF S4 3-351'!$AY15="|","|",CZ$16+'INF S4 3-351'!$AY15)</f>
        <v>0.26183305667077422</v>
      </c>
      <c r="DA7" s="84">
        <f ca="1">IF('INF S4 3-351'!$AY15="|","|",DA$14+'INF S4 3-351'!$AY15-'INF S4 3-351'!$AY$22+TIME(0,1,0))</f>
        <v>0.28299365089873596</v>
      </c>
      <c r="DB7" s="85">
        <f ca="1">IF('INF S4 3-351'!$BA15="|","|",DB$16+'INF S4 3-351'!$BA15)</f>
        <v>0.28568791666666665</v>
      </c>
      <c r="DC7" s="206">
        <f ca="1">IF('INF S4 3-351'!$AY15="|","|",DC$16+'INF S4 3-351'!$AY15)</f>
        <v>0.30349972333744085</v>
      </c>
      <c r="DD7" s="84">
        <f ca="1">IF('INF S4 3-351'!$AY15="|","|",DD$14+'INF S4 3-351'!$AY15-'INF S4 3-351'!$AY$22+TIME(0,1,0))</f>
        <v>0.32466031756540259</v>
      </c>
      <c r="DE7" s="85">
        <f ca="1">IF('INF S4 3-351'!$BA15="|","|",DE$16+'INF S4 3-351'!$BA15)</f>
        <v>0.32735458333333334</v>
      </c>
      <c r="DF7" s="206">
        <f ca="1">IF('INF S4 3-351'!$AY15="|","|",DF$16+'INF S4 3-351'!$AY15)</f>
        <v>0.34516639000410754</v>
      </c>
      <c r="DG7" s="84">
        <f ca="1">IF('INF S4 3-351'!$AY15="|","|",DG$14+'INF S4 3-351'!$AY15-'INF S4 3-351'!$AY$22+TIME(0,1,0))</f>
        <v>0.36632698423206933</v>
      </c>
      <c r="DH7" s="85">
        <f ca="1">IF('INF S4 3-351'!$BA15="|","|",DH$16+'INF S4 3-351'!$BA15)</f>
        <v>0.36902124999999997</v>
      </c>
      <c r="DI7" s="206">
        <f ca="1">IF('INF S4 3-351'!$AY15="|","|",DI$16+'INF S4 3-351'!$AY15)</f>
        <v>0.38683305667077422</v>
      </c>
      <c r="DJ7" s="84">
        <f ca="1">IF('INF S4 3-351'!$AY15="|","|",DJ$14+'INF S4 3-351'!$AY15-'INF S4 3-351'!$AY$22+TIME(0,1,0))</f>
        <v>0.40799365089873596</v>
      </c>
      <c r="DK7" s="206">
        <f ca="1">IF('INF S4 3-351'!$AY15="|","|",DK$16+'INF S4 3-351'!$AY15)</f>
        <v>0.44933305667077422</v>
      </c>
      <c r="DL7" s="85">
        <f ca="1">IF('INF S4 3-351'!$BA15="|","|",DL$16+'INF S4 3-351'!$BA15)</f>
        <v>0.45235458333333328</v>
      </c>
      <c r="DM7" s="84">
        <f ca="1">IF('INF S4 3-351'!$AY15="|","|",DM$14+'INF S4 3-351'!$AY15-'INF S4 3-351'!$AY$22+TIME(0,1,0))</f>
        <v>0.49132698423206933</v>
      </c>
      <c r="DN7" s="206">
        <f ca="1">IF('INF S4 3-351'!$AY15="|","|",DN$16+'INF S4 3-351'!$AY15)</f>
        <v>0.53266639000410754</v>
      </c>
      <c r="DO7" s="85">
        <f ca="1">IF('INF S4 3-351'!$BA15="|","|",DO$16+'INF S4 3-351'!$BA15)</f>
        <v>0.5356879166666666</v>
      </c>
      <c r="DP7" s="84">
        <f ca="1">IF('INF S4 3-351'!$AY15="|","|",DP$14+'INF S4 3-351'!$AY15-'INF S4 3-351'!$AY$22+TIME(0,1,0))</f>
        <v>0.57466031756540259</v>
      </c>
      <c r="DQ7" s="206">
        <f ca="1">IF('INF S4 3-351'!$AY15="|","|",DQ$16+'INF S4 3-351'!$AY15)</f>
        <v>0.61599972333744091</v>
      </c>
      <c r="DR7" s="85">
        <f ca="1">IF('INF S4 3-351'!$BA15="|","|",DR$16+'INF S4 3-351'!$BA15)</f>
        <v>0.61902124999999997</v>
      </c>
      <c r="DS7" s="84">
        <f ca="1">IF('INF S4 3-351'!$AY15="|","|",DS$14+'INF S4 3-351'!$AY15-'INF S4 3-351'!$AY$22+TIME(0,1,0))</f>
        <v>0.65799365089873596</v>
      </c>
      <c r="DT7" s="206">
        <f ca="1">IF('INF S4 3-351'!$AY15="|","|",DT$16+'INF S4 3-351'!$AY15)</f>
        <v>0.67849972333744091</v>
      </c>
      <c r="DU7" s="84">
        <f ca="1">IF('INF S4 3-351'!$AY15="|","|",DU$14+'INF S4 3-351'!$AY15-'INF S4 3-351'!$AY$22+TIME(0,1,0))</f>
        <v>0.69966031756540259</v>
      </c>
      <c r="DV7" s="85">
        <f ca="1">IF('INF S4 3-351'!$BA15="|","|",DV$16+'INF S4 3-351'!$BA15)</f>
        <v>0.70235458333333334</v>
      </c>
      <c r="DW7" s="206">
        <f ca="1">IF('INF S4 3-351'!$AY15="|","|",DW$16+'INF S4 3-351'!$AY15)</f>
        <v>0.72016639000410765</v>
      </c>
      <c r="DX7" s="84">
        <f ca="1">IF('INF S4 3-351'!$AY15="|","|",DX$14+'INF S4 3-351'!$AY15-'INF S4 3-351'!$AY$22+TIME(0,1,0))</f>
        <v>0.74132698423206922</v>
      </c>
      <c r="DY7" s="85">
        <f ca="1">IF('INF S4 3-351'!$BA15="|","|",DY$16+'INF S4 3-351'!$BA15)</f>
        <v>0.74402124999999997</v>
      </c>
      <c r="DZ7" s="206">
        <f ca="1">IF('INF S4 3-351'!$AY15="|","|",DZ$16+'INF S4 3-351'!$AY15)</f>
        <v>0.76183305667077428</v>
      </c>
      <c r="EA7" s="84">
        <f ca="1">IF('INF S4 3-351'!$AY15="|","|",EA$14+'INF S4 3-351'!$AY15-'INF S4 3-351'!$AY$22+TIME(0,1,0))</f>
        <v>0.78299365089873596</v>
      </c>
      <c r="EB7" s="85">
        <f ca="1">IF('INF S4 3-351'!$BA15="|","|",EB$16+'INF S4 3-351'!$BA15)</f>
        <v>0.7856879166666666</v>
      </c>
      <c r="EC7" s="206">
        <f ca="1">IF('INF S4 3-351'!$AY15="|","|",EC$16+'INF S4 3-351'!$AY15)</f>
        <v>0.82433305667077428</v>
      </c>
      <c r="ED7" s="206">
        <f ca="1">IF('INF S4 3-351'!$AY15="|","|",ED$16+'INF S4 3-351'!$AY15)</f>
        <v>0.86599972333744091</v>
      </c>
      <c r="EE7" s="85">
        <f ca="1">IF('INF S4 3-351'!$BA15="|","|",EE$16+'INF S4 3-351'!$BA15)</f>
        <v>0.86902124999999997</v>
      </c>
      <c r="EF7" s="206">
        <f ca="1">IF('INF S4 3-351'!$AY15="|","|",EF$16+'INF S4 3-351'!$AY15)</f>
        <v>0.90766639000410765</v>
      </c>
      <c r="EG7" s="84">
        <f ca="1">IF('INF S4 3-351'!$AY15="|","|",EG$14+'INF S4 3-351'!$AY15-'INF S4 3-351'!$AY$22+TIME(0,1,0))</f>
        <v>0.94966031756540259</v>
      </c>
      <c r="EH7" s="85">
        <f ca="1">IF('INF S4 3-351'!$BA15="|","|",EH$16+'INF S4 3-351'!$BA15)</f>
        <v>0.95235458333333334</v>
      </c>
      <c r="EI7" s="206">
        <f ca="1">IF('INF S4 3-351'!$AY15="|","|",EI$16+'INF S4 3-351'!$AY15)</f>
        <v>0.99099972333744091</v>
      </c>
    </row>
    <row r="8" spans="1:139">
      <c r="A8" s="185">
        <v>6.5309999999999997</v>
      </c>
      <c r="B8" s="153" t="s">
        <v>148</v>
      </c>
      <c r="C8" s="180"/>
      <c r="D8" s="207">
        <f ca="1">IF('INF S4 3-351'!$AQ16="|","|",D$7+'INF S4 3-351'!$AQ16)</f>
        <v>0.22124528935185186</v>
      </c>
      <c r="E8" s="190" t="str">
        <f ca="1">IF('INF S4 3-351'!$AS16="|","|",E$7+'INF S4 3-351'!$AS16)</f>
        <v>|</v>
      </c>
      <c r="F8" s="83">
        <f ca="1">IF('INF S4 3-351'!$AQ16="|","|",F$7+'INF S4 3-351'!$AQ16)</f>
        <v>0.26291195601851852</v>
      </c>
      <c r="G8" s="207">
        <f ca="1">IF('INF S4 3-351'!$AQ16="|","|",G$7+'INF S4 3-351'!$AQ16)</f>
        <v>0.28374528935185184</v>
      </c>
      <c r="H8" s="190" t="str">
        <f ca="1">IF('INF S4 3-351'!$AS16="|","|",H$7+'INF S4 3-351'!$AS16)</f>
        <v>|</v>
      </c>
      <c r="I8" s="83">
        <f ca="1">IF('INF S4 3-351'!$AQ16="|","|",I$7+'INF S4 3-351'!$AQ16)</f>
        <v>0.30457862268518515</v>
      </c>
      <c r="J8" s="207">
        <f ca="1">IF('INF S4 3-351'!$AQ16="|","|",J$7+'INF S4 3-351'!$AQ16)</f>
        <v>0.32541195601851852</v>
      </c>
      <c r="K8" s="190" t="str">
        <f ca="1">IF('INF S4 3-351'!$AS16="|","|",K$7+'INF S4 3-351'!$AS16)</f>
        <v>|</v>
      </c>
      <c r="L8" s="83">
        <f ca="1">IF('INF S4 3-351'!$AQ16="|","|",L$7+'INF S4 3-351'!$AQ16)</f>
        <v>0.34624528935185184</v>
      </c>
      <c r="M8" s="207">
        <f ca="1">IF('INF S4 3-351'!$AQ16="|","|",M$7+'INF S4 3-351'!$AQ16)</f>
        <v>0.36707862268518515</v>
      </c>
      <c r="N8" s="83">
        <f ca="1">IF('INF S4 3-351'!$AQ16="|","|",N$7+'INF S4 3-351'!$AQ16)</f>
        <v>0.38791195601851852</v>
      </c>
      <c r="O8" s="190" t="str">
        <f ca="1">IF('INF S4 3-351'!$AS16="|","|",O$7+'INF S4 3-351'!$AS16)</f>
        <v>|</v>
      </c>
      <c r="P8" s="207">
        <f ca="1">IF('INF S4 3-351'!$AQ16="|","|",P$7+'INF S4 3-351'!$AQ16)</f>
        <v>0.42957862268518515</v>
      </c>
      <c r="Q8" s="83">
        <f ca="1">IF('INF S4 3-351'!$AQ16="|","|",Q$7+'INF S4 3-351'!$AQ16)</f>
        <v>0.47124528935185184</v>
      </c>
      <c r="R8" s="190" t="str">
        <f ca="1">IF('INF S4 3-351'!$AS16="|","|",R$7+'INF S4 3-351'!$AS16)</f>
        <v>|</v>
      </c>
      <c r="S8" s="207">
        <f ca="1">IF('INF S4 3-351'!$AQ16="|","|",S$7+'INF S4 3-351'!$AQ16)</f>
        <v>0.51291195601851847</v>
      </c>
      <c r="T8" s="83">
        <f ca="1">IF('INF S4 3-351'!$AQ16="|","|",T$7+'INF S4 3-351'!$AQ16)</f>
        <v>0.55457862268518521</v>
      </c>
      <c r="U8" s="190" t="str">
        <f ca="1">IF('INF S4 3-351'!$AS16="|","|",U$7+'INF S4 3-351'!$AS16)</f>
        <v>|</v>
      </c>
      <c r="V8" s="207">
        <f ca="1">IF('INF S4 3-351'!$AQ16="|","|",V$7+'INF S4 3-351'!$AQ16)</f>
        <v>0.59624528935185184</v>
      </c>
      <c r="W8" s="83">
        <f ca="1">IF('INF S4 3-351'!$AQ16="|","|",W$7+'INF S4 3-351'!$AQ16)</f>
        <v>0.63791195601851847</v>
      </c>
      <c r="X8" s="207">
        <f ca="1">IF('INF S4 3-351'!$AQ16="|","|",X$7+'INF S4 3-351'!$AQ16)</f>
        <v>0.65874528935185184</v>
      </c>
      <c r="Y8" s="190" t="str">
        <f ca="1">IF('INF S4 3-351'!$AS16="|","|",Y$7+'INF S4 3-351'!$AS16)</f>
        <v>|</v>
      </c>
      <c r="Z8" s="83">
        <f ca="1">IF('INF S4 3-351'!$AQ16="|","|",Z$7+'INF S4 3-351'!$AQ16)</f>
        <v>0.6795786226851851</v>
      </c>
      <c r="AA8" s="207">
        <f ca="1">IF('INF S4 3-351'!$AQ16="|","|",AA$7+'INF S4 3-351'!$AQ16)</f>
        <v>0.70041195601851847</v>
      </c>
      <c r="AB8" s="190" t="str">
        <f ca="1">IF('INF S4 3-351'!$AS16="|","|",AB$7+'INF S4 3-351'!$AS16)</f>
        <v>|</v>
      </c>
      <c r="AC8" s="83">
        <f ca="1">IF('INF S4 3-351'!$AQ16="|","|",AC$7+'INF S4 3-351'!$AQ16)</f>
        <v>0.72124528935185173</v>
      </c>
      <c r="AD8" s="207">
        <f ca="1">IF('INF S4 3-351'!$AQ16="|","|",AD$7+'INF S4 3-351'!$AQ16)</f>
        <v>0.7420786226851851</v>
      </c>
      <c r="AE8" s="190" t="str">
        <f ca="1">IF('INF S4 3-351'!$AS16="|","|",AE$7+'INF S4 3-351'!$AS16)</f>
        <v>|</v>
      </c>
      <c r="AF8" s="83">
        <f ca="1">IF('INF S4 3-351'!$AQ16="|","|",AF$7+'INF S4 3-351'!$AQ16)</f>
        <v>0.76291195601851847</v>
      </c>
      <c r="AG8" s="207">
        <f ca="1">IF('INF S4 3-351'!$AQ16="|","|",AG$7+'INF S4 3-351'!$AQ16)</f>
        <v>0.8045786226851851</v>
      </c>
      <c r="AH8" s="190" t="str">
        <f ca="1">IF('INF S4 3-351'!$AS16="|","|",AH$7+'INF S4 3-351'!$AS16)</f>
        <v>|</v>
      </c>
      <c r="AI8" s="83">
        <f ca="1">IF('INF S4 3-351'!$AQ16="|","|",AI$7+'INF S4 3-351'!$AQ16)</f>
        <v>0.84624528935185173</v>
      </c>
      <c r="AJ8" s="207">
        <f ca="1">IF('INF S4 3-351'!$AQ16="|","|",AJ$7+'INF S4 3-351'!$AQ16)</f>
        <v>0.88791195601851847</v>
      </c>
      <c r="AK8" s="190" t="str">
        <f ca="1">IF('INF S4 3-351'!$AS16="|","|",AK$7+'INF S4 3-351'!$AS16)</f>
        <v>|</v>
      </c>
      <c r="AL8" s="83">
        <f ca="1">IF('INF S4 3-351'!$AQ16="|","|",AL$7+'INF S4 3-351'!$AQ16)</f>
        <v>0.9295786226851851</v>
      </c>
      <c r="AM8" s="207">
        <f ca="1">IF('INF S4 3-351'!$AQ16="|","|",AM$7+'INF S4 3-351'!$AQ16)</f>
        <v>0.97124528935185173</v>
      </c>
      <c r="CU8" s="185">
        <v>6.5309999999999997</v>
      </c>
      <c r="CV8" s="153" t="s">
        <v>148</v>
      </c>
      <c r="CW8" s="180"/>
      <c r="CX8" s="83">
        <f ca="1">IF('INF S4 3-351'!$AY16="|","|",CX$14+'INF S4 3-351'!$AY16-'INF S4 3-351'!$AY$22+TIME(0,1,0))</f>
        <v>0.23779002821355077</v>
      </c>
      <c r="CY8" s="190" t="str">
        <f ca="1">IF('INF S4 3-351'!$BA16="|","|",CY$16+'INF S4 3-351'!$BA16)</f>
        <v>|</v>
      </c>
      <c r="CZ8" s="207">
        <f ca="1">IF('INF S4 3-351'!$AY16="|","|",CZ$16+'INF S4 3-351'!$AY16)</f>
        <v>0.25829610065225572</v>
      </c>
      <c r="DA8" s="83">
        <f ca="1">IF('INF S4 3-351'!$AY16="|","|",DA$14+'INF S4 3-351'!$AY16-'INF S4 3-351'!$AY$22+TIME(0,1,0))</f>
        <v>0.27945669488021746</v>
      </c>
      <c r="DB8" s="190" t="str">
        <f ca="1">IF('INF S4 3-351'!$BA16="|","|",DB$16+'INF S4 3-351'!$BA16)</f>
        <v>|</v>
      </c>
      <c r="DC8" s="207">
        <f ca="1">IF('INF S4 3-351'!$AY16="|","|",DC$16+'INF S4 3-351'!$AY16)</f>
        <v>0.29996276731892235</v>
      </c>
      <c r="DD8" s="83">
        <f ca="1">IF('INF S4 3-351'!$AY16="|","|",DD$14+'INF S4 3-351'!$AY16-'INF S4 3-351'!$AY$22+TIME(0,1,0))</f>
        <v>0.32112336154688409</v>
      </c>
      <c r="DE8" s="190" t="str">
        <f ca="1">IF('INF S4 3-351'!$BA16="|","|",DE$16+'INF S4 3-351'!$BA16)</f>
        <v>|</v>
      </c>
      <c r="DF8" s="207">
        <f ca="1">IF('INF S4 3-351'!$AY16="|","|",DF$16+'INF S4 3-351'!$AY16)</f>
        <v>0.34162943398558904</v>
      </c>
      <c r="DG8" s="83">
        <f ca="1">IF('INF S4 3-351'!$AY16="|","|",DG$14+'INF S4 3-351'!$AY16-'INF S4 3-351'!$AY$22+TIME(0,1,0))</f>
        <v>0.36279002821355083</v>
      </c>
      <c r="DH8" s="190" t="str">
        <f ca="1">IF('INF S4 3-351'!$BA16="|","|",DH$16+'INF S4 3-351'!$BA16)</f>
        <v>|</v>
      </c>
      <c r="DI8" s="207">
        <f ca="1">IF('INF S4 3-351'!$AY16="|","|",DI$16+'INF S4 3-351'!$AY16)</f>
        <v>0.38329610065225572</v>
      </c>
      <c r="DJ8" s="83">
        <f ca="1">IF('INF S4 3-351'!$AY16="|","|",DJ$14+'INF S4 3-351'!$AY16-'INF S4 3-351'!$AY$22+TIME(0,1,0))</f>
        <v>0.40445669488021746</v>
      </c>
      <c r="DK8" s="207">
        <f ca="1">IF('INF S4 3-351'!$AY16="|","|",DK$16+'INF S4 3-351'!$AY16)</f>
        <v>0.44579610065225572</v>
      </c>
      <c r="DL8" s="190" t="str">
        <f ca="1">IF('INF S4 3-351'!$BA16="|","|",DL$16+'INF S4 3-351'!$BA16)</f>
        <v>|</v>
      </c>
      <c r="DM8" s="83">
        <f ca="1">IF('INF S4 3-351'!$AY16="|","|",DM$14+'INF S4 3-351'!$AY16-'INF S4 3-351'!$AY$22+TIME(0,1,0))</f>
        <v>0.48779002821355083</v>
      </c>
      <c r="DN8" s="207">
        <f ca="1">IF('INF S4 3-351'!$AY16="|","|",DN$16+'INF S4 3-351'!$AY16)</f>
        <v>0.52912943398558898</v>
      </c>
      <c r="DO8" s="190" t="str">
        <f ca="1">IF('INF S4 3-351'!$BA16="|","|",DO$16+'INF S4 3-351'!$BA16)</f>
        <v>|</v>
      </c>
      <c r="DP8" s="83">
        <f ca="1">IF('INF S4 3-351'!$AY16="|","|",DP$14+'INF S4 3-351'!$AY16-'INF S4 3-351'!$AY$22+TIME(0,1,0))</f>
        <v>0.57112336154688403</v>
      </c>
      <c r="DQ8" s="207">
        <f ca="1">IF('INF S4 3-351'!$AY16="|","|",DQ$16+'INF S4 3-351'!$AY16)</f>
        <v>0.61246276731892246</v>
      </c>
      <c r="DR8" s="190" t="str">
        <f ca="1">IF('INF S4 3-351'!$BA16="|","|",DR$16+'INF S4 3-351'!$BA16)</f>
        <v>|</v>
      </c>
      <c r="DS8" s="83">
        <f ca="1">IF('INF S4 3-351'!$AY16="|","|",DS$14+'INF S4 3-351'!$AY16-'INF S4 3-351'!$AY$22+TIME(0,1,0))</f>
        <v>0.65445669488021752</v>
      </c>
      <c r="DT8" s="207">
        <f ca="1">IF('INF S4 3-351'!$AY16="|","|",DT$16+'INF S4 3-351'!$AY16)</f>
        <v>0.67496276731892246</v>
      </c>
      <c r="DU8" s="83">
        <f ca="1">IF('INF S4 3-351'!$AY16="|","|",DU$14+'INF S4 3-351'!$AY16-'INF S4 3-351'!$AY$22+TIME(0,1,0))</f>
        <v>0.69612336154688403</v>
      </c>
      <c r="DV8" s="190" t="str">
        <f ca="1">IF('INF S4 3-351'!$BA16="|","|",DV$16+'INF S4 3-351'!$BA16)</f>
        <v>|</v>
      </c>
      <c r="DW8" s="207">
        <f ca="1">IF('INF S4 3-351'!$AY16="|","|",DW$16+'INF S4 3-351'!$AY16)</f>
        <v>0.7166294339855892</v>
      </c>
      <c r="DX8" s="83">
        <f ca="1">IF('INF S4 3-351'!$AY16="|","|",DX$14+'INF S4 3-351'!$AY16-'INF S4 3-351'!$AY$22+TIME(0,1,0))</f>
        <v>0.73779002821355077</v>
      </c>
      <c r="DY8" s="190" t="str">
        <f ca="1">IF('INF S4 3-351'!$BA16="|","|",DY$16+'INF S4 3-351'!$BA16)</f>
        <v>|</v>
      </c>
      <c r="DZ8" s="207">
        <f ca="1">IF('INF S4 3-351'!$AY16="|","|",DZ$16+'INF S4 3-351'!$AY16)</f>
        <v>0.75829610065225572</v>
      </c>
      <c r="EA8" s="83">
        <f ca="1">IF('INF S4 3-351'!$AY16="|","|",EA$14+'INF S4 3-351'!$AY16-'INF S4 3-351'!$AY$22+TIME(0,1,0))</f>
        <v>0.77945669488021752</v>
      </c>
      <c r="EB8" s="190" t="str">
        <f ca="1">IF('INF S4 3-351'!$BA16="|","|",EB$16+'INF S4 3-351'!$BA16)</f>
        <v>|</v>
      </c>
      <c r="EC8" s="207">
        <f ca="1">IF('INF S4 3-351'!$AY16="|","|",EC$16+'INF S4 3-351'!$AY16)</f>
        <v>0.82079610065225572</v>
      </c>
      <c r="ED8" s="207">
        <f ca="1">IF('INF S4 3-351'!$AY16="|","|",ED$16+'INF S4 3-351'!$AY16)</f>
        <v>0.86246276731892246</v>
      </c>
      <c r="EE8" s="190" t="str">
        <f ca="1">IF('INF S4 3-351'!$BA16="|","|",EE$16+'INF S4 3-351'!$BA16)</f>
        <v>|</v>
      </c>
      <c r="EF8" s="207">
        <f ca="1">IF('INF S4 3-351'!$AY16="|","|",EF$16+'INF S4 3-351'!$AY16)</f>
        <v>0.9041294339855892</v>
      </c>
      <c r="EG8" s="83">
        <f ca="1">IF('INF S4 3-351'!$AY16="|","|",EG$14+'INF S4 3-351'!$AY16-'INF S4 3-351'!$AY$22+TIME(0,1,0))</f>
        <v>0.94612336154688403</v>
      </c>
      <c r="EH8" s="190" t="str">
        <f ca="1">IF('INF S4 3-351'!$BA16="|","|",EH$16+'INF S4 3-351'!$BA16)</f>
        <v>|</v>
      </c>
      <c r="EI8" s="207">
        <f ca="1">IF('INF S4 3-351'!$AY16="|","|",EI$16+'INF S4 3-351'!$AY16)</f>
        <v>0.98746276731892246</v>
      </c>
    </row>
    <row r="9" spans="1:139">
      <c r="A9" s="185">
        <v>12.909000000000001</v>
      </c>
      <c r="B9" s="153" t="s">
        <v>149</v>
      </c>
      <c r="C9" s="180"/>
      <c r="D9" s="207">
        <f ca="1">IF('INF S4 3-351'!$AQ17="|","|",D$7+'INF S4 3-351'!$AQ17)</f>
        <v>0.22465186590240091</v>
      </c>
      <c r="E9" s="190" t="str">
        <f ca="1">IF('INF S4 3-351'!$AS17="|","|",E$7+'INF S4 3-351'!$AS17)</f>
        <v>|</v>
      </c>
      <c r="F9" s="83">
        <f ca="1">IF('INF S4 3-351'!$AQ17="|","|",F$7+'INF S4 3-351'!$AQ17)</f>
        <v>0.26631853256906762</v>
      </c>
      <c r="G9" s="207">
        <f ca="1">IF('INF S4 3-351'!$AQ17="|","|",G$7+'INF S4 3-351'!$AQ17)</f>
        <v>0.28715186590240094</v>
      </c>
      <c r="H9" s="190" t="str">
        <f ca="1">IF('INF S4 3-351'!$AS17="|","|",H$7+'INF S4 3-351'!$AS17)</f>
        <v>|</v>
      </c>
      <c r="I9" s="83">
        <f ca="1">IF('INF S4 3-351'!$AQ17="|","|",I$7+'INF S4 3-351'!$AQ17)</f>
        <v>0.30798519923573425</v>
      </c>
      <c r="J9" s="207">
        <f ca="1">IF('INF S4 3-351'!$AQ17="|","|",J$7+'INF S4 3-351'!$AQ17)</f>
        <v>0.32881853256906762</v>
      </c>
      <c r="K9" s="190" t="str">
        <f ca="1">IF('INF S4 3-351'!$AS17="|","|",K$7+'INF S4 3-351'!$AS17)</f>
        <v>|</v>
      </c>
      <c r="L9" s="83">
        <f ca="1">IF('INF S4 3-351'!$AQ17="|","|",L$7+'INF S4 3-351'!$AQ17)</f>
        <v>0.34965186590240094</v>
      </c>
      <c r="M9" s="207">
        <f ca="1">IF('INF S4 3-351'!$AQ17="|","|",M$7+'INF S4 3-351'!$AQ17)</f>
        <v>0.37048519923573425</v>
      </c>
      <c r="N9" s="83">
        <f ca="1">IF('INF S4 3-351'!$AQ17="|","|",N$7+'INF S4 3-351'!$AQ17)</f>
        <v>0.39131853256906762</v>
      </c>
      <c r="O9" s="190" t="str">
        <f ca="1">IF('INF S4 3-351'!$AS17="|","|",O$7+'INF S4 3-351'!$AS17)</f>
        <v>|</v>
      </c>
      <c r="P9" s="207">
        <f ca="1">IF('INF S4 3-351'!$AQ17="|","|",P$7+'INF S4 3-351'!$AQ17)</f>
        <v>0.43298519923573425</v>
      </c>
      <c r="Q9" s="83">
        <f ca="1">IF('INF S4 3-351'!$AQ17="|","|",Q$7+'INF S4 3-351'!$AQ17)</f>
        <v>0.47465186590240094</v>
      </c>
      <c r="R9" s="190" t="str">
        <f ca="1">IF('INF S4 3-351'!$AS17="|","|",R$7+'INF S4 3-351'!$AS17)</f>
        <v>|</v>
      </c>
      <c r="S9" s="207">
        <f ca="1">IF('INF S4 3-351'!$AQ17="|","|",S$7+'INF S4 3-351'!$AQ17)</f>
        <v>0.51631853256906757</v>
      </c>
      <c r="T9" s="83">
        <f ca="1">IF('INF S4 3-351'!$AQ17="|","|",T$7+'INF S4 3-351'!$AQ17)</f>
        <v>0.55798519923573431</v>
      </c>
      <c r="U9" s="190" t="str">
        <f ca="1">IF('INF S4 3-351'!$AS17="|","|",U$7+'INF S4 3-351'!$AS17)</f>
        <v>|</v>
      </c>
      <c r="V9" s="207">
        <f ca="1">IF('INF S4 3-351'!$AQ17="|","|",V$7+'INF S4 3-351'!$AQ17)</f>
        <v>0.59965186590240094</v>
      </c>
      <c r="W9" s="83">
        <f ca="1">IF('INF S4 3-351'!$AQ17="|","|",W$7+'INF S4 3-351'!$AQ17)</f>
        <v>0.64131853256906757</v>
      </c>
      <c r="X9" s="207">
        <f ca="1">IF('INF S4 3-351'!$AQ17="|","|",X$7+'INF S4 3-351'!$AQ17)</f>
        <v>0.66215186590240094</v>
      </c>
      <c r="Y9" s="190" t="str">
        <f ca="1">IF('INF S4 3-351'!$AS17="|","|",Y$7+'INF S4 3-351'!$AS17)</f>
        <v>|</v>
      </c>
      <c r="Z9" s="83">
        <f ca="1">IF('INF S4 3-351'!$AQ17="|","|",Z$7+'INF S4 3-351'!$AQ17)</f>
        <v>0.6829851992357342</v>
      </c>
      <c r="AA9" s="207">
        <f ca="1">IF('INF S4 3-351'!$AQ17="|","|",AA$7+'INF S4 3-351'!$AQ17)</f>
        <v>0.70381853256906757</v>
      </c>
      <c r="AB9" s="190" t="str">
        <f ca="1">IF('INF S4 3-351'!$AS17="|","|",AB$7+'INF S4 3-351'!$AS17)</f>
        <v>|</v>
      </c>
      <c r="AC9" s="83">
        <f ca="1">IF('INF S4 3-351'!$AQ17="|","|",AC$7+'INF S4 3-351'!$AQ17)</f>
        <v>0.72465186590240083</v>
      </c>
      <c r="AD9" s="207">
        <f ca="1">IF('INF S4 3-351'!$AQ17="|","|",AD$7+'INF S4 3-351'!$AQ17)</f>
        <v>0.7454851992357342</v>
      </c>
      <c r="AE9" s="190" t="str">
        <f ca="1">IF('INF S4 3-351'!$AS17="|","|",AE$7+'INF S4 3-351'!$AS17)</f>
        <v>|</v>
      </c>
      <c r="AF9" s="83">
        <f ca="1">IF('INF S4 3-351'!$AQ17="|","|",AF$7+'INF S4 3-351'!$AQ17)</f>
        <v>0.76631853256906757</v>
      </c>
      <c r="AG9" s="207">
        <f ca="1">IF('INF S4 3-351'!$AQ17="|","|",AG$7+'INF S4 3-351'!$AQ17)</f>
        <v>0.8079851992357342</v>
      </c>
      <c r="AH9" s="190" t="str">
        <f ca="1">IF('INF S4 3-351'!$AS17="|","|",AH$7+'INF S4 3-351'!$AS17)</f>
        <v>|</v>
      </c>
      <c r="AI9" s="83">
        <f ca="1">IF('INF S4 3-351'!$AQ17="|","|",AI$7+'INF S4 3-351'!$AQ17)</f>
        <v>0.84965186590240083</v>
      </c>
      <c r="AJ9" s="207">
        <f ca="1">IF('INF S4 3-351'!$AQ17="|","|",AJ$7+'INF S4 3-351'!$AQ17)</f>
        <v>0.89131853256906757</v>
      </c>
      <c r="AK9" s="190" t="str">
        <f ca="1">IF('INF S4 3-351'!$AS17="|","|",AK$7+'INF S4 3-351'!$AS17)</f>
        <v>|</v>
      </c>
      <c r="AL9" s="83">
        <f ca="1">IF('INF S4 3-351'!$AQ17="|","|",AL$7+'INF S4 3-351'!$AQ17)</f>
        <v>0.9329851992357342</v>
      </c>
      <c r="AM9" s="207">
        <f ca="1">IF('INF S4 3-351'!$AQ17="|","|",AM$7+'INF S4 3-351'!$AQ17)</f>
        <v>0.97465186590240083</v>
      </c>
      <c r="CU9" s="185">
        <v>12.909000000000001</v>
      </c>
      <c r="CV9" s="153" t="s">
        <v>149</v>
      </c>
      <c r="CW9" s="180"/>
      <c r="CX9" s="83">
        <f ca="1">IF('INF S4 3-351'!$AY17="|","|",CX$14+'INF S4 3-351'!$AY17-'INF S4 3-351'!$AY$22+TIME(0,1,0))</f>
        <v>0.23438345166300167</v>
      </c>
      <c r="CY9" s="190" t="str">
        <f ca="1">IF('INF S4 3-351'!$BA17="|","|",CY$16+'INF S4 3-351'!$BA17)</f>
        <v>|</v>
      </c>
      <c r="CZ9" s="207">
        <f ca="1">IF('INF S4 3-351'!$AY17="|","|",CZ$16+'INF S4 3-351'!$AY17)</f>
        <v>0.25488952410170662</v>
      </c>
      <c r="DA9" s="83">
        <f ca="1">IF('INF S4 3-351'!$AY17="|","|",DA$14+'INF S4 3-351'!$AY17-'INF S4 3-351'!$AY$22+TIME(0,1,0))</f>
        <v>0.27605011832966841</v>
      </c>
      <c r="DB9" s="190" t="str">
        <f ca="1">IF('INF S4 3-351'!$BA17="|","|",DB$16+'INF S4 3-351'!$BA17)</f>
        <v>|</v>
      </c>
      <c r="DC9" s="207">
        <f ca="1">IF('INF S4 3-351'!$AY17="|","|",DC$16+'INF S4 3-351'!$AY17)</f>
        <v>0.29655619076837331</v>
      </c>
      <c r="DD9" s="83">
        <f ca="1">IF('INF S4 3-351'!$AY17="|","|",DD$14+'INF S4 3-351'!$AY17-'INF S4 3-351'!$AY$22+TIME(0,1,0))</f>
        <v>0.31771678499633504</v>
      </c>
      <c r="DE9" s="190" t="str">
        <f ca="1">IF('INF S4 3-351'!$BA17="|","|",DE$16+'INF S4 3-351'!$BA17)</f>
        <v>|</v>
      </c>
      <c r="DF9" s="207">
        <f ca="1">IF('INF S4 3-351'!$AY17="|","|",DF$16+'INF S4 3-351'!$AY17)</f>
        <v>0.33822285743503999</v>
      </c>
      <c r="DG9" s="83">
        <f ca="1">IF('INF S4 3-351'!$AY17="|","|",DG$14+'INF S4 3-351'!$AY17-'INF S4 3-351'!$AY$22+TIME(0,1,0))</f>
        <v>0.35938345166300179</v>
      </c>
      <c r="DH9" s="190" t="str">
        <f ca="1">IF('INF S4 3-351'!$BA17="|","|",DH$16+'INF S4 3-351'!$BA17)</f>
        <v>|</v>
      </c>
      <c r="DI9" s="207">
        <f ca="1">IF('INF S4 3-351'!$AY17="|","|",DI$16+'INF S4 3-351'!$AY17)</f>
        <v>0.37988952410170668</v>
      </c>
      <c r="DJ9" s="83">
        <f ca="1">IF('INF S4 3-351'!$AY17="|","|",DJ$14+'INF S4 3-351'!$AY17-'INF S4 3-351'!$AY$22+TIME(0,1,0))</f>
        <v>0.40105011832966841</v>
      </c>
      <c r="DK9" s="207">
        <f ca="1">IF('INF S4 3-351'!$AY17="|","|",DK$16+'INF S4 3-351'!$AY17)</f>
        <v>0.44238952410170668</v>
      </c>
      <c r="DL9" s="190" t="str">
        <f ca="1">IF('INF S4 3-351'!$BA17="|","|",DL$16+'INF S4 3-351'!$BA17)</f>
        <v>|</v>
      </c>
      <c r="DM9" s="83">
        <f ca="1">IF('INF S4 3-351'!$AY17="|","|",DM$14+'INF S4 3-351'!$AY17-'INF S4 3-351'!$AY$22+TIME(0,1,0))</f>
        <v>0.48438345166300179</v>
      </c>
      <c r="DN9" s="207">
        <f ca="1">IF('INF S4 3-351'!$AY17="|","|",DN$16+'INF S4 3-351'!$AY17)</f>
        <v>0.52572285743503999</v>
      </c>
      <c r="DO9" s="190" t="str">
        <f ca="1">IF('INF S4 3-351'!$BA17="|","|",DO$16+'INF S4 3-351'!$BA17)</f>
        <v>|</v>
      </c>
      <c r="DP9" s="83">
        <f ca="1">IF('INF S4 3-351'!$AY17="|","|",DP$14+'INF S4 3-351'!$AY17-'INF S4 3-351'!$AY$22+TIME(0,1,0))</f>
        <v>0.56771678499633504</v>
      </c>
      <c r="DQ9" s="207">
        <f ca="1">IF('INF S4 3-351'!$AY17="|","|",DQ$16+'INF S4 3-351'!$AY17)</f>
        <v>0.60905619076837336</v>
      </c>
      <c r="DR9" s="190" t="str">
        <f ca="1">IF('INF S4 3-351'!$BA17="|","|",DR$16+'INF S4 3-351'!$BA17)</f>
        <v>|</v>
      </c>
      <c r="DS9" s="83">
        <f ca="1">IF('INF S4 3-351'!$AY17="|","|",DS$14+'INF S4 3-351'!$AY17-'INF S4 3-351'!$AY$22+TIME(0,1,0))</f>
        <v>0.65105011832966841</v>
      </c>
      <c r="DT9" s="207">
        <f ca="1">IF('INF S4 3-351'!$AY17="|","|",DT$16+'INF S4 3-351'!$AY17)</f>
        <v>0.67155619076837336</v>
      </c>
      <c r="DU9" s="83">
        <f ca="1">IF('INF S4 3-351'!$AY17="|","|",DU$14+'INF S4 3-351'!$AY17-'INF S4 3-351'!$AY$22+TIME(0,1,0))</f>
        <v>0.69271678499633504</v>
      </c>
      <c r="DV9" s="190" t="str">
        <f ca="1">IF('INF S4 3-351'!$BA17="|","|",DV$16+'INF S4 3-351'!$BA17)</f>
        <v>|</v>
      </c>
      <c r="DW9" s="207">
        <f ca="1">IF('INF S4 3-351'!$AY17="|","|",DW$16+'INF S4 3-351'!$AY17)</f>
        <v>0.7132228574350401</v>
      </c>
      <c r="DX9" s="83">
        <f ca="1">IF('INF S4 3-351'!$AY17="|","|",DX$14+'INF S4 3-351'!$AY17-'INF S4 3-351'!$AY$22+TIME(0,1,0))</f>
        <v>0.73438345166300167</v>
      </c>
      <c r="DY9" s="190" t="str">
        <f ca="1">IF('INF S4 3-351'!$BA17="|","|",DY$16+'INF S4 3-351'!$BA17)</f>
        <v>|</v>
      </c>
      <c r="DZ9" s="207">
        <f ca="1">IF('INF S4 3-351'!$AY17="|","|",DZ$16+'INF S4 3-351'!$AY17)</f>
        <v>0.75488952410170673</v>
      </c>
      <c r="EA9" s="83">
        <f ca="1">IF('INF S4 3-351'!$AY17="|","|",EA$14+'INF S4 3-351'!$AY17-'INF S4 3-351'!$AY$22+TIME(0,1,0))</f>
        <v>0.77605011832966841</v>
      </c>
      <c r="EB9" s="190" t="str">
        <f ca="1">IF('INF S4 3-351'!$BA17="|","|",EB$16+'INF S4 3-351'!$BA17)</f>
        <v>|</v>
      </c>
      <c r="EC9" s="207">
        <f ca="1">IF('INF S4 3-351'!$AY17="|","|",EC$16+'INF S4 3-351'!$AY17)</f>
        <v>0.81738952410170673</v>
      </c>
      <c r="ED9" s="207">
        <f ca="1">IF('INF S4 3-351'!$AY17="|","|",ED$16+'INF S4 3-351'!$AY17)</f>
        <v>0.85905619076837336</v>
      </c>
      <c r="EE9" s="190" t="str">
        <f ca="1">IF('INF S4 3-351'!$BA17="|","|",EE$16+'INF S4 3-351'!$BA17)</f>
        <v>|</v>
      </c>
      <c r="EF9" s="207">
        <f ca="1">IF('INF S4 3-351'!$AY17="|","|",EF$16+'INF S4 3-351'!$AY17)</f>
        <v>0.9007228574350401</v>
      </c>
      <c r="EG9" s="83">
        <f ca="1">IF('INF S4 3-351'!$AY17="|","|",EG$14+'INF S4 3-351'!$AY17-'INF S4 3-351'!$AY$22+TIME(0,1,0))</f>
        <v>0.94271678499633504</v>
      </c>
      <c r="EH9" s="190" t="str">
        <f ca="1">IF('INF S4 3-351'!$BA17="|","|",EH$16+'INF S4 3-351'!$BA17)</f>
        <v>|</v>
      </c>
      <c r="EI9" s="207">
        <f ca="1">IF('INF S4 3-351'!$AY17="|","|",EI$16+'INF S4 3-351'!$AY17)</f>
        <v>0.98405619076837336</v>
      </c>
    </row>
    <row r="10" spans="1:139">
      <c r="A10" s="185">
        <v>17.742999999999999</v>
      </c>
      <c r="B10" s="153" t="s">
        <v>150</v>
      </c>
      <c r="C10" s="180"/>
      <c r="D10" s="207">
        <f ca="1">IF('INF S4 3-351'!$AQ18="|","|",D$7+'INF S4 3-351'!$AQ18)</f>
        <v>0.22750995954696709</v>
      </c>
      <c r="E10" s="190" t="str">
        <f ca="1">IF('INF S4 3-351'!$AS18="|","|",E$7+'INF S4 3-351'!$AS18)</f>
        <v>|</v>
      </c>
      <c r="F10" s="83">
        <f ca="1">IF('INF S4 3-351'!$AQ18="|","|",F$7+'INF S4 3-351'!$AQ18)</f>
        <v>0.26917662621363375</v>
      </c>
      <c r="G10" s="207">
        <f ca="1">IF('INF S4 3-351'!$AQ18="|","|",G$7+'INF S4 3-351'!$AQ18)</f>
        <v>0.29000995954696707</v>
      </c>
      <c r="H10" s="190" t="str">
        <f ca="1">IF('INF S4 3-351'!$AS18="|","|",H$7+'INF S4 3-351'!$AS18)</f>
        <v>|</v>
      </c>
      <c r="I10" s="83">
        <f ca="1">IF('INF S4 3-351'!$AQ18="|","|",I$7+'INF S4 3-351'!$AQ18)</f>
        <v>0.31084329288030038</v>
      </c>
      <c r="J10" s="207">
        <f ca="1">IF('INF S4 3-351'!$AQ18="|","|",J$7+'INF S4 3-351'!$AQ18)</f>
        <v>0.33167662621363375</v>
      </c>
      <c r="K10" s="190" t="str">
        <f ca="1">IF('INF S4 3-351'!$AS18="|","|",K$7+'INF S4 3-351'!$AS18)</f>
        <v>|</v>
      </c>
      <c r="L10" s="83">
        <f ca="1">IF('INF S4 3-351'!$AQ18="|","|",L$7+'INF S4 3-351'!$AQ18)</f>
        <v>0.35250995954696707</v>
      </c>
      <c r="M10" s="207">
        <f ca="1">IF('INF S4 3-351'!$AQ18="|","|",M$7+'INF S4 3-351'!$AQ18)</f>
        <v>0.37334329288030038</v>
      </c>
      <c r="N10" s="83">
        <f ca="1">IF('INF S4 3-351'!$AQ18="|","|",N$7+'INF S4 3-351'!$AQ18)</f>
        <v>0.39417662621363375</v>
      </c>
      <c r="O10" s="190" t="str">
        <f ca="1">IF('INF S4 3-351'!$AS18="|","|",O$7+'INF S4 3-351'!$AS18)</f>
        <v>|</v>
      </c>
      <c r="P10" s="207">
        <f ca="1">IF('INF S4 3-351'!$AQ18="|","|",P$7+'INF S4 3-351'!$AQ18)</f>
        <v>0.43584329288030038</v>
      </c>
      <c r="Q10" s="83">
        <f ca="1">IF('INF S4 3-351'!$AQ18="|","|",Q$7+'INF S4 3-351'!$AQ18)</f>
        <v>0.47750995954696707</v>
      </c>
      <c r="R10" s="190" t="str">
        <f ca="1">IF('INF S4 3-351'!$AS18="|","|",R$7+'INF S4 3-351'!$AS18)</f>
        <v>|</v>
      </c>
      <c r="S10" s="207">
        <f ca="1">IF('INF S4 3-351'!$AQ18="|","|",S$7+'INF S4 3-351'!$AQ18)</f>
        <v>0.5191766262136337</v>
      </c>
      <c r="T10" s="83">
        <f ca="1">IF('INF S4 3-351'!$AQ18="|","|",T$7+'INF S4 3-351'!$AQ18)</f>
        <v>0.56084329288030044</v>
      </c>
      <c r="U10" s="190" t="str">
        <f ca="1">IF('INF S4 3-351'!$AS18="|","|",U$7+'INF S4 3-351'!$AS18)</f>
        <v>|</v>
      </c>
      <c r="V10" s="207">
        <f ca="1">IF('INF S4 3-351'!$AQ18="|","|",V$7+'INF S4 3-351'!$AQ18)</f>
        <v>0.60250995954696707</v>
      </c>
      <c r="W10" s="83">
        <f ca="1">IF('INF S4 3-351'!$AQ18="|","|",W$7+'INF S4 3-351'!$AQ18)</f>
        <v>0.6441766262136337</v>
      </c>
      <c r="X10" s="207">
        <f ca="1">IF('INF S4 3-351'!$AQ18="|","|",X$7+'INF S4 3-351'!$AQ18)</f>
        <v>0.66500995954696707</v>
      </c>
      <c r="Y10" s="190" t="str">
        <f ca="1">IF('INF S4 3-351'!$AS18="|","|",Y$7+'INF S4 3-351'!$AS18)</f>
        <v>|</v>
      </c>
      <c r="Z10" s="83">
        <f ca="1">IF('INF S4 3-351'!$AQ18="|","|",Z$7+'INF S4 3-351'!$AQ18)</f>
        <v>0.68584329288030033</v>
      </c>
      <c r="AA10" s="207">
        <f ca="1">IF('INF S4 3-351'!$AQ18="|","|",AA$7+'INF S4 3-351'!$AQ18)</f>
        <v>0.7066766262136337</v>
      </c>
      <c r="AB10" s="190" t="str">
        <f ca="1">IF('INF S4 3-351'!$AS18="|","|",AB$7+'INF S4 3-351'!$AS18)</f>
        <v>|</v>
      </c>
      <c r="AC10" s="83">
        <f ca="1">IF('INF S4 3-351'!$AQ18="|","|",AC$7+'INF S4 3-351'!$AQ18)</f>
        <v>0.72750995954696696</v>
      </c>
      <c r="AD10" s="207">
        <f ca="1">IF('INF S4 3-351'!$AQ18="|","|",AD$7+'INF S4 3-351'!$AQ18)</f>
        <v>0.74834329288030033</v>
      </c>
      <c r="AE10" s="190" t="str">
        <f ca="1">IF('INF S4 3-351'!$AS18="|","|",AE$7+'INF S4 3-351'!$AS18)</f>
        <v>|</v>
      </c>
      <c r="AF10" s="83">
        <f ca="1">IF('INF S4 3-351'!$AQ18="|","|",AF$7+'INF S4 3-351'!$AQ18)</f>
        <v>0.7691766262136337</v>
      </c>
      <c r="AG10" s="207">
        <f ca="1">IF('INF S4 3-351'!$AQ18="|","|",AG$7+'INF S4 3-351'!$AQ18)</f>
        <v>0.81084329288030033</v>
      </c>
      <c r="AH10" s="190" t="str">
        <f ca="1">IF('INF S4 3-351'!$AS18="|","|",AH$7+'INF S4 3-351'!$AS18)</f>
        <v>|</v>
      </c>
      <c r="AI10" s="83">
        <f ca="1">IF('INF S4 3-351'!$AQ18="|","|",AI$7+'INF S4 3-351'!$AQ18)</f>
        <v>0.85250995954696696</v>
      </c>
      <c r="AJ10" s="207">
        <f ca="1">IF('INF S4 3-351'!$AQ18="|","|",AJ$7+'INF S4 3-351'!$AQ18)</f>
        <v>0.8941766262136337</v>
      </c>
      <c r="AK10" s="190" t="str">
        <f ca="1">IF('INF S4 3-351'!$AS18="|","|",AK$7+'INF S4 3-351'!$AS18)</f>
        <v>|</v>
      </c>
      <c r="AL10" s="83">
        <f ca="1">IF('INF S4 3-351'!$AQ18="|","|",AL$7+'INF S4 3-351'!$AQ18)</f>
        <v>0.93584329288030033</v>
      </c>
      <c r="AM10" s="207">
        <f ca="1">IF('INF S4 3-351'!$AQ18="|","|",AM$7+'INF S4 3-351'!$AQ18)</f>
        <v>0.97750995954696696</v>
      </c>
      <c r="CU10" s="185">
        <v>17.742999999999999</v>
      </c>
      <c r="CV10" s="153" t="s">
        <v>150</v>
      </c>
      <c r="CW10" s="180"/>
      <c r="CX10" s="83">
        <f ca="1">IF('INF S4 3-351'!$AY18="|","|",CX$14+'INF S4 3-351'!$AY18-'INF S4 3-351'!$AY$22+TIME(0,1,0))</f>
        <v>0.23152535801843555</v>
      </c>
      <c r="CY10" s="190" t="str">
        <f ca="1">IF('INF S4 3-351'!$BA18="|","|",CY$16+'INF S4 3-351'!$BA18)</f>
        <v>|</v>
      </c>
      <c r="CZ10" s="207">
        <f ca="1">IF('INF S4 3-351'!$AY18="|","|",CZ$16+'INF S4 3-351'!$AY18)</f>
        <v>0.25203143045714044</v>
      </c>
      <c r="DA10" s="83">
        <f ca="1">IF('INF S4 3-351'!$AY18="|","|",DA$14+'INF S4 3-351'!$AY18-'INF S4 3-351'!$AY$22+TIME(0,1,0))</f>
        <v>0.27319202468510223</v>
      </c>
      <c r="DB10" s="190" t="str">
        <f ca="1">IF('INF S4 3-351'!$BA18="|","|",DB$16+'INF S4 3-351'!$BA18)</f>
        <v>|</v>
      </c>
      <c r="DC10" s="207">
        <f ca="1">IF('INF S4 3-351'!$AY18="|","|",DC$16+'INF S4 3-351'!$AY18)</f>
        <v>0.29369809712380712</v>
      </c>
      <c r="DD10" s="83">
        <f ca="1">IF('INF S4 3-351'!$AY18="|","|",DD$14+'INF S4 3-351'!$AY18-'INF S4 3-351'!$AY$22+TIME(0,1,0))</f>
        <v>0.31485869135176886</v>
      </c>
      <c r="DE10" s="190" t="str">
        <f ca="1">IF('INF S4 3-351'!$BA18="|","|",DE$16+'INF S4 3-351'!$BA18)</f>
        <v>|</v>
      </c>
      <c r="DF10" s="207">
        <f ca="1">IF('INF S4 3-351'!$AY18="|","|",DF$16+'INF S4 3-351'!$AY18)</f>
        <v>0.33536476379047381</v>
      </c>
      <c r="DG10" s="83">
        <f ca="1">IF('INF S4 3-351'!$AY18="|","|",DG$14+'INF S4 3-351'!$AY18-'INF S4 3-351'!$AY$22+TIME(0,1,0))</f>
        <v>0.3565253580184356</v>
      </c>
      <c r="DH10" s="190" t="str">
        <f ca="1">IF('INF S4 3-351'!$BA18="|","|",DH$16+'INF S4 3-351'!$BA18)</f>
        <v>|</v>
      </c>
      <c r="DI10" s="207">
        <f ca="1">IF('INF S4 3-351'!$AY18="|","|",DI$16+'INF S4 3-351'!$AY18)</f>
        <v>0.37703143045714049</v>
      </c>
      <c r="DJ10" s="83">
        <f ca="1">IF('INF S4 3-351'!$AY18="|","|",DJ$14+'INF S4 3-351'!$AY18-'INF S4 3-351'!$AY$22+TIME(0,1,0))</f>
        <v>0.39819202468510223</v>
      </c>
      <c r="DK10" s="207">
        <f ca="1">IF('INF S4 3-351'!$AY18="|","|",DK$16+'INF S4 3-351'!$AY18)</f>
        <v>0.43953143045714049</v>
      </c>
      <c r="DL10" s="190" t="str">
        <f ca="1">IF('INF S4 3-351'!$BA18="|","|",DL$16+'INF S4 3-351'!$BA18)</f>
        <v>|</v>
      </c>
      <c r="DM10" s="83">
        <f ca="1">IF('INF S4 3-351'!$AY18="|","|",DM$14+'INF S4 3-351'!$AY18-'INF S4 3-351'!$AY$22+TIME(0,1,0))</f>
        <v>0.4815253580184356</v>
      </c>
      <c r="DN10" s="207">
        <f ca="1">IF('INF S4 3-351'!$AY18="|","|",DN$16+'INF S4 3-351'!$AY18)</f>
        <v>0.52286476379047375</v>
      </c>
      <c r="DO10" s="190" t="str">
        <f ca="1">IF('INF S4 3-351'!$BA18="|","|",DO$16+'INF S4 3-351'!$BA18)</f>
        <v>|</v>
      </c>
      <c r="DP10" s="83">
        <f ca="1">IF('INF S4 3-351'!$AY18="|","|",DP$14+'INF S4 3-351'!$AY18-'INF S4 3-351'!$AY$22+TIME(0,1,0))</f>
        <v>0.5648586913517688</v>
      </c>
      <c r="DQ10" s="207">
        <f ca="1">IF('INF S4 3-351'!$AY18="|","|",DQ$16+'INF S4 3-351'!$AY18)</f>
        <v>0.60619809712380712</v>
      </c>
      <c r="DR10" s="190" t="str">
        <f ca="1">IF('INF S4 3-351'!$BA18="|","|",DR$16+'INF S4 3-351'!$BA18)</f>
        <v>|</v>
      </c>
      <c r="DS10" s="83">
        <f ca="1">IF('INF S4 3-351'!$AY18="|","|",DS$14+'INF S4 3-351'!$AY18-'INF S4 3-351'!$AY$22+TIME(0,1,0))</f>
        <v>0.64819202468510217</v>
      </c>
      <c r="DT10" s="207">
        <f ca="1">IF('INF S4 3-351'!$AY18="|","|",DT$16+'INF S4 3-351'!$AY18)</f>
        <v>0.66869809712380712</v>
      </c>
      <c r="DU10" s="83">
        <f ca="1">IF('INF S4 3-351'!$AY18="|","|",DU$14+'INF S4 3-351'!$AY18-'INF S4 3-351'!$AY$22+TIME(0,1,0))</f>
        <v>0.6898586913517688</v>
      </c>
      <c r="DV10" s="190" t="str">
        <f ca="1">IF('INF S4 3-351'!$BA18="|","|",DV$16+'INF S4 3-351'!$BA18)</f>
        <v>|</v>
      </c>
      <c r="DW10" s="207">
        <f ca="1">IF('INF S4 3-351'!$AY18="|","|",DW$16+'INF S4 3-351'!$AY18)</f>
        <v>0.71036476379047386</v>
      </c>
      <c r="DX10" s="83">
        <f ca="1">IF('INF S4 3-351'!$AY18="|","|",DX$14+'INF S4 3-351'!$AY18-'INF S4 3-351'!$AY$22+TIME(0,1,0))</f>
        <v>0.73152535801843543</v>
      </c>
      <c r="DY10" s="190" t="str">
        <f ca="1">IF('INF S4 3-351'!$BA18="|","|",DY$16+'INF S4 3-351'!$BA18)</f>
        <v>|</v>
      </c>
      <c r="DZ10" s="207">
        <f ca="1">IF('INF S4 3-351'!$AY18="|","|",DZ$16+'INF S4 3-351'!$AY18)</f>
        <v>0.75203143045714049</v>
      </c>
      <c r="EA10" s="83">
        <f ca="1">IF('INF S4 3-351'!$AY18="|","|",EA$14+'INF S4 3-351'!$AY18-'INF S4 3-351'!$AY$22+TIME(0,1,0))</f>
        <v>0.77319202468510217</v>
      </c>
      <c r="EB10" s="190" t="str">
        <f ca="1">IF('INF S4 3-351'!$BA18="|","|",EB$16+'INF S4 3-351'!$BA18)</f>
        <v>|</v>
      </c>
      <c r="EC10" s="207">
        <f ca="1">IF('INF S4 3-351'!$AY18="|","|",EC$16+'INF S4 3-351'!$AY18)</f>
        <v>0.81453143045714049</v>
      </c>
      <c r="ED10" s="207">
        <f ca="1">IF('INF S4 3-351'!$AY18="|","|",ED$16+'INF S4 3-351'!$AY18)</f>
        <v>0.85619809712380712</v>
      </c>
      <c r="EE10" s="190" t="str">
        <f ca="1">IF('INF S4 3-351'!$BA18="|","|",EE$16+'INF S4 3-351'!$BA18)</f>
        <v>|</v>
      </c>
      <c r="EF10" s="207">
        <f ca="1">IF('INF S4 3-351'!$AY18="|","|",EF$16+'INF S4 3-351'!$AY18)</f>
        <v>0.89786476379047386</v>
      </c>
      <c r="EG10" s="83">
        <f ca="1">IF('INF S4 3-351'!$AY18="|","|",EG$14+'INF S4 3-351'!$AY18-'INF S4 3-351'!$AY$22+TIME(0,1,0))</f>
        <v>0.9398586913517688</v>
      </c>
      <c r="EH10" s="190" t="str">
        <f ca="1">IF('INF S4 3-351'!$BA18="|","|",EH$16+'INF S4 3-351'!$BA18)</f>
        <v>|</v>
      </c>
      <c r="EI10" s="207">
        <f ca="1">IF('INF S4 3-351'!$AY18="|","|",EI$16+'INF S4 3-351'!$AY18)</f>
        <v>0.98119809712380712</v>
      </c>
    </row>
    <row r="11" spans="1:139">
      <c r="A11" s="185">
        <v>19.899999999999999</v>
      </c>
      <c r="B11" s="286" t="s">
        <v>153</v>
      </c>
      <c r="C11" s="180"/>
      <c r="D11" s="207">
        <f ca="1">IF('INF S4 3-351'!$AQ19="|","|",D$7+'INF S4 3-351'!$AQ19)</f>
        <v>0.22941708898213153</v>
      </c>
      <c r="E11" s="190" t="str">
        <f ca="1">IF('INF S4 3-351'!$AS19="|","|",E$7+'INF S4 3-351'!$AS19)</f>
        <v>|</v>
      </c>
      <c r="F11" s="83">
        <f ca="1">IF('INF S4 3-351'!$AQ19="|","|",F$7+'INF S4 3-351'!$AQ19)</f>
        <v>0.27108375564879822</v>
      </c>
      <c r="G11" s="207">
        <f ca="1">IF('INF S4 3-351'!$AQ19="|","|",G$7+'INF S4 3-351'!$AQ19)</f>
        <v>0.29191708898213153</v>
      </c>
      <c r="H11" s="190" t="str">
        <f ca="1">IF('INF S4 3-351'!$AS19="|","|",H$7+'INF S4 3-351'!$AS19)</f>
        <v>|</v>
      </c>
      <c r="I11" s="83">
        <f ca="1">IF('INF S4 3-351'!$AQ19="|","|",I$7+'INF S4 3-351'!$AQ19)</f>
        <v>0.31275042231546485</v>
      </c>
      <c r="J11" s="207">
        <f ca="1">IF('INF S4 3-351'!$AQ19="|","|",J$7+'INF S4 3-351'!$AQ19)</f>
        <v>0.33358375564879822</v>
      </c>
      <c r="K11" s="190" t="str">
        <f ca="1">IF('INF S4 3-351'!$AS19="|","|",K$7+'INF S4 3-351'!$AS19)</f>
        <v>|</v>
      </c>
      <c r="L11" s="83">
        <f ca="1">IF('INF S4 3-351'!$AQ19="|","|",L$7+'INF S4 3-351'!$AQ19)</f>
        <v>0.35441708898213153</v>
      </c>
      <c r="M11" s="207">
        <f ca="1">IF('INF S4 3-351'!$AQ19="|","|",M$7+'INF S4 3-351'!$AQ19)</f>
        <v>0.37525042231546485</v>
      </c>
      <c r="N11" s="83">
        <f ca="1">IF('INF S4 3-351'!$AQ19="|","|",N$7+'INF S4 3-351'!$AQ19)</f>
        <v>0.39608375564879822</v>
      </c>
      <c r="O11" s="190" t="str">
        <f ca="1">IF('INF S4 3-351'!$AS19="|","|",O$7+'INF S4 3-351'!$AS19)</f>
        <v>|</v>
      </c>
      <c r="P11" s="207">
        <f ca="1">IF('INF S4 3-351'!$AQ19="|","|",P$7+'INF S4 3-351'!$AQ19)</f>
        <v>0.43775042231546485</v>
      </c>
      <c r="Q11" s="83">
        <f ca="1">IF('INF S4 3-351'!$AQ19="|","|",Q$7+'INF S4 3-351'!$AQ19)</f>
        <v>0.47941708898213153</v>
      </c>
      <c r="R11" s="190" t="str">
        <f ca="1">IF('INF S4 3-351'!$AS19="|","|",R$7+'INF S4 3-351'!$AS19)</f>
        <v>|</v>
      </c>
      <c r="S11" s="207">
        <f ca="1">IF('INF S4 3-351'!$AQ19="|","|",S$7+'INF S4 3-351'!$AQ19)</f>
        <v>0.52108375564879816</v>
      </c>
      <c r="T11" s="83">
        <f ca="1">IF('INF S4 3-351'!$AQ19="|","|",T$7+'INF S4 3-351'!$AQ19)</f>
        <v>0.5627504223154649</v>
      </c>
      <c r="U11" s="190" t="str">
        <f ca="1">IF('INF S4 3-351'!$AS19="|","|",U$7+'INF S4 3-351'!$AS19)</f>
        <v>|</v>
      </c>
      <c r="V11" s="207">
        <f ca="1">IF('INF S4 3-351'!$AQ19="|","|",V$7+'INF S4 3-351'!$AQ19)</f>
        <v>0.60441708898213153</v>
      </c>
      <c r="W11" s="83">
        <f ca="1">IF('INF S4 3-351'!$AQ19="|","|",W$7+'INF S4 3-351'!$AQ19)</f>
        <v>0.64608375564879816</v>
      </c>
      <c r="X11" s="207">
        <f ca="1">IF('INF S4 3-351'!$AQ19="|","|",X$7+'INF S4 3-351'!$AQ19)</f>
        <v>0.66691708898213153</v>
      </c>
      <c r="Y11" s="190" t="str">
        <f ca="1">IF('INF S4 3-351'!$AS19="|","|",Y$7+'INF S4 3-351'!$AS19)</f>
        <v>|</v>
      </c>
      <c r="Z11" s="83">
        <f ca="1">IF('INF S4 3-351'!$AQ19="|","|",Z$7+'INF S4 3-351'!$AQ19)</f>
        <v>0.68775042231546479</v>
      </c>
      <c r="AA11" s="207">
        <f ca="1">IF('INF S4 3-351'!$AQ19="|","|",AA$7+'INF S4 3-351'!$AQ19)</f>
        <v>0.70858375564879816</v>
      </c>
      <c r="AB11" s="190" t="str">
        <f ca="1">IF('INF S4 3-351'!$AS19="|","|",AB$7+'INF S4 3-351'!$AS19)</f>
        <v>|</v>
      </c>
      <c r="AC11" s="83">
        <f ca="1">IF('INF S4 3-351'!$AQ19="|","|",AC$7+'INF S4 3-351'!$AQ19)</f>
        <v>0.72941708898213142</v>
      </c>
      <c r="AD11" s="207">
        <f ca="1">IF('INF S4 3-351'!$AQ19="|","|",AD$7+'INF S4 3-351'!$AQ19)</f>
        <v>0.75025042231546479</v>
      </c>
      <c r="AE11" s="190" t="str">
        <f ca="1">IF('INF S4 3-351'!$AS19="|","|",AE$7+'INF S4 3-351'!$AS19)</f>
        <v>|</v>
      </c>
      <c r="AF11" s="83">
        <f ca="1">IF('INF S4 3-351'!$AQ19="|","|",AF$7+'INF S4 3-351'!$AQ19)</f>
        <v>0.77108375564879816</v>
      </c>
      <c r="AG11" s="207">
        <f ca="1">IF('INF S4 3-351'!$AQ19="|","|",AG$7+'INF S4 3-351'!$AQ19)</f>
        <v>0.81275042231546479</v>
      </c>
      <c r="AH11" s="190" t="str">
        <f ca="1">IF('INF S4 3-351'!$AS19="|","|",AH$7+'INF S4 3-351'!$AS19)</f>
        <v>|</v>
      </c>
      <c r="AI11" s="83">
        <f ca="1">IF('INF S4 3-351'!$AQ19="|","|",AI$7+'INF S4 3-351'!$AQ19)</f>
        <v>0.85441708898213142</v>
      </c>
      <c r="AJ11" s="207">
        <f ca="1">IF('INF S4 3-351'!$AQ19="|","|",AJ$7+'INF S4 3-351'!$AQ19)</f>
        <v>0.89608375564879816</v>
      </c>
      <c r="AK11" s="190" t="str">
        <f ca="1">IF('INF S4 3-351'!$AS19="|","|",AK$7+'INF S4 3-351'!$AS19)</f>
        <v>|</v>
      </c>
      <c r="AL11" s="83">
        <f ca="1">IF('INF S4 3-351'!$AQ19="|","|",AL$7+'INF S4 3-351'!$AQ19)</f>
        <v>0.93775042231546479</v>
      </c>
      <c r="AM11" s="207">
        <f ca="1">IF('INF S4 3-351'!$AQ19="|","|",AM$7+'INF S4 3-351'!$AQ19)</f>
        <v>0.97941708898213142</v>
      </c>
      <c r="CU11" s="185">
        <v>19.899999999999999</v>
      </c>
      <c r="CV11" s="286" t="s">
        <v>153</v>
      </c>
      <c r="CW11" s="180"/>
      <c r="CX11" s="83">
        <f ca="1">IF('INF S4 3-351'!$AY19="|","|",CX$14+'INF S4 3-351'!$AY19-'INF S4 3-351'!$AY$22+TIME(0,1,0))</f>
        <v>0.22961822858327108</v>
      </c>
      <c r="CY11" s="190" t="str">
        <f ca="1">IF('INF S4 3-351'!$BA19="|","|",CY$16+'INF S4 3-351'!$BA19)</f>
        <v>|</v>
      </c>
      <c r="CZ11" s="207">
        <f ca="1">IF('INF S4 3-351'!$AY19="|","|",CZ$16+'INF S4 3-351'!$AY19)</f>
        <v>0.25012430102197603</v>
      </c>
      <c r="DA11" s="83">
        <f ca="1">IF('INF S4 3-351'!$AY19="|","|",DA$14+'INF S4 3-351'!$AY19-'INF S4 3-351'!$AY$22+TIME(0,1,0))</f>
        <v>0.27128489524993776</v>
      </c>
      <c r="DB11" s="190" t="str">
        <f ca="1">IF('INF S4 3-351'!$BA19="|","|",DB$16+'INF S4 3-351'!$BA19)</f>
        <v>|</v>
      </c>
      <c r="DC11" s="207">
        <f ca="1">IF('INF S4 3-351'!$AY19="|","|",DC$16+'INF S4 3-351'!$AY19)</f>
        <v>0.29179096768864266</v>
      </c>
      <c r="DD11" s="83">
        <f ca="1">IF('INF S4 3-351'!$AY19="|","|",DD$14+'INF S4 3-351'!$AY19-'INF S4 3-351'!$AY$22+TIME(0,1,0))</f>
        <v>0.31295156191660439</v>
      </c>
      <c r="DE11" s="190" t="str">
        <f ca="1">IF('INF S4 3-351'!$BA19="|","|",DE$16+'INF S4 3-351'!$BA19)</f>
        <v>|</v>
      </c>
      <c r="DF11" s="207">
        <f ca="1">IF('INF S4 3-351'!$AY19="|","|",DF$16+'INF S4 3-351'!$AY19)</f>
        <v>0.3334576343553094</v>
      </c>
      <c r="DG11" s="83">
        <f ca="1">IF('INF S4 3-351'!$AY19="|","|",DG$14+'INF S4 3-351'!$AY19-'INF S4 3-351'!$AY$22+TIME(0,1,0))</f>
        <v>0.35461822858327113</v>
      </c>
      <c r="DH11" s="190" t="str">
        <f ca="1">IF('INF S4 3-351'!$BA19="|","|",DH$16+'INF S4 3-351'!$BA19)</f>
        <v>|</v>
      </c>
      <c r="DI11" s="207">
        <f ca="1">IF('INF S4 3-351'!$AY19="|","|",DI$16+'INF S4 3-351'!$AY19)</f>
        <v>0.37512430102197603</v>
      </c>
      <c r="DJ11" s="83">
        <f ca="1">IF('INF S4 3-351'!$AY19="|","|",DJ$14+'INF S4 3-351'!$AY19-'INF S4 3-351'!$AY$22+TIME(0,1,0))</f>
        <v>0.39628489524993776</v>
      </c>
      <c r="DK11" s="207">
        <f ca="1">IF('INF S4 3-351'!$AY19="|","|",DK$16+'INF S4 3-351'!$AY19)</f>
        <v>0.43762430102197603</v>
      </c>
      <c r="DL11" s="190" t="str">
        <f ca="1">IF('INF S4 3-351'!$BA19="|","|",DL$16+'INF S4 3-351'!$BA19)</f>
        <v>|</v>
      </c>
      <c r="DM11" s="83">
        <f ca="1">IF('INF S4 3-351'!$AY19="|","|",DM$14+'INF S4 3-351'!$AY19-'INF S4 3-351'!$AY$22+TIME(0,1,0))</f>
        <v>0.47961822858327113</v>
      </c>
      <c r="DN11" s="207">
        <f ca="1">IF('INF S4 3-351'!$AY19="|","|",DN$16+'INF S4 3-351'!$AY19)</f>
        <v>0.5209576343553094</v>
      </c>
      <c r="DO11" s="190" t="str">
        <f ca="1">IF('INF S4 3-351'!$BA19="|","|",DO$16+'INF S4 3-351'!$BA19)</f>
        <v>|</v>
      </c>
      <c r="DP11" s="83">
        <f ca="1">IF('INF S4 3-351'!$AY19="|","|",DP$14+'INF S4 3-351'!$AY19-'INF S4 3-351'!$AY$22+TIME(0,1,0))</f>
        <v>0.56295156191660445</v>
      </c>
      <c r="DQ11" s="207">
        <f ca="1">IF('INF S4 3-351'!$AY19="|","|",DQ$16+'INF S4 3-351'!$AY19)</f>
        <v>0.60429096768864277</v>
      </c>
      <c r="DR11" s="190" t="str">
        <f ca="1">IF('INF S4 3-351'!$BA19="|","|",DR$16+'INF S4 3-351'!$BA19)</f>
        <v>|</v>
      </c>
      <c r="DS11" s="83">
        <f ca="1">IF('INF S4 3-351'!$AY19="|","|",DS$14+'INF S4 3-351'!$AY19-'INF S4 3-351'!$AY$22+TIME(0,1,0))</f>
        <v>0.64628489524993782</v>
      </c>
      <c r="DT11" s="207">
        <f ca="1">IF('INF S4 3-351'!$AY19="|","|",DT$16+'INF S4 3-351'!$AY19)</f>
        <v>0.66679096768864277</v>
      </c>
      <c r="DU11" s="83">
        <f ca="1">IF('INF S4 3-351'!$AY19="|","|",DU$14+'INF S4 3-351'!$AY19-'INF S4 3-351'!$AY$22+TIME(0,1,0))</f>
        <v>0.68795156191660445</v>
      </c>
      <c r="DV11" s="190" t="str">
        <f ca="1">IF('INF S4 3-351'!$BA19="|","|",DV$16+'INF S4 3-351'!$BA19)</f>
        <v>|</v>
      </c>
      <c r="DW11" s="207">
        <f ca="1">IF('INF S4 3-351'!$AY19="|","|",DW$16+'INF S4 3-351'!$AY19)</f>
        <v>0.70845763435530951</v>
      </c>
      <c r="DX11" s="83">
        <f ca="1">IF('INF S4 3-351'!$AY19="|","|",DX$14+'INF S4 3-351'!$AY19-'INF S4 3-351'!$AY$22+TIME(0,1,0))</f>
        <v>0.72961822858327108</v>
      </c>
      <c r="DY11" s="190" t="str">
        <f ca="1">IF('INF S4 3-351'!$BA19="|","|",DY$16+'INF S4 3-351'!$BA19)</f>
        <v>|</v>
      </c>
      <c r="DZ11" s="207">
        <f ca="1">IF('INF S4 3-351'!$AY19="|","|",DZ$16+'INF S4 3-351'!$AY19)</f>
        <v>0.75012430102197614</v>
      </c>
      <c r="EA11" s="83">
        <f ca="1">IF('INF S4 3-351'!$AY19="|","|",EA$14+'INF S4 3-351'!$AY19-'INF S4 3-351'!$AY$22+TIME(0,1,0))</f>
        <v>0.77128489524993782</v>
      </c>
      <c r="EB11" s="190" t="str">
        <f ca="1">IF('INF S4 3-351'!$BA19="|","|",EB$16+'INF S4 3-351'!$BA19)</f>
        <v>|</v>
      </c>
      <c r="EC11" s="207">
        <f ca="1">IF('INF S4 3-351'!$AY19="|","|",EC$16+'INF S4 3-351'!$AY19)</f>
        <v>0.81262430102197614</v>
      </c>
      <c r="ED11" s="207">
        <f ca="1">IF('INF S4 3-351'!$AY19="|","|",ED$16+'INF S4 3-351'!$AY19)</f>
        <v>0.85429096768864277</v>
      </c>
      <c r="EE11" s="190" t="str">
        <f ca="1">IF('INF S4 3-351'!$BA19="|","|",EE$16+'INF S4 3-351'!$BA19)</f>
        <v>|</v>
      </c>
      <c r="EF11" s="207">
        <f ca="1">IF('INF S4 3-351'!$AY19="|","|",EF$16+'INF S4 3-351'!$AY19)</f>
        <v>0.89595763435530951</v>
      </c>
      <c r="EG11" s="83">
        <f ca="1">IF('INF S4 3-351'!$AY19="|","|",EG$14+'INF S4 3-351'!$AY19-'INF S4 3-351'!$AY$22+TIME(0,1,0))</f>
        <v>0.93795156191660445</v>
      </c>
      <c r="EH11" s="190" t="str">
        <f ca="1">IF('INF S4 3-351'!$BA19="|","|",EH$16+'INF S4 3-351'!$BA19)</f>
        <v>|</v>
      </c>
      <c r="EI11" s="207">
        <f ca="1">IF('INF S4 3-351'!$AY19="|","|",EI$16+'INF S4 3-351'!$AY19)</f>
        <v>0.97929096768864277</v>
      </c>
    </row>
    <row r="12" spans="1:139">
      <c r="A12" s="185">
        <v>24.254000000000001</v>
      </c>
      <c r="B12" s="154" t="s">
        <v>151</v>
      </c>
      <c r="C12" s="180"/>
      <c r="D12" s="207">
        <f ca="1">IF('INF S4 3-351'!$AQ20="|","|",D$7+'INF S4 3-351'!$AQ20)</f>
        <v>0.23210466980618485</v>
      </c>
      <c r="E12" s="190" t="str">
        <f ca="1">IF('INF S4 3-351'!$AS20="|","|",E$7+'INF S4 3-351'!$AS20)</f>
        <v>|</v>
      </c>
      <c r="F12" s="83">
        <f ca="1">IF('INF S4 3-351'!$AQ20="|","|",F$7+'INF S4 3-351'!$AQ20)</f>
        <v>0.27377133647285157</v>
      </c>
      <c r="G12" s="207">
        <f ca="1">IF('INF S4 3-351'!$AQ20="|","|",G$7+'INF S4 3-351'!$AQ20)</f>
        <v>0.29460466980618488</v>
      </c>
      <c r="H12" s="190" t="str">
        <f ca="1">IF('INF S4 3-351'!$AS20="|","|",H$7+'INF S4 3-351'!$AS20)</f>
        <v>|</v>
      </c>
      <c r="I12" s="83">
        <f ca="1">IF('INF S4 3-351'!$AQ20="|","|",I$7+'INF S4 3-351'!$AQ20)</f>
        <v>0.3154380031395182</v>
      </c>
      <c r="J12" s="207">
        <f ca="1">IF('INF S4 3-351'!$AQ20="|","|",J$7+'INF S4 3-351'!$AQ20)</f>
        <v>0.33627133647285157</v>
      </c>
      <c r="K12" s="190" t="str">
        <f ca="1">IF('INF S4 3-351'!$AS20="|","|",K$7+'INF S4 3-351'!$AS20)</f>
        <v>|</v>
      </c>
      <c r="L12" s="83">
        <f ca="1">IF('INF S4 3-351'!$AQ20="|","|",L$7+'INF S4 3-351'!$AQ20)</f>
        <v>0.35710466980618488</v>
      </c>
      <c r="M12" s="207">
        <f ca="1">IF('INF S4 3-351'!$AQ20="|","|",M$7+'INF S4 3-351'!$AQ20)</f>
        <v>0.3779380031395182</v>
      </c>
      <c r="N12" s="83">
        <f ca="1">IF('INF S4 3-351'!$AQ20="|","|",N$7+'INF S4 3-351'!$AQ20)</f>
        <v>0.39877133647285157</v>
      </c>
      <c r="O12" s="190" t="str">
        <f ca="1">IF('INF S4 3-351'!$AS20="|","|",O$7+'INF S4 3-351'!$AS20)</f>
        <v>|</v>
      </c>
      <c r="P12" s="207">
        <f ca="1">IF('INF S4 3-351'!$AQ20="|","|",P$7+'INF S4 3-351'!$AQ20)</f>
        <v>0.4404380031395182</v>
      </c>
      <c r="Q12" s="83">
        <f ca="1">IF('INF S4 3-351'!$AQ20="|","|",Q$7+'INF S4 3-351'!$AQ20)</f>
        <v>0.48210466980618488</v>
      </c>
      <c r="R12" s="190" t="str">
        <f ca="1">IF('INF S4 3-351'!$AS20="|","|",R$7+'INF S4 3-351'!$AS20)</f>
        <v>|</v>
      </c>
      <c r="S12" s="207">
        <f ca="1">IF('INF S4 3-351'!$AQ20="|","|",S$7+'INF S4 3-351'!$AQ20)</f>
        <v>0.52377133647285146</v>
      </c>
      <c r="T12" s="83">
        <f ca="1">IF('INF S4 3-351'!$AQ20="|","|",T$7+'INF S4 3-351'!$AQ20)</f>
        <v>0.5654380031395182</v>
      </c>
      <c r="U12" s="190" t="str">
        <f ca="1">IF('INF S4 3-351'!$AS20="|","|",U$7+'INF S4 3-351'!$AS20)</f>
        <v>|</v>
      </c>
      <c r="V12" s="207">
        <f ca="1">IF('INF S4 3-351'!$AQ20="|","|",V$7+'INF S4 3-351'!$AQ20)</f>
        <v>0.60710466980618483</v>
      </c>
      <c r="W12" s="83">
        <f ca="1">IF('INF S4 3-351'!$AQ20="|","|",W$7+'INF S4 3-351'!$AQ20)</f>
        <v>0.64877133647285146</v>
      </c>
      <c r="X12" s="207">
        <f ca="1">IF('INF S4 3-351'!$AQ20="|","|",X$7+'INF S4 3-351'!$AQ20)</f>
        <v>0.66960466980618483</v>
      </c>
      <c r="Y12" s="190" t="str">
        <f ca="1">IF('INF S4 3-351'!$AS20="|","|",Y$7+'INF S4 3-351'!$AS20)</f>
        <v>|</v>
      </c>
      <c r="Z12" s="83">
        <f ca="1">IF('INF S4 3-351'!$AQ20="|","|",Z$7+'INF S4 3-351'!$AQ20)</f>
        <v>0.69043800313951809</v>
      </c>
      <c r="AA12" s="207">
        <f ca="1">IF('INF S4 3-351'!$AQ20="|","|",AA$7+'INF S4 3-351'!$AQ20)</f>
        <v>0.71127133647285146</v>
      </c>
      <c r="AB12" s="190" t="str">
        <f ca="1">IF('INF S4 3-351'!$AS20="|","|",AB$7+'INF S4 3-351'!$AS20)</f>
        <v>|</v>
      </c>
      <c r="AC12" s="83">
        <f ca="1">IF('INF S4 3-351'!$AQ20="|","|",AC$7+'INF S4 3-351'!$AQ20)</f>
        <v>0.73210466980618472</v>
      </c>
      <c r="AD12" s="207">
        <f ca="1">IF('INF S4 3-351'!$AQ20="|","|",AD$7+'INF S4 3-351'!$AQ20)</f>
        <v>0.75293800313951809</v>
      </c>
      <c r="AE12" s="190" t="str">
        <f ca="1">IF('INF S4 3-351'!$AS20="|","|",AE$7+'INF S4 3-351'!$AS20)</f>
        <v>|</v>
      </c>
      <c r="AF12" s="83">
        <f ca="1">IF('INF S4 3-351'!$AQ20="|","|",AF$7+'INF S4 3-351'!$AQ20)</f>
        <v>0.77377133647285146</v>
      </c>
      <c r="AG12" s="207">
        <f ca="1">IF('INF S4 3-351'!$AQ20="|","|",AG$7+'INF S4 3-351'!$AQ20)</f>
        <v>0.81543800313951809</v>
      </c>
      <c r="AH12" s="190" t="str">
        <f ca="1">IF('INF S4 3-351'!$AS20="|","|",AH$7+'INF S4 3-351'!$AS20)</f>
        <v>|</v>
      </c>
      <c r="AI12" s="83">
        <f ca="1">IF('INF S4 3-351'!$AQ20="|","|",AI$7+'INF S4 3-351'!$AQ20)</f>
        <v>0.85710466980618472</v>
      </c>
      <c r="AJ12" s="207">
        <f ca="1">IF('INF S4 3-351'!$AQ20="|","|",AJ$7+'INF S4 3-351'!$AQ20)</f>
        <v>0.89877133647285146</v>
      </c>
      <c r="AK12" s="190" t="str">
        <f ca="1">IF('INF S4 3-351'!$AS20="|","|",AK$7+'INF S4 3-351'!$AS20)</f>
        <v>|</v>
      </c>
      <c r="AL12" s="83">
        <f ca="1">IF('INF S4 3-351'!$AQ20="|","|",AL$7+'INF S4 3-351'!$AQ20)</f>
        <v>0.94043800313951809</v>
      </c>
      <c r="AM12" s="207">
        <f ca="1">IF('INF S4 3-351'!$AQ20="|","|",AM$7+'INF S4 3-351'!$AQ20)</f>
        <v>0.98210466980618472</v>
      </c>
      <c r="CU12" s="185">
        <v>24.254000000000001</v>
      </c>
      <c r="CV12" s="154" t="s">
        <v>151</v>
      </c>
      <c r="CW12" s="180"/>
      <c r="CX12" s="83">
        <f ca="1">IF('INF S4 3-351'!$AY20="|","|",CX$14+'INF S4 3-351'!$AY20-'INF S4 3-351'!$AY$22+TIME(0,1,0))</f>
        <v>0.22693064775921779</v>
      </c>
      <c r="CY12" s="190" t="str">
        <f ca="1">IF('INF S4 3-351'!$BA20="|","|",CY$16+'INF S4 3-351'!$BA20)</f>
        <v>|</v>
      </c>
      <c r="CZ12" s="207">
        <f ca="1">IF('INF S4 3-351'!$AY20="|","|",CZ$16+'INF S4 3-351'!$AY20)</f>
        <v>0.24743672019792268</v>
      </c>
      <c r="DA12" s="83">
        <f ca="1">IF('INF S4 3-351'!$AY20="|","|",DA$14+'INF S4 3-351'!$AY20-'INF S4 3-351'!$AY$22+TIME(0,1,0))</f>
        <v>0.26859731442588447</v>
      </c>
      <c r="DB12" s="190" t="str">
        <f ca="1">IF('INF S4 3-351'!$BA20="|","|",DB$16+'INF S4 3-351'!$BA20)</f>
        <v>|</v>
      </c>
      <c r="DC12" s="207">
        <f ca="1">IF('INF S4 3-351'!$AY20="|","|",DC$16+'INF S4 3-351'!$AY20)</f>
        <v>0.28910338686458936</v>
      </c>
      <c r="DD12" s="83">
        <f ca="1">IF('INF S4 3-351'!$AY20="|","|",DD$14+'INF S4 3-351'!$AY20-'INF S4 3-351'!$AY$22+TIME(0,1,0))</f>
        <v>0.3102639810925511</v>
      </c>
      <c r="DE12" s="190" t="str">
        <f ca="1">IF('INF S4 3-351'!$BA20="|","|",DE$16+'INF S4 3-351'!$BA20)</f>
        <v>|</v>
      </c>
      <c r="DF12" s="207">
        <f ca="1">IF('INF S4 3-351'!$AY20="|","|",DF$16+'INF S4 3-351'!$AY20)</f>
        <v>0.33077005353125605</v>
      </c>
      <c r="DG12" s="83">
        <f ca="1">IF('INF S4 3-351'!$AY20="|","|",DG$14+'INF S4 3-351'!$AY20-'INF S4 3-351'!$AY$22+TIME(0,1,0))</f>
        <v>0.35193064775921784</v>
      </c>
      <c r="DH12" s="190" t="str">
        <f ca="1">IF('INF S4 3-351'!$BA20="|","|",DH$16+'INF S4 3-351'!$BA20)</f>
        <v>|</v>
      </c>
      <c r="DI12" s="207">
        <f ca="1">IF('INF S4 3-351'!$AY20="|","|",DI$16+'INF S4 3-351'!$AY20)</f>
        <v>0.37243672019792273</v>
      </c>
      <c r="DJ12" s="83">
        <f ca="1">IF('INF S4 3-351'!$AY20="|","|",DJ$14+'INF S4 3-351'!$AY20-'INF S4 3-351'!$AY$22+TIME(0,1,0))</f>
        <v>0.39359731442588447</v>
      </c>
      <c r="DK12" s="207">
        <f ca="1">IF('INF S4 3-351'!$AY20="|","|",DK$16+'INF S4 3-351'!$AY20)</f>
        <v>0.43493672019792273</v>
      </c>
      <c r="DL12" s="190" t="str">
        <f ca="1">IF('INF S4 3-351'!$BA20="|","|",DL$16+'INF S4 3-351'!$BA20)</f>
        <v>|</v>
      </c>
      <c r="DM12" s="83">
        <f ca="1">IF('INF S4 3-351'!$AY20="|","|",DM$14+'INF S4 3-351'!$AY20-'INF S4 3-351'!$AY$22+TIME(0,1,0))</f>
        <v>0.47693064775921784</v>
      </c>
      <c r="DN12" s="207">
        <f ca="1">IF('INF S4 3-351'!$AY20="|","|",DN$16+'INF S4 3-351'!$AY20)</f>
        <v>0.51827005353125599</v>
      </c>
      <c r="DO12" s="190" t="str">
        <f ca="1">IF('INF S4 3-351'!$BA20="|","|",DO$16+'INF S4 3-351'!$BA20)</f>
        <v>|</v>
      </c>
      <c r="DP12" s="83">
        <f ca="1">IF('INF S4 3-351'!$AY20="|","|",DP$14+'INF S4 3-351'!$AY20-'INF S4 3-351'!$AY$22+TIME(0,1,0))</f>
        <v>0.56026398109255104</v>
      </c>
      <c r="DQ12" s="207">
        <f ca="1">IF('INF S4 3-351'!$AY20="|","|",DQ$16+'INF S4 3-351'!$AY20)</f>
        <v>0.60160338686458936</v>
      </c>
      <c r="DR12" s="190" t="str">
        <f ca="1">IF('INF S4 3-351'!$BA20="|","|",DR$16+'INF S4 3-351'!$BA20)</f>
        <v>|</v>
      </c>
      <c r="DS12" s="83">
        <f ca="1">IF('INF S4 3-351'!$AY20="|","|",DS$14+'INF S4 3-351'!$AY20-'INF S4 3-351'!$AY$22+TIME(0,1,0))</f>
        <v>0.64359731442588441</v>
      </c>
      <c r="DT12" s="207">
        <f ca="1">IF('INF S4 3-351'!$AY20="|","|",DT$16+'INF S4 3-351'!$AY20)</f>
        <v>0.66410338686458936</v>
      </c>
      <c r="DU12" s="83">
        <f ca="1">IF('INF S4 3-351'!$AY20="|","|",DU$14+'INF S4 3-351'!$AY20-'INF S4 3-351'!$AY$22+TIME(0,1,0))</f>
        <v>0.68526398109255104</v>
      </c>
      <c r="DV12" s="190" t="str">
        <f ca="1">IF('INF S4 3-351'!$BA20="|","|",DV$16+'INF S4 3-351'!$BA20)</f>
        <v>|</v>
      </c>
      <c r="DW12" s="207">
        <f ca="1">IF('INF S4 3-351'!$AY20="|","|",DW$16+'INF S4 3-351'!$AY20)</f>
        <v>0.7057700535312561</v>
      </c>
      <c r="DX12" s="83">
        <f ca="1">IF('INF S4 3-351'!$AY20="|","|",DX$14+'INF S4 3-351'!$AY20-'INF S4 3-351'!$AY$22+TIME(0,1,0))</f>
        <v>0.72693064775921767</v>
      </c>
      <c r="DY12" s="190" t="str">
        <f ca="1">IF('INF S4 3-351'!$BA20="|","|",DY$16+'INF S4 3-351'!$BA20)</f>
        <v>|</v>
      </c>
      <c r="DZ12" s="207">
        <f ca="1">IF('INF S4 3-351'!$AY20="|","|",DZ$16+'INF S4 3-351'!$AY20)</f>
        <v>0.74743672019792273</v>
      </c>
      <c r="EA12" s="83">
        <f ca="1">IF('INF S4 3-351'!$AY20="|","|",EA$14+'INF S4 3-351'!$AY20-'INF S4 3-351'!$AY$22+TIME(0,1,0))</f>
        <v>0.76859731442588441</v>
      </c>
      <c r="EB12" s="190" t="str">
        <f ca="1">IF('INF S4 3-351'!$BA20="|","|",EB$16+'INF S4 3-351'!$BA20)</f>
        <v>|</v>
      </c>
      <c r="EC12" s="207">
        <f ca="1">IF('INF S4 3-351'!$AY20="|","|",EC$16+'INF S4 3-351'!$AY20)</f>
        <v>0.80993672019792273</v>
      </c>
      <c r="ED12" s="207">
        <f ca="1">IF('INF S4 3-351'!$AY20="|","|",ED$16+'INF S4 3-351'!$AY20)</f>
        <v>0.85160338686458936</v>
      </c>
      <c r="EE12" s="190" t="str">
        <f ca="1">IF('INF S4 3-351'!$BA20="|","|",EE$16+'INF S4 3-351'!$BA20)</f>
        <v>|</v>
      </c>
      <c r="EF12" s="207">
        <f ca="1">IF('INF S4 3-351'!$AY20="|","|",EF$16+'INF S4 3-351'!$AY20)</f>
        <v>0.8932700535312561</v>
      </c>
      <c r="EG12" s="83">
        <f ca="1">IF('INF S4 3-351'!$AY20="|","|",EG$14+'INF S4 3-351'!$AY20-'INF S4 3-351'!$AY$22+TIME(0,1,0))</f>
        <v>0.93526398109255104</v>
      </c>
      <c r="EH12" s="190" t="str">
        <f ca="1">IF('INF S4 3-351'!$BA20="|","|",EH$16+'INF S4 3-351'!$BA20)</f>
        <v>|</v>
      </c>
      <c r="EI12" s="207">
        <f ca="1">IF('INF S4 3-351'!$AY20="|","|",EI$16+'INF S4 3-351'!$AY20)</f>
        <v>0.97660338686458936</v>
      </c>
    </row>
    <row r="13" spans="1:139">
      <c r="A13" s="185">
        <v>29.425000000000001</v>
      </c>
      <c r="B13" s="154" t="s">
        <v>152</v>
      </c>
      <c r="C13" s="180"/>
      <c r="D13" s="207">
        <f ca="1">IF('INF S4 3-351'!$AQ21="|","|",D$7+'INF S4 3-351'!$AQ21)</f>
        <v>0.23493150276699029</v>
      </c>
      <c r="E13" s="190" t="str">
        <f ca="1">IF('INF S4 3-351'!$AS21="|","|",E$7+'INF S4 3-351'!$AS21)</f>
        <v>|</v>
      </c>
      <c r="F13" s="83">
        <f ca="1">IF('INF S4 3-351'!$AQ21="|","|",F$7+'INF S4 3-351'!$AQ21)</f>
        <v>0.276598169433657</v>
      </c>
      <c r="G13" s="207">
        <f ca="1">IF('INF S4 3-351'!$AQ21="|","|",G$7+'INF S4 3-351'!$AQ21)</f>
        <v>0.29743150276699032</v>
      </c>
      <c r="H13" s="190" t="str">
        <f ca="1">IF('INF S4 3-351'!$AS21="|","|",H$7+'INF S4 3-351'!$AS21)</f>
        <v>|</v>
      </c>
      <c r="I13" s="83">
        <f ca="1">IF('INF S4 3-351'!$AQ21="|","|",I$7+'INF S4 3-351'!$AQ21)</f>
        <v>0.31826483610032363</v>
      </c>
      <c r="J13" s="207">
        <f ca="1">IF('INF S4 3-351'!$AQ21="|","|",J$7+'INF S4 3-351'!$AQ21)</f>
        <v>0.339098169433657</v>
      </c>
      <c r="K13" s="190" t="str">
        <f ca="1">IF('INF S4 3-351'!$AS21="|","|",K$7+'INF S4 3-351'!$AS21)</f>
        <v>|</v>
      </c>
      <c r="L13" s="83">
        <f ca="1">IF('INF S4 3-351'!$AQ21="|","|",L$7+'INF S4 3-351'!$AQ21)</f>
        <v>0.35993150276699032</v>
      </c>
      <c r="M13" s="207">
        <f ca="1">IF('INF S4 3-351'!$AQ21="|","|",M$7+'INF S4 3-351'!$AQ21)</f>
        <v>0.38076483610032363</v>
      </c>
      <c r="N13" s="83">
        <f ca="1">IF('INF S4 3-351'!$AQ21="|","|",N$7+'INF S4 3-351'!$AQ21)</f>
        <v>0.401598169433657</v>
      </c>
      <c r="O13" s="190" t="str">
        <f ca="1">IF('INF S4 3-351'!$AS21="|","|",O$7+'INF S4 3-351'!$AS21)</f>
        <v>|</v>
      </c>
      <c r="P13" s="207">
        <f ca="1">IF('INF S4 3-351'!$AQ21="|","|",P$7+'INF S4 3-351'!$AQ21)</f>
        <v>0.44326483610032363</v>
      </c>
      <c r="Q13" s="83">
        <f ca="1">IF('INF S4 3-351'!$AQ21="|","|",Q$7+'INF S4 3-351'!$AQ21)</f>
        <v>0.48493150276699032</v>
      </c>
      <c r="R13" s="190" t="str">
        <f ca="1">IF('INF S4 3-351'!$AS21="|","|",R$7+'INF S4 3-351'!$AS21)</f>
        <v>|</v>
      </c>
      <c r="S13" s="207">
        <f ca="1">IF('INF S4 3-351'!$AQ21="|","|",S$7+'INF S4 3-351'!$AQ21)</f>
        <v>0.52659816943365689</v>
      </c>
      <c r="T13" s="83">
        <f ca="1">IF('INF S4 3-351'!$AQ21="|","|",T$7+'INF S4 3-351'!$AQ21)</f>
        <v>0.56826483610032363</v>
      </c>
      <c r="U13" s="190" t="str">
        <f ca="1">IF('INF S4 3-351'!$AS21="|","|",U$7+'INF S4 3-351'!$AS21)</f>
        <v>|</v>
      </c>
      <c r="V13" s="207">
        <f ca="1">IF('INF S4 3-351'!$AQ21="|","|",V$7+'INF S4 3-351'!$AQ21)</f>
        <v>0.60993150276699026</v>
      </c>
      <c r="W13" s="83">
        <f ca="1">IF('INF S4 3-351'!$AQ21="|","|",W$7+'INF S4 3-351'!$AQ21)</f>
        <v>0.65159816943365689</v>
      </c>
      <c r="X13" s="207">
        <f ca="1">IF('INF S4 3-351'!$AQ21="|","|",X$7+'INF S4 3-351'!$AQ21)</f>
        <v>0.67243150276699026</v>
      </c>
      <c r="Y13" s="190" t="str">
        <f ca="1">IF('INF S4 3-351'!$AS21="|","|",Y$7+'INF S4 3-351'!$AS21)</f>
        <v>|</v>
      </c>
      <c r="Z13" s="83">
        <f ca="1">IF('INF S4 3-351'!$AQ21="|","|",Z$7+'INF S4 3-351'!$AQ21)</f>
        <v>0.69326483610032352</v>
      </c>
      <c r="AA13" s="207">
        <f ca="1">IF('INF S4 3-351'!$AQ21="|","|",AA$7+'INF S4 3-351'!$AQ21)</f>
        <v>0.71409816943365689</v>
      </c>
      <c r="AB13" s="190" t="str">
        <f ca="1">IF('INF S4 3-351'!$AS21="|","|",AB$7+'INF S4 3-351'!$AS21)</f>
        <v>|</v>
      </c>
      <c r="AC13" s="83">
        <f ca="1">IF('INF S4 3-351'!$AQ21="|","|",AC$7+'INF S4 3-351'!$AQ21)</f>
        <v>0.73493150276699015</v>
      </c>
      <c r="AD13" s="207">
        <f ca="1">IF('INF S4 3-351'!$AQ21="|","|",AD$7+'INF S4 3-351'!$AQ21)</f>
        <v>0.75576483610032352</v>
      </c>
      <c r="AE13" s="190" t="str">
        <f ca="1">IF('INF S4 3-351'!$AS21="|","|",AE$7+'INF S4 3-351'!$AS21)</f>
        <v>|</v>
      </c>
      <c r="AF13" s="83">
        <f ca="1">IF('INF S4 3-351'!$AQ21="|","|",AF$7+'INF S4 3-351'!$AQ21)</f>
        <v>0.77659816943365689</v>
      </c>
      <c r="AG13" s="207">
        <f ca="1">IF('INF S4 3-351'!$AQ21="|","|",AG$7+'INF S4 3-351'!$AQ21)</f>
        <v>0.81826483610032352</v>
      </c>
      <c r="AH13" s="190" t="str">
        <f ca="1">IF('INF S4 3-351'!$AS21="|","|",AH$7+'INF S4 3-351'!$AS21)</f>
        <v>|</v>
      </c>
      <c r="AI13" s="83">
        <f ca="1">IF('INF S4 3-351'!$AQ21="|","|",AI$7+'INF S4 3-351'!$AQ21)</f>
        <v>0.85993150276699015</v>
      </c>
      <c r="AJ13" s="207">
        <f ca="1">IF('INF S4 3-351'!$AQ21="|","|",AJ$7+'INF S4 3-351'!$AQ21)</f>
        <v>0.90159816943365689</v>
      </c>
      <c r="AK13" s="190" t="str">
        <f ca="1">IF('INF S4 3-351'!$AS21="|","|",AK$7+'INF S4 3-351'!$AS21)</f>
        <v>|</v>
      </c>
      <c r="AL13" s="83">
        <f ca="1">IF('INF S4 3-351'!$AQ21="|","|",AL$7+'INF S4 3-351'!$AQ21)</f>
        <v>0.94326483610032352</v>
      </c>
      <c r="AM13" s="207">
        <f ca="1">IF('INF S4 3-351'!$AQ21="|","|",AM$7+'INF S4 3-351'!$AQ21)</f>
        <v>0.98493150276699015</v>
      </c>
      <c r="CU13" s="185">
        <v>29.425000000000001</v>
      </c>
      <c r="CV13" s="154" t="s">
        <v>152</v>
      </c>
      <c r="CW13" s="180"/>
      <c r="CX13" s="83">
        <f ca="1">IF('INF S4 3-351'!$AY21="|","|",CX$14+'INF S4 3-351'!$AY21-'INF S4 3-351'!$AY$22+TIME(0,1,0))</f>
        <v>0.22410381479841229</v>
      </c>
      <c r="CY13" s="190" t="str">
        <f ca="1">IF('INF S4 3-351'!$BA21="|","|",CY$16+'INF S4 3-351'!$BA21)</f>
        <v>|</v>
      </c>
      <c r="CZ13" s="207">
        <f ca="1">IF('INF S4 3-351'!$AY21="|","|",CZ$16+'INF S4 3-351'!$AY21)</f>
        <v>0.24460988723711724</v>
      </c>
      <c r="DA13" s="83">
        <f ca="1">IF('INF S4 3-351'!$AY21="|","|",DA$14+'INF S4 3-351'!$AY21-'INF S4 3-351'!$AY$22+TIME(0,1,0))</f>
        <v>0.26577048146507903</v>
      </c>
      <c r="DB13" s="190" t="str">
        <f ca="1">IF('INF S4 3-351'!$BA21="|","|",DB$16+'INF S4 3-351'!$BA21)</f>
        <v>|</v>
      </c>
      <c r="DC13" s="207">
        <f ca="1">IF('INF S4 3-351'!$AY21="|","|",DC$16+'INF S4 3-351'!$AY21)</f>
        <v>0.28627655390378393</v>
      </c>
      <c r="DD13" s="83">
        <f ca="1">IF('INF S4 3-351'!$AY21="|","|",DD$14+'INF S4 3-351'!$AY21-'INF S4 3-351'!$AY$22+TIME(0,1,0))</f>
        <v>0.30743714813174566</v>
      </c>
      <c r="DE13" s="190" t="str">
        <f ca="1">IF('INF S4 3-351'!$BA21="|","|",DE$16+'INF S4 3-351'!$BA21)</f>
        <v>|</v>
      </c>
      <c r="DF13" s="207">
        <f ca="1">IF('INF S4 3-351'!$AY21="|","|",DF$16+'INF S4 3-351'!$AY21)</f>
        <v>0.32794322057045061</v>
      </c>
      <c r="DG13" s="83">
        <f ca="1">IF('INF S4 3-351'!$AY21="|","|",DG$14+'INF S4 3-351'!$AY21-'INF S4 3-351'!$AY$22+TIME(0,1,0))</f>
        <v>0.3491038147984124</v>
      </c>
      <c r="DH13" s="190" t="str">
        <f ca="1">IF('INF S4 3-351'!$BA21="|","|",DH$16+'INF S4 3-351'!$BA21)</f>
        <v>|</v>
      </c>
      <c r="DI13" s="207">
        <f ca="1">IF('INF S4 3-351'!$AY21="|","|",DI$16+'INF S4 3-351'!$AY21)</f>
        <v>0.3696098872371173</v>
      </c>
      <c r="DJ13" s="83">
        <f ca="1">IF('INF S4 3-351'!$AY21="|","|",DJ$14+'INF S4 3-351'!$AY21-'INF S4 3-351'!$AY$22+TIME(0,1,0))</f>
        <v>0.39077048146507903</v>
      </c>
      <c r="DK13" s="207">
        <f ca="1">IF('INF S4 3-351'!$AY21="|","|",DK$16+'INF S4 3-351'!$AY21)</f>
        <v>0.4321098872371173</v>
      </c>
      <c r="DL13" s="190" t="str">
        <f ca="1">IF('INF S4 3-351'!$BA21="|","|",DL$16+'INF S4 3-351'!$BA21)</f>
        <v>|</v>
      </c>
      <c r="DM13" s="83">
        <f ca="1">IF('INF S4 3-351'!$AY21="|","|",DM$14+'INF S4 3-351'!$AY21-'INF S4 3-351'!$AY$22+TIME(0,1,0))</f>
        <v>0.4741038147984124</v>
      </c>
      <c r="DN13" s="207">
        <f ca="1">IF('INF S4 3-351'!$AY21="|","|",DN$16+'INF S4 3-351'!$AY21)</f>
        <v>0.51544322057045056</v>
      </c>
      <c r="DO13" s="190" t="str">
        <f ca="1">IF('INF S4 3-351'!$BA21="|","|",DO$16+'INF S4 3-351'!$BA21)</f>
        <v>|</v>
      </c>
      <c r="DP13" s="83">
        <f ca="1">IF('INF S4 3-351'!$AY21="|","|",DP$14+'INF S4 3-351'!$AY21-'INF S4 3-351'!$AY$22+TIME(0,1,0))</f>
        <v>0.55743714813174561</v>
      </c>
      <c r="DQ13" s="207">
        <f ca="1">IF('INF S4 3-351'!$AY21="|","|",DQ$16+'INF S4 3-351'!$AY21)</f>
        <v>0.59877655390378393</v>
      </c>
      <c r="DR13" s="190" t="str">
        <f ca="1">IF('INF S4 3-351'!$BA21="|","|",DR$16+'INF S4 3-351'!$BA21)</f>
        <v>|</v>
      </c>
      <c r="DS13" s="83">
        <f ca="1">IF('INF S4 3-351'!$AY21="|","|",DS$14+'INF S4 3-351'!$AY21-'INF S4 3-351'!$AY$22+TIME(0,1,0))</f>
        <v>0.64077048146507898</v>
      </c>
      <c r="DT13" s="207">
        <f ca="1">IF('INF S4 3-351'!$AY21="|","|",DT$16+'INF S4 3-351'!$AY21)</f>
        <v>0.66127655390378393</v>
      </c>
      <c r="DU13" s="83">
        <f ca="1">IF('INF S4 3-351'!$AY21="|","|",DU$14+'INF S4 3-351'!$AY21-'INF S4 3-351'!$AY$22+TIME(0,1,0))</f>
        <v>0.68243714813174561</v>
      </c>
      <c r="DV13" s="190" t="str">
        <f ca="1">IF('INF S4 3-351'!$BA21="|","|",DV$16+'INF S4 3-351'!$BA21)</f>
        <v>|</v>
      </c>
      <c r="DW13" s="207">
        <f ca="1">IF('INF S4 3-351'!$AY21="|","|",DW$16+'INF S4 3-351'!$AY21)</f>
        <v>0.70294322057045067</v>
      </c>
      <c r="DX13" s="83">
        <f ca="1">IF('INF S4 3-351'!$AY21="|","|",DX$14+'INF S4 3-351'!$AY21-'INF S4 3-351'!$AY$22+TIME(0,1,0))</f>
        <v>0.72410381479841224</v>
      </c>
      <c r="DY13" s="190" t="str">
        <f ca="1">IF('INF S4 3-351'!$BA21="|","|",DY$16+'INF S4 3-351'!$BA21)</f>
        <v>|</v>
      </c>
      <c r="DZ13" s="207">
        <f ca="1">IF('INF S4 3-351'!$AY21="|","|",DZ$16+'INF S4 3-351'!$AY21)</f>
        <v>0.7446098872371173</v>
      </c>
      <c r="EA13" s="83">
        <f ca="1">IF('INF S4 3-351'!$AY21="|","|",EA$14+'INF S4 3-351'!$AY21-'INF S4 3-351'!$AY$22+TIME(0,1,0))</f>
        <v>0.76577048146507898</v>
      </c>
      <c r="EB13" s="190" t="str">
        <f ca="1">IF('INF S4 3-351'!$BA21="|","|",EB$16+'INF S4 3-351'!$BA21)</f>
        <v>|</v>
      </c>
      <c r="EC13" s="207">
        <f ca="1">IF('INF S4 3-351'!$AY21="|","|",EC$16+'INF S4 3-351'!$AY21)</f>
        <v>0.8071098872371173</v>
      </c>
      <c r="ED13" s="207">
        <f ca="1">IF('INF S4 3-351'!$AY21="|","|",ED$16+'INF S4 3-351'!$AY21)</f>
        <v>0.84877655390378393</v>
      </c>
      <c r="EE13" s="190" t="str">
        <f ca="1">IF('INF S4 3-351'!$BA21="|","|",EE$16+'INF S4 3-351'!$BA21)</f>
        <v>|</v>
      </c>
      <c r="EF13" s="207">
        <f ca="1">IF('INF S4 3-351'!$AY21="|","|",EF$16+'INF S4 3-351'!$AY21)</f>
        <v>0.89044322057045067</v>
      </c>
      <c r="EG13" s="83">
        <f ca="1">IF('INF S4 3-351'!$AY21="|","|",EG$14+'INF S4 3-351'!$AY21-'INF S4 3-351'!$AY$22+TIME(0,1,0))</f>
        <v>0.93243714813174561</v>
      </c>
      <c r="EH13" s="190" t="str">
        <f ca="1">IF('INF S4 3-351'!$BA21="|","|",EH$16+'INF S4 3-351'!$BA21)</f>
        <v>|</v>
      </c>
      <c r="EI13" s="207">
        <f ca="1">IF('INF S4 3-351'!$AY21="|","|",EI$16+'INF S4 3-351'!$AY21)</f>
        <v>0.97377655390378393</v>
      </c>
    </row>
    <row r="14" spans="1:139" s="18" customFormat="1">
      <c r="A14" s="147">
        <v>33.04</v>
      </c>
      <c r="B14" s="262" t="s">
        <v>154</v>
      </c>
      <c r="C14" s="179"/>
      <c r="D14" s="206">
        <f ca="1">IF('INF S4 3-351'!$AQ22="|","|",D$7+'INF S4 3-351'!$AQ22)</f>
        <v>0.23750753978762484</v>
      </c>
      <c r="E14" s="85">
        <f ca="1">IF('INF S4 3-351'!$AS22="|","|",E$7+'INF S4 3-351'!$AS22)</f>
        <v>0.267815150462963</v>
      </c>
      <c r="F14" s="84">
        <f ca="1">IF('INF S4 3-351'!$AQ22="|","|",F$7+'INF S4 3-351'!$AQ22)</f>
        <v>0.27917420645429153</v>
      </c>
      <c r="G14" s="206">
        <f ca="1">IF('INF S4 3-351'!$AQ22="|","|",G$7+'INF S4 3-351'!$AQ22)</f>
        <v>0.30000753978762484</v>
      </c>
      <c r="H14" s="85">
        <f ca="1">IF('INF S4 3-351'!$AS22="|","|",H$7+'INF S4 3-351'!$AS22)</f>
        <v>0.30948181712962963</v>
      </c>
      <c r="I14" s="84">
        <f ca="1">IF('INF S4 3-351'!$AQ22="|","|",I$7+'INF S4 3-351'!$AQ22)</f>
        <v>0.32084087312095816</v>
      </c>
      <c r="J14" s="206">
        <f ca="1">IF('INF S4 3-351'!$AQ22="|","|",J$7+'INF S4 3-351'!$AQ22)</f>
        <v>0.34167420645429153</v>
      </c>
      <c r="K14" s="85">
        <f ca="1">IF('INF S4 3-351'!$AS22="|","|",K$7+'INF S4 3-351'!$AS22)</f>
        <v>0.35114848379629632</v>
      </c>
      <c r="L14" s="84">
        <f ca="1">IF('INF S4 3-351'!$AQ22="|","|",L$7+'INF S4 3-351'!$AQ22)</f>
        <v>0.36250753978762484</v>
      </c>
      <c r="M14" s="206">
        <f ca="1">IF('INF S4 3-351'!$AQ22="|","|",M$7+'INF S4 3-351'!$AQ22)</f>
        <v>0.38334087312095816</v>
      </c>
      <c r="N14" s="84">
        <f ca="1">IF('INF S4 3-351'!$AQ22="|","|",N$7+'INF S4 3-351'!$AQ22)</f>
        <v>0.40417420645429153</v>
      </c>
      <c r="O14" s="85">
        <f ca="1">IF('INF S4 3-351'!$AS22="|","|",O$7+'INF S4 3-351'!$AS22)</f>
        <v>0.43448181712962963</v>
      </c>
      <c r="P14" s="206">
        <f ca="1">IF('INF S4 3-351'!$AQ22="|","|",P$7+'INF S4 3-351'!$AQ22)</f>
        <v>0.44584087312095816</v>
      </c>
      <c r="Q14" s="84">
        <f ca="1">IF('INF S4 3-351'!$AQ22="|","|",Q$7+'INF S4 3-351'!$AQ22)</f>
        <v>0.48750753978762484</v>
      </c>
      <c r="R14" s="85">
        <f ca="1">IF('INF S4 3-351'!$AS22="|","|",R$7+'INF S4 3-351'!$AS22)</f>
        <v>0.51781515046296289</v>
      </c>
      <c r="S14" s="206">
        <f ca="1">IF('INF S4 3-351'!$AQ22="|","|",S$7+'INF S4 3-351'!$AQ22)</f>
        <v>0.52917420645429147</v>
      </c>
      <c r="T14" s="84">
        <f ca="1">IF('INF S4 3-351'!$AQ22="|","|",T$7+'INF S4 3-351'!$AQ22)</f>
        <v>0.57084087312095821</v>
      </c>
      <c r="U14" s="85">
        <f ca="1">IF('INF S4 3-351'!$AS22="|","|",U$7+'INF S4 3-351'!$AS22)</f>
        <v>0.60114848379629626</v>
      </c>
      <c r="V14" s="206">
        <f ca="1">IF('INF S4 3-351'!$AQ22="|","|",V$7+'INF S4 3-351'!$AQ22)</f>
        <v>0.61250753978762484</v>
      </c>
      <c r="W14" s="84">
        <f ca="1">IF('INF S4 3-351'!$AQ22="|","|",W$7+'INF S4 3-351'!$AQ22)</f>
        <v>0.65417420645429147</v>
      </c>
      <c r="X14" s="206">
        <f ca="1">IF('INF S4 3-351'!$AQ22="|","|",X$7+'INF S4 3-351'!$AQ22)</f>
        <v>0.67500753978762484</v>
      </c>
      <c r="Y14" s="85">
        <f ca="1">IF('INF S4 3-351'!$AS22="|","|",Y$7+'INF S4 3-351'!$AS22)</f>
        <v>0.68448181712962952</v>
      </c>
      <c r="Z14" s="84">
        <f ca="1">IF('INF S4 3-351'!$AQ22="|","|",Z$7+'INF S4 3-351'!$AQ22)</f>
        <v>0.6958408731209581</v>
      </c>
      <c r="AA14" s="206">
        <f ca="1">IF('INF S4 3-351'!$AQ22="|","|",AA$7+'INF S4 3-351'!$AQ22)</f>
        <v>0.71667420645429147</v>
      </c>
      <c r="AB14" s="85">
        <f ca="1">IF('INF S4 3-351'!$AS22="|","|",AB$7+'INF S4 3-351'!$AS22)</f>
        <v>0.72614848379629615</v>
      </c>
      <c r="AC14" s="84">
        <f ca="1">IF('INF S4 3-351'!$AQ22="|","|",AC$7+'INF S4 3-351'!$AQ22)</f>
        <v>0.73750753978762473</v>
      </c>
      <c r="AD14" s="206">
        <f ca="1">IF('INF S4 3-351'!$AQ22="|","|",AD$7+'INF S4 3-351'!$AQ22)</f>
        <v>0.7583408731209581</v>
      </c>
      <c r="AE14" s="85">
        <f ca="1">IF('INF S4 3-351'!$AS22="|","|",AE$7+'INF S4 3-351'!$AS22)</f>
        <v>0.76781515046296289</v>
      </c>
      <c r="AF14" s="84">
        <f ca="1">IF('INF S4 3-351'!$AQ22="|","|",AF$7+'INF S4 3-351'!$AQ22)</f>
        <v>0.77917420645429147</v>
      </c>
      <c r="AG14" s="206">
        <f ca="1">IF('INF S4 3-351'!$AQ22="|","|",AG$7+'INF S4 3-351'!$AQ22)</f>
        <v>0.8208408731209581</v>
      </c>
      <c r="AH14" s="85">
        <f ca="1">IF('INF S4 3-351'!$AS22="|","|",AH$7+'INF S4 3-351'!$AS22)</f>
        <v>0.85114848379629615</v>
      </c>
      <c r="AI14" s="84">
        <f ca="1">IF('INF S4 3-351'!$AQ22="|","|",AI$7+'INF S4 3-351'!$AQ22)</f>
        <v>0.86250753978762473</v>
      </c>
      <c r="AJ14" s="206">
        <f ca="1">IF('INF S4 3-351'!$AQ22="|","|",AJ$7+'INF S4 3-351'!$AQ22)</f>
        <v>0.90417420645429147</v>
      </c>
      <c r="AK14" s="85">
        <f ca="1">IF('INF S4 3-351'!$AS22="|","|",AK$7+'INF S4 3-351'!$AS22)</f>
        <v>0.93448181712962952</v>
      </c>
      <c r="AL14" s="84">
        <f ca="1">IF('INF S4 3-351'!$AQ22="|","|",AL$7+'INF S4 3-351'!$AQ22)</f>
        <v>0.9458408731209581</v>
      </c>
      <c r="AM14" s="206">
        <f ca="1">IF('INF S4 3-351'!$AQ22="|","|",AM$7+'INF S4 3-351'!$AQ22)</f>
        <v>0.98750753978762473</v>
      </c>
      <c r="CU14" s="147">
        <v>33.04</v>
      </c>
      <c r="CV14" s="262" t="s">
        <v>154</v>
      </c>
      <c r="CW14" s="179"/>
      <c r="CX14" s="84">
        <v>0.22083333333333333</v>
      </c>
      <c r="CY14" s="85">
        <f ca="1">IF('INF S4 3-351'!$BA22="|","|",CY$16+'INF S4 3-351'!$BA22)</f>
        <v>0.23315054398148147</v>
      </c>
      <c r="CZ14" s="206">
        <f ca="1">IF('INF S4 3-351'!$AY22="|","|",CZ$16+'INF S4 3-351'!$AY22)</f>
        <v>0.24203385021648272</v>
      </c>
      <c r="DA14" s="84">
        <v>0.26250000000000001</v>
      </c>
      <c r="DB14" s="85">
        <f ca="1">IF('INF S4 3-351'!$BA22="|","|",DB$16+'INF S4 3-351'!$BA22)</f>
        <v>0.27481721064814812</v>
      </c>
      <c r="DC14" s="206">
        <f ca="1">IF('INF S4 3-351'!$AY22="|","|",DC$16+'INF S4 3-351'!$AY22)</f>
        <v>0.28370051688314935</v>
      </c>
      <c r="DD14" s="84">
        <v>0.30416666666666664</v>
      </c>
      <c r="DE14" s="85">
        <f ca="1">IF('INF S4 3-351'!$BA22="|","|",DE$16+'INF S4 3-351'!$BA22)</f>
        <v>0.31648387731481481</v>
      </c>
      <c r="DF14" s="206">
        <f ca="1">IF('INF S4 3-351'!$AY22="|","|",DF$16+'INF S4 3-351'!$AY22)</f>
        <v>0.32536718354981603</v>
      </c>
      <c r="DG14" s="84">
        <v>0.34583333333333338</v>
      </c>
      <c r="DH14" s="85">
        <f ca="1">IF('INF S4 3-351'!$BA22="|","|",DH$16+'INF S4 3-351'!$BA22)</f>
        <v>0.35815054398148144</v>
      </c>
      <c r="DI14" s="206">
        <f ca="1">IF('INF S4 3-351'!$AY22="|","|",DI$16+'INF S4 3-351'!$AY22)</f>
        <v>0.36703385021648272</v>
      </c>
      <c r="DJ14" s="84">
        <v>0.38750000000000001</v>
      </c>
      <c r="DK14" s="206">
        <f ca="1">IF('INF S4 3-351'!$AY22="|","|",DK$16+'INF S4 3-351'!$AY22)</f>
        <v>0.42953385021648272</v>
      </c>
      <c r="DL14" s="85">
        <f ca="1">IF('INF S4 3-351'!$BA22="|","|",DL$16+'INF S4 3-351'!$BA22)</f>
        <v>0.44148387731481475</v>
      </c>
      <c r="DM14" s="84">
        <v>0.47083333333333338</v>
      </c>
      <c r="DN14" s="206">
        <f ca="1">IF('INF S4 3-351'!$AY22="|","|",DN$16+'INF S4 3-351'!$AY22)</f>
        <v>0.51286718354981609</v>
      </c>
      <c r="DO14" s="85">
        <f ca="1">IF('INF S4 3-351'!$BA22="|","|",DO$16+'INF S4 3-351'!$BA22)</f>
        <v>0.52481721064814812</v>
      </c>
      <c r="DP14" s="84">
        <v>0.5541666666666667</v>
      </c>
      <c r="DQ14" s="206">
        <f ca="1">IF('INF S4 3-351'!$AY22="|","|",DQ$16+'INF S4 3-351'!$AY22)</f>
        <v>0.59620051688314946</v>
      </c>
      <c r="DR14" s="85">
        <f ca="1">IF('INF S4 3-351'!$BA22="|","|",DR$16+'INF S4 3-351'!$BA22)</f>
        <v>0.6081505439814815</v>
      </c>
      <c r="DS14" s="84">
        <v>0.63750000000000007</v>
      </c>
      <c r="DT14" s="206">
        <f ca="1">IF('INF S4 3-351'!$AY22="|","|",DT$16+'INF S4 3-351'!$AY22)</f>
        <v>0.65870051688314946</v>
      </c>
      <c r="DU14" s="84">
        <v>0.6791666666666667</v>
      </c>
      <c r="DV14" s="85">
        <f ca="1">IF('INF S4 3-351'!$BA22="|","|",DV$16+'INF S4 3-351'!$BA22)</f>
        <v>0.69148387731481487</v>
      </c>
      <c r="DW14" s="206">
        <f ca="1">IF('INF S4 3-351'!$AY22="|","|",DW$16+'INF S4 3-351'!$AY22)</f>
        <v>0.7003671835498162</v>
      </c>
      <c r="DX14" s="84">
        <v>0.72083333333333333</v>
      </c>
      <c r="DY14" s="85">
        <f ca="1">IF('INF S4 3-351'!$BA22="|","|",DY$16+'INF S4 3-351'!$BA22)</f>
        <v>0.7331505439814815</v>
      </c>
      <c r="DZ14" s="206">
        <f ca="1">IF('INF S4 3-351'!$AY22="|","|",DZ$16+'INF S4 3-351'!$AY22)</f>
        <v>0.74203385021648283</v>
      </c>
      <c r="EA14" s="84">
        <v>0.76250000000000007</v>
      </c>
      <c r="EB14" s="85">
        <f ca="1">IF('INF S4 3-351'!$BA22="|","|",EB$16+'INF S4 3-351'!$BA22)</f>
        <v>0.77481721064814812</v>
      </c>
      <c r="EC14" s="206">
        <f ca="1">IF('INF S4 3-351'!$AY22="|","|",EC$16+'INF S4 3-351'!$AY22)</f>
        <v>0.80453385021648283</v>
      </c>
      <c r="ED14" s="206">
        <f ca="1">IF('INF S4 3-351'!$AY22="|","|",ED$16+'INF S4 3-351'!$AY22)</f>
        <v>0.84620051688314946</v>
      </c>
      <c r="EE14" s="85">
        <f ca="1">IF('INF S4 3-351'!$BA22="|","|",EE$16+'INF S4 3-351'!$BA22)</f>
        <v>0.8581505439814815</v>
      </c>
      <c r="EF14" s="206">
        <f ca="1">IF('INF S4 3-351'!$AY22="|","|",EF$16+'INF S4 3-351'!$AY22)</f>
        <v>0.8878671835498162</v>
      </c>
      <c r="EG14" s="84">
        <v>0.9291666666666667</v>
      </c>
      <c r="EH14" s="85">
        <f ca="1">IF('INF S4 3-351'!$BA22="|","|",EH$16+'INF S4 3-351'!$BA22)</f>
        <v>0.94148387731481487</v>
      </c>
      <c r="EI14" s="206">
        <f ca="1">IF('INF S4 3-351'!$AY22="|","|",EI$16+'INF S4 3-351'!$AY22)</f>
        <v>0.97120051688314946</v>
      </c>
    </row>
    <row r="15" spans="1:139">
      <c r="A15" s="185">
        <v>42.387</v>
      </c>
      <c r="B15" s="154" t="s">
        <v>155</v>
      </c>
      <c r="C15" s="180"/>
      <c r="D15" s="83"/>
      <c r="E15" s="190" t="str">
        <f ca="1">IF('INF S4 3-351'!$AS23="|","|",E$7+'INF S4 3-351'!$AS23)</f>
        <v>|</v>
      </c>
      <c r="F15" s="83"/>
      <c r="G15" s="207">
        <f ca="1">IF('INF S4 3-351'!$AQ23="|","|",G$7+'INF S4 3-351'!$AQ23)</f>
        <v>0.30446880918005426</v>
      </c>
      <c r="H15" s="190" t="str">
        <f ca="1">IF('INF S4 3-351'!$AS23="|","|",H$7+'INF S4 3-351'!$AS23)</f>
        <v>|</v>
      </c>
      <c r="I15" s="83"/>
      <c r="J15" s="207">
        <f ca="1">IF('INF S4 3-351'!$AQ23="|","|",J$7+'INF S4 3-351'!$AQ23)</f>
        <v>0.34613547584672089</v>
      </c>
      <c r="K15" s="190" t="str">
        <f ca="1">IF('INF S4 3-351'!$AS23="|","|",K$7+'INF S4 3-351'!$AS23)</f>
        <v>|</v>
      </c>
      <c r="L15" s="83"/>
      <c r="M15" s="207">
        <f ca="1">IF('INF S4 3-351'!$AQ23="|","|",M$7+'INF S4 3-351'!$AQ23)</f>
        <v>0.38780214251338752</v>
      </c>
      <c r="N15" s="83"/>
      <c r="O15" s="190" t="str">
        <f ca="1">IF('INF S4 3-351'!$AS23="|","|",O$7+'INF S4 3-351'!$AS23)</f>
        <v>|</v>
      </c>
      <c r="P15" s="207">
        <f ca="1">IF('INF S4 3-351'!$AQ23="|","|",P$7+'INF S4 3-351'!$AQ23)</f>
        <v>0.45030214251338752</v>
      </c>
      <c r="Q15" s="83"/>
      <c r="R15" s="190" t="str">
        <f ca="1">IF('INF S4 3-351'!$AS23="|","|",R$7+'INF S4 3-351'!$AS23)</f>
        <v>|</v>
      </c>
      <c r="S15" s="207">
        <f ca="1">IF('INF S4 3-351'!$AQ23="|","|",S$7+'INF S4 3-351'!$AQ23)</f>
        <v>0.53363547584672089</v>
      </c>
      <c r="T15" s="83"/>
      <c r="U15" s="190" t="str">
        <f ca="1">IF('INF S4 3-351'!$AS23="|","|",U$7+'INF S4 3-351'!$AS23)</f>
        <v>|</v>
      </c>
      <c r="V15" s="207">
        <f ca="1">IF('INF S4 3-351'!$AQ23="|","|",V$7+'INF S4 3-351'!$AQ23)</f>
        <v>0.61696880918005426</v>
      </c>
      <c r="W15" s="83"/>
      <c r="X15" s="207">
        <f ca="1">IF('INF S4 3-351'!$AQ23="|","|",X$7+'INF S4 3-351'!$AQ23)</f>
        <v>0.67946880918005426</v>
      </c>
      <c r="Y15" s="190" t="str">
        <f ca="1">IF('INF S4 3-351'!$AS23="|","|",Y$7+'INF S4 3-351'!$AS23)</f>
        <v>|</v>
      </c>
      <c r="Z15" s="83"/>
      <c r="AA15" s="207">
        <f ca="1">IF('INF S4 3-351'!$AQ23="|","|",AA$7+'INF S4 3-351'!$AQ23)</f>
        <v>0.72113547584672089</v>
      </c>
      <c r="AB15" s="190" t="str">
        <f ca="1">IF('INF S4 3-351'!$AS23="|","|",AB$7+'INF S4 3-351'!$AS23)</f>
        <v>|</v>
      </c>
      <c r="AC15" s="83"/>
      <c r="AD15" s="207">
        <f ca="1">IF('INF S4 3-351'!$AQ23="|","|",AD$7+'INF S4 3-351'!$AQ23)</f>
        <v>0.76280214251338752</v>
      </c>
      <c r="AE15" s="190" t="str">
        <f ca="1">IF('INF S4 3-351'!$AS23="|","|",AE$7+'INF S4 3-351'!$AS23)</f>
        <v>|</v>
      </c>
      <c r="AF15" s="83"/>
      <c r="AG15" s="207">
        <f ca="1">IF('INF S4 3-351'!$AQ23="|","|",AG$7+'INF S4 3-351'!$AQ23)</f>
        <v>0.82530214251338752</v>
      </c>
      <c r="AH15" s="190" t="str">
        <f ca="1">IF('INF S4 3-351'!$AS23="|","|",AH$7+'INF S4 3-351'!$AS23)</f>
        <v>|</v>
      </c>
      <c r="AI15" s="83"/>
      <c r="AJ15" s="207">
        <f ca="1">IF('INF S4 3-351'!$AQ23="|","|",AJ$7+'INF S4 3-351'!$AQ23)</f>
        <v>0.90863547584672089</v>
      </c>
      <c r="AK15" s="190" t="str">
        <f ca="1">IF('INF S4 3-351'!$AS23="|","|",AK$7+'INF S4 3-351'!$AS23)</f>
        <v>|</v>
      </c>
      <c r="AL15" s="83"/>
      <c r="AM15" s="207">
        <f ca="1">IF('INF S4 3-351'!$AQ23="|","|",AM$7+'INF S4 3-351'!$AQ23)</f>
        <v>0.99196880918005415</v>
      </c>
      <c r="CU15" s="185">
        <v>42.387</v>
      </c>
      <c r="CV15" s="154" t="s">
        <v>155</v>
      </c>
      <c r="CW15" s="180"/>
      <c r="CX15" s="83"/>
      <c r="CY15" s="190" t="str">
        <f ca="1">IF('INF S4 3-351'!$BA23="|","|",CY$16+'INF S4 3-351'!$BA23)</f>
        <v>|</v>
      </c>
      <c r="CZ15" s="207">
        <f ca="1">IF('INF S4 3-351'!$AY23="|","|",CZ$16+'INF S4 3-351'!$AY23)</f>
        <v>0.23757258082405333</v>
      </c>
      <c r="DA15" s="83"/>
      <c r="DB15" s="190" t="str">
        <f ca="1">IF('INF S4 3-351'!$BA23="|","|",DB$16+'INF S4 3-351'!$BA23)</f>
        <v>|</v>
      </c>
      <c r="DC15" s="207">
        <f ca="1">IF('INF S4 3-351'!$AY23="|","|",DC$16+'INF S4 3-351'!$AY23)</f>
        <v>0.27923924749071999</v>
      </c>
      <c r="DD15" s="83"/>
      <c r="DE15" s="190" t="str">
        <f ca="1">IF('INF S4 3-351'!$BA23="|","|",DE$16+'INF S4 3-351'!$BA23)</f>
        <v>|</v>
      </c>
      <c r="DF15" s="207">
        <f ca="1">IF('INF S4 3-351'!$AY23="|","|",DF$16+'INF S4 3-351'!$AY23)</f>
        <v>0.32090591415738667</v>
      </c>
      <c r="DG15" s="83"/>
      <c r="DH15" s="190" t="str">
        <f ca="1">IF('INF S4 3-351'!$BA23="|","|",DH$16+'INF S4 3-351'!$BA23)</f>
        <v>|</v>
      </c>
      <c r="DI15" s="207">
        <f ca="1">IF('INF S4 3-351'!$AY23="|","|",DI$16+'INF S4 3-351'!$AY23)</f>
        <v>0.36257258082405336</v>
      </c>
      <c r="DJ15" s="83"/>
      <c r="DK15" s="207">
        <f ca="1">IF('INF S4 3-351'!$AY23="|","|",DK$16+'INF S4 3-351'!$AY23)</f>
        <v>0.42507258082405336</v>
      </c>
      <c r="DL15" s="190" t="str">
        <f ca="1">IF('INF S4 3-351'!$BA23="|","|",DL$16+'INF S4 3-351'!$BA23)</f>
        <v>|</v>
      </c>
      <c r="DM15" s="83"/>
      <c r="DN15" s="207">
        <f ca="1">IF('INF S4 3-351'!$AY23="|","|",DN$16+'INF S4 3-351'!$AY23)</f>
        <v>0.50840591415738667</v>
      </c>
      <c r="DO15" s="190" t="str">
        <f ca="1">IF('INF S4 3-351'!$BA23="|","|",DO$16+'INF S4 3-351'!$BA23)</f>
        <v>|</v>
      </c>
      <c r="DP15" s="83"/>
      <c r="DQ15" s="207">
        <f ca="1">IF('INF S4 3-351'!$AY23="|","|",DQ$16+'INF S4 3-351'!$AY23)</f>
        <v>0.59173924749072004</v>
      </c>
      <c r="DR15" s="190" t="str">
        <f ca="1">IF('INF S4 3-351'!$BA23="|","|",DR$16+'INF S4 3-351'!$BA23)</f>
        <v>|</v>
      </c>
      <c r="DS15" s="83"/>
      <c r="DT15" s="207">
        <f ca="1">IF('INF S4 3-351'!$AY23="|","|",DT$16+'INF S4 3-351'!$AY23)</f>
        <v>0.65423924749072004</v>
      </c>
      <c r="DU15" s="83"/>
      <c r="DV15" s="190" t="str">
        <f ca="1">IF('INF S4 3-351'!$BA23="|","|",DV$16+'INF S4 3-351'!$BA23)</f>
        <v>|</v>
      </c>
      <c r="DW15" s="207">
        <f ca="1">IF('INF S4 3-351'!$AY23="|","|",DW$16+'INF S4 3-351'!$AY23)</f>
        <v>0.69590591415738678</v>
      </c>
      <c r="DX15" s="83"/>
      <c r="DY15" s="190" t="str">
        <f ca="1">IF('INF S4 3-351'!$BA23="|","|",DY$16+'INF S4 3-351'!$BA23)</f>
        <v>|</v>
      </c>
      <c r="DZ15" s="207">
        <f ca="1">IF('INF S4 3-351'!$AY23="|","|",DZ$16+'INF S4 3-351'!$AY23)</f>
        <v>0.73757258082405341</v>
      </c>
      <c r="EA15" s="83"/>
      <c r="EB15" s="190" t="str">
        <f ca="1">IF('INF S4 3-351'!$BA23="|","|",EB$16+'INF S4 3-351'!$BA23)</f>
        <v>|</v>
      </c>
      <c r="EC15" s="207">
        <f ca="1">IF('INF S4 3-351'!$AY23="|","|",EC$16+'INF S4 3-351'!$AY23)</f>
        <v>0.80007258082405341</v>
      </c>
      <c r="ED15" s="207">
        <f ca="1">IF('INF S4 3-351'!$AY23="|","|",ED$16+'INF S4 3-351'!$AY23)</f>
        <v>0.84173924749072004</v>
      </c>
      <c r="EE15" s="190" t="str">
        <f ca="1">IF('INF S4 3-351'!$BA23="|","|",EE$16+'INF S4 3-351'!$BA23)</f>
        <v>|</v>
      </c>
      <c r="EF15" s="207">
        <f ca="1">IF('INF S4 3-351'!$AY23="|","|",EF$16+'INF S4 3-351'!$AY23)</f>
        <v>0.88340591415738678</v>
      </c>
      <c r="EG15" s="83"/>
      <c r="EH15" s="190" t="str">
        <f ca="1">IF('INF S4 3-351'!$BA23="|","|",EH$16+'INF S4 3-351'!$BA23)</f>
        <v>|</v>
      </c>
      <c r="EI15" s="207">
        <f ca="1">IF('INF S4 3-351'!$AY23="|","|",EI$16+'INF S4 3-351'!$AY23)</f>
        <v>0.96673924749072004</v>
      </c>
    </row>
    <row r="16" spans="1:139" s="666" customFormat="1">
      <c r="A16" s="186">
        <v>51.109000000000002</v>
      </c>
      <c r="B16" s="661" t="s">
        <v>154</v>
      </c>
      <c r="C16" s="662"/>
      <c r="D16" s="663"/>
      <c r="E16" s="665">
        <f ca="1">IF('INF S4 3-351'!$AS24="|","|",E$7+'INF S4 3-351'!$AS24)</f>
        <v>0.2731879166666667</v>
      </c>
      <c r="F16" s="663"/>
      <c r="G16" s="664">
        <f ca="1">IF('INF S4 3-351'!$AQ24="|","|",G$7+'INF S4 3-351'!$AQ24)</f>
        <v>0.308360834448552</v>
      </c>
      <c r="H16" s="665">
        <f ca="1">IF('INF S4 3-351'!$AS24="|","|",H$7+'INF S4 3-351'!$AS24)</f>
        <v>0.31485458333333333</v>
      </c>
      <c r="I16" s="663"/>
      <c r="J16" s="664">
        <f ca="1">IF('INF S4 3-351'!$AQ24="|","|",J$7+'INF S4 3-351'!$AQ24)</f>
        <v>0.35002750111521869</v>
      </c>
      <c r="K16" s="665">
        <f ca="1">IF('INF S4 3-351'!$AS24="|","|",K$7+'INF S4 3-351'!$AS24)</f>
        <v>0.35652125000000001</v>
      </c>
      <c r="L16" s="663"/>
      <c r="M16" s="664">
        <f ca="1">IF('INF S4 3-351'!$AQ24="|","|",M$7+'INF S4 3-351'!$AQ24)</f>
        <v>0.39169416778188532</v>
      </c>
      <c r="N16" s="663"/>
      <c r="O16" s="665">
        <f ca="1">IF('INF S4 3-351'!$AS24="|","|",O$7+'INF S4 3-351'!$AS24)</f>
        <v>0.43985458333333333</v>
      </c>
      <c r="P16" s="664">
        <f ca="1">IF('INF S4 3-351'!$AQ24="|","|",P$7+'INF S4 3-351'!$AQ24)</f>
        <v>0.45419416778188532</v>
      </c>
      <c r="Q16" s="663"/>
      <c r="R16" s="665">
        <f ca="1">IF('INF S4 3-351'!$AS24="|","|",R$7+'INF S4 3-351'!$AS24)</f>
        <v>0.52318791666666664</v>
      </c>
      <c r="S16" s="664">
        <f ca="1">IF('INF S4 3-351'!$AQ24="|","|",S$7+'INF S4 3-351'!$AQ24)</f>
        <v>0.53752750111521863</v>
      </c>
      <c r="T16" s="663"/>
      <c r="U16" s="665">
        <f ca="1">IF('INF S4 3-351'!$AS24="|","|",U$7+'INF S4 3-351'!$AS24)</f>
        <v>0.60652125000000001</v>
      </c>
      <c r="V16" s="664">
        <f ca="1">IF('INF S4 3-351'!$AQ24="|","|",V$7+'INF S4 3-351'!$AQ24)</f>
        <v>0.620860834448552</v>
      </c>
      <c r="W16" s="663"/>
      <c r="X16" s="664">
        <f ca="1">IF('INF S4 3-351'!$AQ24="|","|",X$7+'INF S4 3-351'!$AQ24)</f>
        <v>0.683360834448552</v>
      </c>
      <c r="Y16" s="665">
        <f ca="1">IF('INF S4 3-351'!$AS24="|","|",Y$7+'INF S4 3-351'!$AS24)</f>
        <v>0.68985458333333327</v>
      </c>
      <c r="Z16" s="663"/>
      <c r="AA16" s="664">
        <f ca="1">IF('INF S4 3-351'!$AQ24="|","|",AA$7+'INF S4 3-351'!$AQ24)</f>
        <v>0.72502750111521863</v>
      </c>
      <c r="AB16" s="665">
        <f ca="1">IF('INF S4 3-351'!$AS24="|","|",AB$7+'INF S4 3-351'!$AS24)</f>
        <v>0.7315212499999999</v>
      </c>
      <c r="AC16" s="663"/>
      <c r="AD16" s="664">
        <f ca="1">IF('INF S4 3-351'!$AQ24="|","|",AD$7+'INF S4 3-351'!$AQ24)</f>
        <v>0.76669416778188526</v>
      </c>
      <c r="AE16" s="665">
        <f ca="1">IF('INF S4 3-351'!$AS24="|","|",AE$7+'INF S4 3-351'!$AS24)</f>
        <v>0.77318791666666664</v>
      </c>
      <c r="AF16" s="663"/>
      <c r="AG16" s="664">
        <f ca="1">IF('INF S4 3-351'!$AQ24="|","|",AG$7+'INF S4 3-351'!$AQ24)</f>
        <v>0.82919416778188526</v>
      </c>
      <c r="AH16" s="665">
        <f ca="1">IF('INF S4 3-351'!$AS24="|","|",AH$7+'INF S4 3-351'!$AS24)</f>
        <v>0.8565212499999999</v>
      </c>
      <c r="AI16" s="663"/>
      <c r="AJ16" s="664">
        <f ca="1">IF('INF S4 3-351'!$AQ24="|","|",AJ$7+'INF S4 3-351'!$AQ24)</f>
        <v>0.91252750111521863</v>
      </c>
      <c r="AK16" s="665">
        <f ca="1">IF('INF S4 3-351'!$AS24="|","|",AK$7+'INF S4 3-351'!$AS24)</f>
        <v>0.93985458333333327</v>
      </c>
      <c r="AL16" s="663"/>
      <c r="AM16" s="664">
        <f ca="1">IF('INF S4 3-351'!$AQ24="|","|",AM$7+'INF S4 3-351'!$AQ24)</f>
        <v>0.99586083444855189</v>
      </c>
      <c r="CU16" s="186">
        <v>51.109000000000002</v>
      </c>
      <c r="CV16" s="661" t="s">
        <v>154</v>
      </c>
      <c r="CW16" s="662"/>
      <c r="CX16" s="663"/>
      <c r="CY16" s="665">
        <v>0.22708333333333333</v>
      </c>
      <c r="CZ16" s="664">
        <v>0.23333333333333331</v>
      </c>
      <c r="DA16" s="663"/>
      <c r="DB16" s="665">
        <v>0.26874999999999999</v>
      </c>
      <c r="DC16" s="664">
        <v>0.27499999999999997</v>
      </c>
      <c r="DD16" s="663"/>
      <c r="DE16" s="665">
        <v>0.31041666666666667</v>
      </c>
      <c r="DF16" s="664">
        <v>0.31666666666666665</v>
      </c>
      <c r="DG16" s="663"/>
      <c r="DH16" s="665">
        <v>0.3520833333333333</v>
      </c>
      <c r="DI16" s="664">
        <v>0.35833333333333334</v>
      </c>
      <c r="DJ16" s="663"/>
      <c r="DK16" s="664">
        <v>0.42083333333333334</v>
      </c>
      <c r="DL16" s="665">
        <v>0.43541666666666662</v>
      </c>
      <c r="DM16" s="663"/>
      <c r="DN16" s="664">
        <v>0.50416666666666665</v>
      </c>
      <c r="DO16" s="665">
        <v>0.51874999999999993</v>
      </c>
      <c r="DP16" s="663"/>
      <c r="DQ16" s="664">
        <v>0.58750000000000002</v>
      </c>
      <c r="DR16" s="665">
        <v>0.6020833333333333</v>
      </c>
      <c r="DS16" s="663"/>
      <c r="DT16" s="664">
        <v>0.65</v>
      </c>
      <c r="DU16" s="663"/>
      <c r="DV16" s="665">
        <v>0.68541666666666667</v>
      </c>
      <c r="DW16" s="664">
        <v>0.69166666666666676</v>
      </c>
      <c r="DX16" s="663"/>
      <c r="DY16" s="665">
        <v>0.7270833333333333</v>
      </c>
      <c r="DZ16" s="664">
        <v>0.73333333333333339</v>
      </c>
      <c r="EA16" s="663"/>
      <c r="EB16" s="665">
        <v>0.76874999999999993</v>
      </c>
      <c r="EC16" s="664">
        <v>0.79583333333333339</v>
      </c>
      <c r="ED16" s="664">
        <v>0.83750000000000002</v>
      </c>
      <c r="EE16" s="665">
        <v>0.8520833333333333</v>
      </c>
      <c r="EF16" s="664">
        <v>0.87916666666666676</v>
      </c>
      <c r="EG16" s="663"/>
      <c r="EH16" s="665">
        <v>0.93541666666666667</v>
      </c>
      <c r="EI16" s="664">
        <v>0.96250000000000002</v>
      </c>
    </row>
    <row r="46" spans="1:195" s="389" customFormat="1">
      <c r="D46" s="389">
        <f t="array" ref="D46">INDEX($A7:$A45,MATCH(FALSE,ISBLANK(D7:D45),0))-INDEX($A7:$A45,MATCH("Poznań Główny",$B7:$B45,0))</f>
        <v>0</v>
      </c>
      <c r="E46" s="389">
        <f t="array" ref="E46">INDEX($A7:$A45,MATCH(FALSE,ISBLANK(E7:E45),0))-INDEX($A7:$A45,MATCH("Poznań Główny",$B7:$B45,0))</f>
        <v>0</v>
      </c>
      <c r="F46" s="389">
        <f t="array" ref="F46">INDEX($A7:$A45,MATCH(FALSE,ISBLANK(F7:F45),0))-INDEX($A7:$A45,MATCH("Poznań Główny",$B7:$B45,0))</f>
        <v>0</v>
      </c>
      <c r="G46" s="389">
        <f t="array" ref="G46">INDEX($A7:$A45,MATCH(FALSE,ISBLANK(G7:G45),0))-INDEX($A7:$A45,MATCH("Poznań Główny",$B7:$B45,0))</f>
        <v>0</v>
      </c>
      <c r="H46" s="389">
        <f t="array" ref="H46">INDEX($A7:$A45,MATCH(FALSE,ISBLANK(H7:H45),0))-INDEX($A7:$A45,MATCH("Poznań Główny",$B7:$B45,0))</f>
        <v>0</v>
      </c>
      <c r="I46" s="389">
        <f t="array" ref="I46">INDEX($A7:$A45,MATCH(FALSE,ISBLANK(I7:I45),0))-INDEX($A7:$A45,MATCH("Poznań Główny",$B7:$B45,0))</f>
        <v>0</v>
      </c>
      <c r="J46" s="389">
        <f t="array" ref="J46">INDEX($A7:$A45,MATCH(FALSE,ISBLANK(J7:J45),0))-INDEX($A7:$A45,MATCH("Poznań Główny",$B7:$B45,0))</f>
        <v>0</v>
      </c>
      <c r="K46" s="389">
        <f t="array" ref="K46">INDEX($A7:$A45,MATCH(FALSE,ISBLANK(K7:K45),0))-INDEX($A7:$A45,MATCH("Poznań Główny",$B7:$B45,0))</f>
        <v>0</v>
      </c>
      <c r="L46" s="389">
        <f t="array" ref="L46">INDEX($A7:$A45,MATCH(FALSE,ISBLANK(L7:L45),0))-INDEX($A7:$A45,MATCH("Poznań Główny",$B7:$B45,0))</f>
        <v>0</v>
      </c>
      <c r="M46" s="389">
        <f t="array" ref="M46">INDEX($A7:$A45,MATCH(FALSE,ISBLANK(M7:M45),0))-INDEX($A7:$A45,MATCH("Poznań Główny",$B7:$B45,0))</f>
        <v>0</v>
      </c>
      <c r="N46" s="389">
        <f t="array" ref="N46">INDEX($A7:$A45,MATCH(FALSE,ISBLANK(N7:N45),0))-INDEX($A7:$A45,MATCH("Poznań Główny",$B7:$B45,0))</f>
        <v>0</v>
      </c>
      <c r="O46" s="389">
        <f t="array" ref="O46">INDEX($A7:$A45,MATCH(FALSE,ISBLANK(O7:O45),0))-INDEX($A7:$A45,MATCH("Poznań Główny",$B7:$B45,0))</f>
        <v>0</v>
      </c>
      <c r="P46" s="389">
        <f t="array" ref="P46">INDEX($A7:$A45,MATCH(FALSE,ISBLANK(P7:P45),0))-INDEX($A7:$A45,MATCH("Poznań Główny",$B7:$B45,0))</f>
        <v>0</v>
      </c>
      <c r="Q46" s="389">
        <f t="array" ref="Q46">INDEX($A7:$A45,MATCH(FALSE,ISBLANK(Q7:Q45),0))-INDEX($A7:$A45,MATCH("Poznań Główny",$B7:$B45,0))</f>
        <v>0</v>
      </c>
      <c r="R46" s="389">
        <f t="array" ref="R46">INDEX($A7:$A45,MATCH(FALSE,ISBLANK(R7:R45),0))-INDEX($A7:$A45,MATCH("Poznań Główny",$B7:$B45,0))</f>
        <v>0</v>
      </c>
      <c r="S46" s="389">
        <f t="array" ref="S46">INDEX($A7:$A45,MATCH(FALSE,ISBLANK(S7:S45),0))-INDEX($A7:$A45,MATCH("Poznań Główny",$B7:$B45,0))</f>
        <v>0</v>
      </c>
      <c r="T46" s="389">
        <f t="array" ref="T46">INDEX($A7:$A45,MATCH(FALSE,ISBLANK(T7:T45),0))-INDEX($A7:$A45,MATCH("Poznań Główny",$B7:$B45,0))</f>
        <v>0</v>
      </c>
      <c r="U46" s="389">
        <f t="array" ref="U46">INDEX($A7:$A45,MATCH(FALSE,ISBLANK(U7:U45),0))-INDEX($A7:$A45,MATCH("Poznań Główny",$B7:$B45,0))</f>
        <v>0</v>
      </c>
      <c r="V46" s="389">
        <f t="array" ref="V46">INDEX($A7:$A45,MATCH(FALSE,ISBLANK(V7:V45),0))-INDEX($A7:$A45,MATCH("Poznań Główny",$B7:$B45,0))</f>
        <v>0</v>
      </c>
      <c r="W46" s="389">
        <f t="array" ref="W46">INDEX($A7:$A45,MATCH(FALSE,ISBLANK(W7:W45),0))-INDEX($A7:$A45,MATCH("Poznań Główny",$B7:$B45,0))</f>
        <v>0</v>
      </c>
      <c r="X46" s="389">
        <f t="array" ref="X46">INDEX($A7:$A45,MATCH(FALSE,ISBLANK(X7:X45),0))-INDEX($A7:$A45,MATCH("Poznań Główny",$B7:$B45,0))</f>
        <v>0</v>
      </c>
      <c r="Y46" s="389">
        <f t="array" ref="Y46">INDEX($A7:$A45,MATCH(FALSE,ISBLANK(Y7:Y45),0))-INDEX($A7:$A45,MATCH("Poznań Główny",$B7:$B45,0))</f>
        <v>0</v>
      </c>
      <c r="Z46" s="389">
        <f t="array" ref="Z46">INDEX($A7:$A45,MATCH(FALSE,ISBLANK(Z7:Z45),0))-INDEX($A7:$A45,MATCH("Poznań Główny",$B7:$B45,0))</f>
        <v>0</v>
      </c>
      <c r="AA46" s="389">
        <f t="array" ref="AA46">INDEX($A7:$A45,MATCH(FALSE,ISBLANK(AA7:AA45),0))-INDEX($A7:$A45,MATCH("Poznań Główny",$B7:$B45,0))</f>
        <v>0</v>
      </c>
      <c r="AB46" s="389">
        <f t="array" ref="AB46">INDEX($A7:$A45,MATCH(FALSE,ISBLANK(AB7:AB45),0))-INDEX($A7:$A45,MATCH("Poznań Główny",$B7:$B45,0))</f>
        <v>0</v>
      </c>
      <c r="AC46" s="389">
        <f t="array" ref="AC46">INDEX($A7:$A45,MATCH(FALSE,ISBLANK(AC7:AC45),0))-INDEX($A7:$A45,MATCH("Poznań Główny",$B7:$B45,0))</f>
        <v>0</v>
      </c>
      <c r="AD46" s="389">
        <f t="array" ref="AD46">INDEX($A7:$A45,MATCH(FALSE,ISBLANK(AD7:AD45),0))-INDEX($A7:$A45,MATCH("Poznań Główny",$B7:$B45,0))</f>
        <v>0</v>
      </c>
      <c r="AE46" s="389">
        <f t="array" ref="AE46">INDEX($A7:$A45,MATCH(FALSE,ISBLANK(AE7:AE45),0))-INDEX($A7:$A45,MATCH("Poznań Główny",$B7:$B45,0))</f>
        <v>0</v>
      </c>
      <c r="AF46" s="389">
        <f t="array" ref="AF46">INDEX($A7:$A45,MATCH(FALSE,ISBLANK(AF7:AF45),0))-INDEX($A7:$A45,MATCH("Poznań Główny",$B7:$B45,0))</f>
        <v>0</v>
      </c>
      <c r="AG46" s="389">
        <f t="array" ref="AG46">INDEX($A7:$A45,MATCH(FALSE,ISBLANK(AG7:AG45),0))-INDEX($A7:$A45,MATCH("Poznań Główny",$B7:$B45,0))</f>
        <v>0</v>
      </c>
      <c r="AH46" s="389">
        <f t="array" ref="AH46">INDEX($A7:$A45,MATCH(FALSE,ISBLANK(AH7:AH45),0))-INDEX($A7:$A45,MATCH("Poznań Główny",$B7:$B45,0))</f>
        <v>0</v>
      </c>
      <c r="AI46" s="389">
        <f t="array" ref="AI46">INDEX($A7:$A45,MATCH(FALSE,ISBLANK(AI7:AI45),0))-INDEX($A7:$A45,MATCH("Poznań Główny",$B7:$B45,0))</f>
        <v>0</v>
      </c>
      <c r="AJ46" s="389">
        <f t="array" ref="AJ46">INDEX($A7:$A45,MATCH(FALSE,ISBLANK(AJ7:AJ45),0))-INDEX($A7:$A45,MATCH("Poznań Główny",$B7:$B45,0))</f>
        <v>0</v>
      </c>
      <c r="AK46" s="389">
        <f t="array" ref="AK46">INDEX($A7:$A45,MATCH(FALSE,ISBLANK(AK7:AK45),0))-INDEX($A7:$A45,MATCH("Poznań Główny",$B7:$B45,0))</f>
        <v>0</v>
      </c>
      <c r="AL46" s="389">
        <f t="array" ref="AL46">INDEX($A7:$A45,MATCH(FALSE,ISBLANK(AL7:AL45),0))-INDEX($A7:$A45,MATCH("Poznań Główny",$B7:$B45,0))</f>
        <v>0</v>
      </c>
      <c r="AM46" s="389">
        <f t="array" ref="AM46">INDEX($A7:$A45,MATCH(FALSE,ISBLANK(AM7:AM45),0))-INDEX($A7:$A45,MATCH("Poznań Główny",$B7:$B45,0))</f>
        <v>0</v>
      </c>
      <c r="AN46" s="389" t="e">
        <f t="array" ref="AN46">INDEX($A7:$A45,MATCH(FALSE,ISBLANK(AN7:AN45),0))-INDEX($A7:$A45,MATCH("Poznań Główny",$B7:$B45,0))</f>
        <v>#N/A</v>
      </c>
      <c r="AO46" s="389" t="e">
        <f t="array" ref="AO46">INDEX($A7:$A45,MATCH(FALSE,ISBLANK(AO7:AO45),0))-INDEX($A7:$A45,MATCH("Poznań Główny",$B7:$B45,0))</f>
        <v>#N/A</v>
      </c>
      <c r="AP46" s="389" t="e">
        <f t="array" ref="AP46">INDEX($A7:$A45,MATCH(FALSE,ISBLANK(AP7:AP45),0))-INDEX($A7:$A45,MATCH("Poznań Główny",$B7:$B45,0))</f>
        <v>#N/A</v>
      </c>
      <c r="AQ46" s="389" t="e">
        <f t="array" ref="AQ46">INDEX($A7:$A45,MATCH(FALSE,ISBLANK(AQ7:AQ45),0))-INDEX($A7:$A45,MATCH("Poznań Główny",$B7:$B45,0))</f>
        <v>#N/A</v>
      </c>
      <c r="AR46" s="389" t="e">
        <f t="array" ref="AR46">INDEX($A7:$A45,MATCH(FALSE,ISBLANK(AR7:AR45),0))-INDEX($A7:$A45,MATCH("Poznań Główny",$B7:$B45,0))</f>
        <v>#N/A</v>
      </c>
      <c r="AS46" s="389" t="e">
        <f t="array" ref="AS46">INDEX($A7:$A45,MATCH(FALSE,ISBLANK(AS7:AS45),0))-INDEX($A7:$A45,MATCH("Poznań Główny",$B7:$B45,0))</f>
        <v>#N/A</v>
      </c>
      <c r="AT46" s="389" t="e">
        <f t="array" ref="AT46">INDEX($A7:$A45,MATCH(FALSE,ISBLANK(AT7:AT45),0))-INDEX($A7:$A45,MATCH("Poznań Główny",$B7:$B45,0))</f>
        <v>#N/A</v>
      </c>
      <c r="AU46" s="389" t="e">
        <f t="array" ref="AU46">INDEX($A7:$A45,MATCH(FALSE,ISBLANK(AU7:AU45),0))-INDEX($A7:$A45,MATCH("Poznań Główny",$B7:$B45,0))</f>
        <v>#N/A</v>
      </c>
      <c r="AV46" s="389" t="e">
        <f t="array" ref="AV46">INDEX($A7:$A45,MATCH(FALSE,ISBLANK(AV7:AV45),0))-INDEX($A7:$A45,MATCH("Poznań Główny",$B7:$B45,0))</f>
        <v>#N/A</v>
      </c>
      <c r="AW46" s="389" t="e">
        <f t="array" ref="AW46">INDEX($A7:$A45,MATCH(FALSE,ISBLANK(AW7:AW45),0))-INDEX($A7:$A45,MATCH("Poznań Główny",$B7:$B45,0))</f>
        <v>#N/A</v>
      </c>
      <c r="AX46" s="389" t="e">
        <f t="array" ref="AX46">INDEX($A7:$A45,MATCH(FALSE,ISBLANK(AX7:AX45),0))-INDEX($A7:$A45,MATCH("Poznań Główny",$B7:$B45,0))</f>
        <v>#N/A</v>
      </c>
      <c r="AY46" s="389" t="e">
        <f t="array" ref="AY46">INDEX($A7:$A45,MATCH(FALSE,ISBLANK(AY7:AY45),0))-INDEX($A7:$A45,MATCH("Poznań Główny",$B7:$B45,0))</f>
        <v>#N/A</v>
      </c>
      <c r="AZ46" s="389" t="e">
        <f t="array" ref="AZ46">INDEX($A7:$A45,MATCH(FALSE,ISBLANK(AZ7:AZ45),0))-INDEX($A7:$A45,MATCH("Poznań Główny",$B7:$B45,0))</f>
        <v>#N/A</v>
      </c>
      <c r="BA46" s="389" t="e">
        <f t="array" ref="BA46">INDEX($A7:$A45,MATCH(FALSE,ISBLANK(BA7:BA45),0))-INDEX($A7:$A45,MATCH("Poznań Główny",$B7:$B45,0))</f>
        <v>#N/A</v>
      </c>
      <c r="BB46" s="389" t="e">
        <f t="array" ref="BB46">INDEX($A7:$A45,MATCH(FALSE,ISBLANK(BB7:BB45),0))-INDEX($A7:$A45,MATCH("Poznań Główny",$B7:$B45,0))</f>
        <v>#N/A</v>
      </c>
      <c r="BC46" s="389" t="e">
        <f t="array" ref="BC46">INDEX($A7:$A45,MATCH(FALSE,ISBLANK(BC7:BC45),0))-INDEX($A7:$A45,MATCH("Poznań Główny",$B7:$B45,0))</f>
        <v>#N/A</v>
      </c>
      <c r="BD46" s="389" t="e">
        <f t="array" ref="BD46">INDEX($A7:$A45,MATCH(FALSE,ISBLANK(BD7:BD45),0))-INDEX($A7:$A45,MATCH("Poznań Główny",$B7:$B45,0))</f>
        <v>#N/A</v>
      </c>
      <c r="BE46" s="389" t="e">
        <f t="array" ref="BE46">INDEX($A7:$A45,MATCH(FALSE,ISBLANK(BE7:BE45),0))-INDEX($A7:$A45,MATCH("Poznań Główny",$B7:$B45,0))</f>
        <v>#N/A</v>
      </c>
      <c r="BF46" s="389" t="e">
        <f t="array" ref="BF46">INDEX($A7:$A45,MATCH(FALSE,ISBLANK(BF7:BF45),0))-INDEX($A7:$A45,MATCH("Poznań Główny",$B7:$B45,0))</f>
        <v>#N/A</v>
      </c>
      <c r="BG46" s="389" t="e">
        <f t="array" ref="BG46">INDEX($A7:$A45,MATCH(FALSE,ISBLANK(BG7:BG45),0))-INDEX($A7:$A45,MATCH("Poznań Główny",$B7:$B45,0))</f>
        <v>#N/A</v>
      </c>
      <c r="BH46" s="389" t="e">
        <f t="array" ref="BH46">INDEX($A7:$A45,MATCH(FALSE,ISBLANK(BH7:BH45),0))-INDEX($A7:$A45,MATCH("Poznań Główny",$B7:$B45,0))</f>
        <v>#N/A</v>
      </c>
      <c r="BI46" s="389" t="e">
        <f t="array" ref="BI46">INDEX($A7:$A45,MATCH(FALSE,ISBLANK(BI7:BI45),0))-INDEX($A7:$A45,MATCH("Poznań Główny",$B7:$B45,0))</f>
        <v>#N/A</v>
      </c>
      <c r="BJ46" s="389" t="e">
        <f t="array" ref="BJ46">INDEX($A7:$A45,MATCH(FALSE,ISBLANK(BJ7:BJ45),0))-INDEX($A7:$A45,MATCH("Poznań Główny",$B7:$B45,0))</f>
        <v>#N/A</v>
      </c>
      <c r="BK46" s="389" t="e">
        <f t="array" ref="BK46">INDEX($A7:$A45,MATCH(FALSE,ISBLANK(BK7:BK45),0))-INDEX($A7:$A45,MATCH("Poznań Główny",$B7:$B45,0))</f>
        <v>#N/A</v>
      </c>
      <c r="BL46" s="389" t="e">
        <f t="array" ref="BL46">INDEX($A7:$A45,MATCH(FALSE,ISBLANK(BL7:BL45),0))-INDEX($A7:$A45,MATCH("Poznań Główny",$B7:$B45,0))</f>
        <v>#N/A</v>
      </c>
      <c r="BM46" s="389" t="e">
        <f t="array" ref="BM46">INDEX($A7:$A45,MATCH(FALSE,ISBLANK(BM7:BM45),0))-INDEX($A7:$A45,MATCH("Poznań Główny",$B7:$B45,0))</f>
        <v>#N/A</v>
      </c>
      <c r="BN46" s="389" t="e">
        <f t="array" ref="BN46">INDEX($A7:$A45,MATCH(FALSE,ISBLANK(BN7:BN45),0))-INDEX($A7:$A45,MATCH("Poznań Główny",$B7:$B45,0))</f>
        <v>#N/A</v>
      </c>
      <c r="BO46" s="389" t="e">
        <f t="array" ref="BO46">INDEX($A7:$A45,MATCH(FALSE,ISBLANK(BO7:BO45),0))-INDEX($A7:$A45,MATCH("Poznań Główny",$B7:$B45,0))</f>
        <v>#N/A</v>
      </c>
      <c r="BP46" s="389" t="e">
        <f t="array" ref="BP46">INDEX($A7:$A45,MATCH(FALSE,ISBLANK(BP7:BP45),0))-INDEX($A7:$A45,MATCH("Poznań Główny",$B7:$B45,0))</f>
        <v>#N/A</v>
      </c>
      <c r="BQ46" s="389" t="e">
        <f t="array" ref="BQ46">INDEX($A7:$A45,MATCH(FALSE,ISBLANK(BQ7:BQ45),0))-INDEX($A7:$A45,MATCH("Poznań Główny",$B7:$B45,0))</f>
        <v>#N/A</v>
      </c>
      <c r="BR46" s="389" t="e">
        <f t="array" ref="BR46">INDEX($A7:$A45,MATCH(FALSE,ISBLANK(BR7:BR45),0))-INDEX($A7:$A45,MATCH("Poznań Główny",$B7:$B45,0))</f>
        <v>#N/A</v>
      </c>
      <c r="BS46" s="389" t="e">
        <f t="array" ref="BS46">INDEX($A7:$A45,MATCH(FALSE,ISBLANK(BS7:BS45),0))-INDEX($A7:$A45,MATCH("Poznań Główny",$B7:$B45,0))</f>
        <v>#N/A</v>
      </c>
      <c r="BT46" s="389" t="e">
        <f t="array" ref="BT46">INDEX($A7:$A45,MATCH(FALSE,ISBLANK(BT7:BT45),0))-INDEX($A7:$A45,MATCH("Poznań Główny",$B7:$B45,0))</f>
        <v>#N/A</v>
      </c>
      <c r="BU46" s="389" t="e">
        <f t="array" ref="BU46">INDEX($A7:$A45,MATCH(FALSE,ISBLANK(BU7:BU45),0))-INDEX($A7:$A45,MATCH("Poznań Główny",$B7:$B45,0))</f>
        <v>#N/A</v>
      </c>
      <c r="BV46" s="389" t="e">
        <f t="array" ref="BV46">INDEX($A7:$A45,MATCH(FALSE,ISBLANK(BV7:BV45),0))-INDEX($A7:$A45,MATCH("Poznań Główny",$B7:$B45,0))</f>
        <v>#N/A</v>
      </c>
      <c r="BW46" s="389" t="e">
        <f t="array" ref="BW46">INDEX($A7:$A45,MATCH(FALSE,ISBLANK(BW7:BW45),0))-INDEX($A7:$A45,MATCH("Poznań Główny",$B7:$B45,0))</f>
        <v>#N/A</v>
      </c>
      <c r="BX46" s="389" t="e">
        <f t="array" ref="BX46">INDEX($A7:$A45,MATCH(FALSE,ISBLANK(BX7:BX45),0))-INDEX($A7:$A45,MATCH("Poznań Główny",$B7:$B45,0))</f>
        <v>#N/A</v>
      </c>
      <c r="BY46" s="389" t="e">
        <f t="array" ref="BY46">INDEX($A7:$A45,MATCH(FALSE,ISBLANK(BY7:BY45),0))-INDEX($A7:$A45,MATCH("Poznań Główny",$B7:$B45,0))</f>
        <v>#N/A</v>
      </c>
      <c r="BZ46" s="389" t="e">
        <f t="array" ref="BZ46">INDEX($A7:$A45,MATCH(FALSE,ISBLANK(BZ7:BZ45),0))-INDEX($A7:$A45,MATCH("Poznań Główny",$B7:$B45,0))</f>
        <v>#N/A</v>
      </c>
      <c r="CA46" s="389" t="e">
        <f t="array" ref="CA46">INDEX($A7:$A45,MATCH(FALSE,ISBLANK(CA7:CA45),0))-INDEX($A7:$A45,MATCH("Poznań Główny",$B7:$B45,0))</f>
        <v>#N/A</v>
      </c>
      <c r="CB46" s="389" t="e">
        <f t="array" ref="CB46">INDEX($A7:$A45,MATCH(FALSE,ISBLANK(CB7:CB45),0))-INDEX($A7:$A45,MATCH("Poznań Główny",$B7:$B45,0))</f>
        <v>#N/A</v>
      </c>
      <c r="CC46" s="389" t="e">
        <f t="array" ref="CC46">INDEX($A7:$A45,MATCH(FALSE,ISBLANK(CC7:CC45),0))-INDEX($A7:$A45,MATCH("Poznań Główny",$B7:$B45,0))</f>
        <v>#N/A</v>
      </c>
      <c r="CD46" s="389" t="e">
        <f t="array" ref="CD46">INDEX($A7:$A45,MATCH(FALSE,ISBLANK(CD7:CD45),0))-INDEX($A7:$A45,MATCH("Poznań Główny",$B7:$B45,0))</f>
        <v>#N/A</v>
      </c>
      <c r="CE46" s="389" t="e">
        <f t="array" ref="CE46">INDEX($A7:$A45,MATCH(FALSE,ISBLANK(CE7:CE45),0))-INDEX($A7:$A45,MATCH("Poznań Główny",$B7:$B45,0))</f>
        <v>#N/A</v>
      </c>
      <c r="CF46" s="389" t="e">
        <f t="array" ref="CF46">INDEX($A7:$A45,MATCH(FALSE,ISBLANK(CF7:CF45),0))-INDEX($A7:$A45,MATCH("Poznań Główny",$B7:$B45,0))</f>
        <v>#N/A</v>
      </c>
      <c r="CG46" s="389" t="e">
        <f t="array" ref="CG46">INDEX($A7:$A45,MATCH(FALSE,ISBLANK(CG7:CG45),0))-INDEX($A7:$A45,MATCH("Poznań Główny",$B7:$B45,0))</f>
        <v>#N/A</v>
      </c>
      <c r="CH46" s="389" t="e">
        <f t="array" ref="CH46">INDEX($A7:$A45,MATCH(FALSE,ISBLANK(CH7:CH45),0))-INDEX($A7:$A45,MATCH("Poznań Główny",$B7:$B45,0))</f>
        <v>#N/A</v>
      </c>
      <c r="CI46" s="389" t="e">
        <f t="array" ref="CI46">INDEX($A7:$A45,MATCH(FALSE,ISBLANK(CI7:CI45),0))-INDEX($A7:$A45,MATCH("Poznań Główny",$B7:$B45,0))</f>
        <v>#N/A</v>
      </c>
      <c r="CJ46" s="389" t="e">
        <f t="array" ref="CJ46">INDEX($A7:$A45,MATCH(FALSE,ISBLANK(CJ7:CJ45),0))-INDEX($A7:$A45,MATCH("Poznań Główny",$B7:$B45,0))</f>
        <v>#N/A</v>
      </c>
      <c r="CK46" s="389" t="e">
        <f t="array" ref="CK46">INDEX($A7:$A45,MATCH(FALSE,ISBLANK(CK7:CK45),0))-INDEX($A7:$A45,MATCH("Poznań Główny",$B7:$B45,0))</f>
        <v>#N/A</v>
      </c>
      <c r="CL46" s="389" t="e">
        <f t="array" ref="CL46">INDEX($A7:$A45,MATCH(FALSE,ISBLANK(CL7:CL45),0))-INDEX($A7:$A45,MATCH("Poznań Główny",$B7:$B45,0))</f>
        <v>#N/A</v>
      </c>
      <c r="CM46" s="389" t="e">
        <f t="array" ref="CM46">INDEX($A7:$A45,MATCH(FALSE,ISBLANK(CM7:CM45),0))-INDEX($A7:$A45,MATCH("Poznań Główny",$B7:$B45,0))</f>
        <v>#N/A</v>
      </c>
      <c r="CN46" s="389" t="e">
        <f t="array" ref="CN46">INDEX($A7:$A45,MATCH(FALSE,ISBLANK(CN7:CN45),0))-INDEX($A7:$A45,MATCH("Poznań Główny",$B7:$B45,0))</f>
        <v>#N/A</v>
      </c>
      <c r="CO46" s="389" t="e">
        <f t="array" ref="CO46">INDEX($A7:$A45,MATCH(FALSE,ISBLANK(CO7:CO45),0))-INDEX($A7:$A45,MATCH("Poznań Główny",$B7:$B45,0))</f>
        <v>#N/A</v>
      </c>
      <c r="CP46" s="389" t="e">
        <f t="array" ref="CP46">INDEX($A7:$A45,MATCH(FALSE,ISBLANK(CP7:CP45),0))-INDEX($A7:$A45,MATCH("Poznań Główny",$B7:$B45,0))</f>
        <v>#N/A</v>
      </c>
      <c r="CQ46" s="389" t="e">
        <f t="array" ref="CQ46">INDEX($A7:$A45,MATCH(FALSE,ISBLANK(CQ7:CQ45),0))-INDEX($A7:$A45,MATCH("Poznań Główny",$B7:$B45,0))</f>
        <v>#N/A</v>
      </c>
      <c r="CR46" s="389" t="e">
        <f t="array" ref="CR46">INDEX($A7:$A45,MATCH(FALSE,ISBLANK(CR7:CR45),0))-INDEX($A7:$A45,MATCH("Poznań Główny",$B7:$B45,0))</f>
        <v>#N/A</v>
      </c>
      <c r="CS46" s="389" t="e">
        <f t="array" ref="CS46">INDEX($A7:$A45,MATCH(FALSE,ISBLANK(CS7:CS45),0))-INDEX($A7:$A45,MATCH("Poznań Główny",$B7:$B45,0))</f>
        <v>#N/A</v>
      </c>
      <c r="CX46" s="389">
        <f t="array" ref="CX46">INDEX($A7:$A45,MATCH(FALSE,ISBLANK(CX7:CX45),0))-INDEX($A7:$A45,MATCH("Poznań Główny",$B7:$B45,0))</f>
        <v>0</v>
      </c>
      <c r="CY46" s="389">
        <f t="array" ref="CY46">INDEX($A7:$A45,MATCH(FALSE,ISBLANK(CY7:CY45),0))-INDEX($A7:$A45,MATCH("Poznań Główny",$B7:$B45,0))</f>
        <v>0</v>
      </c>
      <c r="CZ46" s="389">
        <f t="array" ref="CZ46">INDEX($A7:$A45,MATCH(FALSE,ISBLANK(CZ7:CZ45),0))-INDEX($A7:$A45,MATCH("Poznań Główny",$B7:$B45,0))</f>
        <v>0</v>
      </c>
      <c r="DA46" s="389">
        <f t="array" ref="DA46">INDEX($A7:$A45,MATCH(FALSE,ISBLANK(DA7:DA45),0))-INDEX($A7:$A45,MATCH("Poznań Główny",$B7:$B45,0))</f>
        <v>0</v>
      </c>
      <c r="DB46" s="389">
        <f t="array" ref="DB46">INDEX($A7:$A45,MATCH(FALSE,ISBLANK(DB7:DB45),0))-INDEX($A7:$A45,MATCH("Poznań Główny",$B7:$B45,0))</f>
        <v>0</v>
      </c>
      <c r="DC46" s="389">
        <f t="array" ref="DC46">INDEX($A7:$A45,MATCH(FALSE,ISBLANK(DC7:DC45),0))-INDEX($A7:$A45,MATCH("Poznań Główny",$B7:$B45,0))</f>
        <v>0</v>
      </c>
      <c r="DD46" s="389">
        <f t="array" ref="DD46">INDEX($A7:$A45,MATCH(FALSE,ISBLANK(DD7:DD45),0))-INDEX($A7:$A45,MATCH("Poznań Główny",$B7:$B45,0))</f>
        <v>0</v>
      </c>
      <c r="DE46" s="389">
        <f t="array" ref="DE46">INDEX($A7:$A45,MATCH(FALSE,ISBLANK(DE7:DE45),0))-INDEX($A7:$A45,MATCH("Poznań Główny",$B7:$B45,0))</f>
        <v>0</v>
      </c>
      <c r="DF46" s="389">
        <f t="array" ref="DF46">INDEX($A7:$A45,MATCH(FALSE,ISBLANK(DF7:DF45),0))-INDEX($A7:$A45,MATCH("Poznań Główny",$B7:$B45,0))</f>
        <v>0</v>
      </c>
      <c r="DG46" s="389">
        <f t="array" ref="DG46">INDEX($A7:$A45,MATCH(FALSE,ISBLANK(DG7:DG45),0))-INDEX($A7:$A45,MATCH("Poznań Główny",$B7:$B45,0))</f>
        <v>0</v>
      </c>
      <c r="DH46" s="389">
        <f t="array" ref="DH46">INDEX($A7:$A45,MATCH(FALSE,ISBLANK(DH7:DH45),0))-INDEX($A7:$A45,MATCH("Poznań Główny",$B7:$B45,0))</f>
        <v>0</v>
      </c>
      <c r="DI46" s="389">
        <f t="array" ref="DI46">INDEX($A7:$A45,MATCH(FALSE,ISBLANK(DI7:DI45),0))-INDEX($A7:$A45,MATCH("Poznań Główny",$B7:$B45,0))</f>
        <v>0</v>
      </c>
      <c r="DJ46" s="389">
        <f t="array" ref="DJ46">INDEX($A7:$A45,MATCH(FALSE,ISBLANK(DJ7:DJ45),0))-INDEX($A7:$A45,MATCH("Poznań Główny",$B7:$B45,0))</f>
        <v>0</v>
      </c>
      <c r="DK46" s="389">
        <f t="array" ref="DK46">INDEX($A7:$A45,MATCH(FALSE,ISBLANK(DK7:DK45),0))-INDEX($A7:$A45,MATCH("Poznań Główny",$B7:$B45,0))</f>
        <v>0</v>
      </c>
      <c r="DL46" s="389">
        <f t="array" ref="DL46">INDEX($A7:$A45,MATCH(FALSE,ISBLANK(DL7:DL45),0))-INDEX($A7:$A45,MATCH("Poznań Główny",$B7:$B45,0))</f>
        <v>0</v>
      </c>
      <c r="DM46" s="389">
        <f t="array" ref="DM46">INDEX($A7:$A45,MATCH(FALSE,ISBLANK(DM7:DM45),0))-INDEX($A7:$A45,MATCH("Poznań Główny",$B7:$B45,0))</f>
        <v>0</v>
      </c>
      <c r="DN46" s="389">
        <f t="array" ref="DN46">INDEX($A7:$A45,MATCH(FALSE,ISBLANK(DN7:DN45),0))-INDEX($A7:$A45,MATCH("Poznań Główny",$B7:$B45,0))</f>
        <v>0</v>
      </c>
      <c r="DO46" s="389">
        <f t="array" ref="DO46">INDEX($A7:$A45,MATCH(FALSE,ISBLANK(DO7:DO45),0))-INDEX($A7:$A45,MATCH("Poznań Główny",$B7:$B45,0))</f>
        <v>0</v>
      </c>
      <c r="DP46" s="389">
        <f t="array" ref="DP46">INDEX($A7:$A45,MATCH(FALSE,ISBLANK(DP7:DP45),0))-INDEX($A7:$A45,MATCH("Poznań Główny",$B7:$B45,0))</f>
        <v>0</v>
      </c>
      <c r="DQ46" s="389">
        <f t="array" ref="DQ46">INDEX($A7:$A45,MATCH(FALSE,ISBLANK(DQ7:DQ45),0))-INDEX($A7:$A45,MATCH("Poznań Główny",$B7:$B45,0))</f>
        <v>0</v>
      </c>
      <c r="DR46" s="389">
        <f t="array" ref="DR46">INDEX($A7:$A45,MATCH(FALSE,ISBLANK(DR7:DR45),0))-INDEX($A7:$A45,MATCH("Poznań Główny",$B7:$B45,0))</f>
        <v>0</v>
      </c>
      <c r="DS46" s="389">
        <f t="array" ref="DS46">INDEX($A7:$A45,MATCH(FALSE,ISBLANK(DS7:DS45),0))-INDEX($A7:$A45,MATCH("Poznań Główny",$B7:$B45,0))</f>
        <v>0</v>
      </c>
      <c r="DT46" s="389">
        <f t="array" ref="DT46">INDEX($A7:$A45,MATCH(FALSE,ISBLANK(DT7:DT45),0))-INDEX($A7:$A45,MATCH("Poznań Główny",$B7:$B45,0))</f>
        <v>0</v>
      </c>
      <c r="DU46" s="389">
        <f t="array" ref="DU46">INDEX($A7:$A45,MATCH(FALSE,ISBLANK(DU7:DU45),0))-INDEX($A7:$A45,MATCH("Poznań Główny",$B7:$B45,0))</f>
        <v>0</v>
      </c>
      <c r="DV46" s="389">
        <f t="array" ref="DV46">INDEX($A7:$A45,MATCH(FALSE,ISBLANK(DV7:DV45),0))-INDEX($A7:$A45,MATCH("Poznań Główny",$B7:$B45,0))</f>
        <v>0</v>
      </c>
      <c r="DW46" s="389">
        <f t="array" ref="DW46">INDEX($A7:$A45,MATCH(FALSE,ISBLANK(DW7:DW45),0))-INDEX($A7:$A45,MATCH("Poznań Główny",$B7:$B45,0))</f>
        <v>0</v>
      </c>
      <c r="DX46" s="389">
        <f t="array" ref="DX46">INDEX($A7:$A45,MATCH(FALSE,ISBLANK(DX7:DX45),0))-INDEX($A7:$A45,MATCH("Poznań Główny",$B7:$B45,0))</f>
        <v>0</v>
      </c>
      <c r="DY46" s="389">
        <f t="array" ref="DY46">INDEX($A7:$A45,MATCH(FALSE,ISBLANK(DY7:DY45),0))-INDEX($A7:$A45,MATCH("Poznań Główny",$B7:$B45,0))</f>
        <v>0</v>
      </c>
      <c r="DZ46" s="389">
        <f t="array" ref="DZ46">INDEX($A7:$A45,MATCH(FALSE,ISBLANK(DZ7:DZ45),0))-INDEX($A7:$A45,MATCH("Poznań Główny",$B7:$B45,0))</f>
        <v>0</v>
      </c>
      <c r="EA46" s="389">
        <f t="array" ref="EA46">INDEX($A7:$A45,MATCH(FALSE,ISBLANK(EA7:EA45),0))-INDEX($A7:$A45,MATCH("Poznań Główny",$B7:$B45,0))</f>
        <v>0</v>
      </c>
      <c r="EB46" s="389">
        <f t="array" ref="EB46">INDEX($A7:$A45,MATCH(FALSE,ISBLANK(EB7:EB45),0))-INDEX($A7:$A45,MATCH("Poznań Główny",$B7:$B45,0))</f>
        <v>0</v>
      </c>
      <c r="EC46" s="389">
        <f t="array" ref="EC46">INDEX($A7:$A45,MATCH(FALSE,ISBLANK(EC7:EC45),0))-INDEX($A7:$A45,MATCH("Poznań Główny",$B7:$B45,0))</f>
        <v>0</v>
      </c>
      <c r="ED46" s="389">
        <f t="array" ref="ED46">INDEX($A7:$A45,MATCH(FALSE,ISBLANK(ED7:ED45),0))-INDEX($A7:$A45,MATCH("Poznań Główny",$B7:$B45,0))</f>
        <v>0</v>
      </c>
      <c r="EE46" s="389">
        <f t="array" ref="EE46">INDEX($A7:$A45,MATCH(FALSE,ISBLANK(EE7:EE45),0))-INDEX($A7:$A45,MATCH("Poznań Główny",$B7:$B45,0))</f>
        <v>0</v>
      </c>
      <c r="EF46" s="389">
        <f t="array" ref="EF46">INDEX($A7:$A45,MATCH(FALSE,ISBLANK(EF7:EF45),0))-INDEX($A7:$A45,MATCH("Poznań Główny",$B7:$B45,0))</f>
        <v>0</v>
      </c>
      <c r="EG46" s="389">
        <f t="array" ref="EG46">INDEX($A7:$A45,MATCH(FALSE,ISBLANK(EG7:EG45),0))-INDEX($A7:$A45,MATCH("Poznań Główny",$B7:$B45,0))</f>
        <v>0</v>
      </c>
      <c r="EH46" s="389">
        <f t="array" ref="EH46">INDEX($A7:$A45,MATCH(FALSE,ISBLANK(EH7:EH45),0))-INDEX($A7:$A45,MATCH("Poznań Główny",$B7:$B45,0))</f>
        <v>0</v>
      </c>
      <c r="EI46" s="389">
        <f t="array" ref="EI46">INDEX($A7:$A45,MATCH(FALSE,ISBLANK(EI7:EI45),0))-INDEX($A7:$A45,MATCH("Poznań Główny",$B7:$B45,0))</f>
        <v>0</v>
      </c>
      <c r="EJ46" s="389" t="e">
        <f t="array" ref="EJ46">INDEX($A7:$A45,MATCH(FALSE,ISBLANK(EJ7:EJ45),0))-INDEX($A7:$A45,MATCH("Poznań Główny",$B7:$B45,0))</f>
        <v>#N/A</v>
      </c>
      <c r="EK46" s="389" t="e">
        <f t="array" ref="EK46">INDEX($A7:$A45,MATCH(FALSE,ISBLANK(EK7:EK45),0))-INDEX($A7:$A45,MATCH("Poznań Główny",$B7:$B45,0))</f>
        <v>#N/A</v>
      </c>
      <c r="EL46" s="389" t="e">
        <f t="array" ref="EL46">INDEX($A7:$A45,MATCH(FALSE,ISBLANK(EL7:EL45),0))-INDEX($A7:$A45,MATCH("Poznań Główny",$B7:$B45,0))</f>
        <v>#N/A</v>
      </c>
      <c r="EM46" s="389" t="e">
        <f t="array" ref="EM46">INDEX($A7:$A45,MATCH(FALSE,ISBLANK(EM7:EM45),0))-INDEX($A7:$A45,MATCH("Poznań Główny",$B7:$B45,0))</f>
        <v>#N/A</v>
      </c>
      <c r="EN46" s="389" t="e">
        <f t="array" ref="EN46">INDEX($A7:$A45,MATCH(FALSE,ISBLANK(EN7:EN45),0))-INDEX($A7:$A45,MATCH("Poznań Główny",$B7:$B45,0))</f>
        <v>#N/A</v>
      </c>
      <c r="EO46" s="389" t="e">
        <f t="array" ref="EO46">INDEX($A7:$A45,MATCH(FALSE,ISBLANK(EO7:EO45),0))-INDEX($A7:$A45,MATCH("Poznań Główny",$B7:$B45,0))</f>
        <v>#N/A</v>
      </c>
      <c r="EP46" s="389" t="e">
        <f t="array" ref="EP46">INDEX($A7:$A45,MATCH(FALSE,ISBLANK(EP7:EP45),0))-INDEX($A7:$A45,MATCH("Poznań Główny",$B7:$B45,0))</f>
        <v>#N/A</v>
      </c>
      <c r="EQ46" s="389" t="e">
        <f t="array" ref="EQ46">INDEX($A7:$A45,MATCH(FALSE,ISBLANK(EQ7:EQ45),0))-INDEX($A7:$A45,MATCH("Poznań Główny",$B7:$B45,0))</f>
        <v>#N/A</v>
      </c>
      <c r="ER46" s="389" t="e">
        <f t="array" ref="ER46">INDEX($A7:$A45,MATCH(FALSE,ISBLANK(ER7:ER45),0))-INDEX($A7:$A45,MATCH("Poznań Główny",$B7:$B45,0))</f>
        <v>#N/A</v>
      </c>
      <c r="ES46" s="389" t="e">
        <f t="array" ref="ES46">INDEX($A7:$A45,MATCH(FALSE,ISBLANK(ES7:ES45),0))-INDEX($A7:$A45,MATCH("Poznań Główny",$B7:$B45,0))</f>
        <v>#N/A</v>
      </c>
      <c r="ET46" s="389" t="e">
        <f t="array" ref="ET46">INDEX($A7:$A45,MATCH(FALSE,ISBLANK(ET7:ET45),0))-INDEX($A7:$A45,MATCH("Poznań Główny",$B7:$B45,0))</f>
        <v>#N/A</v>
      </c>
      <c r="EU46" s="389" t="e">
        <f t="array" ref="EU46">INDEX($A7:$A45,MATCH(FALSE,ISBLANK(EU7:EU45),0))-INDEX($A7:$A45,MATCH("Poznań Główny",$B7:$B45,0))</f>
        <v>#N/A</v>
      </c>
      <c r="EV46" s="389" t="e">
        <f t="array" ref="EV46">INDEX($A7:$A45,MATCH(FALSE,ISBLANK(EV7:EV45),0))-INDEX($A7:$A45,MATCH("Poznań Główny",$B7:$B45,0))</f>
        <v>#N/A</v>
      </c>
      <c r="EW46" s="389" t="e">
        <f t="array" ref="EW46">INDEX($A7:$A45,MATCH(FALSE,ISBLANK(EW7:EW45),0))-INDEX($A7:$A45,MATCH("Poznań Główny",$B7:$B45,0))</f>
        <v>#N/A</v>
      </c>
      <c r="EX46" s="389" t="e">
        <f t="array" ref="EX46">INDEX($A7:$A45,MATCH(FALSE,ISBLANK(EX7:EX45),0))-INDEX($A7:$A45,MATCH("Poznań Główny",$B7:$B45,0))</f>
        <v>#N/A</v>
      </c>
      <c r="EY46" s="389" t="e">
        <f t="array" ref="EY46">INDEX($A7:$A45,MATCH(FALSE,ISBLANK(EY7:EY45),0))-INDEX($A7:$A45,MATCH("Poznań Główny",$B7:$B45,0))</f>
        <v>#N/A</v>
      </c>
      <c r="EZ46" s="389" t="e">
        <f t="array" ref="EZ46">INDEX($A7:$A45,MATCH(FALSE,ISBLANK(EZ7:EZ45),0))-INDEX($A7:$A45,MATCH("Poznań Główny",$B7:$B45,0))</f>
        <v>#N/A</v>
      </c>
      <c r="FA46" s="389" t="e">
        <f t="array" ref="FA46">INDEX($A7:$A45,MATCH(FALSE,ISBLANK(FA7:FA45),0))-INDEX($A7:$A45,MATCH("Poznań Główny",$B7:$B45,0))</f>
        <v>#N/A</v>
      </c>
      <c r="FB46" s="389" t="e">
        <f t="array" ref="FB46">INDEX($A7:$A45,MATCH(FALSE,ISBLANK(FB7:FB45),0))-INDEX($A7:$A45,MATCH("Poznań Główny",$B7:$B45,0))</f>
        <v>#N/A</v>
      </c>
      <c r="FC46" s="389" t="e">
        <f t="array" ref="FC46">INDEX($A7:$A45,MATCH(FALSE,ISBLANK(FC7:FC45),0))-INDEX($A7:$A45,MATCH("Poznań Główny",$B7:$B45,0))</f>
        <v>#N/A</v>
      </c>
      <c r="FD46" s="389" t="e">
        <f t="array" ref="FD46">INDEX($A7:$A45,MATCH(FALSE,ISBLANK(FD7:FD45),0))-INDEX($A7:$A45,MATCH("Poznań Główny",$B7:$B45,0))</f>
        <v>#N/A</v>
      </c>
      <c r="FE46" s="389" t="e">
        <f t="array" ref="FE46">INDEX($A7:$A45,MATCH(FALSE,ISBLANK(FE7:FE45),0))-INDEX($A7:$A45,MATCH("Poznań Główny",$B7:$B45,0))</f>
        <v>#N/A</v>
      </c>
      <c r="FF46" s="389" t="e">
        <f t="array" ref="FF46">INDEX($A7:$A45,MATCH(FALSE,ISBLANK(FF7:FF45),0))-INDEX($A7:$A45,MATCH("Poznań Główny",$B7:$B45,0))</f>
        <v>#N/A</v>
      </c>
      <c r="FG46" s="389" t="e">
        <f t="array" ref="FG46">INDEX($A7:$A45,MATCH(FALSE,ISBLANK(FG7:FG45),0))-INDEX($A7:$A45,MATCH("Poznań Główny",$B7:$B45,0))</f>
        <v>#N/A</v>
      </c>
      <c r="FH46" s="389" t="e">
        <f t="array" ref="FH46">INDEX($A7:$A45,MATCH(FALSE,ISBLANK(FH7:FH45),0))-INDEX($A7:$A45,MATCH("Poznań Główny",$B7:$B45,0))</f>
        <v>#N/A</v>
      </c>
      <c r="FI46" s="389" t="e">
        <f t="array" ref="FI46">INDEX($A7:$A45,MATCH(FALSE,ISBLANK(FI7:FI45),0))-INDEX($A7:$A45,MATCH("Poznań Główny",$B7:$B45,0))</f>
        <v>#N/A</v>
      </c>
      <c r="FJ46" s="389" t="e">
        <f t="array" ref="FJ46">INDEX($A7:$A45,MATCH(FALSE,ISBLANK(FJ7:FJ45),0))-INDEX($A7:$A45,MATCH("Poznań Główny",$B7:$B45,0))</f>
        <v>#N/A</v>
      </c>
      <c r="FK46" s="389" t="e">
        <f t="array" ref="FK46">INDEX($A7:$A45,MATCH(FALSE,ISBLANK(FK7:FK45),0))-INDEX($A7:$A45,MATCH("Poznań Główny",$B7:$B45,0))</f>
        <v>#N/A</v>
      </c>
      <c r="FL46" s="389" t="e">
        <f t="array" ref="FL46">INDEX($A7:$A45,MATCH(FALSE,ISBLANK(FL7:FL45),0))-INDEX($A7:$A45,MATCH("Poznań Główny",$B7:$B45,0))</f>
        <v>#N/A</v>
      </c>
      <c r="FM46" s="389" t="e">
        <f t="array" ref="FM46">INDEX($A7:$A45,MATCH(FALSE,ISBLANK(FM7:FM45),0))-INDEX($A7:$A45,MATCH("Poznań Główny",$B7:$B45,0))</f>
        <v>#N/A</v>
      </c>
      <c r="FN46" s="389" t="e">
        <f t="array" ref="FN46">INDEX($A7:$A45,MATCH(FALSE,ISBLANK(FN7:FN45),0))-INDEX($A7:$A45,MATCH("Poznań Główny",$B7:$B45,0))</f>
        <v>#N/A</v>
      </c>
      <c r="FO46" s="389" t="e">
        <f t="array" ref="FO46">INDEX($A7:$A45,MATCH(FALSE,ISBLANK(FO7:FO45),0))-INDEX($A7:$A45,MATCH("Poznań Główny",$B7:$B45,0))</f>
        <v>#N/A</v>
      </c>
      <c r="FP46" s="389" t="e">
        <f t="array" ref="FP46">INDEX($A7:$A45,MATCH(FALSE,ISBLANK(FP7:FP45),0))-INDEX($A7:$A45,MATCH("Poznań Główny",$B7:$B45,0))</f>
        <v>#N/A</v>
      </c>
      <c r="FQ46" s="389" t="e">
        <f t="array" ref="FQ46">INDEX($A7:$A45,MATCH(FALSE,ISBLANK(FQ7:FQ45),0))-INDEX($A7:$A45,MATCH("Poznań Główny",$B7:$B45,0))</f>
        <v>#N/A</v>
      </c>
      <c r="FR46" s="389" t="e">
        <f t="array" ref="FR46">INDEX($A7:$A45,MATCH(FALSE,ISBLANK(FR7:FR45),0))-INDEX($A7:$A45,MATCH("Poznań Główny",$B7:$B45,0))</f>
        <v>#N/A</v>
      </c>
      <c r="FS46" s="389" t="e">
        <f t="array" ref="FS46">INDEX($A7:$A45,MATCH(FALSE,ISBLANK(FS7:FS45),0))-INDEX($A7:$A45,MATCH("Poznań Główny",$B7:$B45,0))</f>
        <v>#N/A</v>
      </c>
      <c r="FT46" s="389" t="e">
        <f t="array" ref="FT46">INDEX($A7:$A45,MATCH(FALSE,ISBLANK(FT7:FT45),0))-INDEX($A7:$A45,MATCH("Poznań Główny",$B7:$B45,0))</f>
        <v>#N/A</v>
      </c>
      <c r="FU46" s="389" t="e">
        <f t="array" ref="FU46">INDEX($A7:$A45,MATCH(FALSE,ISBLANK(FU7:FU45),0))-INDEX($A7:$A45,MATCH("Poznań Główny",$B7:$B45,0))</f>
        <v>#N/A</v>
      </c>
      <c r="FV46" s="389" t="e">
        <f t="array" ref="FV46">INDEX($A7:$A45,MATCH(FALSE,ISBLANK(FV7:FV45),0))-INDEX($A7:$A45,MATCH("Poznań Główny",$B7:$B45,0))</f>
        <v>#N/A</v>
      </c>
      <c r="FW46" s="389" t="e">
        <f t="array" ref="FW46">INDEX($A7:$A45,MATCH(FALSE,ISBLANK(FW7:FW45),0))-INDEX($A7:$A45,MATCH("Poznań Główny",$B7:$B45,0))</f>
        <v>#N/A</v>
      </c>
      <c r="FX46" s="389" t="e">
        <f t="array" ref="FX46">INDEX($A7:$A45,MATCH(FALSE,ISBLANK(FX7:FX45),0))-INDEX($A7:$A45,MATCH("Poznań Główny",$B7:$B45,0))</f>
        <v>#N/A</v>
      </c>
      <c r="FY46" s="389" t="e">
        <f t="array" ref="FY46">INDEX($A7:$A45,MATCH(FALSE,ISBLANK(FY7:FY45),0))-INDEX($A7:$A45,MATCH("Poznań Główny",$B7:$B45,0))</f>
        <v>#N/A</v>
      </c>
      <c r="FZ46" s="389" t="e">
        <f t="array" ref="FZ46">INDEX($A7:$A45,MATCH(FALSE,ISBLANK(FZ7:FZ45),0))-INDEX($A7:$A45,MATCH("Poznań Główny",$B7:$B45,0))</f>
        <v>#N/A</v>
      </c>
      <c r="GA46" s="389" t="e">
        <f t="array" ref="GA46">INDEX($A7:$A45,MATCH(FALSE,ISBLANK(GA7:GA45),0))-INDEX($A7:$A45,MATCH("Poznań Główny",$B7:$B45,0))</f>
        <v>#N/A</v>
      </c>
      <c r="GB46" s="389" t="e">
        <f t="array" ref="GB46">INDEX($A7:$A45,MATCH(FALSE,ISBLANK(GB7:GB45),0))-INDEX($A7:$A45,MATCH("Poznań Główny",$B7:$B45,0))</f>
        <v>#N/A</v>
      </c>
      <c r="GC46" s="389" t="e">
        <f t="array" ref="GC46">INDEX($A7:$A45,MATCH(FALSE,ISBLANK(GC7:GC45),0))-INDEX($A7:$A45,MATCH("Poznań Główny",$B7:$B45,0))</f>
        <v>#N/A</v>
      </c>
      <c r="GD46" s="389" t="e">
        <f t="array" ref="GD46">INDEX($A7:$A45,MATCH(FALSE,ISBLANK(GD7:GD45),0))-INDEX($A7:$A45,MATCH("Poznań Główny",$B7:$B45,0))</f>
        <v>#N/A</v>
      </c>
      <c r="GE46" s="389" t="e">
        <f t="array" ref="GE46">INDEX($A7:$A45,MATCH(FALSE,ISBLANK(GE7:GE45),0))-INDEX($A7:$A45,MATCH("Poznań Główny",$B7:$B45,0))</f>
        <v>#N/A</v>
      </c>
      <c r="GF46" s="389" t="e">
        <f t="array" ref="GF46">INDEX($A7:$A45,MATCH(FALSE,ISBLANK(GF7:GF45),0))-INDEX($A7:$A45,MATCH("Poznań Główny",$B7:$B45,0))</f>
        <v>#N/A</v>
      </c>
      <c r="GG46" s="389" t="e">
        <f t="array" ref="GG46">INDEX($A7:$A45,MATCH(FALSE,ISBLANK(GG7:GG45),0))-INDEX($A7:$A45,MATCH("Poznań Główny",$B7:$B45,0))</f>
        <v>#N/A</v>
      </c>
      <c r="GH46" s="389" t="e">
        <f t="array" ref="GH46">INDEX($A7:$A45,MATCH(FALSE,ISBLANK(GH7:GH45),0))-INDEX($A7:$A45,MATCH("Poznań Główny",$B7:$B45,0))</f>
        <v>#N/A</v>
      </c>
      <c r="GI46" s="389" t="e">
        <f t="array" ref="GI46">INDEX($A7:$A45,MATCH(FALSE,ISBLANK(GI7:GI45),0))-INDEX($A7:$A45,MATCH("Poznań Główny",$B7:$B45,0))</f>
        <v>#N/A</v>
      </c>
      <c r="GJ46" s="389" t="e">
        <f t="array" ref="GJ46">INDEX($A7:$A45,MATCH(FALSE,ISBLANK(GJ7:GJ45),0))-INDEX($A7:$A45,MATCH("Poznań Główny",$B7:$B45,0))</f>
        <v>#N/A</v>
      </c>
      <c r="GK46" s="389" t="e">
        <f t="array" ref="GK46">INDEX($A7:$A45,MATCH(FALSE,ISBLANK(GK7:GK45),0))-INDEX($A7:$A45,MATCH("Poznań Główny",$B7:$B45,0))</f>
        <v>#N/A</v>
      </c>
      <c r="GL46" s="389" t="e">
        <f t="array" ref="GL46">INDEX($A7:$A45,MATCH(FALSE,ISBLANK(GL7:GL45),0))-INDEX($A7:$A45,MATCH("Poznań Główny",$B7:$B45,0))</f>
        <v>#N/A</v>
      </c>
      <c r="GM46" s="389" t="e">
        <f t="array" ref="GM46">INDEX($A7:$A45,MATCH(FALSE,ISBLANK(GM7:GM45),0))-INDEX($A7:$A45,MATCH("Poznań Główny",$B7:$B45,0))</f>
        <v>#N/A</v>
      </c>
    </row>
    <row r="47" spans="1:195" s="390" customFormat="1">
      <c r="D47" s="390">
        <f t="array" ref="D47">ABS(INDEX($A7:$A45,MATCH("Poznań Główny",$B7:$B45,0))-INDEX($A7:$A45, MAX(IF(ISBLANK(D7:D45), 0, ROW(D7:D45))) - ROW(D7:D45)+1))</f>
        <v>33.04</v>
      </c>
      <c r="E47" s="390">
        <f t="array" ref="E47">ABS(INDEX($A7:$A45,MATCH("Poznań Główny",$B7:$B45,0))-INDEX($A7:$A45, MAX(IF(ISBLANK(E7:E45), 0, ROW(E7:E45))) - ROW(E7:E45)+1))</f>
        <v>51.109000000000002</v>
      </c>
      <c r="F47" s="390">
        <f t="array" ref="F47">ABS(INDEX($A7:$A45,MATCH("Poznań Główny",$B7:$B45,0))-INDEX($A7:$A45, MAX(IF(ISBLANK(F7:F45), 0, ROW(F7:F45))) - ROW(F7:F45)+1))</f>
        <v>33.04</v>
      </c>
      <c r="G47" s="390">
        <f t="array" ref="G47">ABS(INDEX($A7:$A45,MATCH("Poznań Główny",$B7:$B45,0))-INDEX($A7:$A45, MAX(IF(ISBLANK(G7:G45), 0, ROW(G7:G45))) - ROW(G7:G45)+1))</f>
        <v>51.109000000000002</v>
      </c>
      <c r="H47" s="390">
        <f t="array" ref="H47">ABS(INDEX($A7:$A45,MATCH("Poznań Główny",$B7:$B45,0))-INDEX($A7:$A45, MAX(IF(ISBLANK(H7:H45), 0, ROW(H7:H45))) - ROW(H7:H45)+1))</f>
        <v>51.109000000000002</v>
      </c>
      <c r="I47" s="390">
        <f t="array" ref="I47">ABS(INDEX($A7:$A45,MATCH("Poznań Główny",$B7:$B45,0))-INDEX($A7:$A45, MAX(IF(ISBLANK(I7:I45), 0, ROW(I7:I45))) - ROW(I7:I45)+1))</f>
        <v>33.04</v>
      </c>
      <c r="J47" s="390">
        <f t="array" ref="J47">ABS(INDEX($A7:$A45,MATCH("Poznań Główny",$B7:$B45,0))-INDEX($A7:$A45, MAX(IF(ISBLANK(J7:J45), 0, ROW(J7:J45))) - ROW(J7:J45)+1))</f>
        <v>51.109000000000002</v>
      </c>
      <c r="K47" s="390">
        <f t="array" ref="K47">ABS(INDEX($A7:$A45,MATCH("Poznań Główny",$B7:$B45,0))-INDEX($A7:$A45, MAX(IF(ISBLANK(K7:K45), 0, ROW(K7:K45))) - ROW(K7:K45)+1))</f>
        <v>51.109000000000002</v>
      </c>
      <c r="L47" s="390">
        <f t="array" ref="L47">ABS(INDEX($A7:$A45,MATCH("Poznań Główny",$B7:$B45,0))-INDEX($A7:$A45, MAX(IF(ISBLANK(L7:L45), 0, ROW(L7:L45))) - ROW(L7:L45)+1))</f>
        <v>33.04</v>
      </c>
      <c r="M47" s="390">
        <f t="array" ref="M47">ABS(INDEX($A7:$A45,MATCH("Poznań Główny",$B7:$B45,0))-INDEX($A7:$A45, MAX(IF(ISBLANK(M7:M45), 0, ROW(M7:M45))) - ROW(M7:M45)+1))</f>
        <v>51.109000000000002</v>
      </c>
      <c r="N47" s="390">
        <f t="array" ref="N47">ABS(INDEX($A7:$A45,MATCH("Poznań Główny",$B7:$B45,0))-INDEX($A7:$A45, MAX(IF(ISBLANK(N7:N45), 0, ROW(N7:N45))) - ROW(N7:N45)+1))</f>
        <v>33.04</v>
      </c>
      <c r="O47" s="390">
        <f t="array" ref="O47">ABS(INDEX($A7:$A45,MATCH("Poznań Główny",$B7:$B45,0))-INDEX($A7:$A45, MAX(IF(ISBLANK(O7:O45), 0, ROW(O7:O45))) - ROW(O7:O45)+1))</f>
        <v>51.109000000000002</v>
      </c>
      <c r="P47" s="390">
        <f t="array" ref="P47">ABS(INDEX($A7:$A45,MATCH("Poznań Główny",$B7:$B45,0))-INDEX($A7:$A45, MAX(IF(ISBLANK(P7:P45), 0, ROW(P7:P45))) - ROW(P7:P45)+1))</f>
        <v>51.109000000000002</v>
      </c>
      <c r="Q47" s="390">
        <f t="array" ref="Q47">ABS(INDEX($A7:$A45,MATCH("Poznań Główny",$B7:$B45,0))-INDEX($A7:$A45, MAX(IF(ISBLANK(Q7:Q45), 0, ROW(Q7:Q45))) - ROW(Q7:Q45)+1))</f>
        <v>33.04</v>
      </c>
      <c r="R47" s="390">
        <f t="array" ref="R47">ABS(INDEX($A7:$A45,MATCH("Poznań Główny",$B7:$B45,0))-INDEX($A7:$A45, MAX(IF(ISBLANK(R7:R45), 0, ROW(R7:R45))) - ROW(R7:R45)+1))</f>
        <v>51.109000000000002</v>
      </c>
      <c r="S47" s="390">
        <f t="array" ref="S47">ABS(INDEX($A7:$A45,MATCH("Poznań Główny",$B7:$B45,0))-INDEX($A7:$A45, MAX(IF(ISBLANK(S7:S45), 0, ROW(S7:S45))) - ROW(S7:S45)+1))</f>
        <v>51.109000000000002</v>
      </c>
      <c r="T47" s="390">
        <f t="array" ref="T47">ABS(INDEX($A7:$A45,MATCH("Poznań Główny",$B7:$B45,0))-INDEX($A7:$A45, MAX(IF(ISBLANK(T7:T45), 0, ROW(T7:T45))) - ROW(T7:T45)+1))</f>
        <v>33.04</v>
      </c>
      <c r="U47" s="390">
        <f t="array" ref="U47">ABS(INDEX($A7:$A45,MATCH("Poznań Główny",$B7:$B45,0))-INDEX($A7:$A45, MAX(IF(ISBLANK(U7:U45), 0, ROW(U7:U45))) - ROW(U7:U45)+1))</f>
        <v>51.109000000000002</v>
      </c>
      <c r="V47" s="390">
        <f t="array" ref="V47">ABS(INDEX($A7:$A45,MATCH("Poznań Główny",$B7:$B45,0))-INDEX($A7:$A45, MAX(IF(ISBLANK(V7:V45), 0, ROW(V7:V45))) - ROW(V7:V45)+1))</f>
        <v>51.109000000000002</v>
      </c>
      <c r="W47" s="390">
        <f t="array" ref="W47">ABS(INDEX($A7:$A45,MATCH("Poznań Główny",$B7:$B45,0))-INDEX($A7:$A45, MAX(IF(ISBLANK(W7:W45), 0, ROW(W7:W45))) - ROW(W7:W45)+1))</f>
        <v>33.04</v>
      </c>
      <c r="X47" s="390">
        <f t="array" ref="X47">ABS(INDEX($A7:$A45,MATCH("Poznań Główny",$B7:$B45,0))-INDEX($A7:$A45, MAX(IF(ISBLANK(X7:X45), 0, ROW(X7:X45))) - ROW(X7:X45)+1))</f>
        <v>51.109000000000002</v>
      </c>
      <c r="Y47" s="390">
        <f t="array" ref="Y47">ABS(INDEX($A7:$A45,MATCH("Poznań Główny",$B7:$B45,0))-INDEX($A7:$A45, MAX(IF(ISBLANK(Y7:Y45), 0, ROW(Y7:Y45))) - ROW(Y7:Y45)+1))</f>
        <v>51.109000000000002</v>
      </c>
      <c r="Z47" s="390">
        <f t="array" ref="Z47">ABS(INDEX($A7:$A45,MATCH("Poznań Główny",$B7:$B45,0))-INDEX($A7:$A45, MAX(IF(ISBLANK(Z7:Z45), 0, ROW(Z7:Z45))) - ROW(Z7:Z45)+1))</f>
        <v>33.04</v>
      </c>
      <c r="AA47" s="390">
        <f t="array" ref="AA47">ABS(INDEX($A7:$A45,MATCH("Poznań Główny",$B7:$B45,0))-INDEX($A7:$A45, MAX(IF(ISBLANK(AA7:AA45), 0, ROW(AA7:AA45))) - ROW(AA7:AA45)+1))</f>
        <v>51.109000000000002</v>
      </c>
      <c r="AB47" s="390">
        <f t="array" ref="AB47">ABS(INDEX($A7:$A45,MATCH("Poznań Główny",$B7:$B45,0))-INDEX($A7:$A45, MAX(IF(ISBLANK(AB7:AB45), 0, ROW(AB7:AB45))) - ROW(AB7:AB45)+1))</f>
        <v>51.109000000000002</v>
      </c>
      <c r="AC47" s="390">
        <f t="array" ref="AC47">ABS(INDEX($A7:$A45,MATCH("Poznań Główny",$B7:$B45,0))-INDEX($A7:$A45, MAX(IF(ISBLANK(AC7:AC45), 0, ROW(AC7:AC45))) - ROW(AC7:AC45)+1))</f>
        <v>33.04</v>
      </c>
      <c r="AD47" s="390">
        <f t="array" ref="AD47">ABS(INDEX($A7:$A45,MATCH("Poznań Główny",$B7:$B45,0))-INDEX($A7:$A45, MAX(IF(ISBLANK(AD7:AD45), 0, ROW(AD7:AD45))) - ROW(AD7:AD45)+1))</f>
        <v>51.109000000000002</v>
      </c>
      <c r="AE47" s="390">
        <f t="array" ref="AE47">ABS(INDEX($A7:$A45,MATCH("Poznań Główny",$B7:$B45,0))-INDEX($A7:$A45, MAX(IF(ISBLANK(AE7:AE45), 0, ROW(AE7:AE45))) - ROW(AE7:AE45)+1))</f>
        <v>51.109000000000002</v>
      </c>
      <c r="AF47" s="390">
        <f t="array" ref="AF47">ABS(INDEX($A7:$A45,MATCH("Poznań Główny",$B7:$B45,0))-INDEX($A7:$A45, MAX(IF(ISBLANK(AF7:AF45), 0, ROW(AF7:AF45))) - ROW(AF7:AF45)+1))</f>
        <v>33.04</v>
      </c>
      <c r="AG47" s="390">
        <f t="array" ref="AG47">ABS(INDEX($A7:$A45,MATCH("Poznań Główny",$B7:$B45,0))-INDEX($A7:$A45, MAX(IF(ISBLANK(AG7:AG45), 0, ROW(AG7:AG45))) - ROW(AG7:AG45)+1))</f>
        <v>51.109000000000002</v>
      </c>
      <c r="AH47" s="390">
        <f t="array" ref="AH47">ABS(INDEX($A7:$A45,MATCH("Poznań Główny",$B7:$B45,0))-INDEX($A7:$A45, MAX(IF(ISBLANK(AH7:AH45), 0, ROW(AH7:AH45))) - ROW(AH7:AH45)+1))</f>
        <v>51.109000000000002</v>
      </c>
      <c r="AI47" s="390">
        <f t="array" ref="AI47">ABS(INDEX($A7:$A45,MATCH("Poznań Główny",$B7:$B45,0))-INDEX($A7:$A45, MAX(IF(ISBLANK(AI7:AI45), 0, ROW(AI7:AI45))) - ROW(AI7:AI45)+1))</f>
        <v>33.04</v>
      </c>
      <c r="AJ47" s="390">
        <f t="array" ref="AJ47">ABS(INDEX($A7:$A45,MATCH("Poznań Główny",$B7:$B45,0))-INDEX($A7:$A45, MAX(IF(ISBLANK(AJ7:AJ45), 0, ROW(AJ7:AJ45))) - ROW(AJ7:AJ45)+1))</f>
        <v>51.109000000000002</v>
      </c>
      <c r="AK47" s="390">
        <f t="array" ref="AK47">ABS(INDEX($A7:$A45,MATCH("Poznań Główny",$B7:$B45,0))-INDEX($A7:$A45, MAX(IF(ISBLANK(AK7:AK45), 0, ROW(AK7:AK45))) - ROW(AK7:AK45)+1))</f>
        <v>51.109000000000002</v>
      </c>
      <c r="AL47" s="390">
        <f t="array" ref="AL47">ABS(INDEX($A7:$A45,MATCH("Poznań Główny",$B7:$B45,0))-INDEX($A7:$A45, MAX(IF(ISBLANK(AL7:AL45), 0, ROW(AL7:AL45))) - ROW(AL7:AL45)+1))</f>
        <v>33.04</v>
      </c>
      <c r="AM47" s="390">
        <f t="array" ref="AM47">ABS(INDEX($A7:$A45,MATCH("Poznań Główny",$B7:$B45,0))-INDEX($A7:$A45, MAX(IF(ISBLANK(AM7:AM45), 0, ROW(AM7:AM45))) - ROW(AM7:AM45)+1))</f>
        <v>51.109000000000002</v>
      </c>
      <c r="AN47" s="390" t="e">
        <f t="array" ref="AN47">ABS(INDEX($A7:$A45,MATCH("Poznań Główny",$B7:$B45,0))-INDEX($A7:$A45, MAX(IF(ISBLANK(AN7:AN45), 0, ROW(AN7:AN45))) - ROW(AN7:AN45)+1))</f>
        <v>#VALUE!</v>
      </c>
      <c r="AO47" s="390" t="e">
        <f t="array" ref="AO47">ABS(INDEX($A7:$A45,MATCH("Poznań Główny",$B7:$B45,0))-INDEX($A7:$A45, MAX(IF(ISBLANK(AO7:AO45), 0, ROW(AO7:AO45))) - ROW(AO7:AO45)+1))</f>
        <v>#VALUE!</v>
      </c>
      <c r="AP47" s="390" t="e">
        <f t="array" ref="AP47">ABS(INDEX($A7:$A45,MATCH("Poznań Główny",$B7:$B45,0))-INDEX($A7:$A45, MAX(IF(ISBLANK(AP7:AP45), 0, ROW(AP7:AP45))) - ROW(AP7:AP45)+1))</f>
        <v>#VALUE!</v>
      </c>
      <c r="AQ47" s="390" t="e">
        <f t="array" ref="AQ47">ABS(INDEX($A7:$A45,MATCH("Poznań Główny",$B7:$B45,0))-INDEX($A7:$A45, MAX(IF(ISBLANK(AQ7:AQ45), 0, ROW(AQ7:AQ45))) - ROW(AQ7:AQ45)+1))</f>
        <v>#VALUE!</v>
      </c>
      <c r="AR47" s="390" t="e">
        <f t="array" ref="AR47">ABS(INDEX($A7:$A45,MATCH("Poznań Główny",$B7:$B45,0))-INDEX($A7:$A45, MAX(IF(ISBLANK(AR7:AR45), 0, ROW(AR7:AR45))) - ROW(AR7:AR45)+1))</f>
        <v>#VALUE!</v>
      </c>
      <c r="AS47" s="390" t="e">
        <f t="array" ref="AS47">ABS(INDEX($A7:$A45,MATCH("Poznań Główny",$B7:$B45,0))-INDEX($A7:$A45, MAX(IF(ISBLANK(AS7:AS45), 0, ROW(AS7:AS45))) - ROW(AS7:AS45)+1))</f>
        <v>#VALUE!</v>
      </c>
      <c r="AT47" s="390" t="e">
        <f t="array" ref="AT47">ABS(INDEX($A7:$A45,MATCH("Poznań Główny",$B7:$B45,0))-INDEX($A7:$A45, MAX(IF(ISBLANK(AT7:AT45), 0, ROW(AT7:AT45))) - ROW(AT7:AT45)+1))</f>
        <v>#VALUE!</v>
      </c>
      <c r="AU47" s="390" t="e">
        <f t="array" ref="AU47">ABS(INDEX($A7:$A45,MATCH("Poznań Główny",$B7:$B45,0))-INDEX($A7:$A45, MAX(IF(ISBLANK(AU7:AU45), 0, ROW(AU7:AU45))) - ROW(AU7:AU45)+1))</f>
        <v>#VALUE!</v>
      </c>
      <c r="AV47" s="390" t="e">
        <f t="array" ref="AV47">ABS(INDEX($A7:$A45,MATCH("Poznań Główny",$B7:$B45,0))-INDEX($A7:$A45, MAX(IF(ISBLANK(AV7:AV45), 0, ROW(AV7:AV45))) - ROW(AV7:AV45)+1))</f>
        <v>#VALUE!</v>
      </c>
      <c r="AW47" s="390" t="e">
        <f t="array" ref="AW47">ABS(INDEX($A7:$A45,MATCH("Poznań Główny",$B7:$B45,0))-INDEX($A7:$A45, MAX(IF(ISBLANK(AW7:AW45), 0, ROW(AW7:AW45))) - ROW(AW7:AW45)+1))</f>
        <v>#VALUE!</v>
      </c>
      <c r="AX47" s="390" t="e">
        <f t="array" ref="AX47">ABS(INDEX($A7:$A45,MATCH("Poznań Główny",$B7:$B45,0))-INDEX($A7:$A45, MAX(IF(ISBLANK(AX7:AX45), 0, ROW(AX7:AX45))) - ROW(AX7:AX45)+1))</f>
        <v>#VALUE!</v>
      </c>
      <c r="AY47" s="390" t="e">
        <f t="array" ref="AY47">ABS(INDEX($A7:$A45,MATCH("Poznań Główny",$B7:$B45,0))-INDEX($A7:$A45, MAX(IF(ISBLANK(AY7:AY45), 0, ROW(AY7:AY45))) - ROW(AY7:AY45)+1))</f>
        <v>#VALUE!</v>
      </c>
      <c r="AZ47" s="390" t="e">
        <f t="array" ref="AZ47">ABS(INDEX($A7:$A45,MATCH("Poznań Główny",$B7:$B45,0))-INDEX($A7:$A45, MAX(IF(ISBLANK(AZ7:AZ45), 0, ROW(AZ7:AZ45))) - ROW(AZ7:AZ45)+1))</f>
        <v>#VALUE!</v>
      </c>
      <c r="BA47" s="390" t="e">
        <f t="array" ref="BA47">ABS(INDEX($A7:$A45,MATCH("Poznań Główny",$B7:$B45,0))-INDEX($A7:$A45, MAX(IF(ISBLANK(BA7:BA45), 0, ROW(BA7:BA45))) - ROW(BA7:BA45)+1))</f>
        <v>#VALUE!</v>
      </c>
      <c r="BB47" s="390" t="e">
        <f t="array" ref="BB47">ABS(INDEX($A7:$A45,MATCH("Poznań Główny",$B7:$B45,0))-INDEX($A7:$A45, MAX(IF(ISBLANK(BB7:BB45), 0, ROW(BB7:BB45))) - ROW(BB7:BB45)+1))</f>
        <v>#VALUE!</v>
      </c>
      <c r="BC47" s="390" t="e">
        <f t="array" ref="BC47">ABS(INDEX($A7:$A45,MATCH("Poznań Główny",$B7:$B45,0))-INDEX($A7:$A45, MAX(IF(ISBLANK(BC7:BC45), 0, ROW(BC7:BC45))) - ROW(BC7:BC45)+1))</f>
        <v>#VALUE!</v>
      </c>
      <c r="BD47" s="390" t="e">
        <f t="array" ref="BD47">ABS(INDEX($A7:$A45,MATCH("Poznań Główny",$B7:$B45,0))-INDEX($A7:$A45, MAX(IF(ISBLANK(BD7:BD45), 0, ROW(BD7:BD45))) - ROW(BD7:BD45)+1))</f>
        <v>#VALUE!</v>
      </c>
      <c r="BE47" s="390" t="e">
        <f t="array" ref="BE47">ABS(INDEX($A7:$A45,MATCH("Poznań Główny",$B7:$B45,0))-INDEX($A7:$A45, MAX(IF(ISBLANK(BE7:BE45), 0, ROW(BE7:BE45))) - ROW(BE7:BE45)+1))</f>
        <v>#VALUE!</v>
      </c>
      <c r="BF47" s="390" t="e">
        <f t="array" ref="BF47">ABS(INDEX($A7:$A45,MATCH("Poznań Główny",$B7:$B45,0))-INDEX($A7:$A45, MAX(IF(ISBLANK(BF7:BF45), 0, ROW(BF7:BF45))) - ROW(BF7:BF45)+1))</f>
        <v>#VALUE!</v>
      </c>
      <c r="BG47" s="390" t="e">
        <f t="array" ref="BG47">ABS(INDEX($A7:$A45,MATCH("Poznań Główny",$B7:$B45,0))-INDEX($A7:$A45, MAX(IF(ISBLANK(BG7:BG45), 0, ROW(BG7:BG45))) - ROW(BG7:BG45)+1))</f>
        <v>#VALUE!</v>
      </c>
      <c r="BH47" s="390" t="e">
        <f t="array" ref="BH47">ABS(INDEX($A7:$A45,MATCH("Poznań Główny",$B7:$B45,0))-INDEX($A7:$A45, MAX(IF(ISBLANK(BH7:BH45), 0, ROW(BH7:BH45))) - ROW(BH7:BH45)+1))</f>
        <v>#VALUE!</v>
      </c>
      <c r="BI47" s="390" t="e">
        <f t="array" ref="BI47">ABS(INDEX($A7:$A45,MATCH("Poznań Główny",$B7:$B45,0))-INDEX($A7:$A45, MAX(IF(ISBLANK(BI7:BI45), 0, ROW(BI7:BI45))) - ROW(BI7:BI45)+1))</f>
        <v>#VALUE!</v>
      </c>
      <c r="BJ47" s="390" t="e">
        <f t="array" ref="BJ47">ABS(INDEX($A7:$A45,MATCH("Poznań Główny",$B7:$B45,0))-INDEX($A7:$A45, MAX(IF(ISBLANK(BJ7:BJ45), 0, ROW(BJ7:BJ45))) - ROW(BJ7:BJ45)+1))</f>
        <v>#VALUE!</v>
      </c>
      <c r="BK47" s="390" t="e">
        <f t="array" ref="BK47">ABS(INDEX($A7:$A45,MATCH("Poznań Główny",$B7:$B45,0))-INDEX($A7:$A45, MAX(IF(ISBLANK(BK7:BK45), 0, ROW(BK7:BK45))) - ROW(BK7:BK45)+1))</f>
        <v>#VALUE!</v>
      </c>
      <c r="BL47" s="390" t="e">
        <f t="array" ref="BL47">ABS(INDEX($A7:$A45,MATCH("Poznań Główny",$B7:$B45,0))-INDEX($A7:$A45, MAX(IF(ISBLANK(BL7:BL45), 0, ROW(BL7:BL45))) - ROW(BL7:BL45)+1))</f>
        <v>#VALUE!</v>
      </c>
      <c r="BM47" s="390" t="e">
        <f t="array" ref="BM47">ABS(INDEX($A7:$A45,MATCH("Poznań Główny",$B7:$B45,0))-INDEX($A7:$A45, MAX(IF(ISBLANK(BM7:BM45), 0, ROW(BM7:BM45))) - ROW(BM7:BM45)+1))</f>
        <v>#VALUE!</v>
      </c>
      <c r="BN47" s="390" t="e">
        <f t="array" ref="BN47">ABS(INDEX($A7:$A45,MATCH("Poznań Główny",$B7:$B45,0))-INDEX($A7:$A45, MAX(IF(ISBLANK(BN7:BN45), 0, ROW(BN7:BN45))) - ROW(BN7:BN45)+1))</f>
        <v>#VALUE!</v>
      </c>
      <c r="BO47" s="390" t="e">
        <f t="array" ref="BO47">ABS(INDEX($A7:$A45,MATCH("Poznań Główny",$B7:$B45,0))-INDEX($A7:$A45, MAX(IF(ISBLANK(BO7:BO45), 0, ROW(BO7:BO45))) - ROW(BO7:BO45)+1))</f>
        <v>#VALUE!</v>
      </c>
      <c r="BP47" s="390" t="e">
        <f t="array" ref="BP47">ABS(INDEX($A7:$A45,MATCH("Poznań Główny",$B7:$B45,0))-INDEX($A7:$A45, MAX(IF(ISBLANK(BP7:BP45), 0, ROW(BP7:BP45))) - ROW(BP7:BP45)+1))</f>
        <v>#VALUE!</v>
      </c>
      <c r="BQ47" s="390" t="e">
        <f t="array" ref="BQ47">ABS(INDEX($A7:$A45,MATCH("Poznań Główny",$B7:$B45,0))-INDEX($A7:$A45, MAX(IF(ISBLANK(BQ7:BQ45), 0, ROW(BQ7:BQ45))) - ROW(BQ7:BQ45)+1))</f>
        <v>#VALUE!</v>
      </c>
      <c r="BR47" s="390" t="e">
        <f t="array" ref="BR47">ABS(INDEX($A7:$A45,MATCH("Poznań Główny",$B7:$B45,0))-INDEX($A7:$A45, MAX(IF(ISBLANK(BR7:BR45), 0, ROW(BR7:BR45))) - ROW(BR7:BR45)+1))</f>
        <v>#VALUE!</v>
      </c>
      <c r="BS47" s="390" t="e">
        <f t="array" ref="BS47">ABS(INDEX($A7:$A45,MATCH("Poznań Główny",$B7:$B45,0))-INDEX($A7:$A45, MAX(IF(ISBLANK(BS7:BS45), 0, ROW(BS7:BS45))) - ROW(BS7:BS45)+1))</f>
        <v>#VALUE!</v>
      </c>
      <c r="BT47" s="390" t="e">
        <f t="array" ref="BT47">ABS(INDEX($A7:$A45,MATCH("Poznań Główny",$B7:$B45,0))-INDEX($A7:$A45, MAX(IF(ISBLANK(BT7:BT45), 0, ROW(BT7:BT45))) - ROW(BT7:BT45)+1))</f>
        <v>#VALUE!</v>
      </c>
      <c r="BU47" s="390" t="e">
        <f t="array" ref="BU47">ABS(INDEX($A7:$A45,MATCH("Poznań Główny",$B7:$B45,0))-INDEX($A7:$A45, MAX(IF(ISBLANK(BU7:BU45), 0, ROW(BU7:BU45))) - ROW(BU7:BU45)+1))</f>
        <v>#VALUE!</v>
      </c>
      <c r="BV47" s="390" t="e">
        <f t="array" ref="BV47">ABS(INDEX($A7:$A45,MATCH("Poznań Główny",$B7:$B45,0))-INDEX($A7:$A45, MAX(IF(ISBLANK(BV7:BV45), 0, ROW(BV7:BV45))) - ROW(BV7:BV45)+1))</f>
        <v>#VALUE!</v>
      </c>
      <c r="BW47" s="390" t="e">
        <f t="array" ref="BW47">ABS(INDEX($A7:$A45,MATCH("Poznań Główny",$B7:$B45,0))-INDEX($A7:$A45, MAX(IF(ISBLANK(BW7:BW45), 0, ROW(BW7:BW45))) - ROW(BW7:BW45)+1))</f>
        <v>#VALUE!</v>
      </c>
      <c r="BX47" s="390" t="e">
        <f t="array" ref="BX47">ABS(INDEX($A7:$A45,MATCH("Poznań Główny",$B7:$B45,0))-INDEX($A7:$A45, MAX(IF(ISBLANK(BX7:BX45), 0, ROW(BX7:BX45))) - ROW(BX7:BX45)+1))</f>
        <v>#VALUE!</v>
      </c>
      <c r="BY47" s="390" t="e">
        <f t="array" ref="BY47">ABS(INDEX($A7:$A45,MATCH("Poznań Główny",$B7:$B45,0))-INDEX($A7:$A45, MAX(IF(ISBLANK(BY7:BY45), 0, ROW(BY7:BY45))) - ROW(BY7:BY45)+1))</f>
        <v>#VALUE!</v>
      </c>
      <c r="BZ47" s="390" t="e">
        <f t="array" ref="BZ47">ABS(INDEX($A7:$A45,MATCH("Poznań Główny",$B7:$B45,0))-INDEX($A7:$A45, MAX(IF(ISBLANK(BZ7:BZ45), 0, ROW(BZ7:BZ45))) - ROW(BZ7:BZ45)+1))</f>
        <v>#VALUE!</v>
      </c>
      <c r="CA47" s="390" t="e">
        <f t="array" ref="CA47">ABS(INDEX($A7:$A45,MATCH("Poznań Główny",$B7:$B45,0))-INDEX($A7:$A45, MAX(IF(ISBLANK(CA7:CA45), 0, ROW(CA7:CA45))) - ROW(CA7:CA45)+1))</f>
        <v>#VALUE!</v>
      </c>
      <c r="CB47" s="390" t="e">
        <f t="array" ref="CB47">ABS(INDEX($A7:$A45,MATCH("Poznań Główny",$B7:$B45,0))-INDEX($A7:$A45, MAX(IF(ISBLANK(CB7:CB45), 0, ROW(CB7:CB45))) - ROW(CB7:CB45)+1))</f>
        <v>#VALUE!</v>
      </c>
      <c r="CC47" s="390" t="e">
        <f t="array" ref="CC47">ABS(INDEX($A7:$A45,MATCH("Poznań Główny",$B7:$B45,0))-INDEX($A7:$A45, MAX(IF(ISBLANK(CC7:CC45), 0, ROW(CC7:CC45))) - ROW(CC7:CC45)+1))</f>
        <v>#VALUE!</v>
      </c>
      <c r="CD47" s="390" t="e">
        <f t="array" ref="CD47">ABS(INDEX($A7:$A45,MATCH("Poznań Główny",$B7:$B45,0))-INDEX($A7:$A45, MAX(IF(ISBLANK(CD7:CD45), 0, ROW(CD7:CD45))) - ROW(CD7:CD45)+1))</f>
        <v>#VALUE!</v>
      </c>
      <c r="CE47" s="390" t="e">
        <f t="array" ref="CE47">ABS(INDEX($A7:$A45,MATCH("Poznań Główny",$B7:$B45,0))-INDEX($A7:$A45, MAX(IF(ISBLANK(CE7:CE45), 0, ROW(CE7:CE45))) - ROW(CE7:CE45)+1))</f>
        <v>#VALUE!</v>
      </c>
      <c r="CF47" s="390" t="e">
        <f t="array" ref="CF47">ABS(INDEX($A7:$A45,MATCH("Poznań Główny",$B7:$B45,0))-INDEX($A7:$A45, MAX(IF(ISBLANK(CF7:CF45), 0, ROW(CF7:CF45))) - ROW(CF7:CF45)+1))</f>
        <v>#VALUE!</v>
      </c>
      <c r="CG47" s="390" t="e">
        <f t="array" ref="CG47">ABS(INDEX($A7:$A45,MATCH("Poznań Główny",$B7:$B45,0))-INDEX($A7:$A45, MAX(IF(ISBLANK(CG7:CG45), 0, ROW(CG7:CG45))) - ROW(CG7:CG45)+1))</f>
        <v>#VALUE!</v>
      </c>
      <c r="CH47" s="390" t="e">
        <f t="array" ref="CH47">ABS(INDEX($A7:$A45,MATCH("Poznań Główny",$B7:$B45,0))-INDEX($A7:$A45, MAX(IF(ISBLANK(CH7:CH45), 0, ROW(CH7:CH45))) - ROW(CH7:CH45)+1))</f>
        <v>#VALUE!</v>
      </c>
      <c r="CI47" s="390" t="e">
        <f t="array" ref="CI47">ABS(INDEX($A7:$A45,MATCH("Poznań Główny",$B7:$B45,0))-INDEX($A7:$A45, MAX(IF(ISBLANK(CI7:CI45), 0, ROW(CI7:CI45))) - ROW(CI7:CI45)+1))</f>
        <v>#VALUE!</v>
      </c>
      <c r="CJ47" s="390" t="e">
        <f t="array" ref="CJ47">ABS(INDEX($A7:$A45,MATCH("Poznań Główny",$B7:$B45,0))-INDEX($A7:$A45, MAX(IF(ISBLANK(CJ7:CJ45), 0, ROW(CJ7:CJ45))) - ROW(CJ7:CJ45)+1))</f>
        <v>#VALUE!</v>
      </c>
      <c r="CK47" s="390" t="e">
        <f t="array" ref="CK47">ABS(INDEX($A7:$A45,MATCH("Poznań Główny",$B7:$B45,0))-INDEX($A7:$A45, MAX(IF(ISBLANK(CK7:CK45), 0, ROW(CK7:CK45))) - ROW(CK7:CK45)+1))</f>
        <v>#VALUE!</v>
      </c>
      <c r="CL47" s="390" t="e">
        <f t="array" ref="CL47">ABS(INDEX($A7:$A45,MATCH("Poznań Główny",$B7:$B45,0))-INDEX($A7:$A45, MAX(IF(ISBLANK(CL7:CL45), 0, ROW(CL7:CL45))) - ROW(CL7:CL45)+1))</f>
        <v>#VALUE!</v>
      </c>
      <c r="CM47" s="390" t="e">
        <f t="array" ref="CM47">ABS(INDEX($A7:$A45,MATCH("Poznań Główny",$B7:$B45,0))-INDEX($A7:$A45, MAX(IF(ISBLANK(CM7:CM45), 0, ROW(CM7:CM45))) - ROW(CM7:CM45)+1))</f>
        <v>#VALUE!</v>
      </c>
      <c r="CN47" s="390" t="e">
        <f t="array" ref="CN47">ABS(INDEX($A7:$A45,MATCH("Poznań Główny",$B7:$B45,0))-INDEX($A7:$A45, MAX(IF(ISBLANK(CN7:CN45), 0, ROW(CN7:CN45))) - ROW(CN7:CN45)+1))</f>
        <v>#VALUE!</v>
      </c>
      <c r="CO47" s="390" t="e">
        <f t="array" ref="CO47">ABS(INDEX($A7:$A45,MATCH("Poznań Główny",$B7:$B45,0))-INDEX($A7:$A45, MAX(IF(ISBLANK(CO7:CO45), 0, ROW(CO7:CO45))) - ROW(CO7:CO45)+1))</f>
        <v>#VALUE!</v>
      </c>
      <c r="CP47" s="390" t="e">
        <f t="array" ref="CP47">ABS(INDEX($A7:$A45,MATCH("Poznań Główny",$B7:$B45,0))-INDEX($A7:$A45, MAX(IF(ISBLANK(CP7:CP45), 0, ROW(CP7:CP45))) - ROW(CP7:CP45)+1))</f>
        <v>#VALUE!</v>
      </c>
      <c r="CQ47" s="390" t="e">
        <f t="array" ref="CQ47">ABS(INDEX($A7:$A45,MATCH("Poznań Główny",$B7:$B45,0))-INDEX($A7:$A45, MAX(IF(ISBLANK(CQ7:CQ45), 0, ROW(CQ7:CQ45))) - ROW(CQ7:CQ45)+1))</f>
        <v>#VALUE!</v>
      </c>
      <c r="CR47" s="390" t="e">
        <f t="array" ref="CR47">ABS(INDEX($A7:$A45,MATCH("Poznań Główny",$B7:$B45,0))-INDEX($A7:$A45, MAX(IF(ISBLANK(CR7:CR45), 0, ROW(CR7:CR45))) - ROW(CR7:CR45)+1))</f>
        <v>#VALUE!</v>
      </c>
      <c r="CS47" s="390" t="e">
        <f t="array" ref="CS47">ABS(INDEX($A7:$A45,MATCH("Poznań Główny",$B7:$B45,0))-INDEX($A7:$A45, MAX(IF(ISBLANK(CS7:CS45), 0, ROW(CS7:CS45))) - ROW(CS7:CS45)+1))</f>
        <v>#VALUE!</v>
      </c>
      <c r="CX47" s="390">
        <f t="array" ref="CX47">ABS(INDEX($A7:$A45,MATCH("Poznań Główny",$B7:$B45,0))-INDEX($A7:$A45, MAX(IF(ISBLANK(CX7:CX45), 0, ROW(CX7:CX45))) - ROW(CX7:CX45)+1))</f>
        <v>33.04</v>
      </c>
      <c r="CY47" s="390">
        <f t="array" ref="CY47">ABS(INDEX($A7:$A45,MATCH("Poznań Główny",$B7:$B45,0))-INDEX($A7:$A45, MAX(IF(ISBLANK(CY7:CY45), 0, ROW(CY7:CY45))) - ROW(CY7:CY45)+1))</f>
        <v>51.109000000000002</v>
      </c>
      <c r="CZ47" s="390">
        <f t="array" ref="CZ47">ABS(INDEX($A7:$A45,MATCH("Poznań Główny",$B7:$B45,0))-INDEX($A7:$A45, MAX(IF(ISBLANK(CZ7:CZ45), 0, ROW(CZ7:CZ45))) - ROW(CZ7:CZ45)+1))</f>
        <v>51.109000000000002</v>
      </c>
      <c r="DA47" s="390">
        <f t="array" ref="DA47">ABS(INDEX($A7:$A45,MATCH("Poznań Główny",$B7:$B45,0))-INDEX($A7:$A45, MAX(IF(ISBLANK(DA7:DA45), 0, ROW(DA7:DA45))) - ROW(DA7:DA45)+1))</f>
        <v>33.04</v>
      </c>
      <c r="DB47" s="390">
        <f t="array" ref="DB47">ABS(INDEX($A7:$A45,MATCH("Poznań Główny",$B7:$B45,0))-INDEX($A7:$A45, MAX(IF(ISBLANK(DB7:DB45), 0, ROW(DB7:DB45))) - ROW(DB7:DB45)+1))</f>
        <v>51.109000000000002</v>
      </c>
      <c r="DC47" s="390">
        <f t="array" ref="DC47">ABS(INDEX($A7:$A45,MATCH("Poznań Główny",$B7:$B45,0))-INDEX($A7:$A45, MAX(IF(ISBLANK(DC7:DC45), 0, ROW(DC7:DC45))) - ROW(DC7:DC45)+1))</f>
        <v>51.109000000000002</v>
      </c>
      <c r="DD47" s="390">
        <f t="array" ref="DD47">ABS(INDEX($A7:$A45,MATCH("Poznań Główny",$B7:$B45,0))-INDEX($A7:$A45, MAX(IF(ISBLANK(DD7:DD45), 0, ROW(DD7:DD45))) - ROW(DD7:DD45)+1))</f>
        <v>33.04</v>
      </c>
      <c r="DE47" s="390">
        <f t="array" ref="DE47">ABS(INDEX($A7:$A45,MATCH("Poznań Główny",$B7:$B45,0))-INDEX($A7:$A45, MAX(IF(ISBLANK(DE7:DE45), 0, ROW(DE7:DE45))) - ROW(DE7:DE45)+1))</f>
        <v>51.109000000000002</v>
      </c>
      <c r="DF47" s="390">
        <f t="array" ref="DF47">ABS(INDEX($A7:$A45,MATCH("Poznań Główny",$B7:$B45,0))-INDEX($A7:$A45, MAX(IF(ISBLANK(DF7:DF45), 0, ROW(DF7:DF45))) - ROW(DF7:DF45)+1))</f>
        <v>51.109000000000002</v>
      </c>
      <c r="DG47" s="390">
        <f t="array" ref="DG47">ABS(INDEX($A7:$A45,MATCH("Poznań Główny",$B7:$B45,0))-INDEX($A7:$A45, MAX(IF(ISBLANK(DG7:DG45), 0, ROW(DG7:DG45))) - ROW(DG7:DG45)+1))</f>
        <v>33.04</v>
      </c>
      <c r="DH47" s="390">
        <f t="array" ref="DH47">ABS(INDEX($A7:$A45,MATCH("Poznań Główny",$B7:$B45,0))-INDEX($A7:$A45, MAX(IF(ISBLANK(DH7:DH45), 0, ROW(DH7:DH45))) - ROW(DH7:DH45)+1))</f>
        <v>51.109000000000002</v>
      </c>
      <c r="DI47" s="390">
        <f t="array" ref="DI47">ABS(INDEX($A7:$A45,MATCH("Poznań Główny",$B7:$B45,0))-INDEX($A7:$A45, MAX(IF(ISBLANK(DI7:DI45), 0, ROW(DI7:DI45))) - ROW(DI7:DI45)+1))</f>
        <v>51.109000000000002</v>
      </c>
      <c r="DJ47" s="390">
        <f t="array" ref="DJ47">ABS(INDEX($A7:$A45,MATCH("Poznań Główny",$B7:$B45,0))-INDEX($A7:$A45, MAX(IF(ISBLANK(DJ7:DJ45), 0, ROW(DJ7:DJ45))) - ROW(DJ7:DJ45)+1))</f>
        <v>33.04</v>
      </c>
      <c r="DK47" s="390">
        <f t="array" ref="DK47">ABS(INDEX($A7:$A45,MATCH("Poznań Główny",$B7:$B45,0))-INDEX($A7:$A45, MAX(IF(ISBLANK(DK7:DK45), 0, ROW(DK7:DK45))) - ROW(DK7:DK45)+1))</f>
        <v>51.109000000000002</v>
      </c>
      <c r="DL47" s="390">
        <f t="array" ref="DL47">ABS(INDEX($A7:$A45,MATCH("Poznań Główny",$B7:$B45,0))-INDEX($A7:$A45, MAX(IF(ISBLANK(DL7:DL45), 0, ROW(DL7:DL45))) - ROW(DL7:DL45)+1))</f>
        <v>51.109000000000002</v>
      </c>
      <c r="DM47" s="390">
        <f t="array" ref="DM47">ABS(INDEX($A7:$A45,MATCH("Poznań Główny",$B7:$B45,0))-INDEX($A7:$A45, MAX(IF(ISBLANK(DM7:DM45), 0, ROW(DM7:DM45))) - ROW(DM7:DM45)+1))</f>
        <v>33.04</v>
      </c>
      <c r="DN47" s="390">
        <f t="array" ref="DN47">ABS(INDEX($A7:$A45,MATCH("Poznań Główny",$B7:$B45,0))-INDEX($A7:$A45, MAX(IF(ISBLANK(DN7:DN45), 0, ROW(DN7:DN45))) - ROW(DN7:DN45)+1))</f>
        <v>51.109000000000002</v>
      </c>
      <c r="DO47" s="390">
        <f t="array" ref="DO47">ABS(INDEX($A7:$A45,MATCH("Poznań Główny",$B7:$B45,0))-INDEX($A7:$A45, MAX(IF(ISBLANK(DO7:DO45), 0, ROW(DO7:DO45))) - ROW(DO7:DO45)+1))</f>
        <v>51.109000000000002</v>
      </c>
      <c r="DP47" s="390">
        <f t="array" ref="DP47">ABS(INDEX($A7:$A45,MATCH("Poznań Główny",$B7:$B45,0))-INDEX($A7:$A45, MAX(IF(ISBLANK(DP7:DP45), 0, ROW(DP7:DP45))) - ROW(DP7:DP45)+1))</f>
        <v>33.04</v>
      </c>
      <c r="DQ47" s="390">
        <f t="array" ref="DQ47">ABS(INDEX($A7:$A45,MATCH("Poznań Główny",$B7:$B45,0))-INDEX($A7:$A45, MAX(IF(ISBLANK(DQ7:DQ45), 0, ROW(DQ7:DQ45))) - ROW(DQ7:DQ45)+1))</f>
        <v>51.109000000000002</v>
      </c>
      <c r="DR47" s="390">
        <f t="array" ref="DR47">ABS(INDEX($A7:$A45,MATCH("Poznań Główny",$B7:$B45,0))-INDEX($A7:$A45, MAX(IF(ISBLANK(DR7:DR45), 0, ROW(DR7:DR45))) - ROW(DR7:DR45)+1))</f>
        <v>51.109000000000002</v>
      </c>
      <c r="DS47" s="390">
        <f t="array" ref="DS47">ABS(INDEX($A7:$A45,MATCH("Poznań Główny",$B7:$B45,0))-INDEX($A7:$A45, MAX(IF(ISBLANK(DS7:DS45), 0, ROW(DS7:DS45))) - ROW(DS7:DS45)+1))</f>
        <v>33.04</v>
      </c>
      <c r="DT47" s="390">
        <f t="array" ref="DT47">ABS(INDEX($A7:$A45,MATCH("Poznań Główny",$B7:$B45,0))-INDEX($A7:$A45, MAX(IF(ISBLANK(DT7:DT45), 0, ROW(DT7:DT45))) - ROW(DT7:DT45)+1))</f>
        <v>51.109000000000002</v>
      </c>
      <c r="DU47" s="390">
        <f t="array" ref="DU47">ABS(INDEX($A7:$A45,MATCH("Poznań Główny",$B7:$B45,0))-INDEX($A7:$A45, MAX(IF(ISBLANK(DU7:DU45), 0, ROW(DU7:DU45))) - ROW(DU7:DU45)+1))</f>
        <v>33.04</v>
      </c>
      <c r="DV47" s="390">
        <f t="array" ref="DV47">ABS(INDEX($A7:$A45,MATCH("Poznań Główny",$B7:$B45,0))-INDEX($A7:$A45, MAX(IF(ISBLANK(DV7:DV45), 0, ROW(DV7:DV45))) - ROW(DV7:DV45)+1))</f>
        <v>51.109000000000002</v>
      </c>
      <c r="DW47" s="390">
        <f t="array" ref="DW47">ABS(INDEX($A7:$A45,MATCH("Poznań Główny",$B7:$B45,0))-INDEX($A7:$A45, MAX(IF(ISBLANK(DW7:DW45), 0, ROW(DW7:DW45))) - ROW(DW7:DW45)+1))</f>
        <v>51.109000000000002</v>
      </c>
      <c r="DX47" s="390">
        <f t="array" ref="DX47">ABS(INDEX($A7:$A45,MATCH("Poznań Główny",$B7:$B45,0))-INDEX($A7:$A45, MAX(IF(ISBLANK(DX7:DX45), 0, ROW(DX7:DX45))) - ROW(DX7:DX45)+1))</f>
        <v>33.04</v>
      </c>
      <c r="DY47" s="390">
        <f t="array" ref="DY47">ABS(INDEX($A7:$A45,MATCH("Poznań Główny",$B7:$B45,0))-INDEX($A7:$A45, MAX(IF(ISBLANK(DY7:DY45), 0, ROW(DY7:DY45))) - ROW(DY7:DY45)+1))</f>
        <v>51.109000000000002</v>
      </c>
      <c r="DZ47" s="390">
        <f t="array" ref="DZ47">ABS(INDEX($A7:$A45,MATCH("Poznań Główny",$B7:$B45,0))-INDEX($A7:$A45, MAX(IF(ISBLANK(DZ7:DZ45), 0, ROW(DZ7:DZ45))) - ROW(DZ7:DZ45)+1))</f>
        <v>51.109000000000002</v>
      </c>
      <c r="EA47" s="390">
        <f t="array" ref="EA47">ABS(INDEX($A7:$A45,MATCH("Poznań Główny",$B7:$B45,0))-INDEX($A7:$A45, MAX(IF(ISBLANK(EA7:EA45), 0, ROW(EA7:EA45))) - ROW(EA7:EA45)+1))</f>
        <v>33.04</v>
      </c>
      <c r="EB47" s="390">
        <f t="array" ref="EB47">ABS(INDEX($A7:$A45,MATCH("Poznań Główny",$B7:$B45,0))-INDEX($A7:$A45, MAX(IF(ISBLANK(EB7:EB45), 0, ROW(EB7:EB45))) - ROW(EB7:EB45)+1))</f>
        <v>51.109000000000002</v>
      </c>
      <c r="EC47" s="390">
        <f t="array" ref="EC47">ABS(INDEX($A7:$A45,MATCH("Poznań Główny",$B7:$B45,0))-INDEX($A7:$A45, MAX(IF(ISBLANK(EC7:EC45), 0, ROW(EC7:EC45))) - ROW(EC7:EC45)+1))</f>
        <v>51.109000000000002</v>
      </c>
      <c r="ED47" s="390">
        <f t="array" ref="ED47">ABS(INDEX($A7:$A45,MATCH("Poznań Główny",$B7:$B45,0))-INDEX($A7:$A45, MAX(IF(ISBLANK(ED7:ED45), 0, ROW(ED7:ED45))) - ROW(ED7:ED45)+1))</f>
        <v>51.109000000000002</v>
      </c>
      <c r="EE47" s="390">
        <f t="array" ref="EE47">ABS(INDEX($A7:$A45,MATCH("Poznań Główny",$B7:$B45,0))-INDEX($A7:$A45, MAX(IF(ISBLANK(EE7:EE45), 0, ROW(EE7:EE45))) - ROW(EE7:EE45)+1))</f>
        <v>51.109000000000002</v>
      </c>
      <c r="EF47" s="390">
        <f t="array" ref="EF47">ABS(INDEX($A7:$A45,MATCH("Poznań Główny",$B7:$B45,0))-INDEX($A7:$A45, MAX(IF(ISBLANK(EF7:EF45), 0, ROW(EF7:EF45))) - ROW(EF7:EF45)+1))</f>
        <v>51.109000000000002</v>
      </c>
      <c r="EG47" s="390">
        <f t="array" ref="EG47">ABS(INDEX($A7:$A45,MATCH("Poznań Główny",$B7:$B45,0))-INDEX($A7:$A45, MAX(IF(ISBLANK(EG7:EG45), 0, ROW(EG7:EG45))) - ROW(EG7:EG45)+1))</f>
        <v>33.04</v>
      </c>
      <c r="EH47" s="390">
        <f t="array" ref="EH47">ABS(INDEX($A7:$A45,MATCH("Poznań Główny",$B7:$B45,0))-INDEX($A7:$A45, MAX(IF(ISBLANK(EH7:EH45), 0, ROW(EH7:EH45))) - ROW(EH7:EH45)+1))</f>
        <v>51.109000000000002</v>
      </c>
      <c r="EI47" s="390">
        <f t="array" ref="EI47">ABS(INDEX($A7:$A45,MATCH("Poznań Główny",$B7:$B45,0))-INDEX($A7:$A45, MAX(IF(ISBLANK(EI7:EI45), 0, ROW(EI7:EI45))) - ROW(EI7:EI45)+1))</f>
        <v>51.109000000000002</v>
      </c>
      <c r="EJ47" s="390" t="e">
        <f t="array" ref="EJ47">ABS(INDEX($A7:$A45,MATCH("Poznań Główny",$B7:$B45,0))-INDEX($A7:$A45, MAX(IF(ISBLANK(EJ7:EJ45), 0, ROW(EJ7:EJ45))) - ROW(EJ7:EJ45)+1))</f>
        <v>#VALUE!</v>
      </c>
      <c r="EK47" s="390" t="e">
        <f t="array" ref="EK47">ABS(INDEX($A7:$A45,MATCH("Poznań Główny",$B7:$B45,0))-INDEX($A7:$A45, MAX(IF(ISBLANK(EK7:EK45), 0, ROW(EK7:EK45))) - ROW(EK7:EK45)+1))</f>
        <v>#VALUE!</v>
      </c>
      <c r="EL47" s="390" t="e">
        <f t="array" ref="EL47">ABS(INDEX($A7:$A45,MATCH("Poznań Główny",$B7:$B45,0))-INDEX($A7:$A45, MAX(IF(ISBLANK(EL7:EL45), 0, ROW(EL7:EL45))) - ROW(EL7:EL45)+1))</f>
        <v>#VALUE!</v>
      </c>
      <c r="EM47" s="390" t="e">
        <f t="array" ref="EM47">ABS(INDEX($A7:$A45,MATCH("Poznań Główny",$B7:$B45,0))-INDEX($A7:$A45, MAX(IF(ISBLANK(EM7:EM45), 0, ROW(EM7:EM45))) - ROW(EM7:EM45)+1))</f>
        <v>#VALUE!</v>
      </c>
      <c r="EN47" s="390" t="e">
        <f t="array" ref="EN47">ABS(INDEX($A7:$A45,MATCH("Poznań Główny",$B7:$B45,0))-INDEX($A7:$A45, MAX(IF(ISBLANK(EN7:EN45), 0, ROW(EN7:EN45))) - ROW(EN7:EN45)+1))</f>
        <v>#VALUE!</v>
      </c>
      <c r="EO47" s="390" t="e">
        <f t="array" ref="EO47">ABS(INDEX($A7:$A45,MATCH("Poznań Główny",$B7:$B45,0))-INDEX($A7:$A45, MAX(IF(ISBLANK(EO7:EO45), 0, ROW(EO7:EO45))) - ROW(EO7:EO45)+1))</f>
        <v>#VALUE!</v>
      </c>
      <c r="EP47" s="390" t="e">
        <f t="array" ref="EP47">ABS(INDEX($A7:$A45,MATCH("Poznań Główny",$B7:$B45,0))-INDEX($A7:$A45, MAX(IF(ISBLANK(EP7:EP45), 0, ROW(EP7:EP45))) - ROW(EP7:EP45)+1))</f>
        <v>#VALUE!</v>
      </c>
      <c r="EQ47" s="390" t="e">
        <f t="array" ref="EQ47">ABS(INDEX($A7:$A45,MATCH("Poznań Główny",$B7:$B45,0))-INDEX($A7:$A45, MAX(IF(ISBLANK(EQ7:EQ45), 0, ROW(EQ7:EQ45))) - ROW(EQ7:EQ45)+1))</f>
        <v>#VALUE!</v>
      </c>
      <c r="ER47" s="390" t="e">
        <f t="array" ref="ER47">ABS(INDEX($A7:$A45,MATCH("Poznań Główny",$B7:$B45,0))-INDEX($A7:$A45, MAX(IF(ISBLANK(ER7:ER45), 0, ROW(ER7:ER45))) - ROW(ER7:ER45)+1))</f>
        <v>#VALUE!</v>
      </c>
      <c r="ES47" s="390" t="e">
        <f t="array" ref="ES47">ABS(INDEX($A7:$A45,MATCH("Poznań Główny",$B7:$B45,0))-INDEX($A7:$A45, MAX(IF(ISBLANK(ES7:ES45), 0, ROW(ES7:ES45))) - ROW(ES7:ES45)+1))</f>
        <v>#VALUE!</v>
      </c>
      <c r="ET47" s="390" t="e">
        <f t="array" ref="ET47">ABS(INDEX($A7:$A45,MATCH("Poznań Główny",$B7:$B45,0))-INDEX($A7:$A45, MAX(IF(ISBLANK(ET7:ET45), 0, ROW(ET7:ET45))) - ROW(ET7:ET45)+1))</f>
        <v>#VALUE!</v>
      </c>
      <c r="EU47" s="390" t="e">
        <f t="array" ref="EU47">ABS(INDEX($A7:$A45,MATCH("Poznań Główny",$B7:$B45,0))-INDEX($A7:$A45, MAX(IF(ISBLANK(EU7:EU45), 0, ROW(EU7:EU45))) - ROW(EU7:EU45)+1))</f>
        <v>#VALUE!</v>
      </c>
      <c r="EV47" s="390" t="e">
        <f t="array" ref="EV47">ABS(INDEX($A7:$A45,MATCH("Poznań Główny",$B7:$B45,0))-INDEX($A7:$A45, MAX(IF(ISBLANK(EV7:EV45), 0, ROW(EV7:EV45))) - ROW(EV7:EV45)+1))</f>
        <v>#VALUE!</v>
      </c>
      <c r="EW47" s="390" t="e">
        <f t="array" ref="EW47">ABS(INDEX($A7:$A45,MATCH("Poznań Główny",$B7:$B45,0))-INDEX($A7:$A45, MAX(IF(ISBLANK(EW7:EW45), 0, ROW(EW7:EW45))) - ROW(EW7:EW45)+1))</f>
        <v>#VALUE!</v>
      </c>
      <c r="EX47" s="390" t="e">
        <f t="array" ref="EX47">ABS(INDEX($A7:$A45,MATCH("Poznań Główny",$B7:$B45,0))-INDEX($A7:$A45, MAX(IF(ISBLANK(EX7:EX45), 0, ROW(EX7:EX45))) - ROW(EX7:EX45)+1))</f>
        <v>#VALUE!</v>
      </c>
      <c r="EY47" s="390" t="e">
        <f t="array" ref="EY47">ABS(INDEX($A7:$A45,MATCH("Poznań Główny",$B7:$B45,0))-INDEX($A7:$A45, MAX(IF(ISBLANK(EY7:EY45), 0, ROW(EY7:EY45))) - ROW(EY7:EY45)+1))</f>
        <v>#VALUE!</v>
      </c>
      <c r="EZ47" s="390" t="e">
        <f t="array" ref="EZ47">ABS(INDEX($A7:$A45,MATCH("Poznań Główny",$B7:$B45,0))-INDEX($A7:$A45, MAX(IF(ISBLANK(EZ7:EZ45), 0, ROW(EZ7:EZ45))) - ROW(EZ7:EZ45)+1))</f>
        <v>#VALUE!</v>
      </c>
      <c r="FA47" s="390" t="e">
        <f t="array" ref="FA47">ABS(INDEX($A7:$A45,MATCH("Poznań Główny",$B7:$B45,0))-INDEX($A7:$A45, MAX(IF(ISBLANK(FA7:FA45), 0, ROW(FA7:FA45))) - ROW(FA7:FA45)+1))</f>
        <v>#VALUE!</v>
      </c>
      <c r="FB47" s="390" t="e">
        <f t="array" ref="FB47">ABS(INDEX($A7:$A45,MATCH("Poznań Główny",$B7:$B45,0))-INDEX($A7:$A45, MAX(IF(ISBLANK(FB7:FB45), 0, ROW(FB7:FB45))) - ROW(FB7:FB45)+1))</f>
        <v>#VALUE!</v>
      </c>
      <c r="FC47" s="390" t="e">
        <f t="array" ref="FC47">ABS(INDEX($A7:$A45,MATCH("Poznań Główny",$B7:$B45,0))-INDEX($A7:$A45, MAX(IF(ISBLANK(FC7:FC45), 0, ROW(FC7:FC45))) - ROW(FC7:FC45)+1))</f>
        <v>#VALUE!</v>
      </c>
      <c r="FD47" s="390" t="e">
        <f t="array" ref="FD47">ABS(INDEX($A7:$A45,MATCH("Poznań Główny",$B7:$B45,0))-INDEX($A7:$A45, MAX(IF(ISBLANK(FD7:FD45), 0, ROW(FD7:FD45))) - ROW(FD7:FD45)+1))</f>
        <v>#VALUE!</v>
      </c>
      <c r="FE47" s="390" t="e">
        <f t="array" ref="FE47">ABS(INDEX($A7:$A45,MATCH("Poznań Główny",$B7:$B45,0))-INDEX($A7:$A45, MAX(IF(ISBLANK(FE7:FE45), 0, ROW(FE7:FE45))) - ROW(FE7:FE45)+1))</f>
        <v>#VALUE!</v>
      </c>
      <c r="FF47" s="390" t="e">
        <f t="array" ref="FF47">ABS(INDEX($A7:$A45,MATCH("Poznań Główny",$B7:$B45,0))-INDEX($A7:$A45, MAX(IF(ISBLANK(FF7:FF45), 0, ROW(FF7:FF45))) - ROW(FF7:FF45)+1))</f>
        <v>#VALUE!</v>
      </c>
      <c r="FG47" s="390" t="e">
        <f t="array" ref="FG47">ABS(INDEX($A7:$A45,MATCH("Poznań Główny",$B7:$B45,0))-INDEX($A7:$A45, MAX(IF(ISBLANK(FG7:FG45), 0, ROW(FG7:FG45))) - ROW(FG7:FG45)+1))</f>
        <v>#VALUE!</v>
      </c>
      <c r="FH47" s="390" t="e">
        <f t="array" ref="FH47">ABS(INDEX($A7:$A45,MATCH("Poznań Główny",$B7:$B45,0))-INDEX($A7:$A45, MAX(IF(ISBLANK(FH7:FH45), 0, ROW(FH7:FH45))) - ROW(FH7:FH45)+1))</f>
        <v>#VALUE!</v>
      </c>
      <c r="FI47" s="390" t="e">
        <f t="array" ref="FI47">ABS(INDEX($A7:$A45,MATCH("Poznań Główny",$B7:$B45,0))-INDEX($A7:$A45, MAX(IF(ISBLANK(FI7:FI45), 0, ROW(FI7:FI45))) - ROW(FI7:FI45)+1))</f>
        <v>#VALUE!</v>
      </c>
      <c r="FJ47" s="390" t="e">
        <f t="array" ref="FJ47">ABS(INDEX($A7:$A45,MATCH("Poznań Główny",$B7:$B45,0))-INDEX($A7:$A45, MAX(IF(ISBLANK(FJ7:FJ45), 0, ROW(FJ7:FJ45))) - ROW(FJ7:FJ45)+1))</f>
        <v>#VALUE!</v>
      </c>
      <c r="FK47" s="390" t="e">
        <f t="array" ref="FK47">ABS(INDEX($A7:$A45,MATCH("Poznań Główny",$B7:$B45,0))-INDEX($A7:$A45, MAX(IF(ISBLANK(FK7:FK45), 0, ROW(FK7:FK45))) - ROW(FK7:FK45)+1))</f>
        <v>#VALUE!</v>
      </c>
      <c r="FL47" s="390" t="e">
        <f t="array" ref="FL47">ABS(INDEX($A7:$A45,MATCH("Poznań Główny",$B7:$B45,0))-INDEX($A7:$A45, MAX(IF(ISBLANK(FL7:FL45), 0, ROW(FL7:FL45))) - ROW(FL7:FL45)+1))</f>
        <v>#VALUE!</v>
      </c>
      <c r="FM47" s="390" t="e">
        <f t="array" ref="FM47">ABS(INDEX($A7:$A45,MATCH("Poznań Główny",$B7:$B45,0))-INDEX($A7:$A45, MAX(IF(ISBLANK(FM7:FM45), 0, ROW(FM7:FM45))) - ROW(FM7:FM45)+1))</f>
        <v>#VALUE!</v>
      </c>
      <c r="FN47" s="390" t="e">
        <f t="array" ref="FN47">ABS(INDEX($A7:$A45,MATCH("Poznań Główny",$B7:$B45,0))-INDEX($A7:$A45, MAX(IF(ISBLANK(FN7:FN45), 0, ROW(FN7:FN45))) - ROW(FN7:FN45)+1))</f>
        <v>#VALUE!</v>
      </c>
      <c r="FO47" s="390" t="e">
        <f t="array" ref="FO47">ABS(INDEX($A7:$A45,MATCH("Poznań Główny",$B7:$B45,0))-INDEX($A7:$A45, MAX(IF(ISBLANK(FO7:FO45), 0, ROW(FO7:FO45))) - ROW(FO7:FO45)+1))</f>
        <v>#VALUE!</v>
      </c>
      <c r="FP47" s="390" t="e">
        <f t="array" ref="FP47">ABS(INDEX($A7:$A45,MATCH("Poznań Główny",$B7:$B45,0))-INDEX($A7:$A45, MAX(IF(ISBLANK(FP7:FP45), 0, ROW(FP7:FP45))) - ROW(FP7:FP45)+1))</f>
        <v>#VALUE!</v>
      </c>
      <c r="FQ47" s="390" t="e">
        <f t="array" ref="FQ47">ABS(INDEX($A7:$A45,MATCH("Poznań Główny",$B7:$B45,0))-INDEX($A7:$A45, MAX(IF(ISBLANK(FQ7:FQ45), 0, ROW(FQ7:FQ45))) - ROW(FQ7:FQ45)+1))</f>
        <v>#VALUE!</v>
      </c>
      <c r="FR47" s="390" t="e">
        <f t="array" ref="FR47">ABS(INDEX($A7:$A45,MATCH("Poznań Główny",$B7:$B45,0))-INDEX($A7:$A45, MAX(IF(ISBLANK(FR7:FR45), 0, ROW(FR7:FR45))) - ROW(FR7:FR45)+1))</f>
        <v>#VALUE!</v>
      </c>
      <c r="FS47" s="390" t="e">
        <f t="array" ref="FS47">ABS(INDEX($A7:$A45,MATCH("Poznań Główny",$B7:$B45,0))-INDEX($A7:$A45, MAX(IF(ISBLANK(FS7:FS45), 0, ROW(FS7:FS45))) - ROW(FS7:FS45)+1))</f>
        <v>#VALUE!</v>
      </c>
      <c r="FT47" s="390" t="e">
        <f t="array" ref="FT47">ABS(INDEX($A7:$A45,MATCH("Poznań Główny",$B7:$B45,0))-INDEX($A7:$A45, MAX(IF(ISBLANK(FT7:FT45), 0, ROW(FT7:FT45))) - ROW(FT7:FT45)+1))</f>
        <v>#VALUE!</v>
      </c>
      <c r="FU47" s="390" t="e">
        <f t="array" ref="FU47">ABS(INDEX($A7:$A45,MATCH("Poznań Główny",$B7:$B45,0))-INDEX($A7:$A45, MAX(IF(ISBLANK(FU7:FU45), 0, ROW(FU7:FU45))) - ROW(FU7:FU45)+1))</f>
        <v>#VALUE!</v>
      </c>
      <c r="FV47" s="390" t="e">
        <f t="array" ref="FV47">ABS(INDEX($A7:$A45,MATCH("Poznań Główny",$B7:$B45,0))-INDEX($A7:$A45, MAX(IF(ISBLANK(FV7:FV45), 0, ROW(FV7:FV45))) - ROW(FV7:FV45)+1))</f>
        <v>#VALUE!</v>
      </c>
      <c r="FW47" s="390" t="e">
        <f t="array" ref="FW47">ABS(INDEX($A7:$A45,MATCH("Poznań Główny",$B7:$B45,0))-INDEX($A7:$A45, MAX(IF(ISBLANK(FW7:FW45), 0, ROW(FW7:FW45))) - ROW(FW7:FW45)+1))</f>
        <v>#VALUE!</v>
      </c>
      <c r="FX47" s="390" t="e">
        <f t="array" ref="FX47">ABS(INDEX($A7:$A45,MATCH("Poznań Główny",$B7:$B45,0))-INDEX($A7:$A45, MAX(IF(ISBLANK(FX7:FX45), 0, ROW(FX7:FX45))) - ROW(FX7:FX45)+1))</f>
        <v>#VALUE!</v>
      </c>
      <c r="FY47" s="390" t="e">
        <f t="array" ref="FY47">ABS(INDEX($A7:$A45,MATCH("Poznań Główny",$B7:$B45,0))-INDEX($A7:$A45, MAX(IF(ISBLANK(FY7:FY45), 0, ROW(FY7:FY45))) - ROW(FY7:FY45)+1))</f>
        <v>#VALUE!</v>
      </c>
      <c r="FZ47" s="390" t="e">
        <f t="array" ref="FZ47">ABS(INDEX($A7:$A45,MATCH("Poznań Główny",$B7:$B45,0))-INDEX($A7:$A45, MAX(IF(ISBLANK(FZ7:FZ45), 0, ROW(FZ7:FZ45))) - ROW(FZ7:FZ45)+1))</f>
        <v>#VALUE!</v>
      </c>
      <c r="GA47" s="390" t="e">
        <f t="array" ref="GA47">ABS(INDEX($A7:$A45,MATCH("Poznań Główny",$B7:$B45,0))-INDEX($A7:$A45, MAX(IF(ISBLANK(GA7:GA45), 0, ROW(GA7:GA45))) - ROW(GA7:GA45)+1))</f>
        <v>#VALUE!</v>
      </c>
      <c r="GB47" s="390" t="e">
        <f t="array" ref="GB47">ABS(INDEX($A7:$A45,MATCH("Poznań Główny",$B7:$B45,0))-INDEX($A7:$A45, MAX(IF(ISBLANK(GB7:GB45), 0, ROW(GB7:GB45))) - ROW(GB7:GB45)+1))</f>
        <v>#VALUE!</v>
      </c>
      <c r="GC47" s="390" t="e">
        <f t="array" ref="GC47">ABS(INDEX($A7:$A45,MATCH("Poznań Główny",$B7:$B45,0))-INDEX($A7:$A45, MAX(IF(ISBLANK(GC7:GC45), 0, ROW(GC7:GC45))) - ROW(GC7:GC45)+1))</f>
        <v>#VALUE!</v>
      </c>
      <c r="GD47" s="390" t="e">
        <f t="array" ref="GD47">ABS(INDEX($A7:$A45,MATCH("Poznań Główny",$B7:$B45,0))-INDEX($A7:$A45, MAX(IF(ISBLANK(GD7:GD45), 0, ROW(GD7:GD45))) - ROW(GD7:GD45)+1))</f>
        <v>#VALUE!</v>
      </c>
      <c r="GE47" s="390" t="e">
        <f t="array" ref="GE47">ABS(INDEX($A7:$A45,MATCH("Poznań Główny",$B7:$B45,0))-INDEX($A7:$A45, MAX(IF(ISBLANK(GE7:GE45), 0, ROW(GE7:GE45))) - ROW(GE7:GE45)+1))</f>
        <v>#VALUE!</v>
      </c>
      <c r="GF47" s="390" t="e">
        <f t="array" ref="GF47">ABS(INDEX($A7:$A45,MATCH("Poznań Główny",$B7:$B45,0))-INDEX($A7:$A45, MAX(IF(ISBLANK(GF7:GF45), 0, ROW(GF7:GF45))) - ROW(GF7:GF45)+1))</f>
        <v>#VALUE!</v>
      </c>
      <c r="GG47" s="390" t="e">
        <f t="array" ref="GG47">ABS(INDEX($A7:$A45,MATCH("Poznań Główny",$B7:$B45,0))-INDEX($A7:$A45, MAX(IF(ISBLANK(GG7:GG45), 0, ROW(GG7:GG45))) - ROW(GG7:GG45)+1))</f>
        <v>#VALUE!</v>
      </c>
      <c r="GH47" s="390" t="e">
        <f t="array" ref="GH47">ABS(INDEX($A7:$A45,MATCH("Poznań Główny",$B7:$B45,0))-INDEX($A7:$A45, MAX(IF(ISBLANK(GH7:GH45), 0, ROW(GH7:GH45))) - ROW(GH7:GH45)+1))</f>
        <v>#VALUE!</v>
      </c>
      <c r="GI47" s="390" t="e">
        <f t="array" ref="GI47">ABS(INDEX($A7:$A45,MATCH("Poznań Główny",$B7:$B45,0))-INDEX($A7:$A45, MAX(IF(ISBLANK(GI7:GI45), 0, ROW(GI7:GI45))) - ROW(GI7:GI45)+1))</f>
        <v>#VALUE!</v>
      </c>
      <c r="GJ47" s="390" t="e">
        <f t="array" ref="GJ47">ABS(INDEX($A7:$A45,MATCH("Poznań Główny",$B7:$B45,0))-INDEX($A7:$A45, MAX(IF(ISBLANK(GJ7:GJ45), 0, ROW(GJ7:GJ45))) - ROW(GJ7:GJ45)+1))</f>
        <v>#VALUE!</v>
      </c>
      <c r="GK47" s="390" t="e">
        <f t="array" ref="GK47">ABS(INDEX($A7:$A45,MATCH("Poznań Główny",$B7:$B45,0))-INDEX($A7:$A45, MAX(IF(ISBLANK(GK7:GK45), 0, ROW(GK7:GK45))) - ROW(GK7:GK45)+1))</f>
        <v>#VALUE!</v>
      </c>
      <c r="GL47" s="390" t="e">
        <f t="array" ref="GL47">ABS(INDEX($A7:$A45,MATCH("Poznań Główny",$B7:$B45,0))-INDEX($A7:$A45, MAX(IF(ISBLANK(GL7:GL45), 0, ROW(GL7:GL45))) - ROW(GL7:GL45)+1))</f>
        <v>#VALUE!</v>
      </c>
      <c r="GM47" s="390" t="e">
        <f t="array" ref="GM47">ABS(INDEX($A7:$A45,MATCH("Poznań Główny",$B7:$B45,0))-INDEX($A7:$A45, MAX(IF(ISBLANK(GM7:GM45), 0, ROW(GM7:GM45))) - ROW(GM7:GM45)+1))</f>
        <v>#VALUE!</v>
      </c>
    </row>
    <row r="48" spans="1:195">
      <c r="A48" s="786" t="s">
        <v>307</v>
      </c>
      <c r="B48" s="786"/>
      <c r="C48" s="786"/>
    </row>
    <row r="49" spans="1:3">
      <c r="B49" s="391">
        <f>SUMIF(5:5,"PKM S4",46:46)</f>
        <v>0</v>
      </c>
    </row>
    <row r="50" spans="1:3">
      <c r="A50" t="s">
        <v>19</v>
      </c>
      <c r="B50" s="391">
        <f>SUMIF(5:5,"PKM S4",47:47)</f>
        <v>792.95999999999981</v>
      </c>
    </row>
    <row r="52" spans="1:3">
      <c r="C52">
        <f>SUMIF(5:5,"Regio",46:46)</f>
        <v>0</v>
      </c>
    </row>
    <row r="53" spans="1:3">
      <c r="A53" t="s">
        <v>7</v>
      </c>
      <c r="B53" s="391">
        <f>SUMIF(5:5,"Regio",47:47)</f>
        <v>1361.8739999999998</v>
      </c>
    </row>
    <row r="54" spans="1:3">
      <c r="C54">
        <f>SUMIF(5:5,"REx",46:46)</f>
        <v>0</v>
      </c>
    </row>
    <row r="55" spans="1:3">
      <c r="C55">
        <f>SUMIF(5:5,"REx",47:47)</f>
        <v>0</v>
      </c>
    </row>
    <row r="56" spans="1:3">
      <c r="A56" t="s">
        <v>306</v>
      </c>
      <c r="B56" s="391">
        <f>SUM(B49:B55)</f>
        <v>2154.8339999999998</v>
      </c>
    </row>
  </sheetData>
  <sheetCalcPr fullCalcOnLoad="1"/>
  <mergeCells count="11">
    <mergeCell ref="A1:B2"/>
    <mergeCell ref="CU1:CV2"/>
    <mergeCell ref="A3:B3"/>
    <mergeCell ref="CU3:CV3"/>
    <mergeCell ref="A4:B4"/>
    <mergeCell ref="CU4:CV4"/>
    <mergeCell ref="A48:C48"/>
    <mergeCell ref="A5:B5"/>
    <mergeCell ref="CU5:CV5"/>
    <mergeCell ref="A6:B6"/>
    <mergeCell ref="CU6:CV6"/>
  </mergeCells>
  <phoneticPr fontId="0" type="noConversion"/>
  <printOptions gridLines="1"/>
  <pageMargins left="0.7" right="0.7" top="0.75" bottom="0.75" header="0.3" footer="0.3"/>
  <pageSetup paperSize="9" scale="33" fitToWidth="2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GM56"/>
  <sheetViews>
    <sheetView showZeros="0" topLeftCell="A4" zoomScale="40" zoomScaleNormal="40" workbookViewId="0">
      <selection activeCell="Q52" sqref="Q52"/>
    </sheetView>
  </sheetViews>
  <sheetFormatPr defaultRowHeight="15"/>
  <cols>
    <col min="1" max="1" width="7.28515625" customWidth="1"/>
    <col min="2" max="2" width="26" customWidth="1"/>
    <col min="3" max="3" width="4.140625" customWidth="1"/>
    <col min="40" max="97" width="0" hidden="1" customWidth="1"/>
    <col min="100" max="100" width="19.42578125" customWidth="1"/>
    <col min="101" max="101" width="4.140625" customWidth="1"/>
  </cols>
  <sheetData>
    <row r="1" spans="1:139" ht="21">
      <c r="A1" s="804" t="s">
        <v>19</v>
      </c>
      <c r="B1" s="804"/>
      <c r="C1" s="631" t="s">
        <v>433</v>
      </c>
      <c r="D1" s="174"/>
      <c r="F1" s="174"/>
      <c r="I1" s="174"/>
      <c r="L1" s="174"/>
      <c r="N1" s="174"/>
      <c r="Q1" s="174"/>
      <c r="T1" s="174"/>
      <c r="W1" s="174"/>
      <c r="Z1" s="174"/>
      <c r="AC1" s="174"/>
      <c r="AF1" s="174"/>
      <c r="AI1" s="174"/>
      <c r="AL1" s="174"/>
      <c r="CU1" s="804" t="s">
        <v>19</v>
      </c>
      <c r="CV1" s="804"/>
      <c r="CW1" s="631" t="s">
        <v>435</v>
      </c>
      <c r="CX1" s="174"/>
      <c r="DA1" s="174"/>
      <c r="DD1" s="174"/>
      <c r="DG1" s="174"/>
      <c r="DJ1" s="174"/>
      <c r="DM1" s="174"/>
      <c r="DP1" s="174"/>
      <c r="DS1" s="174"/>
      <c r="DU1" s="174"/>
      <c r="DX1" s="174"/>
      <c r="EA1" s="174"/>
      <c r="ED1" s="174"/>
      <c r="EG1" s="174"/>
    </row>
    <row r="2" spans="1:139" ht="21">
      <c r="A2" s="804"/>
      <c r="B2" s="804"/>
      <c r="C2" s="632" t="s">
        <v>414</v>
      </c>
      <c r="D2" s="174"/>
      <c r="F2" s="174"/>
      <c r="I2" s="174"/>
      <c r="L2" s="174"/>
      <c r="N2" s="174"/>
      <c r="Q2" s="174"/>
      <c r="T2" s="174"/>
      <c r="W2" s="174"/>
      <c r="Z2" s="174"/>
      <c r="AC2" s="174"/>
      <c r="AF2" s="174"/>
      <c r="AI2" s="174"/>
      <c r="AL2" s="174"/>
      <c r="CU2" s="804"/>
      <c r="CV2" s="804"/>
      <c r="CW2" s="632" t="s">
        <v>414</v>
      </c>
      <c r="CX2" s="174"/>
      <c r="DA2" s="174"/>
      <c r="DD2" s="174"/>
      <c r="DG2" s="174"/>
      <c r="DJ2" s="174"/>
      <c r="DM2" s="174"/>
      <c r="DP2" s="174"/>
      <c r="DS2" s="174"/>
      <c r="DU2" s="174"/>
      <c r="DX2" s="174"/>
      <c r="EA2" s="174"/>
      <c r="ED2" s="174"/>
      <c r="EG2" s="174"/>
    </row>
    <row r="3" spans="1:139" ht="18.75">
      <c r="A3" s="805" t="s">
        <v>432</v>
      </c>
      <c r="B3" s="805"/>
      <c r="C3" s="173"/>
      <c r="D3" s="174"/>
      <c r="F3" s="174"/>
      <c r="I3" s="174"/>
      <c r="L3" s="174"/>
      <c r="N3" s="174"/>
      <c r="Q3" s="174"/>
      <c r="T3" s="174"/>
      <c r="W3" s="174"/>
      <c r="Z3" s="174"/>
      <c r="AC3" s="174"/>
      <c r="AF3" s="174"/>
      <c r="AI3" s="174"/>
      <c r="AL3" s="174"/>
      <c r="CU3" s="805" t="s">
        <v>434</v>
      </c>
      <c r="CV3" s="805"/>
      <c r="CW3" s="173"/>
      <c r="CX3" s="174"/>
      <c r="DA3" s="174"/>
      <c r="DD3" s="174"/>
      <c r="DG3" s="174"/>
      <c r="DJ3" s="174"/>
      <c r="DM3" s="174"/>
      <c r="DP3" s="174"/>
      <c r="DS3" s="174"/>
      <c r="DU3" s="174"/>
      <c r="DX3" s="174"/>
      <c r="EA3" s="174"/>
      <c r="ED3" s="174"/>
      <c r="EG3" s="174"/>
    </row>
    <row r="4" spans="1:139" ht="82.5">
      <c r="A4" s="756" t="s">
        <v>180</v>
      </c>
      <c r="B4" s="756"/>
      <c r="C4" s="97"/>
      <c r="D4" s="204" t="s">
        <v>229</v>
      </c>
      <c r="E4" s="210" t="s">
        <v>228</v>
      </c>
      <c r="F4" s="91" t="s">
        <v>429</v>
      </c>
      <c r="G4" s="204" t="s">
        <v>229</v>
      </c>
      <c r="H4" s="210" t="s">
        <v>228</v>
      </c>
      <c r="I4" s="91" t="s">
        <v>429</v>
      </c>
      <c r="J4" s="204" t="s">
        <v>229</v>
      </c>
      <c r="K4" s="210" t="s">
        <v>228</v>
      </c>
      <c r="L4" s="91" t="s">
        <v>429</v>
      </c>
      <c r="M4" s="204" t="s">
        <v>229</v>
      </c>
      <c r="N4" s="91" t="s">
        <v>429</v>
      </c>
      <c r="O4" s="210" t="s">
        <v>228</v>
      </c>
      <c r="P4" s="204" t="s">
        <v>229</v>
      </c>
      <c r="Q4" s="91" t="s">
        <v>429</v>
      </c>
      <c r="R4" s="210" t="s">
        <v>228</v>
      </c>
      <c r="S4" s="204" t="s">
        <v>229</v>
      </c>
      <c r="T4" s="91" t="s">
        <v>429</v>
      </c>
      <c r="U4" s="210" t="s">
        <v>228</v>
      </c>
      <c r="V4" s="204" t="s">
        <v>229</v>
      </c>
      <c r="W4" s="91" t="s">
        <v>429</v>
      </c>
      <c r="X4" s="204" t="s">
        <v>229</v>
      </c>
      <c r="Y4" s="210" t="s">
        <v>228</v>
      </c>
      <c r="Z4" s="91" t="s">
        <v>429</v>
      </c>
      <c r="AA4" s="204" t="s">
        <v>229</v>
      </c>
      <c r="AB4" s="210" t="s">
        <v>228</v>
      </c>
      <c r="AC4" s="91" t="s">
        <v>429</v>
      </c>
      <c r="AD4" s="204" t="s">
        <v>229</v>
      </c>
      <c r="AE4" s="210" t="s">
        <v>228</v>
      </c>
      <c r="AF4" s="91" t="s">
        <v>429</v>
      </c>
      <c r="AG4" s="204" t="s">
        <v>229</v>
      </c>
      <c r="AH4" s="210" t="s">
        <v>228</v>
      </c>
      <c r="AI4" s="91" t="s">
        <v>429</v>
      </c>
      <c r="AJ4" s="204" t="s">
        <v>229</v>
      </c>
      <c r="AK4" s="210" t="s">
        <v>228</v>
      </c>
      <c r="AL4" s="91" t="s">
        <v>429</v>
      </c>
      <c r="AM4" s="204" t="s">
        <v>229</v>
      </c>
      <c r="CU4" s="756" t="s">
        <v>180</v>
      </c>
      <c r="CV4" s="756"/>
      <c r="CW4" s="97"/>
      <c r="CX4" s="91" t="s">
        <v>446</v>
      </c>
      <c r="CY4" s="210" t="s">
        <v>226</v>
      </c>
      <c r="CZ4" s="204" t="s">
        <v>227</v>
      </c>
      <c r="DA4" s="91" t="s">
        <v>446</v>
      </c>
      <c r="DB4" s="210" t="s">
        <v>226</v>
      </c>
      <c r="DC4" s="204" t="s">
        <v>227</v>
      </c>
      <c r="DD4" s="91" t="s">
        <v>446</v>
      </c>
      <c r="DE4" s="210" t="s">
        <v>226</v>
      </c>
      <c r="DF4" s="204" t="s">
        <v>227</v>
      </c>
      <c r="DG4" s="91" t="s">
        <v>446</v>
      </c>
      <c r="DH4" s="210" t="s">
        <v>226</v>
      </c>
      <c r="DI4" s="204" t="s">
        <v>227</v>
      </c>
      <c r="DJ4" s="91" t="s">
        <v>446</v>
      </c>
      <c r="DK4" s="204" t="s">
        <v>227</v>
      </c>
      <c r="DL4" s="210" t="s">
        <v>226</v>
      </c>
      <c r="DM4" s="91" t="s">
        <v>446</v>
      </c>
      <c r="DN4" s="204" t="s">
        <v>227</v>
      </c>
      <c r="DO4" s="210" t="s">
        <v>226</v>
      </c>
      <c r="DP4" s="91" t="s">
        <v>446</v>
      </c>
      <c r="DQ4" s="204" t="s">
        <v>227</v>
      </c>
      <c r="DR4" s="210" t="s">
        <v>226</v>
      </c>
      <c r="DS4" s="91" t="s">
        <v>446</v>
      </c>
      <c r="DT4" s="204" t="s">
        <v>227</v>
      </c>
      <c r="DU4" s="91" t="s">
        <v>446</v>
      </c>
      <c r="DV4" s="210" t="s">
        <v>226</v>
      </c>
      <c r="DW4" s="204" t="s">
        <v>227</v>
      </c>
      <c r="DX4" s="91" t="s">
        <v>446</v>
      </c>
      <c r="DY4" s="210" t="s">
        <v>226</v>
      </c>
      <c r="DZ4" s="204" t="s">
        <v>227</v>
      </c>
      <c r="EA4" s="91" t="s">
        <v>446</v>
      </c>
      <c r="EB4" s="210" t="s">
        <v>226</v>
      </c>
      <c r="EC4" s="204" t="s">
        <v>227</v>
      </c>
      <c r="ED4" s="204" t="s">
        <v>227</v>
      </c>
      <c r="EE4" s="210" t="s">
        <v>226</v>
      </c>
      <c r="EF4" s="204" t="s">
        <v>227</v>
      </c>
      <c r="EG4" s="91" t="s">
        <v>446</v>
      </c>
      <c r="EH4" s="210" t="s">
        <v>226</v>
      </c>
      <c r="EI4" s="204" t="s">
        <v>227</v>
      </c>
    </row>
    <row r="5" spans="1:139">
      <c r="A5" s="756" t="s">
        <v>178</v>
      </c>
      <c r="B5" s="756"/>
      <c r="C5" s="89"/>
      <c r="D5" s="205" t="s">
        <v>7</v>
      </c>
      <c r="E5" s="211" t="s">
        <v>47</v>
      </c>
      <c r="F5" s="94" t="s">
        <v>220</v>
      </c>
      <c r="G5" s="205" t="s">
        <v>7</v>
      </c>
      <c r="H5" s="211" t="s">
        <v>47</v>
      </c>
      <c r="I5" s="94" t="s">
        <v>220</v>
      </c>
      <c r="J5" s="205" t="s">
        <v>7</v>
      </c>
      <c r="K5" s="211" t="s">
        <v>47</v>
      </c>
      <c r="L5" s="94" t="s">
        <v>220</v>
      </c>
      <c r="M5" s="205" t="s">
        <v>7</v>
      </c>
      <c r="N5" s="94" t="s">
        <v>220</v>
      </c>
      <c r="O5" s="211" t="s">
        <v>47</v>
      </c>
      <c r="P5" s="205" t="s">
        <v>7</v>
      </c>
      <c r="Q5" s="94" t="s">
        <v>220</v>
      </c>
      <c r="R5" s="211" t="s">
        <v>47</v>
      </c>
      <c r="S5" s="205" t="s">
        <v>7</v>
      </c>
      <c r="T5" s="94" t="s">
        <v>220</v>
      </c>
      <c r="U5" s="211" t="s">
        <v>47</v>
      </c>
      <c r="V5" s="205" t="s">
        <v>7</v>
      </c>
      <c r="W5" s="94" t="s">
        <v>220</v>
      </c>
      <c r="X5" s="205" t="s">
        <v>7</v>
      </c>
      <c r="Y5" s="211" t="s">
        <v>47</v>
      </c>
      <c r="Z5" s="94" t="s">
        <v>220</v>
      </c>
      <c r="AA5" s="205" t="s">
        <v>7</v>
      </c>
      <c r="AB5" s="211" t="s">
        <v>47</v>
      </c>
      <c r="AC5" s="94" t="s">
        <v>220</v>
      </c>
      <c r="AD5" s="205" t="s">
        <v>7</v>
      </c>
      <c r="AE5" s="211" t="s">
        <v>47</v>
      </c>
      <c r="AF5" s="94" t="s">
        <v>220</v>
      </c>
      <c r="AG5" s="205" t="s">
        <v>7</v>
      </c>
      <c r="AH5" s="211" t="s">
        <v>47</v>
      </c>
      <c r="AI5" s="94" t="s">
        <v>220</v>
      </c>
      <c r="AJ5" s="205" t="s">
        <v>7</v>
      </c>
      <c r="AK5" s="211" t="s">
        <v>47</v>
      </c>
      <c r="AL5" s="94" t="s">
        <v>220</v>
      </c>
      <c r="AM5" s="205" t="s">
        <v>7</v>
      </c>
      <c r="CU5" s="756" t="s">
        <v>178</v>
      </c>
      <c r="CV5" s="756"/>
      <c r="CW5" s="89"/>
      <c r="CX5" s="94" t="s">
        <v>220</v>
      </c>
      <c r="CY5" s="211" t="s">
        <v>47</v>
      </c>
      <c r="CZ5" s="205" t="s">
        <v>7</v>
      </c>
      <c r="DA5" s="94" t="s">
        <v>220</v>
      </c>
      <c r="DB5" s="211" t="s">
        <v>47</v>
      </c>
      <c r="DC5" s="205" t="s">
        <v>7</v>
      </c>
      <c r="DD5" s="94" t="s">
        <v>220</v>
      </c>
      <c r="DE5" s="211" t="s">
        <v>47</v>
      </c>
      <c r="DF5" s="205" t="s">
        <v>7</v>
      </c>
      <c r="DG5" s="94" t="s">
        <v>220</v>
      </c>
      <c r="DH5" s="211" t="s">
        <v>47</v>
      </c>
      <c r="DI5" s="205" t="s">
        <v>7</v>
      </c>
      <c r="DJ5" s="94" t="s">
        <v>220</v>
      </c>
      <c r="DK5" s="205" t="s">
        <v>7</v>
      </c>
      <c r="DL5" s="211" t="s">
        <v>47</v>
      </c>
      <c r="DM5" s="94" t="s">
        <v>220</v>
      </c>
      <c r="DN5" s="205" t="s">
        <v>7</v>
      </c>
      <c r="DO5" s="211" t="s">
        <v>47</v>
      </c>
      <c r="DP5" s="94" t="s">
        <v>220</v>
      </c>
      <c r="DQ5" s="205" t="s">
        <v>7</v>
      </c>
      <c r="DR5" s="211" t="s">
        <v>47</v>
      </c>
      <c r="DS5" s="94" t="s">
        <v>220</v>
      </c>
      <c r="DT5" s="205" t="s">
        <v>7</v>
      </c>
      <c r="DU5" s="94" t="s">
        <v>220</v>
      </c>
      <c r="DV5" s="211" t="s">
        <v>47</v>
      </c>
      <c r="DW5" s="205" t="s">
        <v>7</v>
      </c>
      <c r="DX5" s="94" t="s">
        <v>220</v>
      </c>
      <c r="DY5" s="211" t="s">
        <v>47</v>
      </c>
      <c r="DZ5" s="205" t="s">
        <v>7</v>
      </c>
      <c r="EA5" s="94" t="s">
        <v>220</v>
      </c>
      <c r="EB5" s="211" t="s">
        <v>47</v>
      </c>
      <c r="EC5" s="205" t="s">
        <v>7</v>
      </c>
      <c r="ED5" s="205" t="s">
        <v>7</v>
      </c>
      <c r="EE5" s="211" t="s">
        <v>47</v>
      </c>
      <c r="EF5" s="205" t="s">
        <v>7</v>
      </c>
      <c r="EG5" s="94" t="s">
        <v>220</v>
      </c>
      <c r="EH5" s="211" t="s">
        <v>47</v>
      </c>
      <c r="EI5" s="205" t="s">
        <v>7</v>
      </c>
    </row>
    <row r="6" spans="1:139">
      <c r="A6" s="756" t="s">
        <v>407</v>
      </c>
      <c r="B6" s="756"/>
      <c r="C6" s="89"/>
      <c r="D6" s="94"/>
      <c r="E6" s="212"/>
      <c r="F6" s="94" t="s">
        <v>316</v>
      </c>
      <c r="G6" s="205"/>
      <c r="H6" s="212"/>
      <c r="I6" s="94" t="s">
        <v>317</v>
      </c>
      <c r="J6" s="205"/>
      <c r="K6" s="212"/>
      <c r="L6" s="94" t="s">
        <v>371</v>
      </c>
      <c r="M6" s="205"/>
      <c r="N6" s="94" t="s">
        <v>318</v>
      </c>
      <c r="O6" s="212"/>
      <c r="P6" s="205"/>
      <c r="Q6" s="94" t="s">
        <v>316</v>
      </c>
      <c r="R6" s="212"/>
      <c r="S6" s="205"/>
      <c r="T6" s="94" t="s">
        <v>317</v>
      </c>
      <c r="U6" s="212"/>
      <c r="V6" s="205"/>
      <c r="W6" s="94" t="s">
        <v>371</v>
      </c>
      <c r="X6" s="205"/>
      <c r="Y6" s="212"/>
      <c r="Z6" s="94" t="s">
        <v>316</v>
      </c>
      <c r="AA6" s="205"/>
      <c r="AB6" s="212"/>
      <c r="AC6" s="94" t="s">
        <v>317</v>
      </c>
      <c r="AD6" s="205"/>
      <c r="AE6" s="212"/>
      <c r="AF6" s="94" t="s">
        <v>371</v>
      </c>
      <c r="AG6" s="205"/>
      <c r="AH6" s="212"/>
      <c r="AI6" s="94" t="s">
        <v>317</v>
      </c>
      <c r="AJ6" s="205"/>
      <c r="AK6" s="212"/>
      <c r="AL6" s="94" t="s">
        <v>318</v>
      </c>
      <c r="AM6" s="205"/>
      <c r="CU6" s="756" t="s">
        <v>407</v>
      </c>
      <c r="CV6" s="756"/>
      <c r="CW6" s="89"/>
      <c r="CX6" s="94" t="s">
        <v>371</v>
      </c>
      <c r="CY6" s="212"/>
      <c r="CZ6" s="205"/>
      <c r="DA6" s="94" t="s">
        <v>318</v>
      </c>
      <c r="DB6" s="212"/>
      <c r="DC6" s="205"/>
      <c r="DD6" s="94" t="s">
        <v>316</v>
      </c>
      <c r="DE6" s="212"/>
      <c r="DF6" s="205"/>
      <c r="DG6" s="94" t="s">
        <v>317</v>
      </c>
      <c r="DH6" s="212"/>
      <c r="DI6" s="205"/>
      <c r="DJ6" s="94" t="s">
        <v>371</v>
      </c>
      <c r="DK6" s="205"/>
      <c r="DL6" s="212"/>
      <c r="DM6" s="94" t="s">
        <v>316</v>
      </c>
      <c r="DN6" s="205"/>
      <c r="DO6" s="212"/>
      <c r="DP6" s="94" t="s">
        <v>317</v>
      </c>
      <c r="DQ6" s="205"/>
      <c r="DR6" s="212"/>
      <c r="DS6" s="94" t="s">
        <v>371</v>
      </c>
      <c r="DT6" s="205"/>
      <c r="DU6" s="94" t="s">
        <v>316</v>
      </c>
      <c r="DV6" s="212"/>
      <c r="DW6" s="205"/>
      <c r="DX6" s="94" t="s">
        <v>317</v>
      </c>
      <c r="DY6" s="212"/>
      <c r="DZ6" s="205"/>
      <c r="EA6" s="94" t="s">
        <v>318</v>
      </c>
      <c r="EB6" s="212"/>
      <c r="EC6" s="205"/>
      <c r="ED6" s="205"/>
      <c r="EE6" s="212"/>
      <c r="EF6" s="205"/>
      <c r="EG6" s="94" t="s">
        <v>317</v>
      </c>
      <c r="EH6" s="212"/>
      <c r="EI6" s="205"/>
    </row>
    <row r="7" spans="1:139" s="18" customFormat="1">
      <c r="A7" s="151">
        <v>0</v>
      </c>
      <c r="B7" s="288" t="s">
        <v>45</v>
      </c>
      <c r="C7" s="179"/>
      <c r="D7" s="209">
        <v>0.21736111111111112</v>
      </c>
      <c r="E7" s="214">
        <v>0.25625000000000003</v>
      </c>
      <c r="F7" s="188">
        <v>0.2590277777777778</v>
      </c>
      <c r="G7" s="209">
        <v>0.27986111111111112</v>
      </c>
      <c r="H7" s="214">
        <v>0.29791666666666666</v>
      </c>
      <c r="I7" s="188">
        <v>0.30069444444444443</v>
      </c>
      <c r="J7" s="209">
        <v>0.3215277777777778</v>
      </c>
      <c r="K7" s="214">
        <v>0.33958333333333335</v>
      </c>
      <c r="L7" s="188">
        <v>0.34236111111111112</v>
      </c>
      <c r="M7" s="209">
        <v>0.36319444444444443</v>
      </c>
      <c r="N7" s="188">
        <v>0.3840277777777778</v>
      </c>
      <c r="O7" s="214">
        <v>0.42291666666666666</v>
      </c>
      <c r="P7" s="209">
        <v>0.42569444444444443</v>
      </c>
      <c r="Q7" s="188">
        <v>0.46736111111111112</v>
      </c>
      <c r="R7" s="214">
        <v>0.50624999999999998</v>
      </c>
      <c r="S7" s="209">
        <v>0.50902777777777775</v>
      </c>
      <c r="T7" s="188">
        <v>0.55069444444444449</v>
      </c>
      <c r="U7" s="214">
        <v>0.58958333333333335</v>
      </c>
      <c r="V7" s="209">
        <v>0.59236111111111112</v>
      </c>
      <c r="W7" s="188">
        <v>0.63402777777777775</v>
      </c>
      <c r="X7" s="209">
        <v>0.65486111111111112</v>
      </c>
      <c r="Y7" s="214">
        <v>0.67291666666666661</v>
      </c>
      <c r="Z7" s="188">
        <v>0.67569444444444438</v>
      </c>
      <c r="AA7" s="209">
        <v>0.69652777777777775</v>
      </c>
      <c r="AB7" s="214">
        <v>0.71458333333333324</v>
      </c>
      <c r="AC7" s="188">
        <v>0.71736111111111101</v>
      </c>
      <c r="AD7" s="209">
        <v>0.73819444444444438</v>
      </c>
      <c r="AE7" s="214">
        <v>0.75624999999999998</v>
      </c>
      <c r="AF7" s="188">
        <v>0.75902777777777775</v>
      </c>
      <c r="AG7" s="209">
        <v>0.80069444444444438</v>
      </c>
      <c r="AH7" s="214">
        <v>0.83958333333333324</v>
      </c>
      <c r="AI7" s="188">
        <v>0.84236111111111101</v>
      </c>
      <c r="AJ7" s="209">
        <v>0.88402777777777775</v>
      </c>
      <c r="AK7" s="214">
        <v>0.92291666666666661</v>
      </c>
      <c r="AL7" s="188">
        <v>0.92569444444444438</v>
      </c>
      <c r="AM7" s="209">
        <v>0.96736111111111101</v>
      </c>
      <c r="CU7" s="151">
        <v>0</v>
      </c>
      <c r="CV7" s="288" t="s">
        <v>45</v>
      </c>
      <c r="CW7" s="179"/>
      <c r="CX7" s="84">
        <f ca="1">IF('INF S4 3-351'!$AY15="|","|",CX$14+'INF S4 3-351'!$AY15-'INF S4 3-351'!$AY$22+TIME(0,1,0))</f>
        <v>0.24132698423206927</v>
      </c>
      <c r="CY7" s="85">
        <f ca="1">IF('INF S4 3-351'!$BA15="|","|",CY$16+'INF S4 3-351'!$BA15)</f>
        <v>0.24402125</v>
      </c>
      <c r="CZ7" s="206">
        <f ca="1">IF('INF S4 3-351'!$AY15="|","|",CZ$16+'INF S4 3-351'!$AY15)</f>
        <v>0.26183305667077422</v>
      </c>
      <c r="DA7" s="84">
        <f ca="1">IF('INF S4 3-351'!$AY15="|","|",DA$14+'INF S4 3-351'!$AY15-'INF S4 3-351'!$AY$22+TIME(0,1,0))</f>
        <v>0.28299365089873596</v>
      </c>
      <c r="DB7" s="85">
        <f ca="1">IF('INF S4 3-351'!$BA15="|","|",DB$16+'INF S4 3-351'!$BA15)</f>
        <v>0.28568791666666665</v>
      </c>
      <c r="DC7" s="206">
        <f ca="1">IF('INF S4 3-351'!$AY15="|","|",DC$16+'INF S4 3-351'!$AY15)</f>
        <v>0.30349972333744085</v>
      </c>
      <c r="DD7" s="84">
        <f ca="1">IF('INF S4 3-351'!$AY15="|","|",DD$14+'INF S4 3-351'!$AY15-'INF S4 3-351'!$AY$22+TIME(0,1,0))</f>
        <v>0.32466031756540259</v>
      </c>
      <c r="DE7" s="85">
        <f ca="1">IF('INF S4 3-351'!$BA15="|","|",DE$16+'INF S4 3-351'!$BA15)</f>
        <v>0.32735458333333334</v>
      </c>
      <c r="DF7" s="206">
        <f ca="1">IF('INF S4 3-351'!$AY15="|","|",DF$16+'INF S4 3-351'!$AY15)</f>
        <v>0.34516639000410754</v>
      </c>
      <c r="DG7" s="84">
        <f ca="1">IF('INF S4 3-351'!$AY15="|","|",DG$14+'INF S4 3-351'!$AY15-'INF S4 3-351'!$AY$22+TIME(0,1,0))</f>
        <v>0.36632698423206933</v>
      </c>
      <c r="DH7" s="85">
        <f ca="1">IF('INF S4 3-351'!$BA15="|","|",DH$16+'INF S4 3-351'!$BA15)</f>
        <v>0.36902124999999997</v>
      </c>
      <c r="DI7" s="206">
        <f ca="1">IF('INF S4 3-351'!$AY15="|","|",DI$16+'INF S4 3-351'!$AY15)</f>
        <v>0.38683305667077422</v>
      </c>
      <c r="DJ7" s="84">
        <f ca="1">IF('INF S4 3-351'!$AY15="|","|",DJ$14+'INF S4 3-351'!$AY15-'INF S4 3-351'!$AY$22+TIME(0,1,0))</f>
        <v>0.40799365089873596</v>
      </c>
      <c r="DK7" s="206">
        <f ca="1">IF('INF S4 3-351'!$AY15="|","|",DK$16+'INF S4 3-351'!$AY15)</f>
        <v>0.44933305667077422</v>
      </c>
      <c r="DL7" s="85">
        <f ca="1">IF('INF S4 3-351'!$BA15="|","|",DL$16+'INF S4 3-351'!$BA15)</f>
        <v>0.45235458333333328</v>
      </c>
      <c r="DM7" s="84">
        <f ca="1">IF('INF S4 3-351'!$AY15="|","|",DM$14+'INF S4 3-351'!$AY15-'INF S4 3-351'!$AY$22+TIME(0,1,0))</f>
        <v>0.49132698423206933</v>
      </c>
      <c r="DN7" s="206">
        <f ca="1">IF('INF S4 3-351'!$AY15="|","|",DN$16+'INF S4 3-351'!$AY15)</f>
        <v>0.53266639000410754</v>
      </c>
      <c r="DO7" s="85">
        <f ca="1">IF('INF S4 3-351'!$BA15="|","|",DO$16+'INF S4 3-351'!$BA15)</f>
        <v>0.5356879166666666</v>
      </c>
      <c r="DP7" s="84">
        <f ca="1">IF('INF S4 3-351'!$AY15="|","|",DP$14+'INF S4 3-351'!$AY15-'INF S4 3-351'!$AY$22+TIME(0,1,0))</f>
        <v>0.57466031756540259</v>
      </c>
      <c r="DQ7" s="206">
        <f ca="1">IF('INF S4 3-351'!$AY15="|","|",DQ$16+'INF S4 3-351'!$AY15)</f>
        <v>0.61599972333744091</v>
      </c>
      <c r="DR7" s="85">
        <f ca="1">IF('INF S4 3-351'!$BA15="|","|",DR$16+'INF S4 3-351'!$BA15)</f>
        <v>0.61902124999999997</v>
      </c>
      <c r="DS7" s="84">
        <f ca="1">IF('INF S4 3-351'!$AY15="|","|",DS$14+'INF S4 3-351'!$AY15-'INF S4 3-351'!$AY$22+TIME(0,1,0))</f>
        <v>0.65799365089873596</v>
      </c>
      <c r="DT7" s="206">
        <f ca="1">IF('INF S4 3-351'!$AY15="|","|",DT$16+'INF S4 3-351'!$AY15)</f>
        <v>0.67849972333744091</v>
      </c>
      <c r="DU7" s="84">
        <f ca="1">IF('INF S4 3-351'!$AY15="|","|",DU$14+'INF S4 3-351'!$AY15-'INF S4 3-351'!$AY$22+TIME(0,1,0))</f>
        <v>0.69966031756540259</v>
      </c>
      <c r="DV7" s="85">
        <f ca="1">IF('INF S4 3-351'!$BA15="|","|",DV$16+'INF S4 3-351'!$BA15)</f>
        <v>0.70235458333333334</v>
      </c>
      <c r="DW7" s="206">
        <f ca="1">IF('INF S4 3-351'!$AY15="|","|",DW$16+'INF S4 3-351'!$AY15)</f>
        <v>0.72016639000410765</v>
      </c>
      <c r="DX7" s="84">
        <f ca="1">IF('INF S4 3-351'!$AY15="|","|",DX$14+'INF S4 3-351'!$AY15-'INF S4 3-351'!$AY$22+TIME(0,1,0))</f>
        <v>0.74132698423206922</v>
      </c>
      <c r="DY7" s="85">
        <f ca="1">IF('INF S4 3-351'!$BA15="|","|",DY$16+'INF S4 3-351'!$BA15)</f>
        <v>0.74402124999999997</v>
      </c>
      <c r="DZ7" s="206">
        <f ca="1">IF('INF S4 3-351'!$AY15="|","|",DZ$16+'INF S4 3-351'!$AY15)</f>
        <v>0.76183305667077428</v>
      </c>
      <c r="EA7" s="84">
        <f ca="1">IF('INF S4 3-351'!$AY15="|","|",EA$14+'INF S4 3-351'!$AY15-'INF S4 3-351'!$AY$22+TIME(0,1,0))</f>
        <v>0.78299365089873596</v>
      </c>
      <c r="EB7" s="85">
        <f ca="1">IF('INF S4 3-351'!$BA15="|","|",EB$16+'INF S4 3-351'!$BA15)</f>
        <v>0.7856879166666666</v>
      </c>
      <c r="EC7" s="206">
        <f ca="1">IF('INF S4 3-351'!$AY15="|","|",EC$16+'INF S4 3-351'!$AY15)</f>
        <v>0.82433305667077428</v>
      </c>
      <c r="ED7" s="206">
        <f ca="1">IF('INF S4 3-351'!$AY15="|","|",ED$16+'INF S4 3-351'!$AY15)</f>
        <v>0.86599972333744091</v>
      </c>
      <c r="EE7" s="85">
        <f ca="1">IF('INF S4 3-351'!$BA15="|","|",EE$16+'INF S4 3-351'!$BA15)</f>
        <v>0.86902124999999997</v>
      </c>
      <c r="EF7" s="206">
        <f ca="1">IF('INF S4 3-351'!$AY15="|","|",EF$16+'INF S4 3-351'!$AY15)</f>
        <v>0.90766639000410765</v>
      </c>
      <c r="EG7" s="84">
        <f ca="1">IF('INF S4 3-351'!$AY15="|","|",EG$14+'INF S4 3-351'!$AY15-'INF S4 3-351'!$AY$22+TIME(0,1,0))</f>
        <v>0.94966031756540259</v>
      </c>
      <c r="EH7" s="85">
        <f ca="1">IF('INF S4 3-351'!$BA15="|","|",EH$16+'INF S4 3-351'!$BA15)</f>
        <v>0.95235458333333334</v>
      </c>
      <c r="EI7" s="206">
        <f ca="1">IF('INF S4 3-351'!$AY15="|","|",EI$16+'INF S4 3-351'!$AY15)</f>
        <v>0.99099972333744091</v>
      </c>
    </row>
    <row r="8" spans="1:139">
      <c r="A8" s="185">
        <v>6.5309999999999997</v>
      </c>
      <c r="B8" s="153" t="s">
        <v>148</v>
      </c>
      <c r="C8" s="180"/>
      <c r="D8" s="207">
        <f ca="1">IF('INF S4 3-351'!$AQ16="|","|",D$7+'INF S4 3-351'!$AQ16)</f>
        <v>0.22124528935185186</v>
      </c>
      <c r="E8" s="190" t="str">
        <f ca="1">IF('INF S4 3-351'!$AS16="|","|",E$7+'INF S4 3-351'!$AS16)</f>
        <v>|</v>
      </c>
      <c r="F8" s="83">
        <f ca="1">IF('INF S4 3-351'!$AQ16="|","|",F$7+'INF S4 3-351'!$AQ16)</f>
        <v>0.26291195601851852</v>
      </c>
      <c r="G8" s="207">
        <f ca="1">IF('INF S4 3-351'!$AQ16="|","|",G$7+'INF S4 3-351'!$AQ16)</f>
        <v>0.28374528935185184</v>
      </c>
      <c r="H8" s="190" t="str">
        <f ca="1">IF('INF S4 3-351'!$AS16="|","|",H$7+'INF S4 3-351'!$AS16)</f>
        <v>|</v>
      </c>
      <c r="I8" s="83">
        <f ca="1">IF('INF S4 3-351'!$AQ16="|","|",I$7+'INF S4 3-351'!$AQ16)</f>
        <v>0.30457862268518515</v>
      </c>
      <c r="J8" s="207">
        <f ca="1">IF('INF S4 3-351'!$AQ16="|","|",J$7+'INF S4 3-351'!$AQ16)</f>
        <v>0.32541195601851852</v>
      </c>
      <c r="K8" s="190" t="str">
        <f ca="1">IF('INF S4 3-351'!$AS16="|","|",K$7+'INF S4 3-351'!$AS16)</f>
        <v>|</v>
      </c>
      <c r="L8" s="83">
        <f ca="1">IF('INF S4 3-351'!$AQ16="|","|",L$7+'INF S4 3-351'!$AQ16)</f>
        <v>0.34624528935185184</v>
      </c>
      <c r="M8" s="207">
        <f ca="1">IF('INF S4 3-351'!$AQ16="|","|",M$7+'INF S4 3-351'!$AQ16)</f>
        <v>0.36707862268518515</v>
      </c>
      <c r="N8" s="83">
        <f ca="1">IF('INF S4 3-351'!$AQ16="|","|",N$7+'INF S4 3-351'!$AQ16)</f>
        <v>0.38791195601851852</v>
      </c>
      <c r="O8" s="190" t="str">
        <f ca="1">IF('INF S4 3-351'!$AS16="|","|",O$7+'INF S4 3-351'!$AS16)</f>
        <v>|</v>
      </c>
      <c r="P8" s="207">
        <f ca="1">IF('INF S4 3-351'!$AQ16="|","|",P$7+'INF S4 3-351'!$AQ16)</f>
        <v>0.42957862268518515</v>
      </c>
      <c r="Q8" s="83">
        <f ca="1">IF('INF S4 3-351'!$AQ16="|","|",Q$7+'INF S4 3-351'!$AQ16)</f>
        <v>0.47124528935185184</v>
      </c>
      <c r="R8" s="190" t="str">
        <f ca="1">IF('INF S4 3-351'!$AS16="|","|",R$7+'INF S4 3-351'!$AS16)</f>
        <v>|</v>
      </c>
      <c r="S8" s="207">
        <f ca="1">IF('INF S4 3-351'!$AQ16="|","|",S$7+'INF S4 3-351'!$AQ16)</f>
        <v>0.51291195601851847</v>
      </c>
      <c r="T8" s="83">
        <f ca="1">IF('INF S4 3-351'!$AQ16="|","|",T$7+'INF S4 3-351'!$AQ16)</f>
        <v>0.55457862268518521</v>
      </c>
      <c r="U8" s="190" t="str">
        <f ca="1">IF('INF S4 3-351'!$AS16="|","|",U$7+'INF S4 3-351'!$AS16)</f>
        <v>|</v>
      </c>
      <c r="V8" s="207">
        <f ca="1">IF('INF S4 3-351'!$AQ16="|","|",V$7+'INF S4 3-351'!$AQ16)</f>
        <v>0.59624528935185184</v>
      </c>
      <c r="W8" s="83">
        <f ca="1">IF('INF S4 3-351'!$AQ16="|","|",W$7+'INF S4 3-351'!$AQ16)</f>
        <v>0.63791195601851847</v>
      </c>
      <c r="X8" s="207">
        <f ca="1">IF('INF S4 3-351'!$AQ16="|","|",X$7+'INF S4 3-351'!$AQ16)</f>
        <v>0.65874528935185184</v>
      </c>
      <c r="Y8" s="190" t="str">
        <f ca="1">IF('INF S4 3-351'!$AS16="|","|",Y$7+'INF S4 3-351'!$AS16)</f>
        <v>|</v>
      </c>
      <c r="Z8" s="83">
        <f ca="1">IF('INF S4 3-351'!$AQ16="|","|",Z$7+'INF S4 3-351'!$AQ16)</f>
        <v>0.6795786226851851</v>
      </c>
      <c r="AA8" s="207">
        <f ca="1">IF('INF S4 3-351'!$AQ16="|","|",AA$7+'INF S4 3-351'!$AQ16)</f>
        <v>0.70041195601851847</v>
      </c>
      <c r="AB8" s="190" t="str">
        <f ca="1">IF('INF S4 3-351'!$AS16="|","|",AB$7+'INF S4 3-351'!$AS16)</f>
        <v>|</v>
      </c>
      <c r="AC8" s="83">
        <f ca="1">IF('INF S4 3-351'!$AQ16="|","|",AC$7+'INF S4 3-351'!$AQ16)</f>
        <v>0.72124528935185173</v>
      </c>
      <c r="AD8" s="207">
        <f ca="1">IF('INF S4 3-351'!$AQ16="|","|",AD$7+'INF S4 3-351'!$AQ16)</f>
        <v>0.7420786226851851</v>
      </c>
      <c r="AE8" s="190" t="str">
        <f ca="1">IF('INF S4 3-351'!$AS16="|","|",AE$7+'INF S4 3-351'!$AS16)</f>
        <v>|</v>
      </c>
      <c r="AF8" s="83">
        <f ca="1">IF('INF S4 3-351'!$AQ16="|","|",AF$7+'INF S4 3-351'!$AQ16)</f>
        <v>0.76291195601851847</v>
      </c>
      <c r="AG8" s="207">
        <f ca="1">IF('INF S4 3-351'!$AQ16="|","|",AG$7+'INF S4 3-351'!$AQ16)</f>
        <v>0.8045786226851851</v>
      </c>
      <c r="AH8" s="190" t="str">
        <f ca="1">IF('INF S4 3-351'!$AS16="|","|",AH$7+'INF S4 3-351'!$AS16)</f>
        <v>|</v>
      </c>
      <c r="AI8" s="83">
        <f ca="1">IF('INF S4 3-351'!$AQ16="|","|",AI$7+'INF S4 3-351'!$AQ16)</f>
        <v>0.84624528935185173</v>
      </c>
      <c r="AJ8" s="207">
        <f ca="1">IF('INF S4 3-351'!$AQ16="|","|",AJ$7+'INF S4 3-351'!$AQ16)</f>
        <v>0.88791195601851847</v>
      </c>
      <c r="AK8" s="190" t="str">
        <f ca="1">IF('INF S4 3-351'!$AS16="|","|",AK$7+'INF S4 3-351'!$AS16)</f>
        <v>|</v>
      </c>
      <c r="AL8" s="83">
        <f ca="1">IF('INF S4 3-351'!$AQ16="|","|",AL$7+'INF S4 3-351'!$AQ16)</f>
        <v>0.9295786226851851</v>
      </c>
      <c r="AM8" s="207">
        <f ca="1">IF('INF S4 3-351'!$AQ16="|","|",AM$7+'INF S4 3-351'!$AQ16)</f>
        <v>0.97124528935185173</v>
      </c>
      <c r="CU8" s="185">
        <v>6.5309999999999997</v>
      </c>
      <c r="CV8" s="153" t="s">
        <v>148</v>
      </c>
      <c r="CW8" s="180"/>
      <c r="CX8" s="83">
        <f ca="1">IF('INF S4 3-351'!$AY16="|","|",CX$14+'INF S4 3-351'!$AY16-'INF S4 3-351'!$AY$22+TIME(0,1,0))</f>
        <v>0.23779002821355077</v>
      </c>
      <c r="CY8" s="190" t="str">
        <f ca="1">IF('INF S4 3-351'!$BA16="|","|",CY$16+'INF S4 3-351'!$BA16)</f>
        <v>|</v>
      </c>
      <c r="CZ8" s="207">
        <f ca="1">IF('INF S4 3-351'!$AY16="|","|",CZ$16+'INF S4 3-351'!$AY16)</f>
        <v>0.25829610065225572</v>
      </c>
      <c r="DA8" s="83">
        <f ca="1">IF('INF S4 3-351'!$AY16="|","|",DA$14+'INF S4 3-351'!$AY16-'INF S4 3-351'!$AY$22+TIME(0,1,0))</f>
        <v>0.27945669488021746</v>
      </c>
      <c r="DB8" s="190" t="str">
        <f ca="1">IF('INF S4 3-351'!$BA16="|","|",DB$16+'INF S4 3-351'!$BA16)</f>
        <v>|</v>
      </c>
      <c r="DC8" s="207">
        <f ca="1">IF('INF S4 3-351'!$AY16="|","|",DC$16+'INF S4 3-351'!$AY16)</f>
        <v>0.29996276731892235</v>
      </c>
      <c r="DD8" s="83">
        <f ca="1">IF('INF S4 3-351'!$AY16="|","|",DD$14+'INF S4 3-351'!$AY16-'INF S4 3-351'!$AY$22+TIME(0,1,0))</f>
        <v>0.32112336154688409</v>
      </c>
      <c r="DE8" s="190" t="str">
        <f ca="1">IF('INF S4 3-351'!$BA16="|","|",DE$16+'INF S4 3-351'!$BA16)</f>
        <v>|</v>
      </c>
      <c r="DF8" s="207">
        <f ca="1">IF('INF S4 3-351'!$AY16="|","|",DF$16+'INF S4 3-351'!$AY16)</f>
        <v>0.34162943398558904</v>
      </c>
      <c r="DG8" s="83">
        <f ca="1">IF('INF S4 3-351'!$AY16="|","|",DG$14+'INF S4 3-351'!$AY16-'INF S4 3-351'!$AY$22+TIME(0,1,0))</f>
        <v>0.36279002821355083</v>
      </c>
      <c r="DH8" s="190" t="str">
        <f ca="1">IF('INF S4 3-351'!$BA16="|","|",DH$16+'INF S4 3-351'!$BA16)</f>
        <v>|</v>
      </c>
      <c r="DI8" s="207">
        <f ca="1">IF('INF S4 3-351'!$AY16="|","|",DI$16+'INF S4 3-351'!$AY16)</f>
        <v>0.38329610065225572</v>
      </c>
      <c r="DJ8" s="83">
        <f ca="1">IF('INF S4 3-351'!$AY16="|","|",DJ$14+'INF S4 3-351'!$AY16-'INF S4 3-351'!$AY$22+TIME(0,1,0))</f>
        <v>0.40445669488021746</v>
      </c>
      <c r="DK8" s="207">
        <f ca="1">IF('INF S4 3-351'!$AY16="|","|",DK$16+'INF S4 3-351'!$AY16)</f>
        <v>0.44579610065225572</v>
      </c>
      <c r="DL8" s="190" t="str">
        <f ca="1">IF('INF S4 3-351'!$BA16="|","|",DL$16+'INF S4 3-351'!$BA16)</f>
        <v>|</v>
      </c>
      <c r="DM8" s="83">
        <f ca="1">IF('INF S4 3-351'!$AY16="|","|",DM$14+'INF S4 3-351'!$AY16-'INF S4 3-351'!$AY$22+TIME(0,1,0))</f>
        <v>0.48779002821355083</v>
      </c>
      <c r="DN8" s="207">
        <f ca="1">IF('INF S4 3-351'!$AY16="|","|",DN$16+'INF S4 3-351'!$AY16)</f>
        <v>0.52912943398558898</v>
      </c>
      <c r="DO8" s="190" t="str">
        <f ca="1">IF('INF S4 3-351'!$BA16="|","|",DO$16+'INF S4 3-351'!$BA16)</f>
        <v>|</v>
      </c>
      <c r="DP8" s="83">
        <f ca="1">IF('INF S4 3-351'!$AY16="|","|",DP$14+'INF S4 3-351'!$AY16-'INF S4 3-351'!$AY$22+TIME(0,1,0))</f>
        <v>0.57112336154688403</v>
      </c>
      <c r="DQ8" s="207">
        <f ca="1">IF('INF S4 3-351'!$AY16="|","|",DQ$16+'INF S4 3-351'!$AY16)</f>
        <v>0.61246276731892246</v>
      </c>
      <c r="DR8" s="190" t="str">
        <f ca="1">IF('INF S4 3-351'!$BA16="|","|",DR$16+'INF S4 3-351'!$BA16)</f>
        <v>|</v>
      </c>
      <c r="DS8" s="83">
        <f ca="1">IF('INF S4 3-351'!$AY16="|","|",DS$14+'INF S4 3-351'!$AY16-'INF S4 3-351'!$AY$22+TIME(0,1,0))</f>
        <v>0.65445669488021752</v>
      </c>
      <c r="DT8" s="207">
        <f ca="1">IF('INF S4 3-351'!$AY16="|","|",DT$16+'INF S4 3-351'!$AY16)</f>
        <v>0.67496276731892246</v>
      </c>
      <c r="DU8" s="83">
        <f ca="1">IF('INF S4 3-351'!$AY16="|","|",DU$14+'INF S4 3-351'!$AY16-'INF S4 3-351'!$AY$22+TIME(0,1,0))</f>
        <v>0.69612336154688403</v>
      </c>
      <c r="DV8" s="190" t="str">
        <f ca="1">IF('INF S4 3-351'!$BA16="|","|",DV$16+'INF S4 3-351'!$BA16)</f>
        <v>|</v>
      </c>
      <c r="DW8" s="207">
        <f ca="1">IF('INF S4 3-351'!$AY16="|","|",DW$16+'INF S4 3-351'!$AY16)</f>
        <v>0.7166294339855892</v>
      </c>
      <c r="DX8" s="83">
        <f ca="1">IF('INF S4 3-351'!$AY16="|","|",DX$14+'INF S4 3-351'!$AY16-'INF S4 3-351'!$AY$22+TIME(0,1,0))</f>
        <v>0.73779002821355077</v>
      </c>
      <c r="DY8" s="190" t="str">
        <f ca="1">IF('INF S4 3-351'!$BA16="|","|",DY$16+'INF S4 3-351'!$BA16)</f>
        <v>|</v>
      </c>
      <c r="DZ8" s="207">
        <f ca="1">IF('INF S4 3-351'!$AY16="|","|",DZ$16+'INF S4 3-351'!$AY16)</f>
        <v>0.75829610065225572</v>
      </c>
      <c r="EA8" s="83">
        <f ca="1">IF('INF S4 3-351'!$AY16="|","|",EA$14+'INF S4 3-351'!$AY16-'INF S4 3-351'!$AY$22+TIME(0,1,0))</f>
        <v>0.77945669488021752</v>
      </c>
      <c r="EB8" s="190" t="str">
        <f ca="1">IF('INF S4 3-351'!$BA16="|","|",EB$16+'INF S4 3-351'!$BA16)</f>
        <v>|</v>
      </c>
      <c r="EC8" s="207">
        <f ca="1">IF('INF S4 3-351'!$AY16="|","|",EC$16+'INF S4 3-351'!$AY16)</f>
        <v>0.82079610065225572</v>
      </c>
      <c r="ED8" s="207">
        <f ca="1">IF('INF S4 3-351'!$AY16="|","|",ED$16+'INF S4 3-351'!$AY16)</f>
        <v>0.86246276731892246</v>
      </c>
      <c r="EE8" s="190" t="str">
        <f ca="1">IF('INF S4 3-351'!$BA16="|","|",EE$16+'INF S4 3-351'!$BA16)</f>
        <v>|</v>
      </c>
      <c r="EF8" s="207">
        <f ca="1">IF('INF S4 3-351'!$AY16="|","|",EF$16+'INF S4 3-351'!$AY16)</f>
        <v>0.9041294339855892</v>
      </c>
      <c r="EG8" s="83">
        <f ca="1">IF('INF S4 3-351'!$AY16="|","|",EG$14+'INF S4 3-351'!$AY16-'INF S4 3-351'!$AY$22+TIME(0,1,0))</f>
        <v>0.94612336154688403</v>
      </c>
      <c r="EH8" s="190" t="str">
        <f ca="1">IF('INF S4 3-351'!$BA16="|","|",EH$16+'INF S4 3-351'!$BA16)</f>
        <v>|</v>
      </c>
      <c r="EI8" s="207">
        <f ca="1">IF('INF S4 3-351'!$AY16="|","|",EI$16+'INF S4 3-351'!$AY16)</f>
        <v>0.98746276731892246</v>
      </c>
    </row>
    <row r="9" spans="1:139">
      <c r="A9" s="185">
        <v>12.909000000000001</v>
      </c>
      <c r="B9" s="153" t="s">
        <v>149</v>
      </c>
      <c r="C9" s="180"/>
      <c r="D9" s="207">
        <f ca="1">IF('INF S4 3-351'!$AQ17="|","|",D$7+'INF S4 3-351'!$AQ17)</f>
        <v>0.22465186590240091</v>
      </c>
      <c r="E9" s="190" t="str">
        <f ca="1">IF('INF S4 3-351'!$AS17="|","|",E$7+'INF S4 3-351'!$AS17)</f>
        <v>|</v>
      </c>
      <c r="F9" s="83">
        <f ca="1">IF('INF S4 3-351'!$AQ17="|","|",F$7+'INF S4 3-351'!$AQ17)</f>
        <v>0.26631853256906762</v>
      </c>
      <c r="G9" s="207">
        <f ca="1">IF('INF S4 3-351'!$AQ17="|","|",G$7+'INF S4 3-351'!$AQ17)</f>
        <v>0.28715186590240094</v>
      </c>
      <c r="H9" s="190" t="str">
        <f ca="1">IF('INF S4 3-351'!$AS17="|","|",H$7+'INF S4 3-351'!$AS17)</f>
        <v>|</v>
      </c>
      <c r="I9" s="83">
        <f ca="1">IF('INF S4 3-351'!$AQ17="|","|",I$7+'INF S4 3-351'!$AQ17)</f>
        <v>0.30798519923573425</v>
      </c>
      <c r="J9" s="207">
        <f ca="1">IF('INF S4 3-351'!$AQ17="|","|",J$7+'INF S4 3-351'!$AQ17)</f>
        <v>0.32881853256906762</v>
      </c>
      <c r="K9" s="190" t="str">
        <f ca="1">IF('INF S4 3-351'!$AS17="|","|",K$7+'INF S4 3-351'!$AS17)</f>
        <v>|</v>
      </c>
      <c r="L9" s="83">
        <f ca="1">IF('INF S4 3-351'!$AQ17="|","|",L$7+'INF S4 3-351'!$AQ17)</f>
        <v>0.34965186590240094</v>
      </c>
      <c r="M9" s="207">
        <f ca="1">IF('INF S4 3-351'!$AQ17="|","|",M$7+'INF S4 3-351'!$AQ17)</f>
        <v>0.37048519923573425</v>
      </c>
      <c r="N9" s="83">
        <f ca="1">IF('INF S4 3-351'!$AQ17="|","|",N$7+'INF S4 3-351'!$AQ17)</f>
        <v>0.39131853256906762</v>
      </c>
      <c r="O9" s="190" t="str">
        <f ca="1">IF('INF S4 3-351'!$AS17="|","|",O$7+'INF S4 3-351'!$AS17)</f>
        <v>|</v>
      </c>
      <c r="P9" s="207">
        <f ca="1">IF('INF S4 3-351'!$AQ17="|","|",P$7+'INF S4 3-351'!$AQ17)</f>
        <v>0.43298519923573425</v>
      </c>
      <c r="Q9" s="83">
        <f ca="1">IF('INF S4 3-351'!$AQ17="|","|",Q$7+'INF S4 3-351'!$AQ17)</f>
        <v>0.47465186590240094</v>
      </c>
      <c r="R9" s="190" t="str">
        <f ca="1">IF('INF S4 3-351'!$AS17="|","|",R$7+'INF S4 3-351'!$AS17)</f>
        <v>|</v>
      </c>
      <c r="S9" s="207">
        <f ca="1">IF('INF S4 3-351'!$AQ17="|","|",S$7+'INF S4 3-351'!$AQ17)</f>
        <v>0.51631853256906757</v>
      </c>
      <c r="T9" s="83">
        <f ca="1">IF('INF S4 3-351'!$AQ17="|","|",T$7+'INF S4 3-351'!$AQ17)</f>
        <v>0.55798519923573431</v>
      </c>
      <c r="U9" s="190" t="str">
        <f ca="1">IF('INF S4 3-351'!$AS17="|","|",U$7+'INF S4 3-351'!$AS17)</f>
        <v>|</v>
      </c>
      <c r="V9" s="207">
        <f ca="1">IF('INF S4 3-351'!$AQ17="|","|",V$7+'INF S4 3-351'!$AQ17)</f>
        <v>0.59965186590240094</v>
      </c>
      <c r="W9" s="83">
        <f ca="1">IF('INF S4 3-351'!$AQ17="|","|",W$7+'INF S4 3-351'!$AQ17)</f>
        <v>0.64131853256906757</v>
      </c>
      <c r="X9" s="207">
        <f ca="1">IF('INF S4 3-351'!$AQ17="|","|",X$7+'INF S4 3-351'!$AQ17)</f>
        <v>0.66215186590240094</v>
      </c>
      <c r="Y9" s="190" t="str">
        <f ca="1">IF('INF S4 3-351'!$AS17="|","|",Y$7+'INF S4 3-351'!$AS17)</f>
        <v>|</v>
      </c>
      <c r="Z9" s="83">
        <f ca="1">IF('INF S4 3-351'!$AQ17="|","|",Z$7+'INF S4 3-351'!$AQ17)</f>
        <v>0.6829851992357342</v>
      </c>
      <c r="AA9" s="207">
        <f ca="1">IF('INF S4 3-351'!$AQ17="|","|",AA$7+'INF S4 3-351'!$AQ17)</f>
        <v>0.70381853256906757</v>
      </c>
      <c r="AB9" s="190" t="str">
        <f ca="1">IF('INF S4 3-351'!$AS17="|","|",AB$7+'INF S4 3-351'!$AS17)</f>
        <v>|</v>
      </c>
      <c r="AC9" s="83">
        <f ca="1">IF('INF S4 3-351'!$AQ17="|","|",AC$7+'INF S4 3-351'!$AQ17)</f>
        <v>0.72465186590240083</v>
      </c>
      <c r="AD9" s="207">
        <f ca="1">IF('INF S4 3-351'!$AQ17="|","|",AD$7+'INF S4 3-351'!$AQ17)</f>
        <v>0.7454851992357342</v>
      </c>
      <c r="AE9" s="190" t="str">
        <f ca="1">IF('INF S4 3-351'!$AS17="|","|",AE$7+'INF S4 3-351'!$AS17)</f>
        <v>|</v>
      </c>
      <c r="AF9" s="83">
        <f ca="1">IF('INF S4 3-351'!$AQ17="|","|",AF$7+'INF S4 3-351'!$AQ17)</f>
        <v>0.76631853256906757</v>
      </c>
      <c r="AG9" s="207">
        <f ca="1">IF('INF S4 3-351'!$AQ17="|","|",AG$7+'INF S4 3-351'!$AQ17)</f>
        <v>0.8079851992357342</v>
      </c>
      <c r="AH9" s="190" t="str">
        <f ca="1">IF('INF S4 3-351'!$AS17="|","|",AH$7+'INF S4 3-351'!$AS17)</f>
        <v>|</v>
      </c>
      <c r="AI9" s="83">
        <f ca="1">IF('INF S4 3-351'!$AQ17="|","|",AI$7+'INF S4 3-351'!$AQ17)</f>
        <v>0.84965186590240083</v>
      </c>
      <c r="AJ9" s="207">
        <f ca="1">IF('INF S4 3-351'!$AQ17="|","|",AJ$7+'INF S4 3-351'!$AQ17)</f>
        <v>0.89131853256906757</v>
      </c>
      <c r="AK9" s="190" t="str">
        <f ca="1">IF('INF S4 3-351'!$AS17="|","|",AK$7+'INF S4 3-351'!$AS17)</f>
        <v>|</v>
      </c>
      <c r="AL9" s="83">
        <f ca="1">IF('INF S4 3-351'!$AQ17="|","|",AL$7+'INF S4 3-351'!$AQ17)</f>
        <v>0.9329851992357342</v>
      </c>
      <c r="AM9" s="207">
        <f ca="1">IF('INF S4 3-351'!$AQ17="|","|",AM$7+'INF S4 3-351'!$AQ17)</f>
        <v>0.97465186590240083</v>
      </c>
      <c r="CU9" s="185">
        <v>12.909000000000001</v>
      </c>
      <c r="CV9" s="153" t="s">
        <v>149</v>
      </c>
      <c r="CW9" s="180"/>
      <c r="CX9" s="83">
        <f ca="1">IF('INF S4 3-351'!$AY17="|","|",CX$14+'INF S4 3-351'!$AY17-'INF S4 3-351'!$AY$22+TIME(0,1,0))</f>
        <v>0.23438345166300167</v>
      </c>
      <c r="CY9" s="190" t="str">
        <f ca="1">IF('INF S4 3-351'!$BA17="|","|",CY$16+'INF S4 3-351'!$BA17)</f>
        <v>|</v>
      </c>
      <c r="CZ9" s="207">
        <f ca="1">IF('INF S4 3-351'!$AY17="|","|",CZ$16+'INF S4 3-351'!$AY17)</f>
        <v>0.25488952410170662</v>
      </c>
      <c r="DA9" s="83">
        <f ca="1">IF('INF S4 3-351'!$AY17="|","|",DA$14+'INF S4 3-351'!$AY17-'INF S4 3-351'!$AY$22+TIME(0,1,0))</f>
        <v>0.27605011832966841</v>
      </c>
      <c r="DB9" s="190" t="str">
        <f ca="1">IF('INF S4 3-351'!$BA17="|","|",DB$16+'INF S4 3-351'!$BA17)</f>
        <v>|</v>
      </c>
      <c r="DC9" s="207">
        <f ca="1">IF('INF S4 3-351'!$AY17="|","|",DC$16+'INF S4 3-351'!$AY17)</f>
        <v>0.29655619076837331</v>
      </c>
      <c r="DD9" s="83">
        <f ca="1">IF('INF S4 3-351'!$AY17="|","|",DD$14+'INF S4 3-351'!$AY17-'INF S4 3-351'!$AY$22+TIME(0,1,0))</f>
        <v>0.31771678499633504</v>
      </c>
      <c r="DE9" s="190" t="str">
        <f ca="1">IF('INF S4 3-351'!$BA17="|","|",DE$16+'INF S4 3-351'!$BA17)</f>
        <v>|</v>
      </c>
      <c r="DF9" s="207">
        <f ca="1">IF('INF S4 3-351'!$AY17="|","|",DF$16+'INF S4 3-351'!$AY17)</f>
        <v>0.33822285743503999</v>
      </c>
      <c r="DG9" s="83">
        <f ca="1">IF('INF S4 3-351'!$AY17="|","|",DG$14+'INF S4 3-351'!$AY17-'INF S4 3-351'!$AY$22+TIME(0,1,0))</f>
        <v>0.35938345166300179</v>
      </c>
      <c r="DH9" s="190" t="str">
        <f ca="1">IF('INF S4 3-351'!$BA17="|","|",DH$16+'INF S4 3-351'!$BA17)</f>
        <v>|</v>
      </c>
      <c r="DI9" s="207">
        <f ca="1">IF('INF S4 3-351'!$AY17="|","|",DI$16+'INF S4 3-351'!$AY17)</f>
        <v>0.37988952410170668</v>
      </c>
      <c r="DJ9" s="83">
        <f ca="1">IF('INF S4 3-351'!$AY17="|","|",DJ$14+'INF S4 3-351'!$AY17-'INF S4 3-351'!$AY$22+TIME(0,1,0))</f>
        <v>0.40105011832966841</v>
      </c>
      <c r="DK9" s="207">
        <f ca="1">IF('INF S4 3-351'!$AY17="|","|",DK$16+'INF S4 3-351'!$AY17)</f>
        <v>0.44238952410170668</v>
      </c>
      <c r="DL9" s="190" t="str">
        <f ca="1">IF('INF S4 3-351'!$BA17="|","|",DL$16+'INF S4 3-351'!$BA17)</f>
        <v>|</v>
      </c>
      <c r="DM9" s="83">
        <f ca="1">IF('INF S4 3-351'!$AY17="|","|",DM$14+'INF S4 3-351'!$AY17-'INF S4 3-351'!$AY$22+TIME(0,1,0))</f>
        <v>0.48438345166300179</v>
      </c>
      <c r="DN9" s="207">
        <f ca="1">IF('INF S4 3-351'!$AY17="|","|",DN$16+'INF S4 3-351'!$AY17)</f>
        <v>0.52572285743503999</v>
      </c>
      <c r="DO9" s="190" t="str">
        <f ca="1">IF('INF S4 3-351'!$BA17="|","|",DO$16+'INF S4 3-351'!$BA17)</f>
        <v>|</v>
      </c>
      <c r="DP9" s="83">
        <f ca="1">IF('INF S4 3-351'!$AY17="|","|",DP$14+'INF S4 3-351'!$AY17-'INF S4 3-351'!$AY$22+TIME(0,1,0))</f>
        <v>0.56771678499633504</v>
      </c>
      <c r="DQ9" s="207">
        <f ca="1">IF('INF S4 3-351'!$AY17="|","|",DQ$16+'INF S4 3-351'!$AY17)</f>
        <v>0.60905619076837336</v>
      </c>
      <c r="DR9" s="190" t="str">
        <f ca="1">IF('INF S4 3-351'!$BA17="|","|",DR$16+'INF S4 3-351'!$BA17)</f>
        <v>|</v>
      </c>
      <c r="DS9" s="83">
        <f ca="1">IF('INF S4 3-351'!$AY17="|","|",DS$14+'INF S4 3-351'!$AY17-'INF S4 3-351'!$AY$22+TIME(0,1,0))</f>
        <v>0.65105011832966841</v>
      </c>
      <c r="DT9" s="207">
        <f ca="1">IF('INF S4 3-351'!$AY17="|","|",DT$16+'INF S4 3-351'!$AY17)</f>
        <v>0.67155619076837336</v>
      </c>
      <c r="DU9" s="83">
        <f ca="1">IF('INF S4 3-351'!$AY17="|","|",DU$14+'INF S4 3-351'!$AY17-'INF S4 3-351'!$AY$22+TIME(0,1,0))</f>
        <v>0.69271678499633504</v>
      </c>
      <c r="DV9" s="190" t="str">
        <f ca="1">IF('INF S4 3-351'!$BA17="|","|",DV$16+'INF S4 3-351'!$BA17)</f>
        <v>|</v>
      </c>
      <c r="DW9" s="207">
        <f ca="1">IF('INF S4 3-351'!$AY17="|","|",DW$16+'INF S4 3-351'!$AY17)</f>
        <v>0.7132228574350401</v>
      </c>
      <c r="DX9" s="83">
        <f ca="1">IF('INF S4 3-351'!$AY17="|","|",DX$14+'INF S4 3-351'!$AY17-'INF S4 3-351'!$AY$22+TIME(0,1,0))</f>
        <v>0.73438345166300167</v>
      </c>
      <c r="DY9" s="190" t="str">
        <f ca="1">IF('INF S4 3-351'!$BA17="|","|",DY$16+'INF S4 3-351'!$BA17)</f>
        <v>|</v>
      </c>
      <c r="DZ9" s="207">
        <f ca="1">IF('INF S4 3-351'!$AY17="|","|",DZ$16+'INF S4 3-351'!$AY17)</f>
        <v>0.75488952410170673</v>
      </c>
      <c r="EA9" s="83">
        <f ca="1">IF('INF S4 3-351'!$AY17="|","|",EA$14+'INF S4 3-351'!$AY17-'INF S4 3-351'!$AY$22+TIME(0,1,0))</f>
        <v>0.77605011832966841</v>
      </c>
      <c r="EB9" s="190" t="str">
        <f ca="1">IF('INF S4 3-351'!$BA17="|","|",EB$16+'INF S4 3-351'!$BA17)</f>
        <v>|</v>
      </c>
      <c r="EC9" s="207">
        <f ca="1">IF('INF S4 3-351'!$AY17="|","|",EC$16+'INF S4 3-351'!$AY17)</f>
        <v>0.81738952410170673</v>
      </c>
      <c r="ED9" s="207">
        <f ca="1">IF('INF S4 3-351'!$AY17="|","|",ED$16+'INF S4 3-351'!$AY17)</f>
        <v>0.85905619076837336</v>
      </c>
      <c r="EE9" s="190" t="str">
        <f ca="1">IF('INF S4 3-351'!$BA17="|","|",EE$16+'INF S4 3-351'!$BA17)</f>
        <v>|</v>
      </c>
      <c r="EF9" s="207">
        <f ca="1">IF('INF S4 3-351'!$AY17="|","|",EF$16+'INF S4 3-351'!$AY17)</f>
        <v>0.9007228574350401</v>
      </c>
      <c r="EG9" s="83">
        <f ca="1">IF('INF S4 3-351'!$AY17="|","|",EG$14+'INF S4 3-351'!$AY17-'INF S4 3-351'!$AY$22+TIME(0,1,0))</f>
        <v>0.94271678499633504</v>
      </c>
      <c r="EH9" s="190" t="str">
        <f ca="1">IF('INF S4 3-351'!$BA17="|","|",EH$16+'INF S4 3-351'!$BA17)</f>
        <v>|</v>
      </c>
      <c r="EI9" s="207">
        <f ca="1">IF('INF S4 3-351'!$AY17="|","|",EI$16+'INF S4 3-351'!$AY17)</f>
        <v>0.98405619076837336</v>
      </c>
    </row>
    <row r="10" spans="1:139">
      <c r="A10" s="185">
        <v>17.742999999999999</v>
      </c>
      <c r="B10" s="153" t="s">
        <v>150</v>
      </c>
      <c r="C10" s="180"/>
      <c r="D10" s="207">
        <f ca="1">IF('INF S4 3-351'!$AQ18="|","|",D$7+'INF S4 3-351'!$AQ18)</f>
        <v>0.22750995954696709</v>
      </c>
      <c r="E10" s="190" t="str">
        <f ca="1">IF('INF S4 3-351'!$AS18="|","|",E$7+'INF S4 3-351'!$AS18)</f>
        <v>|</v>
      </c>
      <c r="F10" s="83">
        <f ca="1">IF('INF S4 3-351'!$AQ18="|","|",F$7+'INF S4 3-351'!$AQ18)</f>
        <v>0.26917662621363375</v>
      </c>
      <c r="G10" s="207">
        <f ca="1">IF('INF S4 3-351'!$AQ18="|","|",G$7+'INF S4 3-351'!$AQ18)</f>
        <v>0.29000995954696707</v>
      </c>
      <c r="H10" s="190" t="str">
        <f ca="1">IF('INF S4 3-351'!$AS18="|","|",H$7+'INF S4 3-351'!$AS18)</f>
        <v>|</v>
      </c>
      <c r="I10" s="83">
        <f ca="1">IF('INF S4 3-351'!$AQ18="|","|",I$7+'INF S4 3-351'!$AQ18)</f>
        <v>0.31084329288030038</v>
      </c>
      <c r="J10" s="207">
        <f ca="1">IF('INF S4 3-351'!$AQ18="|","|",J$7+'INF S4 3-351'!$AQ18)</f>
        <v>0.33167662621363375</v>
      </c>
      <c r="K10" s="190" t="str">
        <f ca="1">IF('INF S4 3-351'!$AS18="|","|",K$7+'INF S4 3-351'!$AS18)</f>
        <v>|</v>
      </c>
      <c r="L10" s="83">
        <f ca="1">IF('INF S4 3-351'!$AQ18="|","|",L$7+'INF S4 3-351'!$AQ18)</f>
        <v>0.35250995954696707</v>
      </c>
      <c r="M10" s="207">
        <f ca="1">IF('INF S4 3-351'!$AQ18="|","|",M$7+'INF S4 3-351'!$AQ18)</f>
        <v>0.37334329288030038</v>
      </c>
      <c r="N10" s="83">
        <f ca="1">IF('INF S4 3-351'!$AQ18="|","|",N$7+'INF S4 3-351'!$AQ18)</f>
        <v>0.39417662621363375</v>
      </c>
      <c r="O10" s="190" t="str">
        <f ca="1">IF('INF S4 3-351'!$AS18="|","|",O$7+'INF S4 3-351'!$AS18)</f>
        <v>|</v>
      </c>
      <c r="P10" s="207">
        <f ca="1">IF('INF S4 3-351'!$AQ18="|","|",P$7+'INF S4 3-351'!$AQ18)</f>
        <v>0.43584329288030038</v>
      </c>
      <c r="Q10" s="83">
        <f ca="1">IF('INF S4 3-351'!$AQ18="|","|",Q$7+'INF S4 3-351'!$AQ18)</f>
        <v>0.47750995954696707</v>
      </c>
      <c r="R10" s="190" t="str">
        <f ca="1">IF('INF S4 3-351'!$AS18="|","|",R$7+'INF S4 3-351'!$AS18)</f>
        <v>|</v>
      </c>
      <c r="S10" s="207">
        <f ca="1">IF('INF S4 3-351'!$AQ18="|","|",S$7+'INF S4 3-351'!$AQ18)</f>
        <v>0.5191766262136337</v>
      </c>
      <c r="T10" s="83">
        <f ca="1">IF('INF S4 3-351'!$AQ18="|","|",T$7+'INF S4 3-351'!$AQ18)</f>
        <v>0.56084329288030044</v>
      </c>
      <c r="U10" s="190" t="str">
        <f ca="1">IF('INF S4 3-351'!$AS18="|","|",U$7+'INF S4 3-351'!$AS18)</f>
        <v>|</v>
      </c>
      <c r="V10" s="207">
        <f ca="1">IF('INF S4 3-351'!$AQ18="|","|",V$7+'INF S4 3-351'!$AQ18)</f>
        <v>0.60250995954696707</v>
      </c>
      <c r="W10" s="83">
        <f ca="1">IF('INF S4 3-351'!$AQ18="|","|",W$7+'INF S4 3-351'!$AQ18)</f>
        <v>0.6441766262136337</v>
      </c>
      <c r="X10" s="207">
        <f ca="1">IF('INF S4 3-351'!$AQ18="|","|",X$7+'INF S4 3-351'!$AQ18)</f>
        <v>0.66500995954696707</v>
      </c>
      <c r="Y10" s="190" t="str">
        <f ca="1">IF('INF S4 3-351'!$AS18="|","|",Y$7+'INF S4 3-351'!$AS18)</f>
        <v>|</v>
      </c>
      <c r="Z10" s="83">
        <f ca="1">IF('INF S4 3-351'!$AQ18="|","|",Z$7+'INF S4 3-351'!$AQ18)</f>
        <v>0.68584329288030033</v>
      </c>
      <c r="AA10" s="207">
        <f ca="1">IF('INF S4 3-351'!$AQ18="|","|",AA$7+'INF S4 3-351'!$AQ18)</f>
        <v>0.7066766262136337</v>
      </c>
      <c r="AB10" s="190" t="str">
        <f ca="1">IF('INF S4 3-351'!$AS18="|","|",AB$7+'INF S4 3-351'!$AS18)</f>
        <v>|</v>
      </c>
      <c r="AC10" s="83">
        <f ca="1">IF('INF S4 3-351'!$AQ18="|","|",AC$7+'INF S4 3-351'!$AQ18)</f>
        <v>0.72750995954696696</v>
      </c>
      <c r="AD10" s="207">
        <f ca="1">IF('INF S4 3-351'!$AQ18="|","|",AD$7+'INF S4 3-351'!$AQ18)</f>
        <v>0.74834329288030033</v>
      </c>
      <c r="AE10" s="190" t="str">
        <f ca="1">IF('INF S4 3-351'!$AS18="|","|",AE$7+'INF S4 3-351'!$AS18)</f>
        <v>|</v>
      </c>
      <c r="AF10" s="83">
        <f ca="1">IF('INF S4 3-351'!$AQ18="|","|",AF$7+'INF S4 3-351'!$AQ18)</f>
        <v>0.7691766262136337</v>
      </c>
      <c r="AG10" s="207">
        <f ca="1">IF('INF S4 3-351'!$AQ18="|","|",AG$7+'INF S4 3-351'!$AQ18)</f>
        <v>0.81084329288030033</v>
      </c>
      <c r="AH10" s="190" t="str">
        <f ca="1">IF('INF S4 3-351'!$AS18="|","|",AH$7+'INF S4 3-351'!$AS18)</f>
        <v>|</v>
      </c>
      <c r="AI10" s="83">
        <f ca="1">IF('INF S4 3-351'!$AQ18="|","|",AI$7+'INF S4 3-351'!$AQ18)</f>
        <v>0.85250995954696696</v>
      </c>
      <c r="AJ10" s="207">
        <f ca="1">IF('INF S4 3-351'!$AQ18="|","|",AJ$7+'INF S4 3-351'!$AQ18)</f>
        <v>0.8941766262136337</v>
      </c>
      <c r="AK10" s="190" t="str">
        <f ca="1">IF('INF S4 3-351'!$AS18="|","|",AK$7+'INF S4 3-351'!$AS18)</f>
        <v>|</v>
      </c>
      <c r="AL10" s="83">
        <f ca="1">IF('INF S4 3-351'!$AQ18="|","|",AL$7+'INF S4 3-351'!$AQ18)</f>
        <v>0.93584329288030033</v>
      </c>
      <c r="AM10" s="207">
        <f ca="1">IF('INF S4 3-351'!$AQ18="|","|",AM$7+'INF S4 3-351'!$AQ18)</f>
        <v>0.97750995954696696</v>
      </c>
      <c r="CU10" s="185">
        <v>17.742999999999999</v>
      </c>
      <c r="CV10" s="153" t="s">
        <v>150</v>
      </c>
      <c r="CW10" s="180"/>
      <c r="CX10" s="83">
        <f ca="1">IF('INF S4 3-351'!$AY18="|","|",CX$14+'INF S4 3-351'!$AY18-'INF S4 3-351'!$AY$22+TIME(0,1,0))</f>
        <v>0.23152535801843555</v>
      </c>
      <c r="CY10" s="190" t="str">
        <f ca="1">IF('INF S4 3-351'!$BA18="|","|",CY$16+'INF S4 3-351'!$BA18)</f>
        <v>|</v>
      </c>
      <c r="CZ10" s="207">
        <f ca="1">IF('INF S4 3-351'!$AY18="|","|",CZ$16+'INF S4 3-351'!$AY18)</f>
        <v>0.25203143045714044</v>
      </c>
      <c r="DA10" s="83">
        <f ca="1">IF('INF S4 3-351'!$AY18="|","|",DA$14+'INF S4 3-351'!$AY18-'INF S4 3-351'!$AY$22+TIME(0,1,0))</f>
        <v>0.27319202468510223</v>
      </c>
      <c r="DB10" s="190" t="str">
        <f ca="1">IF('INF S4 3-351'!$BA18="|","|",DB$16+'INF S4 3-351'!$BA18)</f>
        <v>|</v>
      </c>
      <c r="DC10" s="207">
        <f ca="1">IF('INF S4 3-351'!$AY18="|","|",DC$16+'INF S4 3-351'!$AY18)</f>
        <v>0.29369809712380712</v>
      </c>
      <c r="DD10" s="83">
        <f ca="1">IF('INF S4 3-351'!$AY18="|","|",DD$14+'INF S4 3-351'!$AY18-'INF S4 3-351'!$AY$22+TIME(0,1,0))</f>
        <v>0.31485869135176886</v>
      </c>
      <c r="DE10" s="190" t="str">
        <f ca="1">IF('INF S4 3-351'!$BA18="|","|",DE$16+'INF S4 3-351'!$BA18)</f>
        <v>|</v>
      </c>
      <c r="DF10" s="207">
        <f ca="1">IF('INF S4 3-351'!$AY18="|","|",DF$16+'INF S4 3-351'!$AY18)</f>
        <v>0.33536476379047381</v>
      </c>
      <c r="DG10" s="83">
        <f ca="1">IF('INF S4 3-351'!$AY18="|","|",DG$14+'INF S4 3-351'!$AY18-'INF S4 3-351'!$AY$22+TIME(0,1,0))</f>
        <v>0.3565253580184356</v>
      </c>
      <c r="DH10" s="190" t="str">
        <f ca="1">IF('INF S4 3-351'!$BA18="|","|",DH$16+'INF S4 3-351'!$BA18)</f>
        <v>|</v>
      </c>
      <c r="DI10" s="207">
        <f ca="1">IF('INF S4 3-351'!$AY18="|","|",DI$16+'INF S4 3-351'!$AY18)</f>
        <v>0.37703143045714049</v>
      </c>
      <c r="DJ10" s="83">
        <f ca="1">IF('INF S4 3-351'!$AY18="|","|",DJ$14+'INF S4 3-351'!$AY18-'INF S4 3-351'!$AY$22+TIME(0,1,0))</f>
        <v>0.39819202468510223</v>
      </c>
      <c r="DK10" s="207">
        <f ca="1">IF('INF S4 3-351'!$AY18="|","|",DK$16+'INF S4 3-351'!$AY18)</f>
        <v>0.43953143045714049</v>
      </c>
      <c r="DL10" s="190" t="str">
        <f ca="1">IF('INF S4 3-351'!$BA18="|","|",DL$16+'INF S4 3-351'!$BA18)</f>
        <v>|</v>
      </c>
      <c r="DM10" s="83">
        <f ca="1">IF('INF S4 3-351'!$AY18="|","|",DM$14+'INF S4 3-351'!$AY18-'INF S4 3-351'!$AY$22+TIME(0,1,0))</f>
        <v>0.4815253580184356</v>
      </c>
      <c r="DN10" s="207">
        <f ca="1">IF('INF S4 3-351'!$AY18="|","|",DN$16+'INF S4 3-351'!$AY18)</f>
        <v>0.52286476379047375</v>
      </c>
      <c r="DO10" s="190" t="str">
        <f ca="1">IF('INF S4 3-351'!$BA18="|","|",DO$16+'INF S4 3-351'!$BA18)</f>
        <v>|</v>
      </c>
      <c r="DP10" s="83">
        <f ca="1">IF('INF S4 3-351'!$AY18="|","|",DP$14+'INF S4 3-351'!$AY18-'INF S4 3-351'!$AY$22+TIME(0,1,0))</f>
        <v>0.5648586913517688</v>
      </c>
      <c r="DQ10" s="207">
        <f ca="1">IF('INF S4 3-351'!$AY18="|","|",DQ$16+'INF S4 3-351'!$AY18)</f>
        <v>0.60619809712380712</v>
      </c>
      <c r="DR10" s="190" t="str">
        <f ca="1">IF('INF S4 3-351'!$BA18="|","|",DR$16+'INF S4 3-351'!$BA18)</f>
        <v>|</v>
      </c>
      <c r="DS10" s="83">
        <f ca="1">IF('INF S4 3-351'!$AY18="|","|",DS$14+'INF S4 3-351'!$AY18-'INF S4 3-351'!$AY$22+TIME(0,1,0))</f>
        <v>0.64819202468510217</v>
      </c>
      <c r="DT10" s="207">
        <f ca="1">IF('INF S4 3-351'!$AY18="|","|",DT$16+'INF S4 3-351'!$AY18)</f>
        <v>0.66869809712380712</v>
      </c>
      <c r="DU10" s="83">
        <f ca="1">IF('INF S4 3-351'!$AY18="|","|",DU$14+'INF S4 3-351'!$AY18-'INF S4 3-351'!$AY$22+TIME(0,1,0))</f>
        <v>0.6898586913517688</v>
      </c>
      <c r="DV10" s="190" t="str">
        <f ca="1">IF('INF S4 3-351'!$BA18="|","|",DV$16+'INF S4 3-351'!$BA18)</f>
        <v>|</v>
      </c>
      <c r="DW10" s="207">
        <f ca="1">IF('INF S4 3-351'!$AY18="|","|",DW$16+'INF S4 3-351'!$AY18)</f>
        <v>0.71036476379047386</v>
      </c>
      <c r="DX10" s="83">
        <f ca="1">IF('INF S4 3-351'!$AY18="|","|",DX$14+'INF S4 3-351'!$AY18-'INF S4 3-351'!$AY$22+TIME(0,1,0))</f>
        <v>0.73152535801843543</v>
      </c>
      <c r="DY10" s="190" t="str">
        <f ca="1">IF('INF S4 3-351'!$BA18="|","|",DY$16+'INF S4 3-351'!$BA18)</f>
        <v>|</v>
      </c>
      <c r="DZ10" s="207">
        <f ca="1">IF('INF S4 3-351'!$AY18="|","|",DZ$16+'INF S4 3-351'!$AY18)</f>
        <v>0.75203143045714049</v>
      </c>
      <c r="EA10" s="83">
        <f ca="1">IF('INF S4 3-351'!$AY18="|","|",EA$14+'INF S4 3-351'!$AY18-'INF S4 3-351'!$AY$22+TIME(0,1,0))</f>
        <v>0.77319202468510217</v>
      </c>
      <c r="EB10" s="190" t="str">
        <f ca="1">IF('INF S4 3-351'!$BA18="|","|",EB$16+'INF S4 3-351'!$BA18)</f>
        <v>|</v>
      </c>
      <c r="EC10" s="207">
        <f ca="1">IF('INF S4 3-351'!$AY18="|","|",EC$16+'INF S4 3-351'!$AY18)</f>
        <v>0.81453143045714049</v>
      </c>
      <c r="ED10" s="207">
        <f ca="1">IF('INF S4 3-351'!$AY18="|","|",ED$16+'INF S4 3-351'!$AY18)</f>
        <v>0.85619809712380712</v>
      </c>
      <c r="EE10" s="190" t="str">
        <f ca="1">IF('INF S4 3-351'!$BA18="|","|",EE$16+'INF S4 3-351'!$BA18)</f>
        <v>|</v>
      </c>
      <c r="EF10" s="207">
        <f ca="1">IF('INF S4 3-351'!$AY18="|","|",EF$16+'INF S4 3-351'!$AY18)</f>
        <v>0.89786476379047386</v>
      </c>
      <c r="EG10" s="83">
        <f ca="1">IF('INF S4 3-351'!$AY18="|","|",EG$14+'INF S4 3-351'!$AY18-'INF S4 3-351'!$AY$22+TIME(0,1,0))</f>
        <v>0.9398586913517688</v>
      </c>
      <c r="EH10" s="190" t="str">
        <f ca="1">IF('INF S4 3-351'!$BA18="|","|",EH$16+'INF S4 3-351'!$BA18)</f>
        <v>|</v>
      </c>
      <c r="EI10" s="207">
        <f ca="1">IF('INF S4 3-351'!$AY18="|","|",EI$16+'INF S4 3-351'!$AY18)</f>
        <v>0.98119809712380712</v>
      </c>
    </row>
    <row r="11" spans="1:139">
      <c r="A11" s="185">
        <v>19.899999999999999</v>
      </c>
      <c r="B11" s="286" t="s">
        <v>153</v>
      </c>
      <c r="C11" s="180"/>
      <c r="D11" s="207">
        <f ca="1">IF('INF S4 3-351'!$AQ19="|","|",D$7+'INF S4 3-351'!$AQ19)</f>
        <v>0.22941708898213153</v>
      </c>
      <c r="E11" s="190" t="str">
        <f ca="1">IF('INF S4 3-351'!$AS19="|","|",E$7+'INF S4 3-351'!$AS19)</f>
        <v>|</v>
      </c>
      <c r="F11" s="83">
        <f ca="1">IF('INF S4 3-351'!$AQ19="|","|",F$7+'INF S4 3-351'!$AQ19)</f>
        <v>0.27108375564879822</v>
      </c>
      <c r="G11" s="207">
        <f ca="1">IF('INF S4 3-351'!$AQ19="|","|",G$7+'INF S4 3-351'!$AQ19)</f>
        <v>0.29191708898213153</v>
      </c>
      <c r="H11" s="190" t="str">
        <f ca="1">IF('INF S4 3-351'!$AS19="|","|",H$7+'INF S4 3-351'!$AS19)</f>
        <v>|</v>
      </c>
      <c r="I11" s="83">
        <f ca="1">IF('INF S4 3-351'!$AQ19="|","|",I$7+'INF S4 3-351'!$AQ19)</f>
        <v>0.31275042231546485</v>
      </c>
      <c r="J11" s="207">
        <f ca="1">IF('INF S4 3-351'!$AQ19="|","|",J$7+'INF S4 3-351'!$AQ19)</f>
        <v>0.33358375564879822</v>
      </c>
      <c r="K11" s="190" t="str">
        <f ca="1">IF('INF S4 3-351'!$AS19="|","|",K$7+'INF S4 3-351'!$AS19)</f>
        <v>|</v>
      </c>
      <c r="L11" s="83">
        <f ca="1">IF('INF S4 3-351'!$AQ19="|","|",L$7+'INF S4 3-351'!$AQ19)</f>
        <v>0.35441708898213153</v>
      </c>
      <c r="M11" s="207">
        <f ca="1">IF('INF S4 3-351'!$AQ19="|","|",M$7+'INF S4 3-351'!$AQ19)</f>
        <v>0.37525042231546485</v>
      </c>
      <c r="N11" s="83">
        <f ca="1">IF('INF S4 3-351'!$AQ19="|","|",N$7+'INF S4 3-351'!$AQ19)</f>
        <v>0.39608375564879822</v>
      </c>
      <c r="O11" s="190" t="str">
        <f ca="1">IF('INF S4 3-351'!$AS19="|","|",O$7+'INF S4 3-351'!$AS19)</f>
        <v>|</v>
      </c>
      <c r="P11" s="207">
        <f ca="1">IF('INF S4 3-351'!$AQ19="|","|",P$7+'INF S4 3-351'!$AQ19)</f>
        <v>0.43775042231546485</v>
      </c>
      <c r="Q11" s="83">
        <f ca="1">IF('INF S4 3-351'!$AQ19="|","|",Q$7+'INF S4 3-351'!$AQ19)</f>
        <v>0.47941708898213153</v>
      </c>
      <c r="R11" s="190" t="str">
        <f ca="1">IF('INF S4 3-351'!$AS19="|","|",R$7+'INF S4 3-351'!$AS19)</f>
        <v>|</v>
      </c>
      <c r="S11" s="207">
        <f ca="1">IF('INF S4 3-351'!$AQ19="|","|",S$7+'INF S4 3-351'!$AQ19)</f>
        <v>0.52108375564879816</v>
      </c>
      <c r="T11" s="83">
        <f ca="1">IF('INF S4 3-351'!$AQ19="|","|",T$7+'INF S4 3-351'!$AQ19)</f>
        <v>0.5627504223154649</v>
      </c>
      <c r="U11" s="190" t="str">
        <f ca="1">IF('INF S4 3-351'!$AS19="|","|",U$7+'INF S4 3-351'!$AS19)</f>
        <v>|</v>
      </c>
      <c r="V11" s="207">
        <f ca="1">IF('INF S4 3-351'!$AQ19="|","|",V$7+'INF S4 3-351'!$AQ19)</f>
        <v>0.60441708898213153</v>
      </c>
      <c r="W11" s="83">
        <f ca="1">IF('INF S4 3-351'!$AQ19="|","|",W$7+'INF S4 3-351'!$AQ19)</f>
        <v>0.64608375564879816</v>
      </c>
      <c r="X11" s="207">
        <f ca="1">IF('INF S4 3-351'!$AQ19="|","|",X$7+'INF S4 3-351'!$AQ19)</f>
        <v>0.66691708898213153</v>
      </c>
      <c r="Y11" s="190" t="str">
        <f ca="1">IF('INF S4 3-351'!$AS19="|","|",Y$7+'INF S4 3-351'!$AS19)</f>
        <v>|</v>
      </c>
      <c r="Z11" s="83">
        <f ca="1">IF('INF S4 3-351'!$AQ19="|","|",Z$7+'INF S4 3-351'!$AQ19)</f>
        <v>0.68775042231546479</v>
      </c>
      <c r="AA11" s="207">
        <f ca="1">IF('INF S4 3-351'!$AQ19="|","|",AA$7+'INF S4 3-351'!$AQ19)</f>
        <v>0.70858375564879816</v>
      </c>
      <c r="AB11" s="190" t="str">
        <f ca="1">IF('INF S4 3-351'!$AS19="|","|",AB$7+'INF S4 3-351'!$AS19)</f>
        <v>|</v>
      </c>
      <c r="AC11" s="83">
        <f ca="1">IF('INF S4 3-351'!$AQ19="|","|",AC$7+'INF S4 3-351'!$AQ19)</f>
        <v>0.72941708898213142</v>
      </c>
      <c r="AD11" s="207">
        <f ca="1">IF('INF S4 3-351'!$AQ19="|","|",AD$7+'INF S4 3-351'!$AQ19)</f>
        <v>0.75025042231546479</v>
      </c>
      <c r="AE11" s="190" t="str">
        <f ca="1">IF('INF S4 3-351'!$AS19="|","|",AE$7+'INF S4 3-351'!$AS19)</f>
        <v>|</v>
      </c>
      <c r="AF11" s="83">
        <f ca="1">IF('INF S4 3-351'!$AQ19="|","|",AF$7+'INF S4 3-351'!$AQ19)</f>
        <v>0.77108375564879816</v>
      </c>
      <c r="AG11" s="207">
        <f ca="1">IF('INF S4 3-351'!$AQ19="|","|",AG$7+'INF S4 3-351'!$AQ19)</f>
        <v>0.81275042231546479</v>
      </c>
      <c r="AH11" s="190" t="str">
        <f ca="1">IF('INF S4 3-351'!$AS19="|","|",AH$7+'INF S4 3-351'!$AS19)</f>
        <v>|</v>
      </c>
      <c r="AI11" s="83">
        <f ca="1">IF('INF S4 3-351'!$AQ19="|","|",AI$7+'INF S4 3-351'!$AQ19)</f>
        <v>0.85441708898213142</v>
      </c>
      <c r="AJ11" s="207">
        <f ca="1">IF('INF S4 3-351'!$AQ19="|","|",AJ$7+'INF S4 3-351'!$AQ19)</f>
        <v>0.89608375564879816</v>
      </c>
      <c r="AK11" s="190" t="str">
        <f ca="1">IF('INF S4 3-351'!$AS19="|","|",AK$7+'INF S4 3-351'!$AS19)</f>
        <v>|</v>
      </c>
      <c r="AL11" s="83">
        <f ca="1">IF('INF S4 3-351'!$AQ19="|","|",AL$7+'INF S4 3-351'!$AQ19)</f>
        <v>0.93775042231546479</v>
      </c>
      <c r="AM11" s="207">
        <f ca="1">IF('INF S4 3-351'!$AQ19="|","|",AM$7+'INF S4 3-351'!$AQ19)</f>
        <v>0.97941708898213142</v>
      </c>
      <c r="CU11" s="185">
        <v>19.899999999999999</v>
      </c>
      <c r="CV11" s="286" t="s">
        <v>153</v>
      </c>
      <c r="CW11" s="180"/>
      <c r="CX11" s="83">
        <f ca="1">IF('INF S4 3-351'!$AY19="|","|",CX$14+'INF S4 3-351'!$AY19-'INF S4 3-351'!$AY$22+TIME(0,1,0))</f>
        <v>0.22961822858327108</v>
      </c>
      <c r="CY11" s="190" t="str">
        <f ca="1">IF('INF S4 3-351'!$BA19="|","|",CY$16+'INF S4 3-351'!$BA19)</f>
        <v>|</v>
      </c>
      <c r="CZ11" s="207">
        <f ca="1">IF('INF S4 3-351'!$AY19="|","|",CZ$16+'INF S4 3-351'!$AY19)</f>
        <v>0.25012430102197603</v>
      </c>
      <c r="DA11" s="83">
        <f ca="1">IF('INF S4 3-351'!$AY19="|","|",DA$14+'INF S4 3-351'!$AY19-'INF S4 3-351'!$AY$22+TIME(0,1,0))</f>
        <v>0.27128489524993776</v>
      </c>
      <c r="DB11" s="190" t="str">
        <f ca="1">IF('INF S4 3-351'!$BA19="|","|",DB$16+'INF S4 3-351'!$BA19)</f>
        <v>|</v>
      </c>
      <c r="DC11" s="207">
        <f ca="1">IF('INF S4 3-351'!$AY19="|","|",DC$16+'INF S4 3-351'!$AY19)</f>
        <v>0.29179096768864266</v>
      </c>
      <c r="DD11" s="83">
        <f ca="1">IF('INF S4 3-351'!$AY19="|","|",DD$14+'INF S4 3-351'!$AY19-'INF S4 3-351'!$AY$22+TIME(0,1,0))</f>
        <v>0.31295156191660439</v>
      </c>
      <c r="DE11" s="190" t="str">
        <f ca="1">IF('INF S4 3-351'!$BA19="|","|",DE$16+'INF S4 3-351'!$BA19)</f>
        <v>|</v>
      </c>
      <c r="DF11" s="207">
        <f ca="1">IF('INF S4 3-351'!$AY19="|","|",DF$16+'INF S4 3-351'!$AY19)</f>
        <v>0.3334576343553094</v>
      </c>
      <c r="DG11" s="83">
        <f ca="1">IF('INF S4 3-351'!$AY19="|","|",DG$14+'INF S4 3-351'!$AY19-'INF S4 3-351'!$AY$22+TIME(0,1,0))</f>
        <v>0.35461822858327113</v>
      </c>
      <c r="DH11" s="190" t="str">
        <f ca="1">IF('INF S4 3-351'!$BA19="|","|",DH$16+'INF S4 3-351'!$BA19)</f>
        <v>|</v>
      </c>
      <c r="DI11" s="207">
        <f ca="1">IF('INF S4 3-351'!$AY19="|","|",DI$16+'INF S4 3-351'!$AY19)</f>
        <v>0.37512430102197603</v>
      </c>
      <c r="DJ11" s="83">
        <f ca="1">IF('INF S4 3-351'!$AY19="|","|",DJ$14+'INF S4 3-351'!$AY19-'INF S4 3-351'!$AY$22+TIME(0,1,0))</f>
        <v>0.39628489524993776</v>
      </c>
      <c r="DK11" s="207">
        <f ca="1">IF('INF S4 3-351'!$AY19="|","|",DK$16+'INF S4 3-351'!$AY19)</f>
        <v>0.43762430102197603</v>
      </c>
      <c r="DL11" s="190" t="str">
        <f ca="1">IF('INF S4 3-351'!$BA19="|","|",DL$16+'INF S4 3-351'!$BA19)</f>
        <v>|</v>
      </c>
      <c r="DM11" s="83">
        <f ca="1">IF('INF S4 3-351'!$AY19="|","|",DM$14+'INF S4 3-351'!$AY19-'INF S4 3-351'!$AY$22+TIME(0,1,0))</f>
        <v>0.47961822858327113</v>
      </c>
      <c r="DN11" s="207">
        <f ca="1">IF('INF S4 3-351'!$AY19="|","|",DN$16+'INF S4 3-351'!$AY19)</f>
        <v>0.5209576343553094</v>
      </c>
      <c r="DO11" s="190" t="str">
        <f ca="1">IF('INF S4 3-351'!$BA19="|","|",DO$16+'INF S4 3-351'!$BA19)</f>
        <v>|</v>
      </c>
      <c r="DP11" s="83">
        <f ca="1">IF('INF S4 3-351'!$AY19="|","|",DP$14+'INF S4 3-351'!$AY19-'INF S4 3-351'!$AY$22+TIME(0,1,0))</f>
        <v>0.56295156191660445</v>
      </c>
      <c r="DQ11" s="207">
        <f ca="1">IF('INF S4 3-351'!$AY19="|","|",DQ$16+'INF S4 3-351'!$AY19)</f>
        <v>0.60429096768864277</v>
      </c>
      <c r="DR11" s="190" t="str">
        <f ca="1">IF('INF S4 3-351'!$BA19="|","|",DR$16+'INF S4 3-351'!$BA19)</f>
        <v>|</v>
      </c>
      <c r="DS11" s="83">
        <f ca="1">IF('INF S4 3-351'!$AY19="|","|",DS$14+'INF S4 3-351'!$AY19-'INF S4 3-351'!$AY$22+TIME(0,1,0))</f>
        <v>0.64628489524993782</v>
      </c>
      <c r="DT11" s="207">
        <f ca="1">IF('INF S4 3-351'!$AY19="|","|",DT$16+'INF S4 3-351'!$AY19)</f>
        <v>0.66679096768864277</v>
      </c>
      <c r="DU11" s="83">
        <f ca="1">IF('INF S4 3-351'!$AY19="|","|",DU$14+'INF S4 3-351'!$AY19-'INF S4 3-351'!$AY$22+TIME(0,1,0))</f>
        <v>0.68795156191660445</v>
      </c>
      <c r="DV11" s="190" t="str">
        <f ca="1">IF('INF S4 3-351'!$BA19="|","|",DV$16+'INF S4 3-351'!$BA19)</f>
        <v>|</v>
      </c>
      <c r="DW11" s="207">
        <f ca="1">IF('INF S4 3-351'!$AY19="|","|",DW$16+'INF S4 3-351'!$AY19)</f>
        <v>0.70845763435530951</v>
      </c>
      <c r="DX11" s="83">
        <f ca="1">IF('INF S4 3-351'!$AY19="|","|",DX$14+'INF S4 3-351'!$AY19-'INF S4 3-351'!$AY$22+TIME(0,1,0))</f>
        <v>0.72961822858327108</v>
      </c>
      <c r="DY11" s="190" t="str">
        <f ca="1">IF('INF S4 3-351'!$BA19="|","|",DY$16+'INF S4 3-351'!$BA19)</f>
        <v>|</v>
      </c>
      <c r="DZ11" s="207">
        <f ca="1">IF('INF S4 3-351'!$AY19="|","|",DZ$16+'INF S4 3-351'!$AY19)</f>
        <v>0.75012430102197614</v>
      </c>
      <c r="EA11" s="83">
        <f ca="1">IF('INF S4 3-351'!$AY19="|","|",EA$14+'INF S4 3-351'!$AY19-'INF S4 3-351'!$AY$22+TIME(0,1,0))</f>
        <v>0.77128489524993782</v>
      </c>
      <c r="EB11" s="190" t="str">
        <f ca="1">IF('INF S4 3-351'!$BA19="|","|",EB$16+'INF S4 3-351'!$BA19)</f>
        <v>|</v>
      </c>
      <c r="EC11" s="207">
        <f ca="1">IF('INF S4 3-351'!$AY19="|","|",EC$16+'INF S4 3-351'!$AY19)</f>
        <v>0.81262430102197614</v>
      </c>
      <c r="ED11" s="207">
        <f ca="1">IF('INF S4 3-351'!$AY19="|","|",ED$16+'INF S4 3-351'!$AY19)</f>
        <v>0.85429096768864277</v>
      </c>
      <c r="EE11" s="190" t="str">
        <f ca="1">IF('INF S4 3-351'!$BA19="|","|",EE$16+'INF S4 3-351'!$BA19)</f>
        <v>|</v>
      </c>
      <c r="EF11" s="207">
        <f ca="1">IF('INF S4 3-351'!$AY19="|","|",EF$16+'INF S4 3-351'!$AY19)</f>
        <v>0.89595763435530951</v>
      </c>
      <c r="EG11" s="83">
        <f ca="1">IF('INF S4 3-351'!$AY19="|","|",EG$14+'INF S4 3-351'!$AY19-'INF S4 3-351'!$AY$22+TIME(0,1,0))</f>
        <v>0.93795156191660445</v>
      </c>
      <c r="EH11" s="190" t="str">
        <f ca="1">IF('INF S4 3-351'!$BA19="|","|",EH$16+'INF S4 3-351'!$BA19)</f>
        <v>|</v>
      </c>
      <c r="EI11" s="207">
        <f ca="1">IF('INF S4 3-351'!$AY19="|","|",EI$16+'INF S4 3-351'!$AY19)</f>
        <v>0.97929096768864277</v>
      </c>
    </row>
    <row r="12" spans="1:139">
      <c r="A12" s="185">
        <v>24.254000000000001</v>
      </c>
      <c r="B12" s="154" t="s">
        <v>151</v>
      </c>
      <c r="C12" s="180"/>
      <c r="D12" s="207">
        <f ca="1">IF('INF S4 3-351'!$AQ20="|","|",D$7+'INF S4 3-351'!$AQ20)</f>
        <v>0.23210466980618485</v>
      </c>
      <c r="E12" s="190" t="str">
        <f ca="1">IF('INF S4 3-351'!$AS20="|","|",E$7+'INF S4 3-351'!$AS20)</f>
        <v>|</v>
      </c>
      <c r="F12" s="83">
        <f ca="1">IF('INF S4 3-351'!$AQ20="|","|",F$7+'INF S4 3-351'!$AQ20)</f>
        <v>0.27377133647285157</v>
      </c>
      <c r="G12" s="207">
        <f ca="1">IF('INF S4 3-351'!$AQ20="|","|",G$7+'INF S4 3-351'!$AQ20)</f>
        <v>0.29460466980618488</v>
      </c>
      <c r="H12" s="190" t="str">
        <f ca="1">IF('INF S4 3-351'!$AS20="|","|",H$7+'INF S4 3-351'!$AS20)</f>
        <v>|</v>
      </c>
      <c r="I12" s="83">
        <f ca="1">IF('INF S4 3-351'!$AQ20="|","|",I$7+'INF S4 3-351'!$AQ20)</f>
        <v>0.3154380031395182</v>
      </c>
      <c r="J12" s="207">
        <f ca="1">IF('INF S4 3-351'!$AQ20="|","|",J$7+'INF S4 3-351'!$AQ20)</f>
        <v>0.33627133647285157</v>
      </c>
      <c r="K12" s="190" t="str">
        <f ca="1">IF('INF S4 3-351'!$AS20="|","|",K$7+'INF S4 3-351'!$AS20)</f>
        <v>|</v>
      </c>
      <c r="L12" s="83">
        <f ca="1">IF('INF S4 3-351'!$AQ20="|","|",L$7+'INF S4 3-351'!$AQ20)</f>
        <v>0.35710466980618488</v>
      </c>
      <c r="M12" s="207">
        <f ca="1">IF('INF S4 3-351'!$AQ20="|","|",M$7+'INF S4 3-351'!$AQ20)</f>
        <v>0.3779380031395182</v>
      </c>
      <c r="N12" s="83">
        <f ca="1">IF('INF S4 3-351'!$AQ20="|","|",N$7+'INF S4 3-351'!$AQ20)</f>
        <v>0.39877133647285157</v>
      </c>
      <c r="O12" s="190" t="str">
        <f ca="1">IF('INF S4 3-351'!$AS20="|","|",O$7+'INF S4 3-351'!$AS20)</f>
        <v>|</v>
      </c>
      <c r="P12" s="207">
        <f ca="1">IF('INF S4 3-351'!$AQ20="|","|",P$7+'INF S4 3-351'!$AQ20)</f>
        <v>0.4404380031395182</v>
      </c>
      <c r="Q12" s="83">
        <f ca="1">IF('INF S4 3-351'!$AQ20="|","|",Q$7+'INF S4 3-351'!$AQ20)</f>
        <v>0.48210466980618488</v>
      </c>
      <c r="R12" s="190" t="str">
        <f ca="1">IF('INF S4 3-351'!$AS20="|","|",R$7+'INF S4 3-351'!$AS20)</f>
        <v>|</v>
      </c>
      <c r="S12" s="207">
        <f ca="1">IF('INF S4 3-351'!$AQ20="|","|",S$7+'INF S4 3-351'!$AQ20)</f>
        <v>0.52377133647285146</v>
      </c>
      <c r="T12" s="83">
        <f ca="1">IF('INF S4 3-351'!$AQ20="|","|",T$7+'INF S4 3-351'!$AQ20)</f>
        <v>0.5654380031395182</v>
      </c>
      <c r="U12" s="190" t="str">
        <f ca="1">IF('INF S4 3-351'!$AS20="|","|",U$7+'INF S4 3-351'!$AS20)</f>
        <v>|</v>
      </c>
      <c r="V12" s="207">
        <f ca="1">IF('INF S4 3-351'!$AQ20="|","|",V$7+'INF S4 3-351'!$AQ20)</f>
        <v>0.60710466980618483</v>
      </c>
      <c r="W12" s="83">
        <f ca="1">IF('INF S4 3-351'!$AQ20="|","|",W$7+'INF S4 3-351'!$AQ20)</f>
        <v>0.64877133647285146</v>
      </c>
      <c r="X12" s="207">
        <f ca="1">IF('INF S4 3-351'!$AQ20="|","|",X$7+'INF S4 3-351'!$AQ20)</f>
        <v>0.66960466980618483</v>
      </c>
      <c r="Y12" s="190" t="str">
        <f ca="1">IF('INF S4 3-351'!$AS20="|","|",Y$7+'INF S4 3-351'!$AS20)</f>
        <v>|</v>
      </c>
      <c r="Z12" s="83">
        <f ca="1">IF('INF S4 3-351'!$AQ20="|","|",Z$7+'INF S4 3-351'!$AQ20)</f>
        <v>0.69043800313951809</v>
      </c>
      <c r="AA12" s="207">
        <f ca="1">IF('INF S4 3-351'!$AQ20="|","|",AA$7+'INF S4 3-351'!$AQ20)</f>
        <v>0.71127133647285146</v>
      </c>
      <c r="AB12" s="190" t="str">
        <f ca="1">IF('INF S4 3-351'!$AS20="|","|",AB$7+'INF S4 3-351'!$AS20)</f>
        <v>|</v>
      </c>
      <c r="AC12" s="83">
        <f ca="1">IF('INF S4 3-351'!$AQ20="|","|",AC$7+'INF S4 3-351'!$AQ20)</f>
        <v>0.73210466980618472</v>
      </c>
      <c r="AD12" s="207">
        <f ca="1">IF('INF S4 3-351'!$AQ20="|","|",AD$7+'INF S4 3-351'!$AQ20)</f>
        <v>0.75293800313951809</v>
      </c>
      <c r="AE12" s="190" t="str">
        <f ca="1">IF('INF S4 3-351'!$AS20="|","|",AE$7+'INF S4 3-351'!$AS20)</f>
        <v>|</v>
      </c>
      <c r="AF12" s="83">
        <f ca="1">IF('INF S4 3-351'!$AQ20="|","|",AF$7+'INF S4 3-351'!$AQ20)</f>
        <v>0.77377133647285146</v>
      </c>
      <c r="AG12" s="207">
        <f ca="1">IF('INF S4 3-351'!$AQ20="|","|",AG$7+'INF S4 3-351'!$AQ20)</f>
        <v>0.81543800313951809</v>
      </c>
      <c r="AH12" s="190" t="str">
        <f ca="1">IF('INF S4 3-351'!$AS20="|","|",AH$7+'INF S4 3-351'!$AS20)</f>
        <v>|</v>
      </c>
      <c r="AI12" s="83">
        <f ca="1">IF('INF S4 3-351'!$AQ20="|","|",AI$7+'INF S4 3-351'!$AQ20)</f>
        <v>0.85710466980618472</v>
      </c>
      <c r="AJ12" s="207">
        <f ca="1">IF('INF S4 3-351'!$AQ20="|","|",AJ$7+'INF S4 3-351'!$AQ20)</f>
        <v>0.89877133647285146</v>
      </c>
      <c r="AK12" s="190" t="str">
        <f ca="1">IF('INF S4 3-351'!$AS20="|","|",AK$7+'INF S4 3-351'!$AS20)</f>
        <v>|</v>
      </c>
      <c r="AL12" s="83">
        <f ca="1">IF('INF S4 3-351'!$AQ20="|","|",AL$7+'INF S4 3-351'!$AQ20)</f>
        <v>0.94043800313951809</v>
      </c>
      <c r="AM12" s="207">
        <f ca="1">IF('INF S4 3-351'!$AQ20="|","|",AM$7+'INF S4 3-351'!$AQ20)</f>
        <v>0.98210466980618472</v>
      </c>
      <c r="CU12" s="185">
        <v>24.254000000000001</v>
      </c>
      <c r="CV12" s="154" t="s">
        <v>151</v>
      </c>
      <c r="CW12" s="180"/>
      <c r="CX12" s="83">
        <f ca="1">IF('INF S4 3-351'!$AY20="|","|",CX$14+'INF S4 3-351'!$AY20-'INF S4 3-351'!$AY$22+TIME(0,1,0))</f>
        <v>0.22693064775921779</v>
      </c>
      <c r="CY12" s="190" t="str">
        <f ca="1">IF('INF S4 3-351'!$BA20="|","|",CY$16+'INF S4 3-351'!$BA20)</f>
        <v>|</v>
      </c>
      <c r="CZ12" s="207">
        <f ca="1">IF('INF S4 3-351'!$AY20="|","|",CZ$16+'INF S4 3-351'!$AY20)</f>
        <v>0.24743672019792268</v>
      </c>
      <c r="DA12" s="83">
        <f ca="1">IF('INF S4 3-351'!$AY20="|","|",DA$14+'INF S4 3-351'!$AY20-'INF S4 3-351'!$AY$22+TIME(0,1,0))</f>
        <v>0.26859731442588447</v>
      </c>
      <c r="DB12" s="190" t="str">
        <f ca="1">IF('INF S4 3-351'!$BA20="|","|",DB$16+'INF S4 3-351'!$BA20)</f>
        <v>|</v>
      </c>
      <c r="DC12" s="207">
        <f ca="1">IF('INF S4 3-351'!$AY20="|","|",DC$16+'INF S4 3-351'!$AY20)</f>
        <v>0.28910338686458936</v>
      </c>
      <c r="DD12" s="83">
        <f ca="1">IF('INF S4 3-351'!$AY20="|","|",DD$14+'INF S4 3-351'!$AY20-'INF S4 3-351'!$AY$22+TIME(0,1,0))</f>
        <v>0.3102639810925511</v>
      </c>
      <c r="DE12" s="190" t="str">
        <f ca="1">IF('INF S4 3-351'!$BA20="|","|",DE$16+'INF S4 3-351'!$BA20)</f>
        <v>|</v>
      </c>
      <c r="DF12" s="207">
        <f ca="1">IF('INF S4 3-351'!$AY20="|","|",DF$16+'INF S4 3-351'!$AY20)</f>
        <v>0.33077005353125605</v>
      </c>
      <c r="DG12" s="83">
        <f ca="1">IF('INF S4 3-351'!$AY20="|","|",DG$14+'INF S4 3-351'!$AY20-'INF S4 3-351'!$AY$22+TIME(0,1,0))</f>
        <v>0.35193064775921784</v>
      </c>
      <c r="DH12" s="190" t="str">
        <f ca="1">IF('INF S4 3-351'!$BA20="|","|",DH$16+'INF S4 3-351'!$BA20)</f>
        <v>|</v>
      </c>
      <c r="DI12" s="207">
        <f ca="1">IF('INF S4 3-351'!$AY20="|","|",DI$16+'INF S4 3-351'!$AY20)</f>
        <v>0.37243672019792273</v>
      </c>
      <c r="DJ12" s="83">
        <f ca="1">IF('INF S4 3-351'!$AY20="|","|",DJ$14+'INF S4 3-351'!$AY20-'INF S4 3-351'!$AY$22+TIME(0,1,0))</f>
        <v>0.39359731442588447</v>
      </c>
      <c r="DK12" s="207">
        <f ca="1">IF('INF S4 3-351'!$AY20="|","|",DK$16+'INF S4 3-351'!$AY20)</f>
        <v>0.43493672019792273</v>
      </c>
      <c r="DL12" s="190" t="str">
        <f ca="1">IF('INF S4 3-351'!$BA20="|","|",DL$16+'INF S4 3-351'!$BA20)</f>
        <v>|</v>
      </c>
      <c r="DM12" s="83">
        <f ca="1">IF('INF S4 3-351'!$AY20="|","|",DM$14+'INF S4 3-351'!$AY20-'INF S4 3-351'!$AY$22+TIME(0,1,0))</f>
        <v>0.47693064775921784</v>
      </c>
      <c r="DN12" s="207">
        <f ca="1">IF('INF S4 3-351'!$AY20="|","|",DN$16+'INF S4 3-351'!$AY20)</f>
        <v>0.51827005353125599</v>
      </c>
      <c r="DO12" s="190" t="str">
        <f ca="1">IF('INF S4 3-351'!$BA20="|","|",DO$16+'INF S4 3-351'!$BA20)</f>
        <v>|</v>
      </c>
      <c r="DP12" s="83">
        <f ca="1">IF('INF S4 3-351'!$AY20="|","|",DP$14+'INF S4 3-351'!$AY20-'INF S4 3-351'!$AY$22+TIME(0,1,0))</f>
        <v>0.56026398109255104</v>
      </c>
      <c r="DQ12" s="207">
        <f ca="1">IF('INF S4 3-351'!$AY20="|","|",DQ$16+'INF S4 3-351'!$AY20)</f>
        <v>0.60160338686458936</v>
      </c>
      <c r="DR12" s="190" t="str">
        <f ca="1">IF('INF S4 3-351'!$BA20="|","|",DR$16+'INF S4 3-351'!$BA20)</f>
        <v>|</v>
      </c>
      <c r="DS12" s="83">
        <f ca="1">IF('INF S4 3-351'!$AY20="|","|",DS$14+'INF S4 3-351'!$AY20-'INF S4 3-351'!$AY$22+TIME(0,1,0))</f>
        <v>0.64359731442588441</v>
      </c>
      <c r="DT12" s="207">
        <f ca="1">IF('INF S4 3-351'!$AY20="|","|",DT$16+'INF S4 3-351'!$AY20)</f>
        <v>0.66410338686458936</v>
      </c>
      <c r="DU12" s="83">
        <f ca="1">IF('INF S4 3-351'!$AY20="|","|",DU$14+'INF S4 3-351'!$AY20-'INF S4 3-351'!$AY$22+TIME(0,1,0))</f>
        <v>0.68526398109255104</v>
      </c>
      <c r="DV12" s="190" t="str">
        <f ca="1">IF('INF S4 3-351'!$BA20="|","|",DV$16+'INF S4 3-351'!$BA20)</f>
        <v>|</v>
      </c>
      <c r="DW12" s="207">
        <f ca="1">IF('INF S4 3-351'!$AY20="|","|",DW$16+'INF S4 3-351'!$AY20)</f>
        <v>0.7057700535312561</v>
      </c>
      <c r="DX12" s="83">
        <f ca="1">IF('INF S4 3-351'!$AY20="|","|",DX$14+'INF S4 3-351'!$AY20-'INF S4 3-351'!$AY$22+TIME(0,1,0))</f>
        <v>0.72693064775921767</v>
      </c>
      <c r="DY12" s="190" t="str">
        <f ca="1">IF('INF S4 3-351'!$BA20="|","|",DY$16+'INF S4 3-351'!$BA20)</f>
        <v>|</v>
      </c>
      <c r="DZ12" s="207">
        <f ca="1">IF('INF S4 3-351'!$AY20="|","|",DZ$16+'INF S4 3-351'!$AY20)</f>
        <v>0.74743672019792273</v>
      </c>
      <c r="EA12" s="83">
        <f ca="1">IF('INF S4 3-351'!$AY20="|","|",EA$14+'INF S4 3-351'!$AY20-'INF S4 3-351'!$AY$22+TIME(0,1,0))</f>
        <v>0.76859731442588441</v>
      </c>
      <c r="EB12" s="190" t="str">
        <f ca="1">IF('INF S4 3-351'!$BA20="|","|",EB$16+'INF S4 3-351'!$BA20)</f>
        <v>|</v>
      </c>
      <c r="EC12" s="207">
        <f ca="1">IF('INF S4 3-351'!$AY20="|","|",EC$16+'INF S4 3-351'!$AY20)</f>
        <v>0.80993672019792273</v>
      </c>
      <c r="ED12" s="207">
        <f ca="1">IF('INF S4 3-351'!$AY20="|","|",ED$16+'INF S4 3-351'!$AY20)</f>
        <v>0.85160338686458936</v>
      </c>
      <c r="EE12" s="190" t="str">
        <f ca="1">IF('INF S4 3-351'!$BA20="|","|",EE$16+'INF S4 3-351'!$BA20)</f>
        <v>|</v>
      </c>
      <c r="EF12" s="207">
        <f ca="1">IF('INF S4 3-351'!$AY20="|","|",EF$16+'INF S4 3-351'!$AY20)</f>
        <v>0.8932700535312561</v>
      </c>
      <c r="EG12" s="83">
        <f ca="1">IF('INF S4 3-351'!$AY20="|","|",EG$14+'INF S4 3-351'!$AY20-'INF S4 3-351'!$AY$22+TIME(0,1,0))</f>
        <v>0.93526398109255104</v>
      </c>
      <c r="EH12" s="190" t="str">
        <f ca="1">IF('INF S4 3-351'!$BA20="|","|",EH$16+'INF S4 3-351'!$BA20)</f>
        <v>|</v>
      </c>
      <c r="EI12" s="207">
        <f ca="1">IF('INF S4 3-351'!$AY20="|","|",EI$16+'INF S4 3-351'!$AY20)</f>
        <v>0.97660338686458936</v>
      </c>
    </row>
    <row r="13" spans="1:139">
      <c r="A13" s="185">
        <v>29.425000000000001</v>
      </c>
      <c r="B13" s="154" t="s">
        <v>152</v>
      </c>
      <c r="C13" s="180"/>
      <c r="D13" s="207">
        <f ca="1">IF('INF S4 3-351'!$AQ21="|","|",D$7+'INF S4 3-351'!$AQ21)</f>
        <v>0.23493150276699029</v>
      </c>
      <c r="E13" s="190" t="str">
        <f ca="1">IF('INF S4 3-351'!$AS21="|","|",E$7+'INF S4 3-351'!$AS21)</f>
        <v>|</v>
      </c>
      <c r="F13" s="83">
        <f ca="1">IF('INF S4 3-351'!$AQ21="|","|",F$7+'INF S4 3-351'!$AQ21)</f>
        <v>0.276598169433657</v>
      </c>
      <c r="G13" s="207">
        <f ca="1">IF('INF S4 3-351'!$AQ21="|","|",G$7+'INF S4 3-351'!$AQ21)</f>
        <v>0.29743150276699032</v>
      </c>
      <c r="H13" s="190" t="str">
        <f ca="1">IF('INF S4 3-351'!$AS21="|","|",H$7+'INF S4 3-351'!$AS21)</f>
        <v>|</v>
      </c>
      <c r="I13" s="83">
        <f ca="1">IF('INF S4 3-351'!$AQ21="|","|",I$7+'INF S4 3-351'!$AQ21)</f>
        <v>0.31826483610032363</v>
      </c>
      <c r="J13" s="207">
        <f ca="1">IF('INF S4 3-351'!$AQ21="|","|",J$7+'INF S4 3-351'!$AQ21)</f>
        <v>0.339098169433657</v>
      </c>
      <c r="K13" s="190" t="str">
        <f ca="1">IF('INF S4 3-351'!$AS21="|","|",K$7+'INF S4 3-351'!$AS21)</f>
        <v>|</v>
      </c>
      <c r="L13" s="83">
        <f ca="1">IF('INF S4 3-351'!$AQ21="|","|",L$7+'INF S4 3-351'!$AQ21)</f>
        <v>0.35993150276699032</v>
      </c>
      <c r="M13" s="207">
        <f ca="1">IF('INF S4 3-351'!$AQ21="|","|",M$7+'INF S4 3-351'!$AQ21)</f>
        <v>0.38076483610032363</v>
      </c>
      <c r="N13" s="83">
        <f ca="1">IF('INF S4 3-351'!$AQ21="|","|",N$7+'INF S4 3-351'!$AQ21)</f>
        <v>0.401598169433657</v>
      </c>
      <c r="O13" s="190" t="str">
        <f ca="1">IF('INF S4 3-351'!$AS21="|","|",O$7+'INF S4 3-351'!$AS21)</f>
        <v>|</v>
      </c>
      <c r="P13" s="207">
        <f ca="1">IF('INF S4 3-351'!$AQ21="|","|",P$7+'INF S4 3-351'!$AQ21)</f>
        <v>0.44326483610032363</v>
      </c>
      <c r="Q13" s="83">
        <f ca="1">IF('INF S4 3-351'!$AQ21="|","|",Q$7+'INF S4 3-351'!$AQ21)</f>
        <v>0.48493150276699032</v>
      </c>
      <c r="R13" s="190" t="str">
        <f ca="1">IF('INF S4 3-351'!$AS21="|","|",R$7+'INF S4 3-351'!$AS21)</f>
        <v>|</v>
      </c>
      <c r="S13" s="207">
        <f ca="1">IF('INF S4 3-351'!$AQ21="|","|",S$7+'INF S4 3-351'!$AQ21)</f>
        <v>0.52659816943365689</v>
      </c>
      <c r="T13" s="83">
        <f ca="1">IF('INF S4 3-351'!$AQ21="|","|",T$7+'INF S4 3-351'!$AQ21)</f>
        <v>0.56826483610032363</v>
      </c>
      <c r="U13" s="190" t="str">
        <f ca="1">IF('INF S4 3-351'!$AS21="|","|",U$7+'INF S4 3-351'!$AS21)</f>
        <v>|</v>
      </c>
      <c r="V13" s="207">
        <f ca="1">IF('INF S4 3-351'!$AQ21="|","|",V$7+'INF S4 3-351'!$AQ21)</f>
        <v>0.60993150276699026</v>
      </c>
      <c r="W13" s="83">
        <f ca="1">IF('INF S4 3-351'!$AQ21="|","|",W$7+'INF S4 3-351'!$AQ21)</f>
        <v>0.65159816943365689</v>
      </c>
      <c r="X13" s="207">
        <f ca="1">IF('INF S4 3-351'!$AQ21="|","|",X$7+'INF S4 3-351'!$AQ21)</f>
        <v>0.67243150276699026</v>
      </c>
      <c r="Y13" s="190" t="str">
        <f ca="1">IF('INF S4 3-351'!$AS21="|","|",Y$7+'INF S4 3-351'!$AS21)</f>
        <v>|</v>
      </c>
      <c r="Z13" s="83">
        <f ca="1">IF('INF S4 3-351'!$AQ21="|","|",Z$7+'INF S4 3-351'!$AQ21)</f>
        <v>0.69326483610032352</v>
      </c>
      <c r="AA13" s="207">
        <f ca="1">IF('INF S4 3-351'!$AQ21="|","|",AA$7+'INF S4 3-351'!$AQ21)</f>
        <v>0.71409816943365689</v>
      </c>
      <c r="AB13" s="190" t="str">
        <f ca="1">IF('INF S4 3-351'!$AS21="|","|",AB$7+'INF S4 3-351'!$AS21)</f>
        <v>|</v>
      </c>
      <c r="AC13" s="83">
        <f ca="1">IF('INF S4 3-351'!$AQ21="|","|",AC$7+'INF S4 3-351'!$AQ21)</f>
        <v>0.73493150276699015</v>
      </c>
      <c r="AD13" s="207">
        <f ca="1">IF('INF S4 3-351'!$AQ21="|","|",AD$7+'INF S4 3-351'!$AQ21)</f>
        <v>0.75576483610032352</v>
      </c>
      <c r="AE13" s="190" t="str">
        <f ca="1">IF('INF S4 3-351'!$AS21="|","|",AE$7+'INF S4 3-351'!$AS21)</f>
        <v>|</v>
      </c>
      <c r="AF13" s="83">
        <f ca="1">IF('INF S4 3-351'!$AQ21="|","|",AF$7+'INF S4 3-351'!$AQ21)</f>
        <v>0.77659816943365689</v>
      </c>
      <c r="AG13" s="207">
        <f ca="1">IF('INF S4 3-351'!$AQ21="|","|",AG$7+'INF S4 3-351'!$AQ21)</f>
        <v>0.81826483610032352</v>
      </c>
      <c r="AH13" s="190" t="str">
        <f ca="1">IF('INF S4 3-351'!$AS21="|","|",AH$7+'INF S4 3-351'!$AS21)</f>
        <v>|</v>
      </c>
      <c r="AI13" s="83">
        <f ca="1">IF('INF S4 3-351'!$AQ21="|","|",AI$7+'INF S4 3-351'!$AQ21)</f>
        <v>0.85993150276699015</v>
      </c>
      <c r="AJ13" s="207">
        <f ca="1">IF('INF S4 3-351'!$AQ21="|","|",AJ$7+'INF S4 3-351'!$AQ21)</f>
        <v>0.90159816943365689</v>
      </c>
      <c r="AK13" s="190" t="str">
        <f ca="1">IF('INF S4 3-351'!$AS21="|","|",AK$7+'INF S4 3-351'!$AS21)</f>
        <v>|</v>
      </c>
      <c r="AL13" s="83">
        <f ca="1">IF('INF S4 3-351'!$AQ21="|","|",AL$7+'INF S4 3-351'!$AQ21)</f>
        <v>0.94326483610032352</v>
      </c>
      <c r="AM13" s="207">
        <f ca="1">IF('INF S4 3-351'!$AQ21="|","|",AM$7+'INF S4 3-351'!$AQ21)</f>
        <v>0.98493150276699015</v>
      </c>
      <c r="CU13" s="185">
        <v>29.425000000000001</v>
      </c>
      <c r="CV13" s="154" t="s">
        <v>152</v>
      </c>
      <c r="CW13" s="180"/>
      <c r="CX13" s="83">
        <f ca="1">IF('INF S4 3-351'!$AY21="|","|",CX$14+'INF S4 3-351'!$AY21-'INF S4 3-351'!$AY$22+TIME(0,1,0))</f>
        <v>0.22410381479841229</v>
      </c>
      <c r="CY13" s="190" t="str">
        <f ca="1">IF('INF S4 3-351'!$BA21="|","|",CY$16+'INF S4 3-351'!$BA21)</f>
        <v>|</v>
      </c>
      <c r="CZ13" s="207">
        <f ca="1">IF('INF S4 3-351'!$AY21="|","|",CZ$16+'INF S4 3-351'!$AY21)</f>
        <v>0.24460988723711724</v>
      </c>
      <c r="DA13" s="83">
        <f ca="1">IF('INF S4 3-351'!$AY21="|","|",DA$14+'INF S4 3-351'!$AY21-'INF S4 3-351'!$AY$22+TIME(0,1,0))</f>
        <v>0.26577048146507903</v>
      </c>
      <c r="DB13" s="190" t="str">
        <f ca="1">IF('INF S4 3-351'!$BA21="|","|",DB$16+'INF S4 3-351'!$BA21)</f>
        <v>|</v>
      </c>
      <c r="DC13" s="207">
        <f ca="1">IF('INF S4 3-351'!$AY21="|","|",DC$16+'INF S4 3-351'!$AY21)</f>
        <v>0.28627655390378393</v>
      </c>
      <c r="DD13" s="83">
        <f ca="1">IF('INF S4 3-351'!$AY21="|","|",DD$14+'INF S4 3-351'!$AY21-'INF S4 3-351'!$AY$22+TIME(0,1,0))</f>
        <v>0.30743714813174566</v>
      </c>
      <c r="DE13" s="190" t="str">
        <f ca="1">IF('INF S4 3-351'!$BA21="|","|",DE$16+'INF S4 3-351'!$BA21)</f>
        <v>|</v>
      </c>
      <c r="DF13" s="207">
        <f ca="1">IF('INF S4 3-351'!$AY21="|","|",DF$16+'INF S4 3-351'!$AY21)</f>
        <v>0.32794322057045061</v>
      </c>
      <c r="DG13" s="83">
        <f ca="1">IF('INF S4 3-351'!$AY21="|","|",DG$14+'INF S4 3-351'!$AY21-'INF S4 3-351'!$AY$22+TIME(0,1,0))</f>
        <v>0.3491038147984124</v>
      </c>
      <c r="DH13" s="190" t="str">
        <f ca="1">IF('INF S4 3-351'!$BA21="|","|",DH$16+'INF S4 3-351'!$BA21)</f>
        <v>|</v>
      </c>
      <c r="DI13" s="207">
        <f ca="1">IF('INF S4 3-351'!$AY21="|","|",DI$16+'INF S4 3-351'!$AY21)</f>
        <v>0.3696098872371173</v>
      </c>
      <c r="DJ13" s="83">
        <f ca="1">IF('INF S4 3-351'!$AY21="|","|",DJ$14+'INF S4 3-351'!$AY21-'INF S4 3-351'!$AY$22+TIME(0,1,0))</f>
        <v>0.39077048146507903</v>
      </c>
      <c r="DK13" s="207">
        <f ca="1">IF('INF S4 3-351'!$AY21="|","|",DK$16+'INF S4 3-351'!$AY21)</f>
        <v>0.4321098872371173</v>
      </c>
      <c r="DL13" s="190" t="str">
        <f ca="1">IF('INF S4 3-351'!$BA21="|","|",DL$16+'INF S4 3-351'!$BA21)</f>
        <v>|</v>
      </c>
      <c r="DM13" s="83">
        <f ca="1">IF('INF S4 3-351'!$AY21="|","|",DM$14+'INF S4 3-351'!$AY21-'INF S4 3-351'!$AY$22+TIME(0,1,0))</f>
        <v>0.4741038147984124</v>
      </c>
      <c r="DN13" s="207">
        <f ca="1">IF('INF S4 3-351'!$AY21="|","|",DN$16+'INF S4 3-351'!$AY21)</f>
        <v>0.51544322057045056</v>
      </c>
      <c r="DO13" s="190" t="str">
        <f ca="1">IF('INF S4 3-351'!$BA21="|","|",DO$16+'INF S4 3-351'!$BA21)</f>
        <v>|</v>
      </c>
      <c r="DP13" s="83">
        <f ca="1">IF('INF S4 3-351'!$AY21="|","|",DP$14+'INF S4 3-351'!$AY21-'INF S4 3-351'!$AY$22+TIME(0,1,0))</f>
        <v>0.55743714813174561</v>
      </c>
      <c r="DQ13" s="207">
        <f ca="1">IF('INF S4 3-351'!$AY21="|","|",DQ$16+'INF S4 3-351'!$AY21)</f>
        <v>0.59877655390378393</v>
      </c>
      <c r="DR13" s="190" t="str">
        <f ca="1">IF('INF S4 3-351'!$BA21="|","|",DR$16+'INF S4 3-351'!$BA21)</f>
        <v>|</v>
      </c>
      <c r="DS13" s="83">
        <f ca="1">IF('INF S4 3-351'!$AY21="|","|",DS$14+'INF S4 3-351'!$AY21-'INF S4 3-351'!$AY$22+TIME(0,1,0))</f>
        <v>0.64077048146507898</v>
      </c>
      <c r="DT13" s="207">
        <f ca="1">IF('INF S4 3-351'!$AY21="|","|",DT$16+'INF S4 3-351'!$AY21)</f>
        <v>0.66127655390378393</v>
      </c>
      <c r="DU13" s="83">
        <f ca="1">IF('INF S4 3-351'!$AY21="|","|",DU$14+'INF S4 3-351'!$AY21-'INF S4 3-351'!$AY$22+TIME(0,1,0))</f>
        <v>0.68243714813174561</v>
      </c>
      <c r="DV13" s="190" t="str">
        <f ca="1">IF('INF S4 3-351'!$BA21="|","|",DV$16+'INF S4 3-351'!$BA21)</f>
        <v>|</v>
      </c>
      <c r="DW13" s="207">
        <f ca="1">IF('INF S4 3-351'!$AY21="|","|",DW$16+'INF S4 3-351'!$AY21)</f>
        <v>0.70294322057045067</v>
      </c>
      <c r="DX13" s="83">
        <f ca="1">IF('INF S4 3-351'!$AY21="|","|",DX$14+'INF S4 3-351'!$AY21-'INF S4 3-351'!$AY$22+TIME(0,1,0))</f>
        <v>0.72410381479841224</v>
      </c>
      <c r="DY13" s="190" t="str">
        <f ca="1">IF('INF S4 3-351'!$BA21="|","|",DY$16+'INF S4 3-351'!$BA21)</f>
        <v>|</v>
      </c>
      <c r="DZ13" s="207">
        <f ca="1">IF('INF S4 3-351'!$AY21="|","|",DZ$16+'INF S4 3-351'!$AY21)</f>
        <v>0.7446098872371173</v>
      </c>
      <c r="EA13" s="83">
        <f ca="1">IF('INF S4 3-351'!$AY21="|","|",EA$14+'INF S4 3-351'!$AY21-'INF S4 3-351'!$AY$22+TIME(0,1,0))</f>
        <v>0.76577048146507898</v>
      </c>
      <c r="EB13" s="190" t="str">
        <f ca="1">IF('INF S4 3-351'!$BA21="|","|",EB$16+'INF S4 3-351'!$BA21)</f>
        <v>|</v>
      </c>
      <c r="EC13" s="207">
        <f ca="1">IF('INF S4 3-351'!$AY21="|","|",EC$16+'INF S4 3-351'!$AY21)</f>
        <v>0.8071098872371173</v>
      </c>
      <c r="ED13" s="207">
        <f ca="1">IF('INF S4 3-351'!$AY21="|","|",ED$16+'INF S4 3-351'!$AY21)</f>
        <v>0.84877655390378393</v>
      </c>
      <c r="EE13" s="190" t="str">
        <f ca="1">IF('INF S4 3-351'!$BA21="|","|",EE$16+'INF S4 3-351'!$BA21)</f>
        <v>|</v>
      </c>
      <c r="EF13" s="207">
        <f ca="1">IF('INF S4 3-351'!$AY21="|","|",EF$16+'INF S4 3-351'!$AY21)</f>
        <v>0.89044322057045067</v>
      </c>
      <c r="EG13" s="83">
        <f ca="1">IF('INF S4 3-351'!$AY21="|","|",EG$14+'INF S4 3-351'!$AY21-'INF S4 3-351'!$AY$22+TIME(0,1,0))</f>
        <v>0.93243714813174561</v>
      </c>
      <c r="EH13" s="190" t="str">
        <f ca="1">IF('INF S4 3-351'!$BA21="|","|",EH$16+'INF S4 3-351'!$BA21)</f>
        <v>|</v>
      </c>
      <c r="EI13" s="207">
        <f ca="1">IF('INF S4 3-351'!$AY21="|","|",EI$16+'INF S4 3-351'!$AY21)</f>
        <v>0.97377655390378393</v>
      </c>
    </row>
    <row r="14" spans="1:139" s="18" customFormat="1">
      <c r="A14" s="147">
        <v>33.04</v>
      </c>
      <c r="B14" s="262" t="s">
        <v>154</v>
      </c>
      <c r="C14" s="179"/>
      <c r="D14" s="206">
        <f ca="1">IF('INF S4 3-351'!$AQ22="|","|",D$7+'INF S4 3-351'!$AQ22)</f>
        <v>0.23750753978762484</v>
      </c>
      <c r="E14" s="85">
        <f ca="1">IF('INF S4 3-351'!$AS22="|","|",E$7+'INF S4 3-351'!$AS22)</f>
        <v>0.267815150462963</v>
      </c>
      <c r="F14" s="84">
        <f ca="1">IF('INF S4 3-351'!$AQ22="|","|",F$7+'INF S4 3-351'!$AQ22)</f>
        <v>0.27917420645429153</v>
      </c>
      <c r="G14" s="206">
        <f ca="1">IF('INF S4 3-351'!$AQ22="|","|",G$7+'INF S4 3-351'!$AQ22)</f>
        <v>0.30000753978762484</v>
      </c>
      <c r="H14" s="85">
        <f ca="1">IF('INF S4 3-351'!$AS22="|","|",H$7+'INF S4 3-351'!$AS22)</f>
        <v>0.30948181712962963</v>
      </c>
      <c r="I14" s="84">
        <f ca="1">IF('INF S4 3-351'!$AQ22="|","|",I$7+'INF S4 3-351'!$AQ22)</f>
        <v>0.32084087312095816</v>
      </c>
      <c r="J14" s="206">
        <f ca="1">IF('INF S4 3-351'!$AQ22="|","|",J$7+'INF S4 3-351'!$AQ22)</f>
        <v>0.34167420645429153</v>
      </c>
      <c r="K14" s="85">
        <f ca="1">IF('INF S4 3-351'!$AS22="|","|",K$7+'INF S4 3-351'!$AS22)</f>
        <v>0.35114848379629632</v>
      </c>
      <c r="L14" s="84">
        <f ca="1">IF('INF S4 3-351'!$AQ22="|","|",L$7+'INF S4 3-351'!$AQ22)</f>
        <v>0.36250753978762484</v>
      </c>
      <c r="M14" s="206">
        <f ca="1">IF('INF S4 3-351'!$AQ22="|","|",M$7+'INF S4 3-351'!$AQ22)</f>
        <v>0.38334087312095816</v>
      </c>
      <c r="N14" s="84">
        <f ca="1">IF('INF S4 3-351'!$AQ22="|","|",N$7+'INF S4 3-351'!$AQ22)</f>
        <v>0.40417420645429153</v>
      </c>
      <c r="O14" s="85">
        <f ca="1">IF('INF S4 3-351'!$AS22="|","|",O$7+'INF S4 3-351'!$AS22)</f>
        <v>0.43448181712962963</v>
      </c>
      <c r="P14" s="206">
        <f ca="1">IF('INF S4 3-351'!$AQ22="|","|",P$7+'INF S4 3-351'!$AQ22)</f>
        <v>0.44584087312095816</v>
      </c>
      <c r="Q14" s="84">
        <f ca="1">IF('INF S4 3-351'!$AQ22="|","|",Q$7+'INF S4 3-351'!$AQ22)</f>
        <v>0.48750753978762484</v>
      </c>
      <c r="R14" s="85">
        <f ca="1">IF('INF S4 3-351'!$AS22="|","|",R$7+'INF S4 3-351'!$AS22)</f>
        <v>0.51781515046296289</v>
      </c>
      <c r="S14" s="206">
        <f ca="1">IF('INF S4 3-351'!$AQ22="|","|",S$7+'INF S4 3-351'!$AQ22)</f>
        <v>0.52917420645429147</v>
      </c>
      <c r="T14" s="84">
        <f ca="1">IF('INF S4 3-351'!$AQ22="|","|",T$7+'INF S4 3-351'!$AQ22)</f>
        <v>0.57084087312095821</v>
      </c>
      <c r="U14" s="85">
        <f ca="1">IF('INF S4 3-351'!$AS22="|","|",U$7+'INF S4 3-351'!$AS22)</f>
        <v>0.60114848379629626</v>
      </c>
      <c r="V14" s="206">
        <f ca="1">IF('INF S4 3-351'!$AQ22="|","|",V$7+'INF S4 3-351'!$AQ22)</f>
        <v>0.61250753978762484</v>
      </c>
      <c r="W14" s="84">
        <f ca="1">IF('INF S4 3-351'!$AQ22="|","|",W$7+'INF S4 3-351'!$AQ22)</f>
        <v>0.65417420645429147</v>
      </c>
      <c r="X14" s="206">
        <f ca="1">IF('INF S4 3-351'!$AQ22="|","|",X$7+'INF S4 3-351'!$AQ22)</f>
        <v>0.67500753978762484</v>
      </c>
      <c r="Y14" s="85">
        <f ca="1">IF('INF S4 3-351'!$AS22="|","|",Y$7+'INF S4 3-351'!$AS22)</f>
        <v>0.68448181712962952</v>
      </c>
      <c r="Z14" s="84">
        <f ca="1">IF('INF S4 3-351'!$AQ22="|","|",Z$7+'INF S4 3-351'!$AQ22)</f>
        <v>0.6958408731209581</v>
      </c>
      <c r="AA14" s="206">
        <f ca="1">IF('INF S4 3-351'!$AQ22="|","|",AA$7+'INF S4 3-351'!$AQ22)</f>
        <v>0.71667420645429147</v>
      </c>
      <c r="AB14" s="85">
        <f ca="1">IF('INF S4 3-351'!$AS22="|","|",AB$7+'INF S4 3-351'!$AS22)</f>
        <v>0.72614848379629615</v>
      </c>
      <c r="AC14" s="84">
        <f ca="1">IF('INF S4 3-351'!$AQ22="|","|",AC$7+'INF S4 3-351'!$AQ22)</f>
        <v>0.73750753978762473</v>
      </c>
      <c r="AD14" s="206">
        <f ca="1">IF('INF S4 3-351'!$AQ22="|","|",AD$7+'INF S4 3-351'!$AQ22)</f>
        <v>0.7583408731209581</v>
      </c>
      <c r="AE14" s="85">
        <f ca="1">IF('INF S4 3-351'!$AS22="|","|",AE$7+'INF S4 3-351'!$AS22)</f>
        <v>0.76781515046296289</v>
      </c>
      <c r="AF14" s="84">
        <f ca="1">IF('INF S4 3-351'!$AQ22="|","|",AF$7+'INF S4 3-351'!$AQ22)</f>
        <v>0.77917420645429147</v>
      </c>
      <c r="AG14" s="206">
        <f ca="1">IF('INF S4 3-351'!$AQ22="|","|",AG$7+'INF S4 3-351'!$AQ22)</f>
        <v>0.8208408731209581</v>
      </c>
      <c r="AH14" s="85">
        <f ca="1">IF('INF S4 3-351'!$AS22="|","|",AH$7+'INF S4 3-351'!$AS22)</f>
        <v>0.85114848379629615</v>
      </c>
      <c r="AI14" s="84">
        <f ca="1">IF('INF S4 3-351'!$AQ22="|","|",AI$7+'INF S4 3-351'!$AQ22)</f>
        <v>0.86250753978762473</v>
      </c>
      <c r="AJ14" s="206">
        <f ca="1">IF('INF S4 3-351'!$AQ22="|","|",AJ$7+'INF S4 3-351'!$AQ22)</f>
        <v>0.90417420645429147</v>
      </c>
      <c r="AK14" s="85">
        <f ca="1">IF('INF S4 3-351'!$AS22="|","|",AK$7+'INF S4 3-351'!$AS22)</f>
        <v>0.93448181712962952</v>
      </c>
      <c r="AL14" s="84">
        <f ca="1">IF('INF S4 3-351'!$AQ22="|","|",AL$7+'INF S4 3-351'!$AQ22)</f>
        <v>0.9458408731209581</v>
      </c>
      <c r="AM14" s="206">
        <f ca="1">IF('INF S4 3-351'!$AQ22="|","|",AM$7+'INF S4 3-351'!$AQ22)</f>
        <v>0.98750753978762473</v>
      </c>
      <c r="CU14" s="147">
        <v>33.04</v>
      </c>
      <c r="CV14" s="262" t="s">
        <v>154</v>
      </c>
      <c r="CW14" s="179"/>
      <c r="CX14" s="84">
        <v>0.22083333333333333</v>
      </c>
      <c r="CY14" s="85">
        <f ca="1">IF('INF S4 3-351'!$BA22="|","|",CY$16+'INF S4 3-351'!$BA22)</f>
        <v>0.23315054398148147</v>
      </c>
      <c r="CZ14" s="206">
        <f ca="1">IF('INF S4 3-351'!$AY22="|","|",CZ$16+'INF S4 3-351'!$AY22)</f>
        <v>0.24203385021648272</v>
      </c>
      <c r="DA14" s="84">
        <v>0.26250000000000001</v>
      </c>
      <c r="DB14" s="85">
        <f ca="1">IF('INF S4 3-351'!$BA22="|","|",DB$16+'INF S4 3-351'!$BA22)</f>
        <v>0.27481721064814812</v>
      </c>
      <c r="DC14" s="206">
        <f ca="1">IF('INF S4 3-351'!$AY22="|","|",DC$16+'INF S4 3-351'!$AY22)</f>
        <v>0.28370051688314935</v>
      </c>
      <c r="DD14" s="84">
        <v>0.30416666666666664</v>
      </c>
      <c r="DE14" s="85">
        <f ca="1">IF('INF S4 3-351'!$BA22="|","|",DE$16+'INF S4 3-351'!$BA22)</f>
        <v>0.31648387731481481</v>
      </c>
      <c r="DF14" s="206">
        <f ca="1">IF('INF S4 3-351'!$AY22="|","|",DF$16+'INF S4 3-351'!$AY22)</f>
        <v>0.32536718354981603</v>
      </c>
      <c r="DG14" s="84">
        <v>0.34583333333333338</v>
      </c>
      <c r="DH14" s="85">
        <f ca="1">IF('INF S4 3-351'!$BA22="|","|",DH$16+'INF S4 3-351'!$BA22)</f>
        <v>0.35815054398148144</v>
      </c>
      <c r="DI14" s="206">
        <f ca="1">IF('INF S4 3-351'!$AY22="|","|",DI$16+'INF S4 3-351'!$AY22)</f>
        <v>0.36703385021648272</v>
      </c>
      <c r="DJ14" s="84">
        <v>0.38750000000000001</v>
      </c>
      <c r="DK14" s="206">
        <f ca="1">IF('INF S4 3-351'!$AY22="|","|",DK$16+'INF S4 3-351'!$AY22)</f>
        <v>0.42953385021648272</v>
      </c>
      <c r="DL14" s="85">
        <f ca="1">IF('INF S4 3-351'!$BA22="|","|",DL$16+'INF S4 3-351'!$BA22)</f>
        <v>0.44148387731481475</v>
      </c>
      <c r="DM14" s="84">
        <v>0.47083333333333338</v>
      </c>
      <c r="DN14" s="206">
        <f ca="1">IF('INF S4 3-351'!$AY22="|","|",DN$16+'INF S4 3-351'!$AY22)</f>
        <v>0.51286718354981609</v>
      </c>
      <c r="DO14" s="85">
        <f ca="1">IF('INF S4 3-351'!$BA22="|","|",DO$16+'INF S4 3-351'!$BA22)</f>
        <v>0.52481721064814812</v>
      </c>
      <c r="DP14" s="84">
        <v>0.5541666666666667</v>
      </c>
      <c r="DQ14" s="206">
        <f ca="1">IF('INF S4 3-351'!$AY22="|","|",DQ$16+'INF S4 3-351'!$AY22)</f>
        <v>0.59620051688314946</v>
      </c>
      <c r="DR14" s="85">
        <f ca="1">IF('INF S4 3-351'!$BA22="|","|",DR$16+'INF S4 3-351'!$BA22)</f>
        <v>0.6081505439814815</v>
      </c>
      <c r="DS14" s="84">
        <v>0.63750000000000007</v>
      </c>
      <c r="DT14" s="206">
        <f ca="1">IF('INF S4 3-351'!$AY22="|","|",DT$16+'INF S4 3-351'!$AY22)</f>
        <v>0.65870051688314946</v>
      </c>
      <c r="DU14" s="84">
        <v>0.6791666666666667</v>
      </c>
      <c r="DV14" s="85">
        <f ca="1">IF('INF S4 3-351'!$BA22="|","|",DV$16+'INF S4 3-351'!$BA22)</f>
        <v>0.69148387731481487</v>
      </c>
      <c r="DW14" s="206">
        <f ca="1">IF('INF S4 3-351'!$AY22="|","|",DW$16+'INF S4 3-351'!$AY22)</f>
        <v>0.7003671835498162</v>
      </c>
      <c r="DX14" s="84">
        <v>0.72083333333333333</v>
      </c>
      <c r="DY14" s="85">
        <f ca="1">IF('INF S4 3-351'!$BA22="|","|",DY$16+'INF S4 3-351'!$BA22)</f>
        <v>0.7331505439814815</v>
      </c>
      <c r="DZ14" s="206">
        <f ca="1">IF('INF S4 3-351'!$AY22="|","|",DZ$16+'INF S4 3-351'!$AY22)</f>
        <v>0.74203385021648283</v>
      </c>
      <c r="EA14" s="84">
        <v>0.76250000000000007</v>
      </c>
      <c r="EB14" s="85">
        <f ca="1">IF('INF S4 3-351'!$BA22="|","|",EB$16+'INF S4 3-351'!$BA22)</f>
        <v>0.77481721064814812</v>
      </c>
      <c r="EC14" s="206">
        <f ca="1">IF('INF S4 3-351'!$AY22="|","|",EC$16+'INF S4 3-351'!$AY22)</f>
        <v>0.80453385021648283</v>
      </c>
      <c r="ED14" s="206">
        <f ca="1">IF('INF S4 3-351'!$AY22="|","|",ED$16+'INF S4 3-351'!$AY22)</f>
        <v>0.84620051688314946</v>
      </c>
      <c r="EE14" s="85">
        <f ca="1">IF('INF S4 3-351'!$BA22="|","|",EE$16+'INF S4 3-351'!$BA22)</f>
        <v>0.8581505439814815</v>
      </c>
      <c r="EF14" s="206">
        <f ca="1">IF('INF S4 3-351'!$AY22="|","|",EF$16+'INF S4 3-351'!$AY22)</f>
        <v>0.8878671835498162</v>
      </c>
      <c r="EG14" s="84">
        <v>0.9291666666666667</v>
      </c>
      <c r="EH14" s="85">
        <f ca="1">IF('INF S4 3-351'!$BA22="|","|",EH$16+'INF S4 3-351'!$BA22)</f>
        <v>0.94148387731481487</v>
      </c>
      <c r="EI14" s="206">
        <f ca="1">IF('INF S4 3-351'!$AY22="|","|",EI$16+'INF S4 3-351'!$AY22)</f>
        <v>0.97120051688314946</v>
      </c>
    </row>
    <row r="15" spans="1:139">
      <c r="A15" s="185">
        <v>42.387</v>
      </c>
      <c r="B15" s="154" t="s">
        <v>155</v>
      </c>
      <c r="C15" s="180"/>
      <c r="D15" s="83"/>
      <c r="E15" s="190" t="str">
        <f ca="1">IF('INF S4 3-351'!$AS23="|","|",E$7+'INF S4 3-351'!$AS23)</f>
        <v>|</v>
      </c>
      <c r="F15" s="83"/>
      <c r="G15" s="207">
        <f ca="1">IF('INF S4 3-351'!$AQ23="|","|",G$7+'INF S4 3-351'!$AQ23)</f>
        <v>0.30446880918005426</v>
      </c>
      <c r="H15" s="190" t="str">
        <f ca="1">IF('INF S4 3-351'!$AS23="|","|",H$7+'INF S4 3-351'!$AS23)</f>
        <v>|</v>
      </c>
      <c r="I15" s="83"/>
      <c r="J15" s="207">
        <f ca="1">IF('INF S4 3-351'!$AQ23="|","|",J$7+'INF S4 3-351'!$AQ23)</f>
        <v>0.34613547584672089</v>
      </c>
      <c r="K15" s="190" t="str">
        <f ca="1">IF('INF S4 3-351'!$AS23="|","|",K$7+'INF S4 3-351'!$AS23)</f>
        <v>|</v>
      </c>
      <c r="L15" s="83"/>
      <c r="M15" s="207">
        <f ca="1">IF('INF S4 3-351'!$AQ23="|","|",M$7+'INF S4 3-351'!$AQ23)</f>
        <v>0.38780214251338752</v>
      </c>
      <c r="N15" s="83"/>
      <c r="O15" s="190" t="str">
        <f ca="1">IF('INF S4 3-351'!$AS23="|","|",O$7+'INF S4 3-351'!$AS23)</f>
        <v>|</v>
      </c>
      <c r="P15" s="207">
        <f ca="1">IF('INF S4 3-351'!$AQ23="|","|",P$7+'INF S4 3-351'!$AQ23)</f>
        <v>0.45030214251338752</v>
      </c>
      <c r="Q15" s="83"/>
      <c r="R15" s="190" t="str">
        <f ca="1">IF('INF S4 3-351'!$AS23="|","|",R$7+'INF S4 3-351'!$AS23)</f>
        <v>|</v>
      </c>
      <c r="S15" s="207">
        <f ca="1">IF('INF S4 3-351'!$AQ23="|","|",S$7+'INF S4 3-351'!$AQ23)</f>
        <v>0.53363547584672089</v>
      </c>
      <c r="T15" s="83"/>
      <c r="U15" s="190" t="str">
        <f ca="1">IF('INF S4 3-351'!$AS23="|","|",U$7+'INF S4 3-351'!$AS23)</f>
        <v>|</v>
      </c>
      <c r="V15" s="207">
        <f ca="1">IF('INF S4 3-351'!$AQ23="|","|",V$7+'INF S4 3-351'!$AQ23)</f>
        <v>0.61696880918005426</v>
      </c>
      <c r="W15" s="83"/>
      <c r="X15" s="207">
        <f ca="1">IF('INF S4 3-351'!$AQ23="|","|",X$7+'INF S4 3-351'!$AQ23)</f>
        <v>0.67946880918005426</v>
      </c>
      <c r="Y15" s="190" t="str">
        <f ca="1">IF('INF S4 3-351'!$AS23="|","|",Y$7+'INF S4 3-351'!$AS23)</f>
        <v>|</v>
      </c>
      <c r="Z15" s="83"/>
      <c r="AA15" s="207">
        <f ca="1">IF('INF S4 3-351'!$AQ23="|","|",AA$7+'INF S4 3-351'!$AQ23)</f>
        <v>0.72113547584672089</v>
      </c>
      <c r="AB15" s="190" t="str">
        <f ca="1">IF('INF S4 3-351'!$AS23="|","|",AB$7+'INF S4 3-351'!$AS23)</f>
        <v>|</v>
      </c>
      <c r="AC15" s="83"/>
      <c r="AD15" s="207">
        <f ca="1">IF('INF S4 3-351'!$AQ23="|","|",AD$7+'INF S4 3-351'!$AQ23)</f>
        <v>0.76280214251338752</v>
      </c>
      <c r="AE15" s="190" t="str">
        <f ca="1">IF('INF S4 3-351'!$AS23="|","|",AE$7+'INF S4 3-351'!$AS23)</f>
        <v>|</v>
      </c>
      <c r="AF15" s="83"/>
      <c r="AG15" s="207">
        <f ca="1">IF('INF S4 3-351'!$AQ23="|","|",AG$7+'INF S4 3-351'!$AQ23)</f>
        <v>0.82530214251338752</v>
      </c>
      <c r="AH15" s="190" t="str">
        <f ca="1">IF('INF S4 3-351'!$AS23="|","|",AH$7+'INF S4 3-351'!$AS23)</f>
        <v>|</v>
      </c>
      <c r="AI15" s="83"/>
      <c r="AJ15" s="207">
        <f ca="1">IF('INF S4 3-351'!$AQ23="|","|",AJ$7+'INF S4 3-351'!$AQ23)</f>
        <v>0.90863547584672089</v>
      </c>
      <c r="AK15" s="190" t="str">
        <f ca="1">IF('INF S4 3-351'!$AS23="|","|",AK$7+'INF S4 3-351'!$AS23)</f>
        <v>|</v>
      </c>
      <c r="AL15" s="83"/>
      <c r="AM15" s="207">
        <f ca="1">IF('INF S4 3-351'!$AQ23="|","|",AM$7+'INF S4 3-351'!$AQ23)</f>
        <v>0.99196880918005415</v>
      </c>
      <c r="CU15" s="185">
        <v>42.387</v>
      </c>
      <c r="CV15" s="154" t="s">
        <v>155</v>
      </c>
      <c r="CW15" s="180"/>
      <c r="CX15" s="83"/>
      <c r="CY15" s="190" t="str">
        <f ca="1">IF('INF S4 3-351'!$BA23="|","|",CY$16+'INF S4 3-351'!$BA23)</f>
        <v>|</v>
      </c>
      <c r="CZ15" s="207">
        <f ca="1">IF('INF S4 3-351'!$AY23="|","|",CZ$16+'INF S4 3-351'!$AY23)</f>
        <v>0.23757258082405333</v>
      </c>
      <c r="DA15" s="83"/>
      <c r="DB15" s="190" t="str">
        <f ca="1">IF('INF S4 3-351'!$BA23="|","|",DB$16+'INF S4 3-351'!$BA23)</f>
        <v>|</v>
      </c>
      <c r="DC15" s="207">
        <f ca="1">IF('INF S4 3-351'!$AY23="|","|",DC$16+'INF S4 3-351'!$AY23)</f>
        <v>0.27923924749071999</v>
      </c>
      <c r="DD15" s="83"/>
      <c r="DE15" s="190" t="str">
        <f ca="1">IF('INF S4 3-351'!$BA23="|","|",DE$16+'INF S4 3-351'!$BA23)</f>
        <v>|</v>
      </c>
      <c r="DF15" s="207">
        <f ca="1">IF('INF S4 3-351'!$AY23="|","|",DF$16+'INF S4 3-351'!$AY23)</f>
        <v>0.32090591415738667</v>
      </c>
      <c r="DG15" s="83"/>
      <c r="DH15" s="190" t="str">
        <f ca="1">IF('INF S4 3-351'!$BA23="|","|",DH$16+'INF S4 3-351'!$BA23)</f>
        <v>|</v>
      </c>
      <c r="DI15" s="207">
        <f ca="1">IF('INF S4 3-351'!$AY23="|","|",DI$16+'INF S4 3-351'!$AY23)</f>
        <v>0.36257258082405336</v>
      </c>
      <c r="DJ15" s="83"/>
      <c r="DK15" s="207">
        <f ca="1">IF('INF S4 3-351'!$AY23="|","|",DK$16+'INF S4 3-351'!$AY23)</f>
        <v>0.42507258082405336</v>
      </c>
      <c r="DL15" s="190" t="str">
        <f ca="1">IF('INF S4 3-351'!$BA23="|","|",DL$16+'INF S4 3-351'!$BA23)</f>
        <v>|</v>
      </c>
      <c r="DM15" s="83"/>
      <c r="DN15" s="207">
        <f ca="1">IF('INF S4 3-351'!$AY23="|","|",DN$16+'INF S4 3-351'!$AY23)</f>
        <v>0.50840591415738667</v>
      </c>
      <c r="DO15" s="190" t="str">
        <f ca="1">IF('INF S4 3-351'!$BA23="|","|",DO$16+'INF S4 3-351'!$BA23)</f>
        <v>|</v>
      </c>
      <c r="DP15" s="83"/>
      <c r="DQ15" s="207">
        <f ca="1">IF('INF S4 3-351'!$AY23="|","|",DQ$16+'INF S4 3-351'!$AY23)</f>
        <v>0.59173924749072004</v>
      </c>
      <c r="DR15" s="190" t="str">
        <f ca="1">IF('INF S4 3-351'!$BA23="|","|",DR$16+'INF S4 3-351'!$BA23)</f>
        <v>|</v>
      </c>
      <c r="DS15" s="83"/>
      <c r="DT15" s="207">
        <f ca="1">IF('INF S4 3-351'!$AY23="|","|",DT$16+'INF S4 3-351'!$AY23)</f>
        <v>0.65423924749072004</v>
      </c>
      <c r="DU15" s="83"/>
      <c r="DV15" s="190" t="str">
        <f ca="1">IF('INF S4 3-351'!$BA23="|","|",DV$16+'INF S4 3-351'!$BA23)</f>
        <v>|</v>
      </c>
      <c r="DW15" s="207">
        <f ca="1">IF('INF S4 3-351'!$AY23="|","|",DW$16+'INF S4 3-351'!$AY23)</f>
        <v>0.69590591415738678</v>
      </c>
      <c r="DX15" s="83"/>
      <c r="DY15" s="190" t="str">
        <f ca="1">IF('INF S4 3-351'!$BA23="|","|",DY$16+'INF S4 3-351'!$BA23)</f>
        <v>|</v>
      </c>
      <c r="DZ15" s="207">
        <f ca="1">IF('INF S4 3-351'!$AY23="|","|",DZ$16+'INF S4 3-351'!$AY23)</f>
        <v>0.73757258082405341</v>
      </c>
      <c r="EA15" s="83"/>
      <c r="EB15" s="190" t="str">
        <f ca="1">IF('INF S4 3-351'!$BA23="|","|",EB$16+'INF S4 3-351'!$BA23)</f>
        <v>|</v>
      </c>
      <c r="EC15" s="207">
        <f ca="1">IF('INF S4 3-351'!$AY23="|","|",EC$16+'INF S4 3-351'!$AY23)</f>
        <v>0.80007258082405341</v>
      </c>
      <c r="ED15" s="207">
        <f ca="1">IF('INF S4 3-351'!$AY23="|","|",ED$16+'INF S4 3-351'!$AY23)</f>
        <v>0.84173924749072004</v>
      </c>
      <c r="EE15" s="190" t="str">
        <f ca="1">IF('INF S4 3-351'!$BA23="|","|",EE$16+'INF S4 3-351'!$BA23)</f>
        <v>|</v>
      </c>
      <c r="EF15" s="207">
        <f ca="1">IF('INF S4 3-351'!$AY23="|","|",EF$16+'INF S4 3-351'!$AY23)</f>
        <v>0.88340591415738678</v>
      </c>
      <c r="EG15" s="83"/>
      <c r="EH15" s="190" t="str">
        <f ca="1">IF('INF S4 3-351'!$BA23="|","|",EH$16+'INF S4 3-351'!$BA23)</f>
        <v>|</v>
      </c>
      <c r="EI15" s="207">
        <f ca="1">IF('INF S4 3-351'!$AY23="|","|",EI$16+'INF S4 3-351'!$AY23)</f>
        <v>0.96673924749072004</v>
      </c>
    </row>
    <row r="16" spans="1:139" s="666" customFormat="1">
      <c r="A16" s="186">
        <v>51.109000000000002</v>
      </c>
      <c r="B16" s="661" t="s">
        <v>154</v>
      </c>
      <c r="C16" s="662"/>
      <c r="D16" s="663"/>
      <c r="E16" s="665">
        <f ca="1">IF('INF S4 3-351'!$AS24="|","|",E$7+'INF S4 3-351'!$AS24)</f>
        <v>0.2731879166666667</v>
      </c>
      <c r="F16" s="663"/>
      <c r="G16" s="664">
        <f ca="1">IF('INF S4 3-351'!$AQ24="|","|",G$7+'INF S4 3-351'!$AQ24)</f>
        <v>0.308360834448552</v>
      </c>
      <c r="H16" s="665">
        <f ca="1">IF('INF S4 3-351'!$AS24="|","|",H$7+'INF S4 3-351'!$AS24)</f>
        <v>0.31485458333333333</v>
      </c>
      <c r="I16" s="663"/>
      <c r="J16" s="664">
        <f ca="1">IF('INF S4 3-351'!$AQ24="|","|",J$7+'INF S4 3-351'!$AQ24)</f>
        <v>0.35002750111521869</v>
      </c>
      <c r="K16" s="665">
        <f ca="1">IF('INF S4 3-351'!$AS24="|","|",K$7+'INF S4 3-351'!$AS24)</f>
        <v>0.35652125000000001</v>
      </c>
      <c r="L16" s="663"/>
      <c r="M16" s="664">
        <f ca="1">IF('INF S4 3-351'!$AQ24="|","|",M$7+'INF S4 3-351'!$AQ24)</f>
        <v>0.39169416778188532</v>
      </c>
      <c r="N16" s="663"/>
      <c r="O16" s="665">
        <f ca="1">IF('INF S4 3-351'!$AS24="|","|",O$7+'INF S4 3-351'!$AS24)</f>
        <v>0.43985458333333333</v>
      </c>
      <c r="P16" s="664">
        <f ca="1">IF('INF S4 3-351'!$AQ24="|","|",P$7+'INF S4 3-351'!$AQ24)</f>
        <v>0.45419416778188532</v>
      </c>
      <c r="Q16" s="663"/>
      <c r="R16" s="665">
        <f ca="1">IF('INF S4 3-351'!$AS24="|","|",R$7+'INF S4 3-351'!$AS24)</f>
        <v>0.52318791666666664</v>
      </c>
      <c r="S16" s="664">
        <f ca="1">IF('INF S4 3-351'!$AQ24="|","|",S$7+'INF S4 3-351'!$AQ24)</f>
        <v>0.53752750111521863</v>
      </c>
      <c r="T16" s="663"/>
      <c r="U16" s="665">
        <f ca="1">IF('INF S4 3-351'!$AS24="|","|",U$7+'INF S4 3-351'!$AS24)</f>
        <v>0.60652125000000001</v>
      </c>
      <c r="V16" s="664">
        <f ca="1">IF('INF S4 3-351'!$AQ24="|","|",V$7+'INF S4 3-351'!$AQ24)</f>
        <v>0.620860834448552</v>
      </c>
      <c r="W16" s="663"/>
      <c r="X16" s="664">
        <f ca="1">IF('INF S4 3-351'!$AQ24="|","|",X$7+'INF S4 3-351'!$AQ24)</f>
        <v>0.683360834448552</v>
      </c>
      <c r="Y16" s="665">
        <f ca="1">IF('INF S4 3-351'!$AS24="|","|",Y$7+'INF S4 3-351'!$AS24)</f>
        <v>0.68985458333333327</v>
      </c>
      <c r="Z16" s="663"/>
      <c r="AA16" s="664">
        <f ca="1">IF('INF S4 3-351'!$AQ24="|","|",AA$7+'INF S4 3-351'!$AQ24)</f>
        <v>0.72502750111521863</v>
      </c>
      <c r="AB16" s="665">
        <f ca="1">IF('INF S4 3-351'!$AS24="|","|",AB$7+'INF S4 3-351'!$AS24)</f>
        <v>0.7315212499999999</v>
      </c>
      <c r="AC16" s="663"/>
      <c r="AD16" s="664">
        <f ca="1">IF('INF S4 3-351'!$AQ24="|","|",AD$7+'INF S4 3-351'!$AQ24)</f>
        <v>0.76669416778188526</v>
      </c>
      <c r="AE16" s="665">
        <f ca="1">IF('INF S4 3-351'!$AS24="|","|",AE$7+'INF S4 3-351'!$AS24)</f>
        <v>0.77318791666666664</v>
      </c>
      <c r="AF16" s="663"/>
      <c r="AG16" s="664">
        <f ca="1">IF('INF S4 3-351'!$AQ24="|","|",AG$7+'INF S4 3-351'!$AQ24)</f>
        <v>0.82919416778188526</v>
      </c>
      <c r="AH16" s="665">
        <f ca="1">IF('INF S4 3-351'!$AS24="|","|",AH$7+'INF S4 3-351'!$AS24)</f>
        <v>0.8565212499999999</v>
      </c>
      <c r="AI16" s="663"/>
      <c r="AJ16" s="664">
        <f ca="1">IF('INF S4 3-351'!$AQ24="|","|",AJ$7+'INF S4 3-351'!$AQ24)</f>
        <v>0.91252750111521863</v>
      </c>
      <c r="AK16" s="665">
        <f ca="1">IF('INF S4 3-351'!$AS24="|","|",AK$7+'INF S4 3-351'!$AS24)</f>
        <v>0.93985458333333327</v>
      </c>
      <c r="AL16" s="663"/>
      <c r="AM16" s="664">
        <f ca="1">IF('INF S4 3-351'!$AQ24="|","|",AM$7+'INF S4 3-351'!$AQ24)</f>
        <v>0.99586083444855189</v>
      </c>
      <c r="CU16" s="186">
        <v>51.109000000000002</v>
      </c>
      <c r="CV16" s="661" t="s">
        <v>154</v>
      </c>
      <c r="CW16" s="662"/>
      <c r="CX16" s="663"/>
      <c r="CY16" s="665">
        <v>0.22708333333333333</v>
      </c>
      <c r="CZ16" s="664">
        <v>0.23333333333333331</v>
      </c>
      <c r="DA16" s="663"/>
      <c r="DB16" s="665">
        <v>0.26874999999999999</v>
      </c>
      <c r="DC16" s="664">
        <v>0.27499999999999997</v>
      </c>
      <c r="DD16" s="663"/>
      <c r="DE16" s="665">
        <v>0.31041666666666667</v>
      </c>
      <c r="DF16" s="664">
        <v>0.31666666666666665</v>
      </c>
      <c r="DG16" s="663"/>
      <c r="DH16" s="665">
        <v>0.3520833333333333</v>
      </c>
      <c r="DI16" s="664">
        <v>0.35833333333333334</v>
      </c>
      <c r="DJ16" s="663"/>
      <c r="DK16" s="664">
        <v>0.42083333333333334</v>
      </c>
      <c r="DL16" s="665">
        <v>0.43541666666666662</v>
      </c>
      <c r="DM16" s="663"/>
      <c r="DN16" s="664">
        <v>0.50416666666666665</v>
      </c>
      <c r="DO16" s="665">
        <v>0.51874999999999993</v>
      </c>
      <c r="DP16" s="663"/>
      <c r="DQ16" s="664">
        <v>0.58750000000000002</v>
      </c>
      <c r="DR16" s="665">
        <v>0.6020833333333333</v>
      </c>
      <c r="DS16" s="663"/>
      <c r="DT16" s="664">
        <v>0.65</v>
      </c>
      <c r="DU16" s="663"/>
      <c r="DV16" s="665">
        <v>0.68541666666666667</v>
      </c>
      <c r="DW16" s="664">
        <v>0.69166666666666676</v>
      </c>
      <c r="DX16" s="663"/>
      <c r="DY16" s="665">
        <v>0.7270833333333333</v>
      </c>
      <c r="DZ16" s="664">
        <v>0.73333333333333339</v>
      </c>
      <c r="EA16" s="663"/>
      <c r="EB16" s="665">
        <v>0.76874999999999993</v>
      </c>
      <c r="EC16" s="664">
        <v>0.79583333333333339</v>
      </c>
      <c r="ED16" s="664">
        <v>0.83750000000000002</v>
      </c>
      <c r="EE16" s="665">
        <v>0.8520833333333333</v>
      </c>
      <c r="EF16" s="664">
        <v>0.87916666666666676</v>
      </c>
      <c r="EG16" s="663"/>
      <c r="EH16" s="665">
        <v>0.93541666666666667</v>
      </c>
      <c r="EI16" s="664">
        <v>0.96250000000000002</v>
      </c>
    </row>
    <row r="46" spans="1:195" s="389" customFormat="1">
      <c r="D46" s="389">
        <f t="array" ref="D46">INDEX($A7:$A45,MATCH(FALSE,ISBLANK(D7:D45),0))-INDEX($A7:$A45,MATCH("Poznań Główny",$B7:$B45,0))</f>
        <v>0</v>
      </c>
      <c r="E46" s="389">
        <f t="array" ref="E46">INDEX($A7:$A45,MATCH(FALSE,ISBLANK(E7:E45),0))-INDEX($A7:$A45,MATCH("Poznań Główny",$B7:$B45,0))</f>
        <v>0</v>
      </c>
      <c r="F46" s="389">
        <f t="array" ref="F46">INDEX($A7:$A45,MATCH(FALSE,ISBLANK(F7:F45),0))-INDEX($A7:$A45,MATCH("Poznań Główny",$B7:$B45,0))</f>
        <v>0</v>
      </c>
      <c r="G46" s="389">
        <f t="array" ref="G46">INDEX($A7:$A45,MATCH(FALSE,ISBLANK(G7:G45),0))-INDEX($A7:$A45,MATCH("Poznań Główny",$B7:$B45,0))</f>
        <v>0</v>
      </c>
      <c r="H46" s="389">
        <f t="array" ref="H46">INDEX($A7:$A45,MATCH(FALSE,ISBLANK(H7:H45),0))-INDEX($A7:$A45,MATCH("Poznań Główny",$B7:$B45,0))</f>
        <v>0</v>
      </c>
      <c r="I46" s="389">
        <f t="array" ref="I46">INDEX($A7:$A45,MATCH(FALSE,ISBLANK(I7:I45),0))-INDEX($A7:$A45,MATCH("Poznań Główny",$B7:$B45,0))</f>
        <v>0</v>
      </c>
      <c r="J46" s="389">
        <f t="array" ref="J46">INDEX($A7:$A45,MATCH(FALSE,ISBLANK(J7:J45),0))-INDEX($A7:$A45,MATCH("Poznań Główny",$B7:$B45,0))</f>
        <v>0</v>
      </c>
      <c r="K46" s="389">
        <f t="array" ref="K46">INDEX($A7:$A45,MATCH(FALSE,ISBLANK(K7:K45),0))-INDEX($A7:$A45,MATCH("Poznań Główny",$B7:$B45,0))</f>
        <v>0</v>
      </c>
      <c r="L46" s="389">
        <f t="array" ref="L46">INDEX($A7:$A45,MATCH(FALSE,ISBLANK(L7:L45),0))-INDEX($A7:$A45,MATCH("Poznań Główny",$B7:$B45,0))</f>
        <v>0</v>
      </c>
      <c r="M46" s="389">
        <f t="array" ref="M46">INDEX($A7:$A45,MATCH(FALSE,ISBLANK(M7:M45),0))-INDEX($A7:$A45,MATCH("Poznań Główny",$B7:$B45,0))</f>
        <v>0</v>
      </c>
      <c r="N46" s="389">
        <f t="array" ref="N46">INDEX($A7:$A45,MATCH(FALSE,ISBLANK(N7:N45),0))-INDEX($A7:$A45,MATCH("Poznań Główny",$B7:$B45,0))</f>
        <v>0</v>
      </c>
      <c r="O46" s="389">
        <f t="array" ref="O46">INDEX($A7:$A45,MATCH(FALSE,ISBLANK(O7:O45),0))-INDEX($A7:$A45,MATCH("Poznań Główny",$B7:$B45,0))</f>
        <v>0</v>
      </c>
      <c r="P46" s="389">
        <f t="array" ref="P46">INDEX($A7:$A45,MATCH(FALSE,ISBLANK(P7:P45),0))-INDEX($A7:$A45,MATCH("Poznań Główny",$B7:$B45,0))</f>
        <v>0</v>
      </c>
      <c r="Q46" s="389">
        <f t="array" ref="Q46">INDEX($A7:$A45,MATCH(FALSE,ISBLANK(Q7:Q45),0))-INDEX($A7:$A45,MATCH("Poznań Główny",$B7:$B45,0))</f>
        <v>0</v>
      </c>
      <c r="R46" s="389">
        <f t="array" ref="R46">INDEX($A7:$A45,MATCH(FALSE,ISBLANK(R7:R45),0))-INDEX($A7:$A45,MATCH("Poznań Główny",$B7:$B45,0))</f>
        <v>0</v>
      </c>
      <c r="S46" s="389">
        <f t="array" ref="S46">INDEX($A7:$A45,MATCH(FALSE,ISBLANK(S7:S45),0))-INDEX($A7:$A45,MATCH("Poznań Główny",$B7:$B45,0))</f>
        <v>0</v>
      </c>
      <c r="T46" s="389">
        <f t="array" ref="T46">INDEX($A7:$A45,MATCH(FALSE,ISBLANK(T7:T45),0))-INDEX($A7:$A45,MATCH("Poznań Główny",$B7:$B45,0))</f>
        <v>0</v>
      </c>
      <c r="U46" s="389">
        <f t="array" ref="U46">INDEX($A7:$A45,MATCH(FALSE,ISBLANK(U7:U45),0))-INDEX($A7:$A45,MATCH("Poznań Główny",$B7:$B45,0))</f>
        <v>0</v>
      </c>
      <c r="V46" s="389">
        <f t="array" ref="V46">INDEX($A7:$A45,MATCH(FALSE,ISBLANK(V7:V45),0))-INDEX($A7:$A45,MATCH("Poznań Główny",$B7:$B45,0))</f>
        <v>0</v>
      </c>
      <c r="W46" s="389">
        <f t="array" ref="W46">INDEX($A7:$A45,MATCH(FALSE,ISBLANK(W7:W45),0))-INDEX($A7:$A45,MATCH("Poznań Główny",$B7:$B45,0))</f>
        <v>0</v>
      </c>
      <c r="X46" s="389">
        <f t="array" ref="X46">INDEX($A7:$A45,MATCH(FALSE,ISBLANK(X7:X45),0))-INDEX($A7:$A45,MATCH("Poznań Główny",$B7:$B45,0))</f>
        <v>0</v>
      </c>
      <c r="Y46" s="389">
        <f t="array" ref="Y46">INDEX($A7:$A45,MATCH(FALSE,ISBLANK(Y7:Y45),0))-INDEX($A7:$A45,MATCH("Poznań Główny",$B7:$B45,0))</f>
        <v>0</v>
      </c>
      <c r="Z46" s="389">
        <f t="array" ref="Z46">INDEX($A7:$A45,MATCH(FALSE,ISBLANK(Z7:Z45),0))-INDEX($A7:$A45,MATCH("Poznań Główny",$B7:$B45,0))</f>
        <v>0</v>
      </c>
      <c r="AA46" s="389">
        <f t="array" ref="AA46">INDEX($A7:$A45,MATCH(FALSE,ISBLANK(AA7:AA45),0))-INDEX($A7:$A45,MATCH("Poznań Główny",$B7:$B45,0))</f>
        <v>0</v>
      </c>
      <c r="AB46" s="389">
        <f t="array" ref="AB46">INDEX($A7:$A45,MATCH(FALSE,ISBLANK(AB7:AB45),0))-INDEX($A7:$A45,MATCH("Poznań Główny",$B7:$B45,0))</f>
        <v>0</v>
      </c>
      <c r="AC46" s="389">
        <f t="array" ref="AC46">INDEX($A7:$A45,MATCH(FALSE,ISBLANK(AC7:AC45),0))-INDEX($A7:$A45,MATCH("Poznań Główny",$B7:$B45,0))</f>
        <v>0</v>
      </c>
      <c r="AD46" s="389">
        <f t="array" ref="AD46">INDEX($A7:$A45,MATCH(FALSE,ISBLANK(AD7:AD45),0))-INDEX($A7:$A45,MATCH("Poznań Główny",$B7:$B45,0))</f>
        <v>0</v>
      </c>
      <c r="AE46" s="389">
        <f t="array" ref="AE46">INDEX($A7:$A45,MATCH(FALSE,ISBLANK(AE7:AE45),0))-INDEX($A7:$A45,MATCH("Poznań Główny",$B7:$B45,0))</f>
        <v>0</v>
      </c>
      <c r="AF46" s="389">
        <f t="array" ref="AF46">INDEX($A7:$A45,MATCH(FALSE,ISBLANK(AF7:AF45),0))-INDEX($A7:$A45,MATCH("Poznań Główny",$B7:$B45,0))</f>
        <v>0</v>
      </c>
      <c r="AG46" s="389">
        <f t="array" ref="AG46">INDEX($A7:$A45,MATCH(FALSE,ISBLANK(AG7:AG45),0))-INDEX($A7:$A45,MATCH("Poznań Główny",$B7:$B45,0))</f>
        <v>0</v>
      </c>
      <c r="AH46" s="389">
        <f t="array" ref="AH46">INDEX($A7:$A45,MATCH(FALSE,ISBLANK(AH7:AH45),0))-INDEX($A7:$A45,MATCH("Poznań Główny",$B7:$B45,0))</f>
        <v>0</v>
      </c>
      <c r="AI46" s="389">
        <f t="array" ref="AI46">INDEX($A7:$A45,MATCH(FALSE,ISBLANK(AI7:AI45),0))-INDEX($A7:$A45,MATCH("Poznań Główny",$B7:$B45,0))</f>
        <v>0</v>
      </c>
      <c r="AJ46" s="389">
        <f t="array" ref="AJ46">INDEX($A7:$A45,MATCH(FALSE,ISBLANK(AJ7:AJ45),0))-INDEX($A7:$A45,MATCH("Poznań Główny",$B7:$B45,0))</f>
        <v>0</v>
      </c>
      <c r="AK46" s="389">
        <f t="array" ref="AK46">INDEX($A7:$A45,MATCH(FALSE,ISBLANK(AK7:AK45),0))-INDEX($A7:$A45,MATCH("Poznań Główny",$B7:$B45,0))</f>
        <v>0</v>
      </c>
      <c r="AL46" s="389">
        <f t="array" ref="AL46">INDEX($A7:$A45,MATCH(FALSE,ISBLANK(AL7:AL45),0))-INDEX($A7:$A45,MATCH("Poznań Główny",$B7:$B45,0))</f>
        <v>0</v>
      </c>
      <c r="AM46" s="389">
        <f t="array" ref="AM46">INDEX($A7:$A45,MATCH(FALSE,ISBLANK(AM7:AM45),0))-INDEX($A7:$A45,MATCH("Poznań Główny",$B7:$B45,0))</f>
        <v>0</v>
      </c>
      <c r="AN46" s="389" t="e">
        <f t="array" ref="AN46">INDEX($A7:$A45,MATCH(FALSE,ISBLANK(AN7:AN45),0))-INDEX($A7:$A45,MATCH("Poznań Główny",$B7:$B45,0))</f>
        <v>#N/A</v>
      </c>
      <c r="AO46" s="389" t="e">
        <f t="array" ref="AO46">INDEX($A7:$A45,MATCH(FALSE,ISBLANK(AO7:AO45),0))-INDEX($A7:$A45,MATCH("Poznań Główny",$B7:$B45,0))</f>
        <v>#N/A</v>
      </c>
      <c r="AP46" s="389" t="e">
        <f t="array" ref="AP46">INDEX($A7:$A45,MATCH(FALSE,ISBLANK(AP7:AP45),0))-INDEX($A7:$A45,MATCH("Poznań Główny",$B7:$B45,0))</f>
        <v>#N/A</v>
      </c>
      <c r="AQ46" s="389" t="e">
        <f t="array" ref="AQ46">INDEX($A7:$A45,MATCH(FALSE,ISBLANK(AQ7:AQ45),0))-INDEX($A7:$A45,MATCH("Poznań Główny",$B7:$B45,0))</f>
        <v>#N/A</v>
      </c>
      <c r="AR46" s="389" t="e">
        <f t="array" ref="AR46">INDEX($A7:$A45,MATCH(FALSE,ISBLANK(AR7:AR45),0))-INDEX($A7:$A45,MATCH("Poznań Główny",$B7:$B45,0))</f>
        <v>#N/A</v>
      </c>
      <c r="AS46" s="389" t="e">
        <f t="array" ref="AS46">INDEX($A7:$A45,MATCH(FALSE,ISBLANK(AS7:AS45),0))-INDEX($A7:$A45,MATCH("Poznań Główny",$B7:$B45,0))</f>
        <v>#N/A</v>
      </c>
      <c r="AT46" s="389" t="e">
        <f t="array" ref="AT46">INDEX($A7:$A45,MATCH(FALSE,ISBLANK(AT7:AT45),0))-INDEX($A7:$A45,MATCH("Poznań Główny",$B7:$B45,0))</f>
        <v>#N/A</v>
      </c>
      <c r="AU46" s="389" t="e">
        <f t="array" ref="AU46">INDEX($A7:$A45,MATCH(FALSE,ISBLANK(AU7:AU45),0))-INDEX($A7:$A45,MATCH("Poznań Główny",$B7:$B45,0))</f>
        <v>#N/A</v>
      </c>
      <c r="AV46" s="389" t="e">
        <f t="array" ref="AV46">INDEX($A7:$A45,MATCH(FALSE,ISBLANK(AV7:AV45),0))-INDEX($A7:$A45,MATCH("Poznań Główny",$B7:$B45,0))</f>
        <v>#N/A</v>
      </c>
      <c r="AW46" s="389" t="e">
        <f t="array" ref="AW46">INDEX($A7:$A45,MATCH(FALSE,ISBLANK(AW7:AW45),0))-INDEX($A7:$A45,MATCH("Poznań Główny",$B7:$B45,0))</f>
        <v>#N/A</v>
      </c>
      <c r="AX46" s="389" t="e">
        <f t="array" ref="AX46">INDEX($A7:$A45,MATCH(FALSE,ISBLANK(AX7:AX45),0))-INDEX($A7:$A45,MATCH("Poznań Główny",$B7:$B45,0))</f>
        <v>#N/A</v>
      </c>
      <c r="AY46" s="389" t="e">
        <f t="array" ref="AY46">INDEX($A7:$A45,MATCH(FALSE,ISBLANK(AY7:AY45),0))-INDEX($A7:$A45,MATCH("Poznań Główny",$B7:$B45,0))</f>
        <v>#N/A</v>
      </c>
      <c r="AZ46" s="389" t="e">
        <f t="array" ref="AZ46">INDEX($A7:$A45,MATCH(FALSE,ISBLANK(AZ7:AZ45),0))-INDEX($A7:$A45,MATCH("Poznań Główny",$B7:$B45,0))</f>
        <v>#N/A</v>
      </c>
      <c r="BA46" s="389" t="e">
        <f t="array" ref="BA46">INDEX($A7:$A45,MATCH(FALSE,ISBLANK(BA7:BA45),0))-INDEX($A7:$A45,MATCH("Poznań Główny",$B7:$B45,0))</f>
        <v>#N/A</v>
      </c>
      <c r="BB46" s="389" t="e">
        <f t="array" ref="BB46">INDEX($A7:$A45,MATCH(FALSE,ISBLANK(BB7:BB45),0))-INDEX($A7:$A45,MATCH("Poznań Główny",$B7:$B45,0))</f>
        <v>#N/A</v>
      </c>
      <c r="BC46" s="389" t="e">
        <f t="array" ref="BC46">INDEX($A7:$A45,MATCH(FALSE,ISBLANK(BC7:BC45),0))-INDEX($A7:$A45,MATCH("Poznań Główny",$B7:$B45,0))</f>
        <v>#N/A</v>
      </c>
      <c r="BD46" s="389" t="e">
        <f t="array" ref="BD46">INDEX($A7:$A45,MATCH(FALSE,ISBLANK(BD7:BD45),0))-INDEX($A7:$A45,MATCH("Poznań Główny",$B7:$B45,0))</f>
        <v>#N/A</v>
      </c>
      <c r="BE46" s="389" t="e">
        <f t="array" ref="BE46">INDEX($A7:$A45,MATCH(FALSE,ISBLANK(BE7:BE45),0))-INDEX($A7:$A45,MATCH("Poznań Główny",$B7:$B45,0))</f>
        <v>#N/A</v>
      </c>
      <c r="BF46" s="389" t="e">
        <f t="array" ref="BF46">INDEX($A7:$A45,MATCH(FALSE,ISBLANK(BF7:BF45),0))-INDEX($A7:$A45,MATCH("Poznań Główny",$B7:$B45,0))</f>
        <v>#N/A</v>
      </c>
      <c r="BG46" s="389" t="e">
        <f t="array" ref="BG46">INDEX($A7:$A45,MATCH(FALSE,ISBLANK(BG7:BG45),0))-INDEX($A7:$A45,MATCH("Poznań Główny",$B7:$B45,0))</f>
        <v>#N/A</v>
      </c>
      <c r="BH46" s="389" t="e">
        <f t="array" ref="BH46">INDEX($A7:$A45,MATCH(FALSE,ISBLANK(BH7:BH45),0))-INDEX($A7:$A45,MATCH("Poznań Główny",$B7:$B45,0))</f>
        <v>#N/A</v>
      </c>
      <c r="BI46" s="389" t="e">
        <f t="array" ref="BI46">INDEX($A7:$A45,MATCH(FALSE,ISBLANK(BI7:BI45),0))-INDEX($A7:$A45,MATCH("Poznań Główny",$B7:$B45,0))</f>
        <v>#N/A</v>
      </c>
      <c r="BJ46" s="389" t="e">
        <f t="array" ref="BJ46">INDEX($A7:$A45,MATCH(FALSE,ISBLANK(BJ7:BJ45),0))-INDEX($A7:$A45,MATCH("Poznań Główny",$B7:$B45,0))</f>
        <v>#N/A</v>
      </c>
      <c r="BK46" s="389" t="e">
        <f t="array" ref="BK46">INDEX($A7:$A45,MATCH(FALSE,ISBLANK(BK7:BK45),0))-INDEX($A7:$A45,MATCH("Poznań Główny",$B7:$B45,0))</f>
        <v>#N/A</v>
      </c>
      <c r="BL46" s="389" t="e">
        <f t="array" ref="BL46">INDEX($A7:$A45,MATCH(FALSE,ISBLANK(BL7:BL45),0))-INDEX($A7:$A45,MATCH("Poznań Główny",$B7:$B45,0))</f>
        <v>#N/A</v>
      </c>
      <c r="BM46" s="389" t="e">
        <f t="array" ref="BM46">INDEX($A7:$A45,MATCH(FALSE,ISBLANK(BM7:BM45),0))-INDEX($A7:$A45,MATCH("Poznań Główny",$B7:$B45,0))</f>
        <v>#N/A</v>
      </c>
      <c r="BN46" s="389" t="e">
        <f t="array" ref="BN46">INDEX($A7:$A45,MATCH(FALSE,ISBLANK(BN7:BN45),0))-INDEX($A7:$A45,MATCH("Poznań Główny",$B7:$B45,0))</f>
        <v>#N/A</v>
      </c>
      <c r="BO46" s="389" t="e">
        <f t="array" ref="BO46">INDEX($A7:$A45,MATCH(FALSE,ISBLANK(BO7:BO45),0))-INDEX($A7:$A45,MATCH("Poznań Główny",$B7:$B45,0))</f>
        <v>#N/A</v>
      </c>
      <c r="BP46" s="389" t="e">
        <f t="array" ref="BP46">INDEX($A7:$A45,MATCH(FALSE,ISBLANK(BP7:BP45),0))-INDEX($A7:$A45,MATCH("Poznań Główny",$B7:$B45,0))</f>
        <v>#N/A</v>
      </c>
      <c r="BQ46" s="389" t="e">
        <f t="array" ref="BQ46">INDEX($A7:$A45,MATCH(FALSE,ISBLANK(BQ7:BQ45),0))-INDEX($A7:$A45,MATCH("Poznań Główny",$B7:$B45,0))</f>
        <v>#N/A</v>
      </c>
      <c r="BR46" s="389" t="e">
        <f t="array" ref="BR46">INDEX($A7:$A45,MATCH(FALSE,ISBLANK(BR7:BR45),0))-INDEX($A7:$A45,MATCH("Poznań Główny",$B7:$B45,0))</f>
        <v>#N/A</v>
      </c>
      <c r="BS46" s="389" t="e">
        <f t="array" ref="BS46">INDEX($A7:$A45,MATCH(FALSE,ISBLANK(BS7:BS45),0))-INDEX($A7:$A45,MATCH("Poznań Główny",$B7:$B45,0))</f>
        <v>#N/A</v>
      </c>
      <c r="BT46" s="389" t="e">
        <f t="array" ref="BT46">INDEX($A7:$A45,MATCH(FALSE,ISBLANK(BT7:BT45),0))-INDEX($A7:$A45,MATCH("Poznań Główny",$B7:$B45,0))</f>
        <v>#N/A</v>
      </c>
      <c r="BU46" s="389" t="e">
        <f t="array" ref="BU46">INDEX($A7:$A45,MATCH(FALSE,ISBLANK(BU7:BU45),0))-INDEX($A7:$A45,MATCH("Poznań Główny",$B7:$B45,0))</f>
        <v>#N/A</v>
      </c>
      <c r="BV46" s="389" t="e">
        <f t="array" ref="BV46">INDEX($A7:$A45,MATCH(FALSE,ISBLANK(BV7:BV45),0))-INDEX($A7:$A45,MATCH("Poznań Główny",$B7:$B45,0))</f>
        <v>#N/A</v>
      </c>
      <c r="BW46" s="389" t="e">
        <f t="array" ref="BW46">INDEX($A7:$A45,MATCH(FALSE,ISBLANK(BW7:BW45),0))-INDEX($A7:$A45,MATCH("Poznań Główny",$B7:$B45,0))</f>
        <v>#N/A</v>
      </c>
      <c r="BX46" s="389" t="e">
        <f t="array" ref="BX46">INDEX($A7:$A45,MATCH(FALSE,ISBLANK(BX7:BX45),0))-INDEX($A7:$A45,MATCH("Poznań Główny",$B7:$B45,0))</f>
        <v>#N/A</v>
      </c>
      <c r="BY46" s="389" t="e">
        <f t="array" ref="BY46">INDEX($A7:$A45,MATCH(FALSE,ISBLANK(BY7:BY45),0))-INDEX($A7:$A45,MATCH("Poznań Główny",$B7:$B45,0))</f>
        <v>#N/A</v>
      </c>
      <c r="BZ46" s="389" t="e">
        <f t="array" ref="BZ46">INDEX($A7:$A45,MATCH(FALSE,ISBLANK(BZ7:BZ45),0))-INDEX($A7:$A45,MATCH("Poznań Główny",$B7:$B45,0))</f>
        <v>#N/A</v>
      </c>
      <c r="CA46" s="389" t="e">
        <f t="array" ref="CA46">INDEX($A7:$A45,MATCH(FALSE,ISBLANK(CA7:CA45),0))-INDEX($A7:$A45,MATCH("Poznań Główny",$B7:$B45,0))</f>
        <v>#N/A</v>
      </c>
      <c r="CB46" s="389" t="e">
        <f t="array" ref="CB46">INDEX($A7:$A45,MATCH(FALSE,ISBLANK(CB7:CB45),0))-INDEX($A7:$A45,MATCH("Poznań Główny",$B7:$B45,0))</f>
        <v>#N/A</v>
      </c>
      <c r="CC46" s="389" t="e">
        <f t="array" ref="CC46">INDEX($A7:$A45,MATCH(FALSE,ISBLANK(CC7:CC45),0))-INDEX($A7:$A45,MATCH("Poznań Główny",$B7:$B45,0))</f>
        <v>#N/A</v>
      </c>
      <c r="CD46" s="389" t="e">
        <f t="array" ref="CD46">INDEX($A7:$A45,MATCH(FALSE,ISBLANK(CD7:CD45),0))-INDEX($A7:$A45,MATCH("Poznań Główny",$B7:$B45,0))</f>
        <v>#N/A</v>
      </c>
      <c r="CE46" s="389" t="e">
        <f t="array" ref="CE46">INDEX($A7:$A45,MATCH(FALSE,ISBLANK(CE7:CE45),0))-INDEX($A7:$A45,MATCH("Poznań Główny",$B7:$B45,0))</f>
        <v>#N/A</v>
      </c>
      <c r="CF46" s="389" t="e">
        <f t="array" ref="CF46">INDEX($A7:$A45,MATCH(FALSE,ISBLANK(CF7:CF45),0))-INDEX($A7:$A45,MATCH("Poznań Główny",$B7:$B45,0))</f>
        <v>#N/A</v>
      </c>
      <c r="CG46" s="389" t="e">
        <f t="array" ref="CG46">INDEX($A7:$A45,MATCH(FALSE,ISBLANK(CG7:CG45),0))-INDEX($A7:$A45,MATCH("Poznań Główny",$B7:$B45,0))</f>
        <v>#N/A</v>
      </c>
      <c r="CH46" s="389" t="e">
        <f t="array" ref="CH46">INDEX($A7:$A45,MATCH(FALSE,ISBLANK(CH7:CH45),0))-INDEX($A7:$A45,MATCH("Poznań Główny",$B7:$B45,0))</f>
        <v>#N/A</v>
      </c>
      <c r="CI46" s="389" t="e">
        <f t="array" ref="CI46">INDEX($A7:$A45,MATCH(FALSE,ISBLANK(CI7:CI45),0))-INDEX($A7:$A45,MATCH("Poznań Główny",$B7:$B45,0))</f>
        <v>#N/A</v>
      </c>
      <c r="CJ46" s="389" t="e">
        <f t="array" ref="CJ46">INDEX($A7:$A45,MATCH(FALSE,ISBLANK(CJ7:CJ45),0))-INDEX($A7:$A45,MATCH("Poznań Główny",$B7:$B45,0))</f>
        <v>#N/A</v>
      </c>
      <c r="CK46" s="389" t="e">
        <f t="array" ref="CK46">INDEX($A7:$A45,MATCH(FALSE,ISBLANK(CK7:CK45),0))-INDEX($A7:$A45,MATCH("Poznań Główny",$B7:$B45,0))</f>
        <v>#N/A</v>
      </c>
      <c r="CL46" s="389" t="e">
        <f t="array" ref="CL46">INDEX($A7:$A45,MATCH(FALSE,ISBLANK(CL7:CL45),0))-INDEX($A7:$A45,MATCH("Poznań Główny",$B7:$B45,0))</f>
        <v>#N/A</v>
      </c>
      <c r="CM46" s="389" t="e">
        <f t="array" ref="CM46">INDEX($A7:$A45,MATCH(FALSE,ISBLANK(CM7:CM45),0))-INDEX($A7:$A45,MATCH("Poznań Główny",$B7:$B45,0))</f>
        <v>#N/A</v>
      </c>
      <c r="CN46" s="389" t="e">
        <f t="array" ref="CN46">INDEX($A7:$A45,MATCH(FALSE,ISBLANK(CN7:CN45),0))-INDEX($A7:$A45,MATCH("Poznań Główny",$B7:$B45,0))</f>
        <v>#N/A</v>
      </c>
      <c r="CO46" s="389" t="e">
        <f t="array" ref="CO46">INDEX($A7:$A45,MATCH(FALSE,ISBLANK(CO7:CO45),0))-INDEX($A7:$A45,MATCH("Poznań Główny",$B7:$B45,0))</f>
        <v>#N/A</v>
      </c>
      <c r="CP46" s="389" t="e">
        <f t="array" ref="CP46">INDEX($A7:$A45,MATCH(FALSE,ISBLANK(CP7:CP45),0))-INDEX($A7:$A45,MATCH("Poznań Główny",$B7:$B45,0))</f>
        <v>#N/A</v>
      </c>
      <c r="CQ46" s="389" t="e">
        <f t="array" ref="CQ46">INDEX($A7:$A45,MATCH(FALSE,ISBLANK(CQ7:CQ45),0))-INDEX($A7:$A45,MATCH("Poznań Główny",$B7:$B45,0))</f>
        <v>#N/A</v>
      </c>
      <c r="CR46" s="389" t="e">
        <f t="array" ref="CR46">INDEX($A7:$A45,MATCH(FALSE,ISBLANK(CR7:CR45),0))-INDEX($A7:$A45,MATCH("Poznań Główny",$B7:$B45,0))</f>
        <v>#N/A</v>
      </c>
      <c r="CS46" s="389" t="e">
        <f t="array" ref="CS46">INDEX($A7:$A45,MATCH(FALSE,ISBLANK(CS7:CS45),0))-INDEX($A7:$A45,MATCH("Poznań Główny",$B7:$B45,0))</f>
        <v>#N/A</v>
      </c>
      <c r="CX46" s="389">
        <f t="array" ref="CX46">INDEX($A7:$A45,MATCH(FALSE,ISBLANK(CX7:CX45),0))-INDEX($A7:$A45,MATCH("Poznań Główny",$B7:$B45,0))</f>
        <v>0</v>
      </c>
      <c r="CY46" s="389">
        <f t="array" ref="CY46">INDEX($A7:$A45,MATCH(FALSE,ISBLANK(CY7:CY45),0))-INDEX($A7:$A45,MATCH("Poznań Główny",$B7:$B45,0))</f>
        <v>0</v>
      </c>
      <c r="CZ46" s="389">
        <f t="array" ref="CZ46">INDEX($A7:$A45,MATCH(FALSE,ISBLANK(CZ7:CZ45),0))-INDEX($A7:$A45,MATCH("Poznań Główny",$B7:$B45,0))</f>
        <v>0</v>
      </c>
      <c r="DA46" s="389">
        <f t="array" ref="DA46">INDEX($A7:$A45,MATCH(FALSE,ISBLANK(DA7:DA45),0))-INDEX($A7:$A45,MATCH("Poznań Główny",$B7:$B45,0))</f>
        <v>0</v>
      </c>
      <c r="DB46" s="389">
        <f t="array" ref="DB46">INDEX($A7:$A45,MATCH(FALSE,ISBLANK(DB7:DB45),0))-INDEX($A7:$A45,MATCH("Poznań Główny",$B7:$B45,0))</f>
        <v>0</v>
      </c>
      <c r="DC46" s="389">
        <f t="array" ref="DC46">INDEX($A7:$A45,MATCH(FALSE,ISBLANK(DC7:DC45),0))-INDEX($A7:$A45,MATCH("Poznań Główny",$B7:$B45,0))</f>
        <v>0</v>
      </c>
      <c r="DD46" s="389">
        <f t="array" ref="DD46">INDEX($A7:$A45,MATCH(FALSE,ISBLANK(DD7:DD45),0))-INDEX($A7:$A45,MATCH("Poznań Główny",$B7:$B45,0))</f>
        <v>0</v>
      </c>
      <c r="DE46" s="389">
        <f t="array" ref="DE46">INDEX($A7:$A45,MATCH(FALSE,ISBLANK(DE7:DE45),0))-INDEX($A7:$A45,MATCH("Poznań Główny",$B7:$B45,0))</f>
        <v>0</v>
      </c>
      <c r="DF46" s="389">
        <f t="array" ref="DF46">INDEX($A7:$A45,MATCH(FALSE,ISBLANK(DF7:DF45),0))-INDEX($A7:$A45,MATCH("Poznań Główny",$B7:$B45,0))</f>
        <v>0</v>
      </c>
      <c r="DG46" s="389">
        <f t="array" ref="DG46">INDEX($A7:$A45,MATCH(FALSE,ISBLANK(DG7:DG45),0))-INDEX($A7:$A45,MATCH("Poznań Główny",$B7:$B45,0))</f>
        <v>0</v>
      </c>
      <c r="DH46" s="389">
        <f t="array" ref="DH46">INDEX($A7:$A45,MATCH(FALSE,ISBLANK(DH7:DH45),0))-INDEX($A7:$A45,MATCH("Poznań Główny",$B7:$B45,0))</f>
        <v>0</v>
      </c>
      <c r="DI46" s="389">
        <f t="array" ref="DI46">INDEX($A7:$A45,MATCH(FALSE,ISBLANK(DI7:DI45),0))-INDEX($A7:$A45,MATCH("Poznań Główny",$B7:$B45,0))</f>
        <v>0</v>
      </c>
      <c r="DJ46" s="389">
        <f t="array" ref="DJ46">INDEX($A7:$A45,MATCH(FALSE,ISBLANK(DJ7:DJ45),0))-INDEX($A7:$A45,MATCH("Poznań Główny",$B7:$B45,0))</f>
        <v>0</v>
      </c>
      <c r="DK46" s="389">
        <f t="array" ref="DK46">INDEX($A7:$A45,MATCH(FALSE,ISBLANK(DK7:DK45),0))-INDEX($A7:$A45,MATCH("Poznań Główny",$B7:$B45,0))</f>
        <v>0</v>
      </c>
      <c r="DL46" s="389">
        <f t="array" ref="DL46">INDEX($A7:$A45,MATCH(FALSE,ISBLANK(DL7:DL45),0))-INDEX($A7:$A45,MATCH("Poznań Główny",$B7:$B45,0))</f>
        <v>0</v>
      </c>
      <c r="DM46" s="389">
        <f t="array" ref="DM46">INDEX($A7:$A45,MATCH(FALSE,ISBLANK(DM7:DM45),0))-INDEX($A7:$A45,MATCH("Poznań Główny",$B7:$B45,0))</f>
        <v>0</v>
      </c>
      <c r="DN46" s="389">
        <f t="array" ref="DN46">INDEX($A7:$A45,MATCH(FALSE,ISBLANK(DN7:DN45),0))-INDEX($A7:$A45,MATCH("Poznań Główny",$B7:$B45,0))</f>
        <v>0</v>
      </c>
      <c r="DO46" s="389">
        <f t="array" ref="DO46">INDEX($A7:$A45,MATCH(FALSE,ISBLANK(DO7:DO45),0))-INDEX($A7:$A45,MATCH("Poznań Główny",$B7:$B45,0))</f>
        <v>0</v>
      </c>
      <c r="DP46" s="389">
        <f t="array" ref="DP46">INDEX($A7:$A45,MATCH(FALSE,ISBLANK(DP7:DP45),0))-INDEX($A7:$A45,MATCH("Poznań Główny",$B7:$B45,0))</f>
        <v>0</v>
      </c>
      <c r="DQ46" s="389">
        <f t="array" ref="DQ46">INDEX($A7:$A45,MATCH(FALSE,ISBLANK(DQ7:DQ45),0))-INDEX($A7:$A45,MATCH("Poznań Główny",$B7:$B45,0))</f>
        <v>0</v>
      </c>
      <c r="DR46" s="389">
        <f t="array" ref="DR46">INDEX($A7:$A45,MATCH(FALSE,ISBLANK(DR7:DR45),0))-INDEX($A7:$A45,MATCH("Poznań Główny",$B7:$B45,0))</f>
        <v>0</v>
      </c>
      <c r="DS46" s="389">
        <f t="array" ref="DS46">INDEX($A7:$A45,MATCH(FALSE,ISBLANK(DS7:DS45),0))-INDEX($A7:$A45,MATCH("Poznań Główny",$B7:$B45,0))</f>
        <v>0</v>
      </c>
      <c r="DT46" s="389">
        <f t="array" ref="DT46">INDEX($A7:$A45,MATCH(FALSE,ISBLANK(DT7:DT45),0))-INDEX($A7:$A45,MATCH("Poznań Główny",$B7:$B45,0))</f>
        <v>0</v>
      </c>
      <c r="DU46" s="389">
        <f t="array" ref="DU46">INDEX($A7:$A45,MATCH(FALSE,ISBLANK(DU7:DU45),0))-INDEX($A7:$A45,MATCH("Poznań Główny",$B7:$B45,0))</f>
        <v>0</v>
      </c>
      <c r="DV46" s="389">
        <f t="array" ref="DV46">INDEX($A7:$A45,MATCH(FALSE,ISBLANK(DV7:DV45),0))-INDEX($A7:$A45,MATCH("Poznań Główny",$B7:$B45,0))</f>
        <v>0</v>
      </c>
      <c r="DW46" s="389">
        <f t="array" ref="DW46">INDEX($A7:$A45,MATCH(FALSE,ISBLANK(DW7:DW45),0))-INDEX($A7:$A45,MATCH("Poznań Główny",$B7:$B45,0))</f>
        <v>0</v>
      </c>
      <c r="DX46" s="389">
        <f t="array" ref="DX46">INDEX($A7:$A45,MATCH(FALSE,ISBLANK(DX7:DX45),0))-INDEX($A7:$A45,MATCH("Poznań Główny",$B7:$B45,0))</f>
        <v>0</v>
      </c>
      <c r="DY46" s="389">
        <f t="array" ref="DY46">INDEX($A7:$A45,MATCH(FALSE,ISBLANK(DY7:DY45),0))-INDEX($A7:$A45,MATCH("Poznań Główny",$B7:$B45,0))</f>
        <v>0</v>
      </c>
      <c r="DZ46" s="389">
        <f t="array" ref="DZ46">INDEX($A7:$A45,MATCH(FALSE,ISBLANK(DZ7:DZ45),0))-INDEX($A7:$A45,MATCH("Poznań Główny",$B7:$B45,0))</f>
        <v>0</v>
      </c>
      <c r="EA46" s="389">
        <f t="array" ref="EA46">INDEX($A7:$A45,MATCH(FALSE,ISBLANK(EA7:EA45),0))-INDEX($A7:$A45,MATCH("Poznań Główny",$B7:$B45,0))</f>
        <v>0</v>
      </c>
      <c r="EB46" s="389">
        <f t="array" ref="EB46">INDEX($A7:$A45,MATCH(FALSE,ISBLANK(EB7:EB45),0))-INDEX($A7:$A45,MATCH("Poznań Główny",$B7:$B45,0))</f>
        <v>0</v>
      </c>
      <c r="EC46" s="389">
        <f t="array" ref="EC46">INDEX($A7:$A45,MATCH(FALSE,ISBLANK(EC7:EC45),0))-INDEX($A7:$A45,MATCH("Poznań Główny",$B7:$B45,0))</f>
        <v>0</v>
      </c>
      <c r="ED46" s="389">
        <f t="array" ref="ED46">INDEX($A7:$A45,MATCH(FALSE,ISBLANK(ED7:ED45),0))-INDEX($A7:$A45,MATCH("Poznań Główny",$B7:$B45,0))</f>
        <v>0</v>
      </c>
      <c r="EE46" s="389">
        <f t="array" ref="EE46">INDEX($A7:$A45,MATCH(FALSE,ISBLANK(EE7:EE45),0))-INDEX($A7:$A45,MATCH("Poznań Główny",$B7:$B45,0))</f>
        <v>0</v>
      </c>
      <c r="EF46" s="389">
        <f t="array" ref="EF46">INDEX($A7:$A45,MATCH(FALSE,ISBLANK(EF7:EF45),0))-INDEX($A7:$A45,MATCH("Poznań Główny",$B7:$B45,0))</f>
        <v>0</v>
      </c>
      <c r="EG46" s="389">
        <f t="array" ref="EG46">INDEX($A7:$A45,MATCH(FALSE,ISBLANK(EG7:EG45),0))-INDEX($A7:$A45,MATCH("Poznań Główny",$B7:$B45,0))</f>
        <v>0</v>
      </c>
      <c r="EH46" s="389">
        <f t="array" ref="EH46">INDEX($A7:$A45,MATCH(FALSE,ISBLANK(EH7:EH45),0))-INDEX($A7:$A45,MATCH("Poznań Główny",$B7:$B45,0))</f>
        <v>0</v>
      </c>
      <c r="EI46" s="389">
        <f t="array" ref="EI46">INDEX($A7:$A45,MATCH(FALSE,ISBLANK(EI7:EI45),0))-INDEX($A7:$A45,MATCH("Poznań Główny",$B7:$B45,0))</f>
        <v>0</v>
      </c>
      <c r="EJ46" s="389" t="e">
        <f t="array" ref="EJ46">INDEX($A7:$A45,MATCH(FALSE,ISBLANK(EJ7:EJ45),0))-INDEX($A7:$A45,MATCH("Poznań Główny",$B7:$B45,0))</f>
        <v>#N/A</v>
      </c>
      <c r="EK46" s="389" t="e">
        <f t="array" ref="EK46">INDEX($A7:$A45,MATCH(FALSE,ISBLANK(EK7:EK45),0))-INDEX($A7:$A45,MATCH("Poznań Główny",$B7:$B45,0))</f>
        <v>#N/A</v>
      </c>
      <c r="EL46" s="389" t="e">
        <f t="array" ref="EL46">INDEX($A7:$A45,MATCH(FALSE,ISBLANK(EL7:EL45),0))-INDEX($A7:$A45,MATCH("Poznań Główny",$B7:$B45,0))</f>
        <v>#N/A</v>
      </c>
      <c r="EM46" s="389" t="e">
        <f t="array" ref="EM46">INDEX($A7:$A45,MATCH(FALSE,ISBLANK(EM7:EM45),0))-INDEX($A7:$A45,MATCH("Poznań Główny",$B7:$B45,0))</f>
        <v>#N/A</v>
      </c>
      <c r="EN46" s="389" t="e">
        <f t="array" ref="EN46">INDEX($A7:$A45,MATCH(FALSE,ISBLANK(EN7:EN45),0))-INDEX($A7:$A45,MATCH("Poznań Główny",$B7:$B45,0))</f>
        <v>#N/A</v>
      </c>
      <c r="EO46" s="389" t="e">
        <f t="array" ref="EO46">INDEX($A7:$A45,MATCH(FALSE,ISBLANK(EO7:EO45),0))-INDEX($A7:$A45,MATCH("Poznań Główny",$B7:$B45,0))</f>
        <v>#N/A</v>
      </c>
      <c r="EP46" s="389" t="e">
        <f t="array" ref="EP46">INDEX($A7:$A45,MATCH(FALSE,ISBLANK(EP7:EP45),0))-INDEX($A7:$A45,MATCH("Poznań Główny",$B7:$B45,0))</f>
        <v>#N/A</v>
      </c>
      <c r="EQ46" s="389" t="e">
        <f t="array" ref="EQ46">INDEX($A7:$A45,MATCH(FALSE,ISBLANK(EQ7:EQ45),0))-INDEX($A7:$A45,MATCH("Poznań Główny",$B7:$B45,0))</f>
        <v>#N/A</v>
      </c>
      <c r="ER46" s="389" t="e">
        <f t="array" ref="ER46">INDEX($A7:$A45,MATCH(FALSE,ISBLANK(ER7:ER45),0))-INDEX($A7:$A45,MATCH("Poznań Główny",$B7:$B45,0))</f>
        <v>#N/A</v>
      </c>
      <c r="ES46" s="389" t="e">
        <f t="array" ref="ES46">INDEX($A7:$A45,MATCH(FALSE,ISBLANK(ES7:ES45),0))-INDEX($A7:$A45,MATCH("Poznań Główny",$B7:$B45,0))</f>
        <v>#N/A</v>
      </c>
      <c r="ET46" s="389" t="e">
        <f t="array" ref="ET46">INDEX($A7:$A45,MATCH(FALSE,ISBLANK(ET7:ET45),0))-INDEX($A7:$A45,MATCH("Poznań Główny",$B7:$B45,0))</f>
        <v>#N/A</v>
      </c>
      <c r="EU46" s="389" t="e">
        <f t="array" ref="EU46">INDEX($A7:$A45,MATCH(FALSE,ISBLANK(EU7:EU45),0))-INDEX($A7:$A45,MATCH("Poznań Główny",$B7:$B45,0))</f>
        <v>#N/A</v>
      </c>
      <c r="EV46" s="389" t="e">
        <f t="array" ref="EV46">INDEX($A7:$A45,MATCH(FALSE,ISBLANK(EV7:EV45),0))-INDEX($A7:$A45,MATCH("Poznań Główny",$B7:$B45,0))</f>
        <v>#N/A</v>
      </c>
      <c r="EW46" s="389" t="e">
        <f t="array" ref="EW46">INDEX($A7:$A45,MATCH(FALSE,ISBLANK(EW7:EW45),0))-INDEX($A7:$A45,MATCH("Poznań Główny",$B7:$B45,0))</f>
        <v>#N/A</v>
      </c>
      <c r="EX46" s="389" t="e">
        <f t="array" ref="EX46">INDEX($A7:$A45,MATCH(FALSE,ISBLANK(EX7:EX45),0))-INDEX($A7:$A45,MATCH("Poznań Główny",$B7:$B45,0))</f>
        <v>#N/A</v>
      </c>
      <c r="EY46" s="389" t="e">
        <f t="array" ref="EY46">INDEX($A7:$A45,MATCH(FALSE,ISBLANK(EY7:EY45),0))-INDEX($A7:$A45,MATCH("Poznań Główny",$B7:$B45,0))</f>
        <v>#N/A</v>
      </c>
      <c r="EZ46" s="389" t="e">
        <f t="array" ref="EZ46">INDEX($A7:$A45,MATCH(FALSE,ISBLANK(EZ7:EZ45),0))-INDEX($A7:$A45,MATCH("Poznań Główny",$B7:$B45,0))</f>
        <v>#N/A</v>
      </c>
      <c r="FA46" s="389" t="e">
        <f t="array" ref="FA46">INDEX($A7:$A45,MATCH(FALSE,ISBLANK(FA7:FA45),0))-INDEX($A7:$A45,MATCH("Poznań Główny",$B7:$B45,0))</f>
        <v>#N/A</v>
      </c>
      <c r="FB46" s="389" t="e">
        <f t="array" ref="FB46">INDEX($A7:$A45,MATCH(FALSE,ISBLANK(FB7:FB45),0))-INDEX($A7:$A45,MATCH("Poznań Główny",$B7:$B45,0))</f>
        <v>#N/A</v>
      </c>
      <c r="FC46" s="389" t="e">
        <f t="array" ref="FC46">INDEX($A7:$A45,MATCH(FALSE,ISBLANK(FC7:FC45),0))-INDEX($A7:$A45,MATCH("Poznań Główny",$B7:$B45,0))</f>
        <v>#N/A</v>
      </c>
      <c r="FD46" s="389" t="e">
        <f t="array" ref="FD46">INDEX($A7:$A45,MATCH(FALSE,ISBLANK(FD7:FD45),0))-INDEX($A7:$A45,MATCH("Poznań Główny",$B7:$B45,0))</f>
        <v>#N/A</v>
      </c>
      <c r="FE46" s="389" t="e">
        <f t="array" ref="FE46">INDEX($A7:$A45,MATCH(FALSE,ISBLANK(FE7:FE45),0))-INDEX($A7:$A45,MATCH("Poznań Główny",$B7:$B45,0))</f>
        <v>#N/A</v>
      </c>
      <c r="FF46" s="389" t="e">
        <f t="array" ref="FF46">INDEX($A7:$A45,MATCH(FALSE,ISBLANK(FF7:FF45),0))-INDEX($A7:$A45,MATCH("Poznań Główny",$B7:$B45,0))</f>
        <v>#N/A</v>
      </c>
      <c r="FG46" s="389" t="e">
        <f t="array" ref="FG46">INDEX($A7:$A45,MATCH(FALSE,ISBLANK(FG7:FG45),0))-INDEX($A7:$A45,MATCH("Poznań Główny",$B7:$B45,0))</f>
        <v>#N/A</v>
      </c>
      <c r="FH46" s="389" t="e">
        <f t="array" ref="FH46">INDEX($A7:$A45,MATCH(FALSE,ISBLANK(FH7:FH45),0))-INDEX($A7:$A45,MATCH("Poznań Główny",$B7:$B45,0))</f>
        <v>#N/A</v>
      </c>
      <c r="FI46" s="389" t="e">
        <f t="array" ref="FI46">INDEX($A7:$A45,MATCH(FALSE,ISBLANK(FI7:FI45),0))-INDEX($A7:$A45,MATCH("Poznań Główny",$B7:$B45,0))</f>
        <v>#N/A</v>
      </c>
      <c r="FJ46" s="389" t="e">
        <f t="array" ref="FJ46">INDEX($A7:$A45,MATCH(FALSE,ISBLANK(FJ7:FJ45),0))-INDEX($A7:$A45,MATCH("Poznań Główny",$B7:$B45,0))</f>
        <v>#N/A</v>
      </c>
      <c r="FK46" s="389" t="e">
        <f t="array" ref="FK46">INDEX($A7:$A45,MATCH(FALSE,ISBLANK(FK7:FK45),0))-INDEX($A7:$A45,MATCH("Poznań Główny",$B7:$B45,0))</f>
        <v>#N/A</v>
      </c>
      <c r="FL46" s="389" t="e">
        <f t="array" ref="FL46">INDEX($A7:$A45,MATCH(FALSE,ISBLANK(FL7:FL45),0))-INDEX($A7:$A45,MATCH("Poznań Główny",$B7:$B45,0))</f>
        <v>#N/A</v>
      </c>
      <c r="FM46" s="389" t="e">
        <f t="array" ref="FM46">INDEX($A7:$A45,MATCH(FALSE,ISBLANK(FM7:FM45),0))-INDEX($A7:$A45,MATCH("Poznań Główny",$B7:$B45,0))</f>
        <v>#N/A</v>
      </c>
      <c r="FN46" s="389" t="e">
        <f t="array" ref="FN46">INDEX($A7:$A45,MATCH(FALSE,ISBLANK(FN7:FN45),0))-INDEX($A7:$A45,MATCH("Poznań Główny",$B7:$B45,0))</f>
        <v>#N/A</v>
      </c>
      <c r="FO46" s="389" t="e">
        <f t="array" ref="FO46">INDEX($A7:$A45,MATCH(FALSE,ISBLANK(FO7:FO45),0))-INDEX($A7:$A45,MATCH("Poznań Główny",$B7:$B45,0))</f>
        <v>#N/A</v>
      </c>
      <c r="FP46" s="389" t="e">
        <f t="array" ref="FP46">INDEX($A7:$A45,MATCH(FALSE,ISBLANK(FP7:FP45),0))-INDEX($A7:$A45,MATCH("Poznań Główny",$B7:$B45,0))</f>
        <v>#N/A</v>
      </c>
      <c r="FQ46" s="389" t="e">
        <f t="array" ref="FQ46">INDEX($A7:$A45,MATCH(FALSE,ISBLANK(FQ7:FQ45),0))-INDEX($A7:$A45,MATCH("Poznań Główny",$B7:$B45,0))</f>
        <v>#N/A</v>
      </c>
      <c r="FR46" s="389" t="e">
        <f t="array" ref="FR46">INDEX($A7:$A45,MATCH(FALSE,ISBLANK(FR7:FR45),0))-INDEX($A7:$A45,MATCH("Poznań Główny",$B7:$B45,0))</f>
        <v>#N/A</v>
      </c>
      <c r="FS46" s="389" t="e">
        <f t="array" ref="FS46">INDEX($A7:$A45,MATCH(FALSE,ISBLANK(FS7:FS45),0))-INDEX($A7:$A45,MATCH("Poznań Główny",$B7:$B45,0))</f>
        <v>#N/A</v>
      </c>
      <c r="FT46" s="389" t="e">
        <f t="array" ref="FT46">INDEX($A7:$A45,MATCH(FALSE,ISBLANK(FT7:FT45),0))-INDEX($A7:$A45,MATCH("Poznań Główny",$B7:$B45,0))</f>
        <v>#N/A</v>
      </c>
      <c r="FU46" s="389" t="e">
        <f t="array" ref="FU46">INDEX($A7:$A45,MATCH(FALSE,ISBLANK(FU7:FU45),0))-INDEX($A7:$A45,MATCH("Poznań Główny",$B7:$B45,0))</f>
        <v>#N/A</v>
      </c>
      <c r="FV46" s="389" t="e">
        <f t="array" ref="FV46">INDEX($A7:$A45,MATCH(FALSE,ISBLANK(FV7:FV45),0))-INDEX($A7:$A45,MATCH("Poznań Główny",$B7:$B45,0))</f>
        <v>#N/A</v>
      </c>
      <c r="FW46" s="389" t="e">
        <f t="array" ref="FW46">INDEX($A7:$A45,MATCH(FALSE,ISBLANK(FW7:FW45),0))-INDEX($A7:$A45,MATCH("Poznań Główny",$B7:$B45,0))</f>
        <v>#N/A</v>
      </c>
      <c r="FX46" s="389" t="e">
        <f t="array" ref="FX46">INDEX($A7:$A45,MATCH(FALSE,ISBLANK(FX7:FX45),0))-INDEX($A7:$A45,MATCH("Poznań Główny",$B7:$B45,0))</f>
        <v>#N/A</v>
      </c>
      <c r="FY46" s="389" t="e">
        <f t="array" ref="FY46">INDEX($A7:$A45,MATCH(FALSE,ISBLANK(FY7:FY45),0))-INDEX($A7:$A45,MATCH("Poznań Główny",$B7:$B45,0))</f>
        <v>#N/A</v>
      </c>
      <c r="FZ46" s="389" t="e">
        <f t="array" ref="FZ46">INDEX($A7:$A45,MATCH(FALSE,ISBLANK(FZ7:FZ45),0))-INDEX($A7:$A45,MATCH("Poznań Główny",$B7:$B45,0))</f>
        <v>#N/A</v>
      </c>
      <c r="GA46" s="389" t="e">
        <f t="array" ref="GA46">INDEX($A7:$A45,MATCH(FALSE,ISBLANK(GA7:GA45),0))-INDEX($A7:$A45,MATCH("Poznań Główny",$B7:$B45,0))</f>
        <v>#N/A</v>
      </c>
      <c r="GB46" s="389" t="e">
        <f t="array" ref="GB46">INDEX($A7:$A45,MATCH(FALSE,ISBLANK(GB7:GB45),0))-INDEX($A7:$A45,MATCH("Poznań Główny",$B7:$B45,0))</f>
        <v>#N/A</v>
      </c>
      <c r="GC46" s="389" t="e">
        <f t="array" ref="GC46">INDEX($A7:$A45,MATCH(FALSE,ISBLANK(GC7:GC45),0))-INDEX($A7:$A45,MATCH("Poznań Główny",$B7:$B45,0))</f>
        <v>#N/A</v>
      </c>
      <c r="GD46" s="389" t="e">
        <f t="array" ref="GD46">INDEX($A7:$A45,MATCH(FALSE,ISBLANK(GD7:GD45),0))-INDEX($A7:$A45,MATCH("Poznań Główny",$B7:$B45,0))</f>
        <v>#N/A</v>
      </c>
      <c r="GE46" s="389" t="e">
        <f t="array" ref="GE46">INDEX($A7:$A45,MATCH(FALSE,ISBLANK(GE7:GE45),0))-INDEX($A7:$A45,MATCH("Poznań Główny",$B7:$B45,0))</f>
        <v>#N/A</v>
      </c>
      <c r="GF46" s="389" t="e">
        <f t="array" ref="GF46">INDEX($A7:$A45,MATCH(FALSE,ISBLANK(GF7:GF45),0))-INDEX($A7:$A45,MATCH("Poznań Główny",$B7:$B45,0))</f>
        <v>#N/A</v>
      </c>
      <c r="GG46" s="389" t="e">
        <f t="array" ref="GG46">INDEX($A7:$A45,MATCH(FALSE,ISBLANK(GG7:GG45),0))-INDEX($A7:$A45,MATCH("Poznań Główny",$B7:$B45,0))</f>
        <v>#N/A</v>
      </c>
      <c r="GH46" s="389" t="e">
        <f t="array" ref="GH46">INDEX($A7:$A45,MATCH(FALSE,ISBLANK(GH7:GH45),0))-INDEX($A7:$A45,MATCH("Poznań Główny",$B7:$B45,0))</f>
        <v>#N/A</v>
      </c>
      <c r="GI46" s="389" t="e">
        <f t="array" ref="GI46">INDEX($A7:$A45,MATCH(FALSE,ISBLANK(GI7:GI45),0))-INDEX($A7:$A45,MATCH("Poznań Główny",$B7:$B45,0))</f>
        <v>#N/A</v>
      </c>
      <c r="GJ46" s="389" t="e">
        <f t="array" ref="GJ46">INDEX($A7:$A45,MATCH(FALSE,ISBLANK(GJ7:GJ45),0))-INDEX($A7:$A45,MATCH("Poznań Główny",$B7:$B45,0))</f>
        <v>#N/A</v>
      </c>
      <c r="GK46" s="389" t="e">
        <f t="array" ref="GK46">INDEX($A7:$A45,MATCH(FALSE,ISBLANK(GK7:GK45),0))-INDEX($A7:$A45,MATCH("Poznań Główny",$B7:$B45,0))</f>
        <v>#N/A</v>
      </c>
      <c r="GL46" s="389" t="e">
        <f t="array" ref="GL46">INDEX($A7:$A45,MATCH(FALSE,ISBLANK(GL7:GL45),0))-INDEX($A7:$A45,MATCH("Poznań Główny",$B7:$B45,0))</f>
        <v>#N/A</v>
      </c>
      <c r="GM46" s="389" t="e">
        <f t="array" ref="GM46">INDEX($A7:$A45,MATCH(FALSE,ISBLANK(GM7:GM45),0))-INDEX($A7:$A45,MATCH("Poznań Główny",$B7:$B45,0))</f>
        <v>#N/A</v>
      </c>
    </row>
    <row r="47" spans="1:195" s="390" customFormat="1">
      <c r="D47" s="390">
        <f t="array" ref="D47">ABS(INDEX($A7:$A45,MATCH("Poznań Główny",$B7:$B45,0))-INDEX($A7:$A45, MAX(IF(ISBLANK(D7:D45), 0, ROW(D7:D45))) - ROW(D7:D45)+1))</f>
        <v>33.04</v>
      </c>
      <c r="E47" s="390">
        <f t="array" ref="E47">ABS(INDEX($A7:$A45,MATCH("Poznań Główny",$B7:$B45,0))-INDEX($A7:$A45, MAX(IF(ISBLANK(E7:E45), 0, ROW(E7:E45))) - ROW(E7:E45)+1))</f>
        <v>51.109000000000002</v>
      </c>
      <c r="F47" s="390">
        <f t="array" ref="F47">ABS(INDEX($A7:$A45,MATCH("Poznań Główny",$B7:$B45,0))-INDEX($A7:$A45, MAX(IF(ISBLANK(F7:F45), 0, ROW(F7:F45))) - ROW(F7:F45)+1))</f>
        <v>33.04</v>
      </c>
      <c r="G47" s="390">
        <f t="array" ref="G47">ABS(INDEX($A7:$A45,MATCH("Poznań Główny",$B7:$B45,0))-INDEX($A7:$A45, MAX(IF(ISBLANK(G7:G45), 0, ROW(G7:G45))) - ROW(G7:G45)+1))</f>
        <v>51.109000000000002</v>
      </c>
      <c r="H47" s="390">
        <f t="array" ref="H47">ABS(INDEX($A7:$A45,MATCH("Poznań Główny",$B7:$B45,0))-INDEX($A7:$A45, MAX(IF(ISBLANK(H7:H45), 0, ROW(H7:H45))) - ROW(H7:H45)+1))</f>
        <v>51.109000000000002</v>
      </c>
      <c r="I47" s="390">
        <f t="array" ref="I47">ABS(INDEX($A7:$A45,MATCH("Poznań Główny",$B7:$B45,0))-INDEX($A7:$A45, MAX(IF(ISBLANK(I7:I45), 0, ROW(I7:I45))) - ROW(I7:I45)+1))</f>
        <v>33.04</v>
      </c>
      <c r="J47" s="390">
        <f t="array" ref="J47">ABS(INDEX($A7:$A45,MATCH("Poznań Główny",$B7:$B45,0))-INDEX($A7:$A45, MAX(IF(ISBLANK(J7:J45), 0, ROW(J7:J45))) - ROW(J7:J45)+1))</f>
        <v>51.109000000000002</v>
      </c>
      <c r="K47" s="390">
        <f t="array" ref="K47">ABS(INDEX($A7:$A45,MATCH("Poznań Główny",$B7:$B45,0))-INDEX($A7:$A45, MAX(IF(ISBLANK(K7:K45), 0, ROW(K7:K45))) - ROW(K7:K45)+1))</f>
        <v>51.109000000000002</v>
      </c>
      <c r="L47" s="390">
        <f t="array" ref="L47">ABS(INDEX($A7:$A45,MATCH("Poznań Główny",$B7:$B45,0))-INDEX($A7:$A45, MAX(IF(ISBLANK(L7:L45), 0, ROW(L7:L45))) - ROW(L7:L45)+1))</f>
        <v>33.04</v>
      </c>
      <c r="M47" s="390">
        <f t="array" ref="M47">ABS(INDEX($A7:$A45,MATCH("Poznań Główny",$B7:$B45,0))-INDEX($A7:$A45, MAX(IF(ISBLANK(M7:M45), 0, ROW(M7:M45))) - ROW(M7:M45)+1))</f>
        <v>51.109000000000002</v>
      </c>
      <c r="N47" s="390">
        <f t="array" ref="N47">ABS(INDEX($A7:$A45,MATCH("Poznań Główny",$B7:$B45,0))-INDEX($A7:$A45, MAX(IF(ISBLANK(N7:N45), 0, ROW(N7:N45))) - ROW(N7:N45)+1))</f>
        <v>33.04</v>
      </c>
      <c r="O47" s="390">
        <f t="array" ref="O47">ABS(INDEX($A7:$A45,MATCH("Poznań Główny",$B7:$B45,0))-INDEX($A7:$A45, MAX(IF(ISBLANK(O7:O45), 0, ROW(O7:O45))) - ROW(O7:O45)+1))</f>
        <v>51.109000000000002</v>
      </c>
      <c r="P47" s="390">
        <f t="array" ref="P47">ABS(INDEX($A7:$A45,MATCH("Poznań Główny",$B7:$B45,0))-INDEX($A7:$A45, MAX(IF(ISBLANK(P7:P45), 0, ROW(P7:P45))) - ROW(P7:P45)+1))</f>
        <v>51.109000000000002</v>
      </c>
      <c r="Q47" s="390">
        <f t="array" ref="Q47">ABS(INDEX($A7:$A45,MATCH("Poznań Główny",$B7:$B45,0))-INDEX($A7:$A45, MAX(IF(ISBLANK(Q7:Q45), 0, ROW(Q7:Q45))) - ROW(Q7:Q45)+1))</f>
        <v>33.04</v>
      </c>
      <c r="R47" s="390">
        <f t="array" ref="R47">ABS(INDEX($A7:$A45,MATCH("Poznań Główny",$B7:$B45,0))-INDEX($A7:$A45, MAX(IF(ISBLANK(R7:R45), 0, ROW(R7:R45))) - ROW(R7:R45)+1))</f>
        <v>51.109000000000002</v>
      </c>
      <c r="S47" s="390">
        <f t="array" ref="S47">ABS(INDEX($A7:$A45,MATCH("Poznań Główny",$B7:$B45,0))-INDEX($A7:$A45, MAX(IF(ISBLANK(S7:S45), 0, ROW(S7:S45))) - ROW(S7:S45)+1))</f>
        <v>51.109000000000002</v>
      </c>
      <c r="T47" s="390">
        <f t="array" ref="T47">ABS(INDEX($A7:$A45,MATCH("Poznań Główny",$B7:$B45,0))-INDEX($A7:$A45, MAX(IF(ISBLANK(T7:T45), 0, ROW(T7:T45))) - ROW(T7:T45)+1))</f>
        <v>33.04</v>
      </c>
      <c r="U47" s="390">
        <f t="array" ref="U47">ABS(INDEX($A7:$A45,MATCH("Poznań Główny",$B7:$B45,0))-INDEX($A7:$A45, MAX(IF(ISBLANK(U7:U45), 0, ROW(U7:U45))) - ROW(U7:U45)+1))</f>
        <v>51.109000000000002</v>
      </c>
      <c r="V47" s="390">
        <f t="array" ref="V47">ABS(INDEX($A7:$A45,MATCH("Poznań Główny",$B7:$B45,0))-INDEX($A7:$A45, MAX(IF(ISBLANK(V7:V45), 0, ROW(V7:V45))) - ROW(V7:V45)+1))</f>
        <v>51.109000000000002</v>
      </c>
      <c r="W47" s="390">
        <f t="array" ref="W47">ABS(INDEX($A7:$A45,MATCH("Poznań Główny",$B7:$B45,0))-INDEX($A7:$A45, MAX(IF(ISBLANK(W7:W45), 0, ROW(W7:W45))) - ROW(W7:W45)+1))</f>
        <v>33.04</v>
      </c>
      <c r="X47" s="390">
        <f t="array" ref="X47">ABS(INDEX($A7:$A45,MATCH("Poznań Główny",$B7:$B45,0))-INDEX($A7:$A45, MAX(IF(ISBLANK(X7:X45), 0, ROW(X7:X45))) - ROW(X7:X45)+1))</f>
        <v>51.109000000000002</v>
      </c>
      <c r="Y47" s="390">
        <f t="array" ref="Y47">ABS(INDEX($A7:$A45,MATCH("Poznań Główny",$B7:$B45,0))-INDEX($A7:$A45, MAX(IF(ISBLANK(Y7:Y45), 0, ROW(Y7:Y45))) - ROW(Y7:Y45)+1))</f>
        <v>51.109000000000002</v>
      </c>
      <c r="Z47" s="390">
        <f t="array" ref="Z47">ABS(INDEX($A7:$A45,MATCH("Poznań Główny",$B7:$B45,0))-INDEX($A7:$A45, MAX(IF(ISBLANK(Z7:Z45), 0, ROW(Z7:Z45))) - ROW(Z7:Z45)+1))</f>
        <v>33.04</v>
      </c>
      <c r="AA47" s="390">
        <f t="array" ref="AA47">ABS(INDEX($A7:$A45,MATCH("Poznań Główny",$B7:$B45,0))-INDEX($A7:$A45, MAX(IF(ISBLANK(AA7:AA45), 0, ROW(AA7:AA45))) - ROW(AA7:AA45)+1))</f>
        <v>51.109000000000002</v>
      </c>
      <c r="AB47" s="390">
        <f t="array" ref="AB47">ABS(INDEX($A7:$A45,MATCH("Poznań Główny",$B7:$B45,0))-INDEX($A7:$A45, MAX(IF(ISBLANK(AB7:AB45), 0, ROW(AB7:AB45))) - ROW(AB7:AB45)+1))</f>
        <v>51.109000000000002</v>
      </c>
      <c r="AC47" s="390">
        <f t="array" ref="AC47">ABS(INDEX($A7:$A45,MATCH("Poznań Główny",$B7:$B45,0))-INDEX($A7:$A45, MAX(IF(ISBLANK(AC7:AC45), 0, ROW(AC7:AC45))) - ROW(AC7:AC45)+1))</f>
        <v>33.04</v>
      </c>
      <c r="AD47" s="390">
        <f t="array" ref="AD47">ABS(INDEX($A7:$A45,MATCH("Poznań Główny",$B7:$B45,0))-INDEX($A7:$A45, MAX(IF(ISBLANK(AD7:AD45), 0, ROW(AD7:AD45))) - ROW(AD7:AD45)+1))</f>
        <v>51.109000000000002</v>
      </c>
      <c r="AE47" s="390">
        <f t="array" ref="AE47">ABS(INDEX($A7:$A45,MATCH("Poznań Główny",$B7:$B45,0))-INDEX($A7:$A45, MAX(IF(ISBLANK(AE7:AE45), 0, ROW(AE7:AE45))) - ROW(AE7:AE45)+1))</f>
        <v>51.109000000000002</v>
      </c>
      <c r="AF47" s="390">
        <f t="array" ref="AF47">ABS(INDEX($A7:$A45,MATCH("Poznań Główny",$B7:$B45,0))-INDEX($A7:$A45, MAX(IF(ISBLANK(AF7:AF45), 0, ROW(AF7:AF45))) - ROW(AF7:AF45)+1))</f>
        <v>33.04</v>
      </c>
      <c r="AG47" s="390">
        <f t="array" ref="AG47">ABS(INDEX($A7:$A45,MATCH("Poznań Główny",$B7:$B45,0))-INDEX($A7:$A45, MAX(IF(ISBLANK(AG7:AG45), 0, ROW(AG7:AG45))) - ROW(AG7:AG45)+1))</f>
        <v>51.109000000000002</v>
      </c>
      <c r="AH47" s="390">
        <f t="array" ref="AH47">ABS(INDEX($A7:$A45,MATCH("Poznań Główny",$B7:$B45,0))-INDEX($A7:$A45, MAX(IF(ISBLANK(AH7:AH45), 0, ROW(AH7:AH45))) - ROW(AH7:AH45)+1))</f>
        <v>51.109000000000002</v>
      </c>
      <c r="AI47" s="390">
        <f t="array" ref="AI47">ABS(INDEX($A7:$A45,MATCH("Poznań Główny",$B7:$B45,0))-INDEX($A7:$A45, MAX(IF(ISBLANK(AI7:AI45), 0, ROW(AI7:AI45))) - ROW(AI7:AI45)+1))</f>
        <v>33.04</v>
      </c>
      <c r="AJ47" s="390">
        <f t="array" ref="AJ47">ABS(INDEX($A7:$A45,MATCH("Poznań Główny",$B7:$B45,0))-INDEX($A7:$A45, MAX(IF(ISBLANK(AJ7:AJ45), 0, ROW(AJ7:AJ45))) - ROW(AJ7:AJ45)+1))</f>
        <v>51.109000000000002</v>
      </c>
      <c r="AK47" s="390">
        <f t="array" ref="AK47">ABS(INDEX($A7:$A45,MATCH("Poznań Główny",$B7:$B45,0))-INDEX($A7:$A45, MAX(IF(ISBLANK(AK7:AK45), 0, ROW(AK7:AK45))) - ROW(AK7:AK45)+1))</f>
        <v>51.109000000000002</v>
      </c>
      <c r="AL47" s="390">
        <f t="array" ref="AL47">ABS(INDEX($A7:$A45,MATCH("Poznań Główny",$B7:$B45,0))-INDEX($A7:$A45, MAX(IF(ISBLANK(AL7:AL45), 0, ROW(AL7:AL45))) - ROW(AL7:AL45)+1))</f>
        <v>33.04</v>
      </c>
      <c r="AM47" s="390">
        <f t="array" ref="AM47">ABS(INDEX($A7:$A45,MATCH("Poznań Główny",$B7:$B45,0))-INDEX($A7:$A45, MAX(IF(ISBLANK(AM7:AM45), 0, ROW(AM7:AM45))) - ROW(AM7:AM45)+1))</f>
        <v>51.109000000000002</v>
      </c>
      <c r="AN47" s="390" t="e">
        <f t="array" ref="AN47">ABS(INDEX($A7:$A45,MATCH("Poznań Główny",$B7:$B45,0))-INDEX($A7:$A45, MAX(IF(ISBLANK(AN7:AN45), 0, ROW(AN7:AN45))) - ROW(AN7:AN45)+1))</f>
        <v>#VALUE!</v>
      </c>
      <c r="AO47" s="390" t="e">
        <f t="array" ref="AO47">ABS(INDEX($A7:$A45,MATCH("Poznań Główny",$B7:$B45,0))-INDEX($A7:$A45, MAX(IF(ISBLANK(AO7:AO45), 0, ROW(AO7:AO45))) - ROW(AO7:AO45)+1))</f>
        <v>#VALUE!</v>
      </c>
      <c r="AP47" s="390" t="e">
        <f t="array" ref="AP47">ABS(INDEX($A7:$A45,MATCH("Poznań Główny",$B7:$B45,0))-INDEX($A7:$A45, MAX(IF(ISBLANK(AP7:AP45), 0, ROW(AP7:AP45))) - ROW(AP7:AP45)+1))</f>
        <v>#VALUE!</v>
      </c>
      <c r="AQ47" s="390" t="e">
        <f t="array" ref="AQ47">ABS(INDEX($A7:$A45,MATCH("Poznań Główny",$B7:$B45,0))-INDEX($A7:$A45, MAX(IF(ISBLANK(AQ7:AQ45), 0, ROW(AQ7:AQ45))) - ROW(AQ7:AQ45)+1))</f>
        <v>#VALUE!</v>
      </c>
      <c r="AR47" s="390" t="e">
        <f t="array" ref="AR47">ABS(INDEX($A7:$A45,MATCH("Poznań Główny",$B7:$B45,0))-INDEX($A7:$A45, MAX(IF(ISBLANK(AR7:AR45), 0, ROW(AR7:AR45))) - ROW(AR7:AR45)+1))</f>
        <v>#VALUE!</v>
      </c>
      <c r="AS47" s="390" t="e">
        <f t="array" ref="AS47">ABS(INDEX($A7:$A45,MATCH("Poznań Główny",$B7:$B45,0))-INDEX($A7:$A45, MAX(IF(ISBLANK(AS7:AS45), 0, ROW(AS7:AS45))) - ROW(AS7:AS45)+1))</f>
        <v>#VALUE!</v>
      </c>
      <c r="AT47" s="390" t="e">
        <f t="array" ref="AT47">ABS(INDEX($A7:$A45,MATCH("Poznań Główny",$B7:$B45,0))-INDEX($A7:$A45, MAX(IF(ISBLANK(AT7:AT45), 0, ROW(AT7:AT45))) - ROW(AT7:AT45)+1))</f>
        <v>#VALUE!</v>
      </c>
      <c r="AU47" s="390" t="e">
        <f t="array" ref="AU47">ABS(INDEX($A7:$A45,MATCH("Poznań Główny",$B7:$B45,0))-INDEX($A7:$A45, MAX(IF(ISBLANK(AU7:AU45), 0, ROW(AU7:AU45))) - ROW(AU7:AU45)+1))</f>
        <v>#VALUE!</v>
      </c>
      <c r="AV47" s="390" t="e">
        <f t="array" ref="AV47">ABS(INDEX($A7:$A45,MATCH("Poznań Główny",$B7:$B45,0))-INDEX($A7:$A45, MAX(IF(ISBLANK(AV7:AV45), 0, ROW(AV7:AV45))) - ROW(AV7:AV45)+1))</f>
        <v>#VALUE!</v>
      </c>
      <c r="AW47" s="390" t="e">
        <f t="array" ref="AW47">ABS(INDEX($A7:$A45,MATCH("Poznań Główny",$B7:$B45,0))-INDEX($A7:$A45, MAX(IF(ISBLANK(AW7:AW45), 0, ROW(AW7:AW45))) - ROW(AW7:AW45)+1))</f>
        <v>#VALUE!</v>
      </c>
      <c r="AX47" s="390" t="e">
        <f t="array" ref="AX47">ABS(INDEX($A7:$A45,MATCH("Poznań Główny",$B7:$B45,0))-INDEX($A7:$A45, MAX(IF(ISBLANK(AX7:AX45), 0, ROW(AX7:AX45))) - ROW(AX7:AX45)+1))</f>
        <v>#VALUE!</v>
      </c>
      <c r="AY47" s="390" t="e">
        <f t="array" ref="AY47">ABS(INDEX($A7:$A45,MATCH("Poznań Główny",$B7:$B45,0))-INDEX($A7:$A45, MAX(IF(ISBLANK(AY7:AY45), 0, ROW(AY7:AY45))) - ROW(AY7:AY45)+1))</f>
        <v>#VALUE!</v>
      </c>
      <c r="AZ47" s="390" t="e">
        <f t="array" ref="AZ47">ABS(INDEX($A7:$A45,MATCH("Poznań Główny",$B7:$B45,0))-INDEX($A7:$A45, MAX(IF(ISBLANK(AZ7:AZ45), 0, ROW(AZ7:AZ45))) - ROW(AZ7:AZ45)+1))</f>
        <v>#VALUE!</v>
      </c>
      <c r="BA47" s="390" t="e">
        <f t="array" ref="BA47">ABS(INDEX($A7:$A45,MATCH("Poznań Główny",$B7:$B45,0))-INDEX($A7:$A45, MAX(IF(ISBLANK(BA7:BA45), 0, ROW(BA7:BA45))) - ROW(BA7:BA45)+1))</f>
        <v>#VALUE!</v>
      </c>
      <c r="BB47" s="390" t="e">
        <f t="array" ref="BB47">ABS(INDEX($A7:$A45,MATCH("Poznań Główny",$B7:$B45,0))-INDEX($A7:$A45, MAX(IF(ISBLANK(BB7:BB45), 0, ROW(BB7:BB45))) - ROW(BB7:BB45)+1))</f>
        <v>#VALUE!</v>
      </c>
      <c r="BC47" s="390" t="e">
        <f t="array" ref="BC47">ABS(INDEX($A7:$A45,MATCH("Poznań Główny",$B7:$B45,0))-INDEX($A7:$A45, MAX(IF(ISBLANK(BC7:BC45), 0, ROW(BC7:BC45))) - ROW(BC7:BC45)+1))</f>
        <v>#VALUE!</v>
      </c>
      <c r="BD47" s="390" t="e">
        <f t="array" ref="BD47">ABS(INDEX($A7:$A45,MATCH("Poznań Główny",$B7:$B45,0))-INDEX($A7:$A45, MAX(IF(ISBLANK(BD7:BD45), 0, ROW(BD7:BD45))) - ROW(BD7:BD45)+1))</f>
        <v>#VALUE!</v>
      </c>
      <c r="BE47" s="390" t="e">
        <f t="array" ref="BE47">ABS(INDEX($A7:$A45,MATCH("Poznań Główny",$B7:$B45,0))-INDEX($A7:$A45, MAX(IF(ISBLANK(BE7:BE45), 0, ROW(BE7:BE45))) - ROW(BE7:BE45)+1))</f>
        <v>#VALUE!</v>
      </c>
      <c r="BF47" s="390" t="e">
        <f t="array" ref="BF47">ABS(INDEX($A7:$A45,MATCH("Poznań Główny",$B7:$B45,0))-INDEX($A7:$A45, MAX(IF(ISBLANK(BF7:BF45), 0, ROW(BF7:BF45))) - ROW(BF7:BF45)+1))</f>
        <v>#VALUE!</v>
      </c>
      <c r="BG47" s="390" t="e">
        <f t="array" ref="BG47">ABS(INDEX($A7:$A45,MATCH("Poznań Główny",$B7:$B45,0))-INDEX($A7:$A45, MAX(IF(ISBLANK(BG7:BG45), 0, ROW(BG7:BG45))) - ROW(BG7:BG45)+1))</f>
        <v>#VALUE!</v>
      </c>
      <c r="BH47" s="390" t="e">
        <f t="array" ref="BH47">ABS(INDEX($A7:$A45,MATCH("Poznań Główny",$B7:$B45,0))-INDEX($A7:$A45, MAX(IF(ISBLANK(BH7:BH45), 0, ROW(BH7:BH45))) - ROW(BH7:BH45)+1))</f>
        <v>#VALUE!</v>
      </c>
      <c r="BI47" s="390" t="e">
        <f t="array" ref="BI47">ABS(INDEX($A7:$A45,MATCH("Poznań Główny",$B7:$B45,0))-INDEX($A7:$A45, MAX(IF(ISBLANK(BI7:BI45), 0, ROW(BI7:BI45))) - ROW(BI7:BI45)+1))</f>
        <v>#VALUE!</v>
      </c>
      <c r="BJ47" s="390" t="e">
        <f t="array" ref="BJ47">ABS(INDEX($A7:$A45,MATCH("Poznań Główny",$B7:$B45,0))-INDEX($A7:$A45, MAX(IF(ISBLANK(BJ7:BJ45), 0, ROW(BJ7:BJ45))) - ROW(BJ7:BJ45)+1))</f>
        <v>#VALUE!</v>
      </c>
      <c r="BK47" s="390" t="e">
        <f t="array" ref="BK47">ABS(INDEX($A7:$A45,MATCH("Poznań Główny",$B7:$B45,0))-INDEX($A7:$A45, MAX(IF(ISBLANK(BK7:BK45), 0, ROW(BK7:BK45))) - ROW(BK7:BK45)+1))</f>
        <v>#VALUE!</v>
      </c>
      <c r="BL47" s="390" t="e">
        <f t="array" ref="BL47">ABS(INDEX($A7:$A45,MATCH("Poznań Główny",$B7:$B45,0))-INDEX($A7:$A45, MAX(IF(ISBLANK(BL7:BL45), 0, ROW(BL7:BL45))) - ROW(BL7:BL45)+1))</f>
        <v>#VALUE!</v>
      </c>
      <c r="BM47" s="390" t="e">
        <f t="array" ref="BM47">ABS(INDEX($A7:$A45,MATCH("Poznań Główny",$B7:$B45,0))-INDEX($A7:$A45, MAX(IF(ISBLANK(BM7:BM45), 0, ROW(BM7:BM45))) - ROW(BM7:BM45)+1))</f>
        <v>#VALUE!</v>
      </c>
      <c r="BN47" s="390" t="e">
        <f t="array" ref="BN47">ABS(INDEX($A7:$A45,MATCH("Poznań Główny",$B7:$B45,0))-INDEX($A7:$A45, MAX(IF(ISBLANK(BN7:BN45), 0, ROW(BN7:BN45))) - ROW(BN7:BN45)+1))</f>
        <v>#VALUE!</v>
      </c>
      <c r="BO47" s="390" t="e">
        <f t="array" ref="BO47">ABS(INDEX($A7:$A45,MATCH("Poznań Główny",$B7:$B45,0))-INDEX($A7:$A45, MAX(IF(ISBLANK(BO7:BO45), 0, ROW(BO7:BO45))) - ROW(BO7:BO45)+1))</f>
        <v>#VALUE!</v>
      </c>
      <c r="BP47" s="390" t="e">
        <f t="array" ref="BP47">ABS(INDEX($A7:$A45,MATCH("Poznań Główny",$B7:$B45,0))-INDEX($A7:$A45, MAX(IF(ISBLANK(BP7:BP45), 0, ROW(BP7:BP45))) - ROW(BP7:BP45)+1))</f>
        <v>#VALUE!</v>
      </c>
      <c r="BQ47" s="390" t="e">
        <f t="array" ref="BQ47">ABS(INDEX($A7:$A45,MATCH("Poznań Główny",$B7:$B45,0))-INDEX($A7:$A45, MAX(IF(ISBLANK(BQ7:BQ45), 0, ROW(BQ7:BQ45))) - ROW(BQ7:BQ45)+1))</f>
        <v>#VALUE!</v>
      </c>
      <c r="BR47" s="390" t="e">
        <f t="array" ref="BR47">ABS(INDEX($A7:$A45,MATCH("Poznań Główny",$B7:$B45,0))-INDEX($A7:$A45, MAX(IF(ISBLANK(BR7:BR45), 0, ROW(BR7:BR45))) - ROW(BR7:BR45)+1))</f>
        <v>#VALUE!</v>
      </c>
      <c r="BS47" s="390" t="e">
        <f t="array" ref="BS47">ABS(INDEX($A7:$A45,MATCH("Poznań Główny",$B7:$B45,0))-INDEX($A7:$A45, MAX(IF(ISBLANK(BS7:BS45), 0, ROW(BS7:BS45))) - ROW(BS7:BS45)+1))</f>
        <v>#VALUE!</v>
      </c>
      <c r="BT47" s="390" t="e">
        <f t="array" ref="BT47">ABS(INDEX($A7:$A45,MATCH("Poznań Główny",$B7:$B45,0))-INDEX($A7:$A45, MAX(IF(ISBLANK(BT7:BT45), 0, ROW(BT7:BT45))) - ROW(BT7:BT45)+1))</f>
        <v>#VALUE!</v>
      </c>
      <c r="BU47" s="390" t="e">
        <f t="array" ref="BU47">ABS(INDEX($A7:$A45,MATCH("Poznań Główny",$B7:$B45,0))-INDEX($A7:$A45, MAX(IF(ISBLANK(BU7:BU45), 0, ROW(BU7:BU45))) - ROW(BU7:BU45)+1))</f>
        <v>#VALUE!</v>
      </c>
      <c r="BV47" s="390" t="e">
        <f t="array" ref="BV47">ABS(INDEX($A7:$A45,MATCH("Poznań Główny",$B7:$B45,0))-INDEX($A7:$A45, MAX(IF(ISBLANK(BV7:BV45), 0, ROW(BV7:BV45))) - ROW(BV7:BV45)+1))</f>
        <v>#VALUE!</v>
      </c>
      <c r="BW47" s="390" t="e">
        <f t="array" ref="BW47">ABS(INDEX($A7:$A45,MATCH("Poznań Główny",$B7:$B45,0))-INDEX($A7:$A45, MAX(IF(ISBLANK(BW7:BW45), 0, ROW(BW7:BW45))) - ROW(BW7:BW45)+1))</f>
        <v>#VALUE!</v>
      </c>
      <c r="BX47" s="390" t="e">
        <f t="array" ref="BX47">ABS(INDEX($A7:$A45,MATCH("Poznań Główny",$B7:$B45,0))-INDEX($A7:$A45, MAX(IF(ISBLANK(BX7:BX45), 0, ROW(BX7:BX45))) - ROW(BX7:BX45)+1))</f>
        <v>#VALUE!</v>
      </c>
      <c r="BY47" s="390" t="e">
        <f t="array" ref="BY47">ABS(INDEX($A7:$A45,MATCH("Poznań Główny",$B7:$B45,0))-INDEX($A7:$A45, MAX(IF(ISBLANK(BY7:BY45), 0, ROW(BY7:BY45))) - ROW(BY7:BY45)+1))</f>
        <v>#VALUE!</v>
      </c>
      <c r="BZ47" s="390" t="e">
        <f t="array" ref="BZ47">ABS(INDEX($A7:$A45,MATCH("Poznań Główny",$B7:$B45,0))-INDEX($A7:$A45, MAX(IF(ISBLANK(BZ7:BZ45), 0, ROW(BZ7:BZ45))) - ROW(BZ7:BZ45)+1))</f>
        <v>#VALUE!</v>
      </c>
      <c r="CA47" s="390" t="e">
        <f t="array" ref="CA47">ABS(INDEX($A7:$A45,MATCH("Poznań Główny",$B7:$B45,0))-INDEX($A7:$A45, MAX(IF(ISBLANK(CA7:CA45), 0, ROW(CA7:CA45))) - ROW(CA7:CA45)+1))</f>
        <v>#VALUE!</v>
      </c>
      <c r="CB47" s="390" t="e">
        <f t="array" ref="CB47">ABS(INDEX($A7:$A45,MATCH("Poznań Główny",$B7:$B45,0))-INDEX($A7:$A45, MAX(IF(ISBLANK(CB7:CB45), 0, ROW(CB7:CB45))) - ROW(CB7:CB45)+1))</f>
        <v>#VALUE!</v>
      </c>
      <c r="CC47" s="390" t="e">
        <f t="array" ref="CC47">ABS(INDEX($A7:$A45,MATCH("Poznań Główny",$B7:$B45,0))-INDEX($A7:$A45, MAX(IF(ISBLANK(CC7:CC45), 0, ROW(CC7:CC45))) - ROW(CC7:CC45)+1))</f>
        <v>#VALUE!</v>
      </c>
      <c r="CD47" s="390" t="e">
        <f t="array" ref="CD47">ABS(INDEX($A7:$A45,MATCH("Poznań Główny",$B7:$B45,0))-INDEX($A7:$A45, MAX(IF(ISBLANK(CD7:CD45), 0, ROW(CD7:CD45))) - ROW(CD7:CD45)+1))</f>
        <v>#VALUE!</v>
      </c>
      <c r="CE47" s="390" t="e">
        <f t="array" ref="CE47">ABS(INDEX($A7:$A45,MATCH("Poznań Główny",$B7:$B45,0))-INDEX($A7:$A45, MAX(IF(ISBLANK(CE7:CE45), 0, ROW(CE7:CE45))) - ROW(CE7:CE45)+1))</f>
        <v>#VALUE!</v>
      </c>
      <c r="CF47" s="390" t="e">
        <f t="array" ref="CF47">ABS(INDEX($A7:$A45,MATCH("Poznań Główny",$B7:$B45,0))-INDEX($A7:$A45, MAX(IF(ISBLANK(CF7:CF45), 0, ROW(CF7:CF45))) - ROW(CF7:CF45)+1))</f>
        <v>#VALUE!</v>
      </c>
      <c r="CG47" s="390" t="e">
        <f t="array" ref="CG47">ABS(INDEX($A7:$A45,MATCH("Poznań Główny",$B7:$B45,0))-INDEX($A7:$A45, MAX(IF(ISBLANK(CG7:CG45), 0, ROW(CG7:CG45))) - ROW(CG7:CG45)+1))</f>
        <v>#VALUE!</v>
      </c>
      <c r="CH47" s="390" t="e">
        <f t="array" ref="CH47">ABS(INDEX($A7:$A45,MATCH("Poznań Główny",$B7:$B45,0))-INDEX($A7:$A45, MAX(IF(ISBLANK(CH7:CH45), 0, ROW(CH7:CH45))) - ROW(CH7:CH45)+1))</f>
        <v>#VALUE!</v>
      </c>
      <c r="CI47" s="390" t="e">
        <f t="array" ref="CI47">ABS(INDEX($A7:$A45,MATCH("Poznań Główny",$B7:$B45,0))-INDEX($A7:$A45, MAX(IF(ISBLANK(CI7:CI45), 0, ROW(CI7:CI45))) - ROW(CI7:CI45)+1))</f>
        <v>#VALUE!</v>
      </c>
      <c r="CJ47" s="390" t="e">
        <f t="array" ref="CJ47">ABS(INDEX($A7:$A45,MATCH("Poznań Główny",$B7:$B45,0))-INDEX($A7:$A45, MAX(IF(ISBLANK(CJ7:CJ45), 0, ROW(CJ7:CJ45))) - ROW(CJ7:CJ45)+1))</f>
        <v>#VALUE!</v>
      </c>
      <c r="CK47" s="390" t="e">
        <f t="array" ref="CK47">ABS(INDEX($A7:$A45,MATCH("Poznań Główny",$B7:$B45,0))-INDEX($A7:$A45, MAX(IF(ISBLANK(CK7:CK45), 0, ROW(CK7:CK45))) - ROW(CK7:CK45)+1))</f>
        <v>#VALUE!</v>
      </c>
      <c r="CL47" s="390" t="e">
        <f t="array" ref="CL47">ABS(INDEX($A7:$A45,MATCH("Poznań Główny",$B7:$B45,0))-INDEX($A7:$A45, MAX(IF(ISBLANK(CL7:CL45), 0, ROW(CL7:CL45))) - ROW(CL7:CL45)+1))</f>
        <v>#VALUE!</v>
      </c>
      <c r="CM47" s="390" t="e">
        <f t="array" ref="CM47">ABS(INDEX($A7:$A45,MATCH("Poznań Główny",$B7:$B45,0))-INDEX($A7:$A45, MAX(IF(ISBLANK(CM7:CM45), 0, ROW(CM7:CM45))) - ROW(CM7:CM45)+1))</f>
        <v>#VALUE!</v>
      </c>
      <c r="CN47" s="390" t="e">
        <f t="array" ref="CN47">ABS(INDEX($A7:$A45,MATCH("Poznań Główny",$B7:$B45,0))-INDEX($A7:$A45, MAX(IF(ISBLANK(CN7:CN45), 0, ROW(CN7:CN45))) - ROW(CN7:CN45)+1))</f>
        <v>#VALUE!</v>
      </c>
      <c r="CO47" s="390" t="e">
        <f t="array" ref="CO47">ABS(INDEX($A7:$A45,MATCH("Poznań Główny",$B7:$B45,0))-INDEX($A7:$A45, MAX(IF(ISBLANK(CO7:CO45), 0, ROW(CO7:CO45))) - ROW(CO7:CO45)+1))</f>
        <v>#VALUE!</v>
      </c>
      <c r="CP47" s="390" t="e">
        <f t="array" ref="CP47">ABS(INDEX($A7:$A45,MATCH("Poznań Główny",$B7:$B45,0))-INDEX($A7:$A45, MAX(IF(ISBLANK(CP7:CP45), 0, ROW(CP7:CP45))) - ROW(CP7:CP45)+1))</f>
        <v>#VALUE!</v>
      </c>
      <c r="CQ47" s="390" t="e">
        <f t="array" ref="CQ47">ABS(INDEX($A7:$A45,MATCH("Poznań Główny",$B7:$B45,0))-INDEX($A7:$A45, MAX(IF(ISBLANK(CQ7:CQ45), 0, ROW(CQ7:CQ45))) - ROW(CQ7:CQ45)+1))</f>
        <v>#VALUE!</v>
      </c>
      <c r="CR47" s="390" t="e">
        <f t="array" ref="CR47">ABS(INDEX($A7:$A45,MATCH("Poznań Główny",$B7:$B45,0))-INDEX($A7:$A45, MAX(IF(ISBLANK(CR7:CR45), 0, ROW(CR7:CR45))) - ROW(CR7:CR45)+1))</f>
        <v>#VALUE!</v>
      </c>
      <c r="CS47" s="390" t="e">
        <f t="array" ref="CS47">ABS(INDEX($A7:$A45,MATCH("Poznań Główny",$B7:$B45,0))-INDEX($A7:$A45, MAX(IF(ISBLANK(CS7:CS45), 0, ROW(CS7:CS45))) - ROW(CS7:CS45)+1))</f>
        <v>#VALUE!</v>
      </c>
      <c r="CX47" s="390">
        <f t="array" ref="CX47">ABS(INDEX($A7:$A45,MATCH("Poznań Główny",$B7:$B45,0))-INDEX($A7:$A45, MAX(IF(ISBLANK(CX7:CX45), 0, ROW(CX7:CX45))) - ROW(CX7:CX45)+1))</f>
        <v>33.04</v>
      </c>
      <c r="CY47" s="390">
        <f t="array" ref="CY47">ABS(INDEX($A7:$A45,MATCH("Poznań Główny",$B7:$B45,0))-INDEX($A7:$A45, MAX(IF(ISBLANK(CY7:CY45), 0, ROW(CY7:CY45))) - ROW(CY7:CY45)+1))</f>
        <v>51.109000000000002</v>
      </c>
      <c r="CZ47" s="390">
        <f t="array" ref="CZ47">ABS(INDEX($A7:$A45,MATCH("Poznań Główny",$B7:$B45,0))-INDEX($A7:$A45, MAX(IF(ISBLANK(CZ7:CZ45), 0, ROW(CZ7:CZ45))) - ROW(CZ7:CZ45)+1))</f>
        <v>51.109000000000002</v>
      </c>
      <c r="DA47" s="390">
        <f t="array" ref="DA47">ABS(INDEX($A7:$A45,MATCH("Poznań Główny",$B7:$B45,0))-INDEX($A7:$A45, MAX(IF(ISBLANK(DA7:DA45), 0, ROW(DA7:DA45))) - ROW(DA7:DA45)+1))</f>
        <v>33.04</v>
      </c>
      <c r="DB47" s="390">
        <f t="array" ref="DB47">ABS(INDEX($A7:$A45,MATCH("Poznań Główny",$B7:$B45,0))-INDEX($A7:$A45, MAX(IF(ISBLANK(DB7:DB45), 0, ROW(DB7:DB45))) - ROW(DB7:DB45)+1))</f>
        <v>51.109000000000002</v>
      </c>
      <c r="DC47" s="390">
        <f t="array" ref="DC47">ABS(INDEX($A7:$A45,MATCH("Poznań Główny",$B7:$B45,0))-INDEX($A7:$A45, MAX(IF(ISBLANK(DC7:DC45), 0, ROW(DC7:DC45))) - ROW(DC7:DC45)+1))</f>
        <v>51.109000000000002</v>
      </c>
      <c r="DD47" s="390">
        <f t="array" ref="DD47">ABS(INDEX($A7:$A45,MATCH("Poznań Główny",$B7:$B45,0))-INDEX($A7:$A45, MAX(IF(ISBLANK(DD7:DD45), 0, ROW(DD7:DD45))) - ROW(DD7:DD45)+1))</f>
        <v>33.04</v>
      </c>
      <c r="DE47" s="390">
        <f t="array" ref="DE47">ABS(INDEX($A7:$A45,MATCH("Poznań Główny",$B7:$B45,0))-INDEX($A7:$A45, MAX(IF(ISBLANK(DE7:DE45), 0, ROW(DE7:DE45))) - ROW(DE7:DE45)+1))</f>
        <v>51.109000000000002</v>
      </c>
      <c r="DF47" s="390">
        <f t="array" ref="DF47">ABS(INDEX($A7:$A45,MATCH("Poznań Główny",$B7:$B45,0))-INDEX($A7:$A45, MAX(IF(ISBLANK(DF7:DF45), 0, ROW(DF7:DF45))) - ROW(DF7:DF45)+1))</f>
        <v>51.109000000000002</v>
      </c>
      <c r="DG47" s="390">
        <f t="array" ref="DG47">ABS(INDEX($A7:$A45,MATCH("Poznań Główny",$B7:$B45,0))-INDEX($A7:$A45, MAX(IF(ISBLANK(DG7:DG45), 0, ROW(DG7:DG45))) - ROW(DG7:DG45)+1))</f>
        <v>33.04</v>
      </c>
      <c r="DH47" s="390">
        <f t="array" ref="DH47">ABS(INDEX($A7:$A45,MATCH("Poznań Główny",$B7:$B45,0))-INDEX($A7:$A45, MAX(IF(ISBLANK(DH7:DH45), 0, ROW(DH7:DH45))) - ROW(DH7:DH45)+1))</f>
        <v>51.109000000000002</v>
      </c>
      <c r="DI47" s="390">
        <f t="array" ref="DI47">ABS(INDEX($A7:$A45,MATCH("Poznań Główny",$B7:$B45,0))-INDEX($A7:$A45, MAX(IF(ISBLANK(DI7:DI45), 0, ROW(DI7:DI45))) - ROW(DI7:DI45)+1))</f>
        <v>51.109000000000002</v>
      </c>
      <c r="DJ47" s="390">
        <f t="array" ref="DJ47">ABS(INDEX($A7:$A45,MATCH("Poznań Główny",$B7:$B45,0))-INDEX($A7:$A45, MAX(IF(ISBLANK(DJ7:DJ45), 0, ROW(DJ7:DJ45))) - ROW(DJ7:DJ45)+1))</f>
        <v>33.04</v>
      </c>
      <c r="DK47" s="390">
        <f t="array" ref="DK47">ABS(INDEX($A7:$A45,MATCH("Poznań Główny",$B7:$B45,0))-INDEX($A7:$A45, MAX(IF(ISBLANK(DK7:DK45), 0, ROW(DK7:DK45))) - ROW(DK7:DK45)+1))</f>
        <v>51.109000000000002</v>
      </c>
      <c r="DL47" s="390">
        <f t="array" ref="DL47">ABS(INDEX($A7:$A45,MATCH("Poznań Główny",$B7:$B45,0))-INDEX($A7:$A45, MAX(IF(ISBLANK(DL7:DL45), 0, ROW(DL7:DL45))) - ROW(DL7:DL45)+1))</f>
        <v>51.109000000000002</v>
      </c>
      <c r="DM47" s="390">
        <f t="array" ref="DM47">ABS(INDEX($A7:$A45,MATCH("Poznań Główny",$B7:$B45,0))-INDEX($A7:$A45, MAX(IF(ISBLANK(DM7:DM45), 0, ROW(DM7:DM45))) - ROW(DM7:DM45)+1))</f>
        <v>33.04</v>
      </c>
      <c r="DN47" s="390">
        <f t="array" ref="DN47">ABS(INDEX($A7:$A45,MATCH("Poznań Główny",$B7:$B45,0))-INDEX($A7:$A45, MAX(IF(ISBLANK(DN7:DN45), 0, ROW(DN7:DN45))) - ROW(DN7:DN45)+1))</f>
        <v>51.109000000000002</v>
      </c>
      <c r="DO47" s="390">
        <f t="array" ref="DO47">ABS(INDEX($A7:$A45,MATCH("Poznań Główny",$B7:$B45,0))-INDEX($A7:$A45, MAX(IF(ISBLANK(DO7:DO45), 0, ROW(DO7:DO45))) - ROW(DO7:DO45)+1))</f>
        <v>51.109000000000002</v>
      </c>
      <c r="DP47" s="390">
        <f t="array" ref="DP47">ABS(INDEX($A7:$A45,MATCH("Poznań Główny",$B7:$B45,0))-INDEX($A7:$A45, MAX(IF(ISBLANK(DP7:DP45), 0, ROW(DP7:DP45))) - ROW(DP7:DP45)+1))</f>
        <v>33.04</v>
      </c>
      <c r="DQ47" s="390">
        <f t="array" ref="DQ47">ABS(INDEX($A7:$A45,MATCH("Poznań Główny",$B7:$B45,0))-INDEX($A7:$A45, MAX(IF(ISBLANK(DQ7:DQ45), 0, ROW(DQ7:DQ45))) - ROW(DQ7:DQ45)+1))</f>
        <v>51.109000000000002</v>
      </c>
      <c r="DR47" s="390">
        <f t="array" ref="DR47">ABS(INDEX($A7:$A45,MATCH("Poznań Główny",$B7:$B45,0))-INDEX($A7:$A45, MAX(IF(ISBLANK(DR7:DR45), 0, ROW(DR7:DR45))) - ROW(DR7:DR45)+1))</f>
        <v>51.109000000000002</v>
      </c>
      <c r="DS47" s="390">
        <f t="array" ref="DS47">ABS(INDEX($A7:$A45,MATCH("Poznań Główny",$B7:$B45,0))-INDEX($A7:$A45, MAX(IF(ISBLANK(DS7:DS45), 0, ROW(DS7:DS45))) - ROW(DS7:DS45)+1))</f>
        <v>33.04</v>
      </c>
      <c r="DT47" s="390">
        <f t="array" ref="DT47">ABS(INDEX($A7:$A45,MATCH("Poznań Główny",$B7:$B45,0))-INDEX($A7:$A45, MAX(IF(ISBLANK(DT7:DT45), 0, ROW(DT7:DT45))) - ROW(DT7:DT45)+1))</f>
        <v>51.109000000000002</v>
      </c>
      <c r="DU47" s="390">
        <f t="array" ref="DU47">ABS(INDEX($A7:$A45,MATCH("Poznań Główny",$B7:$B45,0))-INDEX($A7:$A45, MAX(IF(ISBLANK(DU7:DU45), 0, ROW(DU7:DU45))) - ROW(DU7:DU45)+1))</f>
        <v>33.04</v>
      </c>
      <c r="DV47" s="390">
        <f t="array" ref="DV47">ABS(INDEX($A7:$A45,MATCH("Poznań Główny",$B7:$B45,0))-INDEX($A7:$A45, MAX(IF(ISBLANK(DV7:DV45), 0, ROW(DV7:DV45))) - ROW(DV7:DV45)+1))</f>
        <v>51.109000000000002</v>
      </c>
      <c r="DW47" s="390">
        <f t="array" ref="DW47">ABS(INDEX($A7:$A45,MATCH("Poznań Główny",$B7:$B45,0))-INDEX($A7:$A45, MAX(IF(ISBLANK(DW7:DW45), 0, ROW(DW7:DW45))) - ROW(DW7:DW45)+1))</f>
        <v>51.109000000000002</v>
      </c>
      <c r="DX47" s="390">
        <f t="array" ref="DX47">ABS(INDEX($A7:$A45,MATCH("Poznań Główny",$B7:$B45,0))-INDEX($A7:$A45, MAX(IF(ISBLANK(DX7:DX45), 0, ROW(DX7:DX45))) - ROW(DX7:DX45)+1))</f>
        <v>33.04</v>
      </c>
      <c r="DY47" s="390">
        <f t="array" ref="DY47">ABS(INDEX($A7:$A45,MATCH("Poznań Główny",$B7:$B45,0))-INDEX($A7:$A45, MAX(IF(ISBLANK(DY7:DY45), 0, ROW(DY7:DY45))) - ROW(DY7:DY45)+1))</f>
        <v>51.109000000000002</v>
      </c>
      <c r="DZ47" s="390">
        <f t="array" ref="DZ47">ABS(INDEX($A7:$A45,MATCH("Poznań Główny",$B7:$B45,0))-INDEX($A7:$A45, MAX(IF(ISBLANK(DZ7:DZ45), 0, ROW(DZ7:DZ45))) - ROW(DZ7:DZ45)+1))</f>
        <v>51.109000000000002</v>
      </c>
      <c r="EA47" s="390">
        <f t="array" ref="EA47">ABS(INDEX($A7:$A45,MATCH("Poznań Główny",$B7:$B45,0))-INDEX($A7:$A45, MAX(IF(ISBLANK(EA7:EA45), 0, ROW(EA7:EA45))) - ROW(EA7:EA45)+1))</f>
        <v>33.04</v>
      </c>
      <c r="EB47" s="390">
        <f t="array" ref="EB47">ABS(INDEX($A7:$A45,MATCH("Poznań Główny",$B7:$B45,0))-INDEX($A7:$A45, MAX(IF(ISBLANK(EB7:EB45), 0, ROW(EB7:EB45))) - ROW(EB7:EB45)+1))</f>
        <v>51.109000000000002</v>
      </c>
      <c r="EC47" s="390">
        <f t="array" ref="EC47">ABS(INDEX($A7:$A45,MATCH("Poznań Główny",$B7:$B45,0))-INDEX($A7:$A45, MAX(IF(ISBLANK(EC7:EC45), 0, ROW(EC7:EC45))) - ROW(EC7:EC45)+1))</f>
        <v>51.109000000000002</v>
      </c>
      <c r="ED47" s="390">
        <f t="array" ref="ED47">ABS(INDEX($A7:$A45,MATCH("Poznań Główny",$B7:$B45,0))-INDEX($A7:$A45, MAX(IF(ISBLANK(ED7:ED45), 0, ROW(ED7:ED45))) - ROW(ED7:ED45)+1))</f>
        <v>51.109000000000002</v>
      </c>
      <c r="EE47" s="390">
        <f t="array" ref="EE47">ABS(INDEX($A7:$A45,MATCH("Poznań Główny",$B7:$B45,0))-INDEX($A7:$A45, MAX(IF(ISBLANK(EE7:EE45), 0, ROW(EE7:EE45))) - ROW(EE7:EE45)+1))</f>
        <v>51.109000000000002</v>
      </c>
      <c r="EF47" s="390">
        <f t="array" ref="EF47">ABS(INDEX($A7:$A45,MATCH("Poznań Główny",$B7:$B45,0))-INDEX($A7:$A45, MAX(IF(ISBLANK(EF7:EF45), 0, ROW(EF7:EF45))) - ROW(EF7:EF45)+1))</f>
        <v>51.109000000000002</v>
      </c>
      <c r="EG47" s="390">
        <f t="array" ref="EG47">ABS(INDEX($A7:$A45,MATCH("Poznań Główny",$B7:$B45,0))-INDEX($A7:$A45, MAX(IF(ISBLANK(EG7:EG45), 0, ROW(EG7:EG45))) - ROW(EG7:EG45)+1))</f>
        <v>33.04</v>
      </c>
      <c r="EH47" s="390">
        <f t="array" ref="EH47">ABS(INDEX($A7:$A45,MATCH("Poznań Główny",$B7:$B45,0))-INDEX($A7:$A45, MAX(IF(ISBLANK(EH7:EH45), 0, ROW(EH7:EH45))) - ROW(EH7:EH45)+1))</f>
        <v>51.109000000000002</v>
      </c>
      <c r="EI47" s="390">
        <f t="array" ref="EI47">ABS(INDEX($A7:$A45,MATCH("Poznań Główny",$B7:$B45,0))-INDEX($A7:$A45, MAX(IF(ISBLANK(EI7:EI45), 0, ROW(EI7:EI45))) - ROW(EI7:EI45)+1))</f>
        <v>51.109000000000002</v>
      </c>
      <c r="EJ47" s="390" t="e">
        <f t="array" ref="EJ47">ABS(INDEX($A7:$A45,MATCH("Poznań Główny",$B7:$B45,0))-INDEX($A7:$A45, MAX(IF(ISBLANK(EJ7:EJ45), 0, ROW(EJ7:EJ45))) - ROW(EJ7:EJ45)+1))</f>
        <v>#VALUE!</v>
      </c>
      <c r="EK47" s="390" t="e">
        <f t="array" ref="EK47">ABS(INDEX($A7:$A45,MATCH("Poznań Główny",$B7:$B45,0))-INDEX($A7:$A45, MAX(IF(ISBLANK(EK7:EK45), 0, ROW(EK7:EK45))) - ROW(EK7:EK45)+1))</f>
        <v>#VALUE!</v>
      </c>
      <c r="EL47" s="390" t="e">
        <f t="array" ref="EL47">ABS(INDEX($A7:$A45,MATCH("Poznań Główny",$B7:$B45,0))-INDEX($A7:$A45, MAX(IF(ISBLANK(EL7:EL45), 0, ROW(EL7:EL45))) - ROW(EL7:EL45)+1))</f>
        <v>#VALUE!</v>
      </c>
      <c r="EM47" s="390" t="e">
        <f t="array" ref="EM47">ABS(INDEX($A7:$A45,MATCH("Poznań Główny",$B7:$B45,0))-INDEX($A7:$A45, MAX(IF(ISBLANK(EM7:EM45), 0, ROW(EM7:EM45))) - ROW(EM7:EM45)+1))</f>
        <v>#VALUE!</v>
      </c>
      <c r="EN47" s="390" t="e">
        <f t="array" ref="EN47">ABS(INDEX($A7:$A45,MATCH("Poznań Główny",$B7:$B45,0))-INDEX($A7:$A45, MAX(IF(ISBLANK(EN7:EN45), 0, ROW(EN7:EN45))) - ROW(EN7:EN45)+1))</f>
        <v>#VALUE!</v>
      </c>
      <c r="EO47" s="390" t="e">
        <f t="array" ref="EO47">ABS(INDEX($A7:$A45,MATCH("Poznań Główny",$B7:$B45,0))-INDEX($A7:$A45, MAX(IF(ISBLANK(EO7:EO45), 0, ROW(EO7:EO45))) - ROW(EO7:EO45)+1))</f>
        <v>#VALUE!</v>
      </c>
      <c r="EP47" s="390" t="e">
        <f t="array" ref="EP47">ABS(INDEX($A7:$A45,MATCH("Poznań Główny",$B7:$B45,0))-INDEX($A7:$A45, MAX(IF(ISBLANK(EP7:EP45), 0, ROW(EP7:EP45))) - ROW(EP7:EP45)+1))</f>
        <v>#VALUE!</v>
      </c>
      <c r="EQ47" s="390" t="e">
        <f t="array" ref="EQ47">ABS(INDEX($A7:$A45,MATCH("Poznań Główny",$B7:$B45,0))-INDEX($A7:$A45, MAX(IF(ISBLANK(EQ7:EQ45), 0, ROW(EQ7:EQ45))) - ROW(EQ7:EQ45)+1))</f>
        <v>#VALUE!</v>
      </c>
      <c r="ER47" s="390" t="e">
        <f t="array" ref="ER47">ABS(INDEX($A7:$A45,MATCH("Poznań Główny",$B7:$B45,0))-INDEX($A7:$A45, MAX(IF(ISBLANK(ER7:ER45), 0, ROW(ER7:ER45))) - ROW(ER7:ER45)+1))</f>
        <v>#VALUE!</v>
      </c>
      <c r="ES47" s="390" t="e">
        <f t="array" ref="ES47">ABS(INDEX($A7:$A45,MATCH("Poznań Główny",$B7:$B45,0))-INDEX($A7:$A45, MAX(IF(ISBLANK(ES7:ES45), 0, ROW(ES7:ES45))) - ROW(ES7:ES45)+1))</f>
        <v>#VALUE!</v>
      </c>
      <c r="ET47" s="390" t="e">
        <f t="array" ref="ET47">ABS(INDEX($A7:$A45,MATCH("Poznań Główny",$B7:$B45,0))-INDEX($A7:$A45, MAX(IF(ISBLANK(ET7:ET45), 0, ROW(ET7:ET45))) - ROW(ET7:ET45)+1))</f>
        <v>#VALUE!</v>
      </c>
      <c r="EU47" s="390" t="e">
        <f t="array" ref="EU47">ABS(INDEX($A7:$A45,MATCH("Poznań Główny",$B7:$B45,0))-INDEX($A7:$A45, MAX(IF(ISBLANK(EU7:EU45), 0, ROW(EU7:EU45))) - ROW(EU7:EU45)+1))</f>
        <v>#VALUE!</v>
      </c>
      <c r="EV47" s="390" t="e">
        <f t="array" ref="EV47">ABS(INDEX($A7:$A45,MATCH("Poznań Główny",$B7:$B45,0))-INDEX($A7:$A45, MAX(IF(ISBLANK(EV7:EV45), 0, ROW(EV7:EV45))) - ROW(EV7:EV45)+1))</f>
        <v>#VALUE!</v>
      </c>
      <c r="EW47" s="390" t="e">
        <f t="array" ref="EW47">ABS(INDEX($A7:$A45,MATCH("Poznań Główny",$B7:$B45,0))-INDEX($A7:$A45, MAX(IF(ISBLANK(EW7:EW45), 0, ROW(EW7:EW45))) - ROW(EW7:EW45)+1))</f>
        <v>#VALUE!</v>
      </c>
      <c r="EX47" s="390" t="e">
        <f t="array" ref="EX47">ABS(INDEX($A7:$A45,MATCH("Poznań Główny",$B7:$B45,0))-INDEX($A7:$A45, MAX(IF(ISBLANK(EX7:EX45), 0, ROW(EX7:EX45))) - ROW(EX7:EX45)+1))</f>
        <v>#VALUE!</v>
      </c>
      <c r="EY47" s="390" t="e">
        <f t="array" ref="EY47">ABS(INDEX($A7:$A45,MATCH("Poznań Główny",$B7:$B45,0))-INDEX($A7:$A45, MAX(IF(ISBLANK(EY7:EY45), 0, ROW(EY7:EY45))) - ROW(EY7:EY45)+1))</f>
        <v>#VALUE!</v>
      </c>
      <c r="EZ47" s="390" t="e">
        <f t="array" ref="EZ47">ABS(INDEX($A7:$A45,MATCH("Poznań Główny",$B7:$B45,0))-INDEX($A7:$A45, MAX(IF(ISBLANK(EZ7:EZ45), 0, ROW(EZ7:EZ45))) - ROW(EZ7:EZ45)+1))</f>
        <v>#VALUE!</v>
      </c>
      <c r="FA47" s="390" t="e">
        <f t="array" ref="FA47">ABS(INDEX($A7:$A45,MATCH("Poznań Główny",$B7:$B45,0))-INDEX($A7:$A45, MAX(IF(ISBLANK(FA7:FA45), 0, ROW(FA7:FA45))) - ROW(FA7:FA45)+1))</f>
        <v>#VALUE!</v>
      </c>
      <c r="FB47" s="390" t="e">
        <f t="array" ref="FB47">ABS(INDEX($A7:$A45,MATCH("Poznań Główny",$B7:$B45,0))-INDEX($A7:$A45, MAX(IF(ISBLANK(FB7:FB45), 0, ROW(FB7:FB45))) - ROW(FB7:FB45)+1))</f>
        <v>#VALUE!</v>
      </c>
      <c r="FC47" s="390" t="e">
        <f t="array" ref="FC47">ABS(INDEX($A7:$A45,MATCH("Poznań Główny",$B7:$B45,0))-INDEX($A7:$A45, MAX(IF(ISBLANK(FC7:FC45), 0, ROW(FC7:FC45))) - ROW(FC7:FC45)+1))</f>
        <v>#VALUE!</v>
      </c>
      <c r="FD47" s="390" t="e">
        <f t="array" ref="FD47">ABS(INDEX($A7:$A45,MATCH("Poznań Główny",$B7:$B45,0))-INDEX($A7:$A45, MAX(IF(ISBLANK(FD7:FD45), 0, ROW(FD7:FD45))) - ROW(FD7:FD45)+1))</f>
        <v>#VALUE!</v>
      </c>
      <c r="FE47" s="390" t="e">
        <f t="array" ref="FE47">ABS(INDEX($A7:$A45,MATCH("Poznań Główny",$B7:$B45,0))-INDEX($A7:$A45, MAX(IF(ISBLANK(FE7:FE45), 0, ROW(FE7:FE45))) - ROW(FE7:FE45)+1))</f>
        <v>#VALUE!</v>
      </c>
      <c r="FF47" s="390" t="e">
        <f t="array" ref="FF47">ABS(INDEX($A7:$A45,MATCH("Poznań Główny",$B7:$B45,0))-INDEX($A7:$A45, MAX(IF(ISBLANK(FF7:FF45), 0, ROW(FF7:FF45))) - ROW(FF7:FF45)+1))</f>
        <v>#VALUE!</v>
      </c>
      <c r="FG47" s="390" t="e">
        <f t="array" ref="FG47">ABS(INDEX($A7:$A45,MATCH("Poznań Główny",$B7:$B45,0))-INDEX($A7:$A45, MAX(IF(ISBLANK(FG7:FG45), 0, ROW(FG7:FG45))) - ROW(FG7:FG45)+1))</f>
        <v>#VALUE!</v>
      </c>
      <c r="FH47" s="390" t="e">
        <f t="array" ref="FH47">ABS(INDEX($A7:$A45,MATCH("Poznań Główny",$B7:$B45,0))-INDEX($A7:$A45, MAX(IF(ISBLANK(FH7:FH45), 0, ROW(FH7:FH45))) - ROW(FH7:FH45)+1))</f>
        <v>#VALUE!</v>
      </c>
      <c r="FI47" s="390" t="e">
        <f t="array" ref="FI47">ABS(INDEX($A7:$A45,MATCH("Poznań Główny",$B7:$B45,0))-INDEX($A7:$A45, MAX(IF(ISBLANK(FI7:FI45), 0, ROW(FI7:FI45))) - ROW(FI7:FI45)+1))</f>
        <v>#VALUE!</v>
      </c>
      <c r="FJ47" s="390" t="e">
        <f t="array" ref="FJ47">ABS(INDEX($A7:$A45,MATCH("Poznań Główny",$B7:$B45,0))-INDEX($A7:$A45, MAX(IF(ISBLANK(FJ7:FJ45), 0, ROW(FJ7:FJ45))) - ROW(FJ7:FJ45)+1))</f>
        <v>#VALUE!</v>
      </c>
      <c r="FK47" s="390" t="e">
        <f t="array" ref="FK47">ABS(INDEX($A7:$A45,MATCH("Poznań Główny",$B7:$B45,0))-INDEX($A7:$A45, MAX(IF(ISBLANK(FK7:FK45), 0, ROW(FK7:FK45))) - ROW(FK7:FK45)+1))</f>
        <v>#VALUE!</v>
      </c>
      <c r="FL47" s="390" t="e">
        <f t="array" ref="FL47">ABS(INDEX($A7:$A45,MATCH("Poznań Główny",$B7:$B45,0))-INDEX($A7:$A45, MAX(IF(ISBLANK(FL7:FL45), 0, ROW(FL7:FL45))) - ROW(FL7:FL45)+1))</f>
        <v>#VALUE!</v>
      </c>
      <c r="FM47" s="390" t="e">
        <f t="array" ref="FM47">ABS(INDEX($A7:$A45,MATCH("Poznań Główny",$B7:$B45,0))-INDEX($A7:$A45, MAX(IF(ISBLANK(FM7:FM45), 0, ROW(FM7:FM45))) - ROW(FM7:FM45)+1))</f>
        <v>#VALUE!</v>
      </c>
      <c r="FN47" s="390" t="e">
        <f t="array" ref="FN47">ABS(INDEX($A7:$A45,MATCH("Poznań Główny",$B7:$B45,0))-INDEX($A7:$A45, MAX(IF(ISBLANK(FN7:FN45), 0, ROW(FN7:FN45))) - ROW(FN7:FN45)+1))</f>
        <v>#VALUE!</v>
      </c>
      <c r="FO47" s="390" t="e">
        <f t="array" ref="FO47">ABS(INDEX($A7:$A45,MATCH("Poznań Główny",$B7:$B45,0))-INDEX($A7:$A45, MAX(IF(ISBLANK(FO7:FO45), 0, ROW(FO7:FO45))) - ROW(FO7:FO45)+1))</f>
        <v>#VALUE!</v>
      </c>
      <c r="FP47" s="390" t="e">
        <f t="array" ref="FP47">ABS(INDEX($A7:$A45,MATCH("Poznań Główny",$B7:$B45,0))-INDEX($A7:$A45, MAX(IF(ISBLANK(FP7:FP45), 0, ROW(FP7:FP45))) - ROW(FP7:FP45)+1))</f>
        <v>#VALUE!</v>
      </c>
      <c r="FQ47" s="390" t="e">
        <f t="array" ref="FQ47">ABS(INDEX($A7:$A45,MATCH("Poznań Główny",$B7:$B45,0))-INDEX($A7:$A45, MAX(IF(ISBLANK(FQ7:FQ45), 0, ROW(FQ7:FQ45))) - ROW(FQ7:FQ45)+1))</f>
        <v>#VALUE!</v>
      </c>
      <c r="FR47" s="390" t="e">
        <f t="array" ref="FR47">ABS(INDEX($A7:$A45,MATCH("Poznań Główny",$B7:$B45,0))-INDEX($A7:$A45, MAX(IF(ISBLANK(FR7:FR45), 0, ROW(FR7:FR45))) - ROW(FR7:FR45)+1))</f>
        <v>#VALUE!</v>
      </c>
      <c r="FS47" s="390" t="e">
        <f t="array" ref="FS47">ABS(INDEX($A7:$A45,MATCH("Poznań Główny",$B7:$B45,0))-INDEX($A7:$A45, MAX(IF(ISBLANK(FS7:FS45), 0, ROW(FS7:FS45))) - ROW(FS7:FS45)+1))</f>
        <v>#VALUE!</v>
      </c>
      <c r="FT47" s="390" t="e">
        <f t="array" ref="FT47">ABS(INDEX($A7:$A45,MATCH("Poznań Główny",$B7:$B45,0))-INDEX($A7:$A45, MAX(IF(ISBLANK(FT7:FT45), 0, ROW(FT7:FT45))) - ROW(FT7:FT45)+1))</f>
        <v>#VALUE!</v>
      </c>
      <c r="FU47" s="390" t="e">
        <f t="array" ref="FU47">ABS(INDEX($A7:$A45,MATCH("Poznań Główny",$B7:$B45,0))-INDEX($A7:$A45, MAX(IF(ISBLANK(FU7:FU45), 0, ROW(FU7:FU45))) - ROW(FU7:FU45)+1))</f>
        <v>#VALUE!</v>
      </c>
      <c r="FV47" s="390" t="e">
        <f t="array" ref="FV47">ABS(INDEX($A7:$A45,MATCH("Poznań Główny",$B7:$B45,0))-INDEX($A7:$A45, MAX(IF(ISBLANK(FV7:FV45), 0, ROW(FV7:FV45))) - ROW(FV7:FV45)+1))</f>
        <v>#VALUE!</v>
      </c>
      <c r="FW47" s="390" t="e">
        <f t="array" ref="FW47">ABS(INDEX($A7:$A45,MATCH("Poznań Główny",$B7:$B45,0))-INDEX($A7:$A45, MAX(IF(ISBLANK(FW7:FW45), 0, ROW(FW7:FW45))) - ROW(FW7:FW45)+1))</f>
        <v>#VALUE!</v>
      </c>
      <c r="FX47" s="390" t="e">
        <f t="array" ref="FX47">ABS(INDEX($A7:$A45,MATCH("Poznań Główny",$B7:$B45,0))-INDEX($A7:$A45, MAX(IF(ISBLANK(FX7:FX45), 0, ROW(FX7:FX45))) - ROW(FX7:FX45)+1))</f>
        <v>#VALUE!</v>
      </c>
      <c r="FY47" s="390" t="e">
        <f t="array" ref="FY47">ABS(INDEX($A7:$A45,MATCH("Poznań Główny",$B7:$B45,0))-INDEX($A7:$A45, MAX(IF(ISBLANK(FY7:FY45), 0, ROW(FY7:FY45))) - ROW(FY7:FY45)+1))</f>
        <v>#VALUE!</v>
      </c>
      <c r="FZ47" s="390" t="e">
        <f t="array" ref="FZ47">ABS(INDEX($A7:$A45,MATCH("Poznań Główny",$B7:$B45,0))-INDEX($A7:$A45, MAX(IF(ISBLANK(FZ7:FZ45), 0, ROW(FZ7:FZ45))) - ROW(FZ7:FZ45)+1))</f>
        <v>#VALUE!</v>
      </c>
      <c r="GA47" s="390" t="e">
        <f t="array" ref="GA47">ABS(INDEX($A7:$A45,MATCH("Poznań Główny",$B7:$B45,0))-INDEX($A7:$A45, MAX(IF(ISBLANK(GA7:GA45), 0, ROW(GA7:GA45))) - ROW(GA7:GA45)+1))</f>
        <v>#VALUE!</v>
      </c>
      <c r="GB47" s="390" t="e">
        <f t="array" ref="GB47">ABS(INDEX($A7:$A45,MATCH("Poznań Główny",$B7:$B45,0))-INDEX($A7:$A45, MAX(IF(ISBLANK(GB7:GB45), 0, ROW(GB7:GB45))) - ROW(GB7:GB45)+1))</f>
        <v>#VALUE!</v>
      </c>
      <c r="GC47" s="390" t="e">
        <f t="array" ref="GC47">ABS(INDEX($A7:$A45,MATCH("Poznań Główny",$B7:$B45,0))-INDEX($A7:$A45, MAX(IF(ISBLANK(GC7:GC45), 0, ROW(GC7:GC45))) - ROW(GC7:GC45)+1))</f>
        <v>#VALUE!</v>
      </c>
      <c r="GD47" s="390" t="e">
        <f t="array" ref="GD47">ABS(INDEX($A7:$A45,MATCH("Poznań Główny",$B7:$B45,0))-INDEX($A7:$A45, MAX(IF(ISBLANK(GD7:GD45), 0, ROW(GD7:GD45))) - ROW(GD7:GD45)+1))</f>
        <v>#VALUE!</v>
      </c>
      <c r="GE47" s="390" t="e">
        <f t="array" ref="GE47">ABS(INDEX($A7:$A45,MATCH("Poznań Główny",$B7:$B45,0))-INDEX($A7:$A45, MAX(IF(ISBLANK(GE7:GE45), 0, ROW(GE7:GE45))) - ROW(GE7:GE45)+1))</f>
        <v>#VALUE!</v>
      </c>
      <c r="GF47" s="390" t="e">
        <f t="array" ref="GF47">ABS(INDEX($A7:$A45,MATCH("Poznań Główny",$B7:$B45,0))-INDEX($A7:$A45, MAX(IF(ISBLANK(GF7:GF45), 0, ROW(GF7:GF45))) - ROW(GF7:GF45)+1))</f>
        <v>#VALUE!</v>
      </c>
      <c r="GG47" s="390" t="e">
        <f t="array" ref="GG47">ABS(INDEX($A7:$A45,MATCH("Poznań Główny",$B7:$B45,0))-INDEX($A7:$A45, MAX(IF(ISBLANK(GG7:GG45), 0, ROW(GG7:GG45))) - ROW(GG7:GG45)+1))</f>
        <v>#VALUE!</v>
      </c>
      <c r="GH47" s="390" t="e">
        <f t="array" ref="GH47">ABS(INDEX($A7:$A45,MATCH("Poznań Główny",$B7:$B45,0))-INDEX($A7:$A45, MAX(IF(ISBLANK(GH7:GH45), 0, ROW(GH7:GH45))) - ROW(GH7:GH45)+1))</f>
        <v>#VALUE!</v>
      </c>
      <c r="GI47" s="390" t="e">
        <f t="array" ref="GI47">ABS(INDEX($A7:$A45,MATCH("Poznań Główny",$B7:$B45,0))-INDEX($A7:$A45, MAX(IF(ISBLANK(GI7:GI45), 0, ROW(GI7:GI45))) - ROW(GI7:GI45)+1))</f>
        <v>#VALUE!</v>
      </c>
      <c r="GJ47" s="390" t="e">
        <f t="array" ref="GJ47">ABS(INDEX($A7:$A45,MATCH("Poznań Główny",$B7:$B45,0))-INDEX($A7:$A45, MAX(IF(ISBLANK(GJ7:GJ45), 0, ROW(GJ7:GJ45))) - ROW(GJ7:GJ45)+1))</f>
        <v>#VALUE!</v>
      </c>
      <c r="GK47" s="390" t="e">
        <f t="array" ref="GK47">ABS(INDEX($A7:$A45,MATCH("Poznań Główny",$B7:$B45,0))-INDEX($A7:$A45, MAX(IF(ISBLANK(GK7:GK45), 0, ROW(GK7:GK45))) - ROW(GK7:GK45)+1))</f>
        <v>#VALUE!</v>
      </c>
      <c r="GL47" s="390" t="e">
        <f t="array" ref="GL47">ABS(INDEX($A7:$A45,MATCH("Poznań Główny",$B7:$B45,0))-INDEX($A7:$A45, MAX(IF(ISBLANK(GL7:GL45), 0, ROW(GL7:GL45))) - ROW(GL7:GL45)+1))</f>
        <v>#VALUE!</v>
      </c>
      <c r="GM47" s="390" t="e">
        <f t="array" ref="GM47">ABS(INDEX($A7:$A45,MATCH("Poznań Główny",$B7:$B45,0))-INDEX($A7:$A45, MAX(IF(ISBLANK(GM7:GM45), 0, ROW(GM7:GM45))) - ROW(GM7:GM45)+1))</f>
        <v>#VALUE!</v>
      </c>
    </row>
    <row r="48" spans="1:195">
      <c r="A48" s="786" t="s">
        <v>307</v>
      </c>
      <c r="B48" s="786"/>
      <c r="C48" s="786"/>
    </row>
    <row r="49" spans="1:3">
      <c r="B49" s="391">
        <f>SUMIF(5:5,"PKM S4",46:46)</f>
        <v>0</v>
      </c>
    </row>
    <row r="50" spans="1:3">
      <c r="A50" t="s">
        <v>19</v>
      </c>
      <c r="B50" s="391">
        <f>SUMIF(5:5,"PKM S4",47:47)</f>
        <v>792.95999999999981</v>
      </c>
    </row>
    <row r="52" spans="1:3">
      <c r="C52">
        <f>SUMIF(5:5,"Regio",46:46)</f>
        <v>0</v>
      </c>
    </row>
    <row r="53" spans="1:3">
      <c r="A53" t="s">
        <v>7</v>
      </c>
      <c r="B53" s="391">
        <f>SUMIF(5:5,"Regio",47:47)</f>
        <v>1361.8739999999998</v>
      </c>
    </row>
    <row r="54" spans="1:3">
      <c r="C54">
        <f>SUMIF(5:5,"REx",46:46)</f>
        <v>0</v>
      </c>
    </row>
    <row r="55" spans="1:3">
      <c r="C55">
        <f>SUMIF(5:5,"REx",47:47)</f>
        <v>0</v>
      </c>
    </row>
    <row r="56" spans="1:3">
      <c r="A56" t="s">
        <v>306</v>
      </c>
      <c r="B56" s="391">
        <f>SUM(B49:B55)</f>
        <v>2154.8339999999998</v>
      </c>
    </row>
  </sheetData>
  <sheetCalcPr fullCalcOnLoad="1"/>
  <mergeCells count="11">
    <mergeCell ref="CU6:CV6"/>
    <mergeCell ref="A48:C48"/>
    <mergeCell ref="A1:B2"/>
    <mergeCell ref="CU1:CV2"/>
    <mergeCell ref="A3:B3"/>
    <mergeCell ref="CU3:CV3"/>
    <mergeCell ref="A4:B4"/>
    <mergeCell ref="CU4:CV4"/>
    <mergeCell ref="A5:B5"/>
    <mergeCell ref="CU5:CV5"/>
    <mergeCell ref="A6:B6"/>
  </mergeCells>
  <phoneticPr fontId="0" type="noConversion"/>
  <printOptions gridLines="1"/>
  <pageMargins left="0.7" right="0.7" top="0.75" bottom="0.75" header="0.3" footer="0.3"/>
  <pageSetup paperSize="9" scale="33" fitToWidth="2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7030A0"/>
  </sheetPr>
  <dimension ref="A1:AE40"/>
  <sheetViews>
    <sheetView topLeftCell="C1" zoomScale="55" zoomScaleNormal="55" workbookViewId="0">
      <selection activeCell="M39" sqref="M39"/>
    </sheetView>
  </sheetViews>
  <sheetFormatPr defaultRowHeight="15"/>
  <cols>
    <col min="1" max="1" width="9.140625" style="1"/>
    <col min="2" max="2" width="15.5703125" style="416" customWidth="1"/>
    <col min="3" max="3" width="15.28515625" style="416" customWidth="1"/>
    <col min="4" max="4" width="8.7109375" style="291" customWidth="1"/>
    <col min="5" max="5" width="9.140625" style="291"/>
    <col min="6" max="6" width="9.140625" style="416"/>
    <col min="7" max="7" width="14.42578125" style="416" customWidth="1"/>
    <col min="8" max="8" width="16.7109375" style="416" customWidth="1"/>
    <col min="9" max="9" width="12.85546875" style="291" customWidth="1"/>
    <col min="13" max="13" width="15.5703125" customWidth="1"/>
    <col min="14" max="14" width="15.28515625" customWidth="1"/>
    <col min="15" max="15" width="8.7109375" customWidth="1"/>
    <col min="18" max="18" width="14.42578125" customWidth="1"/>
    <col min="19" max="19" width="16.7109375" customWidth="1"/>
    <col min="20" max="20" width="12.85546875" customWidth="1"/>
    <col min="24" max="24" width="15.5703125" customWidth="1"/>
    <col min="25" max="25" width="15.28515625" customWidth="1"/>
    <col min="26" max="26" width="8.7109375" customWidth="1"/>
    <col min="29" max="29" width="14.42578125" customWidth="1"/>
    <col min="30" max="30" width="16.7109375" customWidth="1"/>
    <col min="31" max="31" width="12.85546875" customWidth="1"/>
  </cols>
  <sheetData>
    <row r="1" spans="1:31" ht="23.25" customHeight="1">
      <c r="A1" s="764" t="s">
        <v>325</v>
      </c>
      <c r="B1" s="765"/>
      <c r="C1" s="765"/>
      <c r="D1" s="765"/>
      <c r="E1" s="765"/>
      <c r="F1" s="765"/>
      <c r="G1" s="765"/>
      <c r="H1" s="765"/>
      <c r="I1" s="766"/>
      <c r="L1" s="764" t="s">
        <v>325</v>
      </c>
      <c r="M1" s="765"/>
      <c r="N1" s="765"/>
      <c r="O1" s="765"/>
      <c r="P1" s="765"/>
      <c r="Q1" s="765"/>
      <c r="R1" s="765"/>
      <c r="S1" s="765"/>
      <c r="T1" s="766"/>
      <c r="W1" s="764" t="s">
        <v>325</v>
      </c>
      <c r="X1" s="765"/>
      <c r="Y1" s="765"/>
      <c r="Z1" s="765"/>
      <c r="AA1" s="765"/>
      <c r="AB1" s="765"/>
      <c r="AC1" s="765"/>
      <c r="AD1" s="765"/>
      <c r="AE1" s="766"/>
    </row>
    <row r="2" spans="1:31" ht="23.25" customHeight="1">
      <c r="A2" s="489" t="s">
        <v>326</v>
      </c>
      <c r="B2" s="485" t="s">
        <v>19</v>
      </c>
      <c r="C2" s="488"/>
      <c r="D2" s="487" t="s">
        <v>332</v>
      </c>
      <c r="E2" s="767" t="s">
        <v>429</v>
      </c>
      <c r="F2" s="767"/>
      <c r="G2" s="767"/>
      <c r="H2" s="490" t="s">
        <v>327</v>
      </c>
      <c r="I2" s="486">
        <v>2015</v>
      </c>
      <c r="L2" s="489" t="s">
        <v>326</v>
      </c>
      <c r="M2" s="485" t="s">
        <v>19</v>
      </c>
      <c r="N2" s="488"/>
      <c r="O2" s="487" t="s">
        <v>332</v>
      </c>
      <c r="P2" s="767" t="s">
        <v>429</v>
      </c>
      <c r="Q2" s="767"/>
      <c r="R2" s="767"/>
      <c r="S2" s="490" t="s">
        <v>327</v>
      </c>
      <c r="T2" s="486">
        <v>2025</v>
      </c>
      <c r="W2" s="489" t="s">
        <v>326</v>
      </c>
      <c r="X2" s="485" t="s">
        <v>19</v>
      </c>
      <c r="Y2" s="488"/>
      <c r="Z2" s="487" t="s">
        <v>332</v>
      </c>
      <c r="AA2" s="767" t="s">
        <v>429</v>
      </c>
      <c r="AB2" s="767"/>
      <c r="AC2" s="767"/>
      <c r="AD2" s="490" t="s">
        <v>327</v>
      </c>
      <c r="AE2" s="486">
        <v>2040</v>
      </c>
    </row>
    <row r="3" spans="1:31" ht="18" customHeight="1">
      <c r="A3" s="768" t="s">
        <v>328</v>
      </c>
      <c r="B3" s="769"/>
      <c r="C3" s="769"/>
      <c r="D3" s="769"/>
      <c r="E3" s="422"/>
      <c r="F3" s="423"/>
      <c r="G3" s="423"/>
      <c r="H3" s="423"/>
      <c r="I3" s="422"/>
      <c r="L3" s="768" t="s">
        <v>328</v>
      </c>
      <c r="M3" s="769"/>
      <c r="N3" s="769"/>
      <c r="O3" s="769"/>
      <c r="P3" s="422"/>
      <c r="Q3" s="423"/>
      <c r="R3" s="423"/>
      <c r="S3" s="423"/>
      <c r="T3" s="422"/>
      <c r="W3" s="768" t="s">
        <v>328</v>
      </c>
      <c r="X3" s="769"/>
      <c r="Y3" s="769"/>
      <c r="Z3" s="769"/>
      <c r="AA3" s="422"/>
      <c r="AB3" s="423"/>
      <c r="AC3" s="423"/>
      <c r="AD3" s="423"/>
      <c r="AE3" s="422"/>
    </row>
    <row r="4" spans="1:31">
      <c r="A4" s="463" t="s">
        <v>322</v>
      </c>
      <c r="B4" s="464"/>
      <c r="C4" s="464"/>
      <c r="D4" s="464"/>
      <c r="E4" s="436">
        <v>4</v>
      </c>
      <c r="F4" s="417"/>
      <c r="G4" s="417"/>
      <c r="H4" s="417"/>
      <c r="I4" s="424"/>
      <c r="L4" s="463" t="s">
        <v>322</v>
      </c>
      <c r="M4" s="464"/>
      <c r="N4" s="464"/>
      <c r="O4" s="464"/>
      <c r="P4" s="436">
        <v>4</v>
      </c>
      <c r="Q4" s="417"/>
      <c r="R4" s="417"/>
      <c r="S4" s="417"/>
      <c r="T4" s="424"/>
      <c r="W4" s="463" t="s">
        <v>322</v>
      </c>
      <c r="X4" s="464"/>
      <c r="Y4" s="464"/>
      <c r="Z4" s="464"/>
      <c r="AA4" s="436">
        <v>4</v>
      </c>
      <c r="AB4" s="417"/>
      <c r="AC4" s="417"/>
      <c r="AD4" s="417"/>
      <c r="AE4" s="424"/>
    </row>
    <row r="5" spans="1:31">
      <c r="A5" s="465" t="s">
        <v>430</v>
      </c>
      <c r="B5" s="425"/>
      <c r="C5" s="425"/>
      <c r="D5" s="425"/>
      <c r="E5" s="419">
        <v>2</v>
      </c>
      <c r="F5" s="417"/>
      <c r="G5" s="417"/>
      <c r="H5" s="417"/>
      <c r="I5" s="424"/>
      <c r="L5" s="465" t="s">
        <v>430</v>
      </c>
      <c r="M5" s="425"/>
      <c r="N5" s="425"/>
      <c r="O5" s="425"/>
      <c r="P5" s="419">
        <v>2</v>
      </c>
      <c r="Q5" s="417"/>
      <c r="R5" s="417"/>
      <c r="S5" s="417"/>
      <c r="T5" s="424"/>
      <c r="W5" s="465" t="s">
        <v>430</v>
      </c>
      <c r="X5" s="425"/>
      <c r="Y5" s="425"/>
      <c r="Z5" s="425"/>
      <c r="AA5" s="419">
        <v>2</v>
      </c>
      <c r="AB5" s="417"/>
      <c r="AC5" s="417"/>
      <c r="AD5" s="417"/>
      <c r="AE5" s="424"/>
    </row>
    <row r="6" spans="1:31">
      <c r="A6" s="466" t="s">
        <v>423</v>
      </c>
      <c r="B6" s="467"/>
      <c r="C6" s="467"/>
      <c r="D6" s="467"/>
      <c r="E6" s="421">
        <v>2</v>
      </c>
      <c r="F6" s="417"/>
      <c r="G6" s="417"/>
      <c r="H6" s="417"/>
      <c r="I6" s="424"/>
      <c r="L6" s="466" t="s">
        <v>423</v>
      </c>
      <c r="M6" s="467"/>
      <c r="N6" s="467"/>
      <c r="O6" s="467"/>
      <c r="P6" s="421">
        <v>2</v>
      </c>
      <c r="Q6" s="417"/>
      <c r="R6" s="417"/>
      <c r="S6" s="417"/>
      <c r="T6" s="424"/>
      <c r="W6" s="466" t="s">
        <v>423</v>
      </c>
      <c r="X6" s="467"/>
      <c r="Y6" s="467"/>
      <c r="Z6" s="467"/>
      <c r="AA6" s="421">
        <v>2</v>
      </c>
      <c r="AB6" s="417"/>
      <c r="AC6" s="417"/>
      <c r="AD6" s="417"/>
      <c r="AE6" s="424"/>
    </row>
    <row r="7" spans="1:31">
      <c r="A7" s="435"/>
      <c r="B7" s="417"/>
      <c r="C7" s="417"/>
      <c r="D7" s="407"/>
      <c r="E7" s="425"/>
      <c r="F7" s="417"/>
      <c r="G7" s="417"/>
      <c r="H7" s="417"/>
      <c r="I7" s="424"/>
      <c r="L7" s="435"/>
      <c r="M7" s="417"/>
      <c r="N7" s="417"/>
      <c r="O7" s="407"/>
      <c r="P7" s="425"/>
      <c r="Q7" s="417"/>
      <c r="R7" s="417"/>
      <c r="S7" s="417"/>
      <c r="T7" s="424"/>
      <c r="W7" s="435"/>
      <c r="X7" s="417"/>
      <c r="Y7" s="417"/>
      <c r="Z7" s="407"/>
      <c r="AA7" s="425"/>
      <c r="AB7" s="417"/>
      <c r="AC7" s="417"/>
      <c r="AD7" s="417"/>
      <c r="AE7" s="424"/>
    </row>
    <row r="8" spans="1:31">
      <c r="A8" s="435" t="s">
        <v>329</v>
      </c>
      <c r="B8" s="417"/>
      <c r="C8" s="417"/>
      <c r="D8" s="407"/>
      <c r="E8" s="425"/>
      <c r="F8" s="417"/>
      <c r="G8" s="417"/>
      <c r="H8" s="417"/>
      <c r="I8" s="424"/>
      <c r="L8" s="435" t="s">
        <v>329</v>
      </c>
      <c r="M8" s="417"/>
      <c r="N8" s="417"/>
      <c r="O8" s="407"/>
      <c r="P8" s="425"/>
      <c r="Q8" s="417"/>
      <c r="R8" s="417"/>
      <c r="S8" s="417"/>
      <c r="T8" s="424"/>
      <c r="W8" s="435" t="s">
        <v>329</v>
      </c>
      <c r="X8" s="417"/>
      <c r="Y8" s="417"/>
      <c r="Z8" s="407"/>
      <c r="AA8" s="425"/>
      <c r="AB8" s="417"/>
      <c r="AC8" s="417"/>
      <c r="AD8" s="417"/>
      <c r="AE8" s="424"/>
    </row>
    <row r="9" spans="1:31" ht="15" customHeight="1">
      <c r="A9" s="795" t="s">
        <v>333</v>
      </c>
      <c r="B9" s="796"/>
      <c r="C9" s="796"/>
      <c r="D9" s="796"/>
      <c r="E9" s="796"/>
      <c r="F9" s="796"/>
      <c r="G9" s="796"/>
      <c r="H9" s="796"/>
      <c r="I9" s="797"/>
      <c r="L9" s="795" t="s">
        <v>333</v>
      </c>
      <c r="M9" s="796"/>
      <c r="N9" s="796"/>
      <c r="O9" s="796"/>
      <c r="P9" s="796"/>
      <c r="Q9" s="796"/>
      <c r="R9" s="796"/>
      <c r="S9" s="796"/>
      <c r="T9" s="797"/>
      <c r="W9" s="795" t="s">
        <v>333</v>
      </c>
      <c r="X9" s="796"/>
      <c r="Y9" s="796"/>
      <c r="Z9" s="796"/>
      <c r="AA9" s="796"/>
      <c r="AB9" s="796"/>
      <c r="AC9" s="796"/>
      <c r="AD9" s="796"/>
      <c r="AE9" s="797"/>
    </row>
    <row r="10" spans="1:31" ht="30.75" customHeight="1">
      <c r="A10" s="795" t="s">
        <v>424</v>
      </c>
      <c r="B10" s="796"/>
      <c r="C10" s="796"/>
      <c r="D10" s="796"/>
      <c r="E10" s="796"/>
      <c r="F10" s="796"/>
      <c r="G10" s="796"/>
      <c r="H10" s="796"/>
      <c r="I10" s="797"/>
      <c r="L10" s="795" t="s">
        <v>424</v>
      </c>
      <c r="M10" s="796"/>
      <c r="N10" s="796"/>
      <c r="O10" s="796"/>
      <c r="P10" s="796"/>
      <c r="Q10" s="796"/>
      <c r="R10" s="796"/>
      <c r="S10" s="796"/>
      <c r="T10" s="797"/>
      <c r="W10" s="795" t="s">
        <v>424</v>
      </c>
      <c r="X10" s="796"/>
      <c r="Y10" s="796"/>
      <c r="Z10" s="796"/>
      <c r="AA10" s="796"/>
      <c r="AB10" s="796"/>
      <c r="AC10" s="796"/>
      <c r="AD10" s="796"/>
      <c r="AE10" s="797"/>
    </row>
    <row r="11" spans="1:31" ht="15" customHeight="1">
      <c r="A11" s="447"/>
      <c r="B11" s="438"/>
      <c r="C11" s="438"/>
      <c r="D11" s="480"/>
      <c r="E11" s="480"/>
      <c r="F11" s="438"/>
      <c r="G11" s="438"/>
      <c r="H11" s="438"/>
      <c r="I11" s="481"/>
      <c r="L11" s="447"/>
      <c r="M11" s="438"/>
      <c r="N11" s="438"/>
      <c r="O11" s="480"/>
      <c r="P11" s="480"/>
      <c r="Q11" s="438"/>
      <c r="R11" s="438"/>
      <c r="S11" s="438"/>
      <c r="T11" s="481"/>
      <c r="W11" s="447"/>
      <c r="X11" s="438"/>
      <c r="Y11" s="438"/>
      <c r="Z11" s="480"/>
      <c r="AA11" s="480"/>
      <c r="AB11" s="438"/>
      <c r="AC11" s="438"/>
      <c r="AD11" s="438"/>
      <c r="AE11" s="481"/>
    </row>
    <row r="12" spans="1:31">
      <c r="A12" s="447"/>
      <c r="B12" s="438"/>
      <c r="C12" s="438"/>
      <c r="D12" s="480"/>
      <c r="E12" s="480"/>
      <c r="F12" s="438"/>
      <c r="G12" s="438"/>
      <c r="H12" s="438"/>
      <c r="I12" s="481"/>
      <c r="L12" s="447"/>
      <c r="M12" s="438"/>
      <c r="N12" s="438"/>
      <c r="O12" s="480"/>
      <c r="P12" s="480"/>
      <c r="Q12" s="438"/>
      <c r="R12" s="438"/>
      <c r="S12" s="438"/>
      <c r="T12" s="481"/>
      <c r="W12" s="447"/>
      <c r="X12" s="438"/>
      <c r="Y12" s="438"/>
      <c r="Z12" s="480"/>
      <c r="AA12" s="480"/>
      <c r="AB12" s="438"/>
      <c r="AC12" s="438"/>
      <c r="AD12" s="438"/>
      <c r="AE12" s="481"/>
    </row>
    <row r="13" spans="1:31">
      <c r="A13" s="426" t="s">
        <v>321</v>
      </c>
      <c r="B13" s="418" t="s">
        <v>417</v>
      </c>
      <c r="C13" s="437" t="s">
        <v>431</v>
      </c>
      <c r="D13" s="418" t="s">
        <v>320</v>
      </c>
      <c r="E13" s="407"/>
      <c r="F13" s="418" t="s">
        <v>321</v>
      </c>
      <c r="G13" s="418" t="s">
        <v>436</v>
      </c>
      <c r="H13" s="437" t="s">
        <v>420</v>
      </c>
      <c r="I13" s="427" t="s">
        <v>320</v>
      </c>
      <c r="L13" s="426" t="s">
        <v>321</v>
      </c>
      <c r="M13" s="418" t="s">
        <v>417</v>
      </c>
      <c r="N13" s="437" t="s">
        <v>431</v>
      </c>
      <c r="O13" s="418" t="s">
        <v>320</v>
      </c>
      <c r="P13" s="407"/>
      <c r="Q13" s="418" t="s">
        <v>321</v>
      </c>
      <c r="R13" s="418" t="s">
        <v>436</v>
      </c>
      <c r="S13" s="437" t="s">
        <v>420</v>
      </c>
      <c r="T13" s="427" t="s">
        <v>320</v>
      </c>
      <c r="W13" s="426" t="s">
        <v>321</v>
      </c>
      <c r="X13" s="418" t="s">
        <v>417</v>
      </c>
      <c r="Y13" s="437" t="s">
        <v>431</v>
      </c>
      <c r="Z13" s="418" t="s">
        <v>320</v>
      </c>
      <c r="AA13" s="407"/>
      <c r="AB13" s="418" t="s">
        <v>321</v>
      </c>
      <c r="AC13" s="418" t="s">
        <v>436</v>
      </c>
      <c r="AD13" s="437" t="s">
        <v>420</v>
      </c>
      <c r="AE13" s="427" t="s">
        <v>320</v>
      </c>
    </row>
    <row r="14" spans="1:31">
      <c r="A14" s="448" t="s">
        <v>316</v>
      </c>
      <c r="B14" s="439">
        <v>0.21736111111111112</v>
      </c>
      <c r="C14" s="439">
        <v>0.28472222222222221</v>
      </c>
      <c r="D14" s="414"/>
      <c r="E14" s="407"/>
      <c r="F14" s="460" t="s">
        <v>371</v>
      </c>
      <c r="G14" s="443">
        <v>0.21458333333333335</v>
      </c>
      <c r="H14" s="443">
        <v>0.28263888888888888</v>
      </c>
      <c r="I14" s="432"/>
      <c r="L14" s="449" t="s">
        <v>316</v>
      </c>
      <c r="M14" s="440">
        <v>0.21736111111111112</v>
      </c>
      <c r="N14" s="440">
        <v>0.27916666666666667</v>
      </c>
      <c r="O14" s="408"/>
      <c r="P14" s="407"/>
      <c r="Q14" s="461" t="s">
        <v>371</v>
      </c>
      <c r="R14" s="444">
        <v>0.22083333333333333</v>
      </c>
      <c r="S14" s="444">
        <v>0.28263888888888888</v>
      </c>
      <c r="T14" s="433"/>
      <c r="W14" s="449" t="s">
        <v>316</v>
      </c>
      <c r="X14" s="440">
        <v>0.21736111111111112</v>
      </c>
      <c r="Y14" s="440">
        <v>0.27916666666666667</v>
      </c>
      <c r="Z14" s="408"/>
      <c r="AA14" s="407"/>
      <c r="AB14" s="461" t="s">
        <v>371</v>
      </c>
      <c r="AC14" s="444">
        <v>0.22083333333333333</v>
      </c>
      <c r="AD14" s="444">
        <v>0.28263888888888888</v>
      </c>
      <c r="AE14" s="433"/>
    </row>
    <row r="15" spans="1:31">
      <c r="A15" s="449" t="s">
        <v>317</v>
      </c>
      <c r="B15" s="440">
        <v>0.2590277777777778</v>
      </c>
      <c r="C15" s="440">
        <v>0.3263888888888889</v>
      </c>
      <c r="D15" s="408"/>
      <c r="E15" s="407"/>
      <c r="F15" s="461" t="s">
        <v>318</v>
      </c>
      <c r="G15" s="444">
        <v>0.25625000000000003</v>
      </c>
      <c r="H15" s="444">
        <v>0.32430555555555557</v>
      </c>
      <c r="I15" s="433"/>
      <c r="L15" s="452" t="s">
        <v>317</v>
      </c>
      <c r="M15" s="443">
        <v>0.2590277777777778</v>
      </c>
      <c r="N15" s="443">
        <v>0.32083333333333336</v>
      </c>
      <c r="O15" s="410"/>
      <c r="P15" s="407"/>
      <c r="Q15" s="462" t="s">
        <v>318</v>
      </c>
      <c r="R15" s="445">
        <v>0.26250000000000001</v>
      </c>
      <c r="S15" s="445">
        <v>0.32430555555555557</v>
      </c>
      <c r="T15" s="434"/>
      <c r="W15" s="452" t="s">
        <v>317</v>
      </c>
      <c r="X15" s="443">
        <v>0.2590277777777778</v>
      </c>
      <c r="Y15" s="443">
        <v>0.32083333333333336</v>
      </c>
      <c r="Z15" s="410"/>
      <c r="AA15" s="407"/>
      <c r="AB15" s="462" t="s">
        <v>318</v>
      </c>
      <c r="AC15" s="445">
        <v>0.26250000000000001</v>
      </c>
      <c r="AD15" s="445">
        <v>0.32430555555555557</v>
      </c>
      <c r="AE15" s="434"/>
    </row>
    <row r="16" spans="1:31">
      <c r="A16" s="452" t="s">
        <v>371</v>
      </c>
      <c r="B16" s="443">
        <v>0.30069444444444443</v>
      </c>
      <c r="C16" s="443">
        <v>0.36805555555555558</v>
      </c>
      <c r="D16" s="410"/>
      <c r="E16" s="407"/>
      <c r="F16" s="456" t="s">
        <v>316</v>
      </c>
      <c r="G16" s="439">
        <v>0.29791666666666666</v>
      </c>
      <c r="H16" s="439">
        <v>0.3659722222222222</v>
      </c>
      <c r="I16" s="428"/>
      <c r="L16" s="453" t="s">
        <v>371</v>
      </c>
      <c r="M16" s="444">
        <v>0.30069444444444443</v>
      </c>
      <c r="N16" s="444">
        <v>0.36249999999999999</v>
      </c>
      <c r="O16" s="412"/>
      <c r="P16" s="407"/>
      <c r="Q16" s="457" t="s">
        <v>316</v>
      </c>
      <c r="R16" s="440">
        <v>0.30416666666666664</v>
      </c>
      <c r="S16" s="440">
        <v>0.3659722222222222</v>
      </c>
      <c r="T16" s="429"/>
      <c r="W16" s="453" t="s">
        <v>371</v>
      </c>
      <c r="X16" s="444">
        <v>0.30069444444444443</v>
      </c>
      <c r="Y16" s="444">
        <v>0.36249999999999999</v>
      </c>
      <c r="Z16" s="412"/>
      <c r="AA16" s="407"/>
      <c r="AB16" s="457" t="s">
        <v>316</v>
      </c>
      <c r="AC16" s="440">
        <v>0.30416666666666664</v>
      </c>
      <c r="AD16" s="440">
        <v>0.3659722222222222</v>
      </c>
      <c r="AE16" s="429"/>
    </row>
    <row r="17" spans="1:31">
      <c r="A17" s="453" t="s">
        <v>318</v>
      </c>
      <c r="B17" s="444">
        <v>0.34236111111111112</v>
      </c>
      <c r="C17" s="444">
        <v>0.40972222222222227</v>
      </c>
      <c r="D17" s="412"/>
      <c r="E17" s="407"/>
      <c r="F17" s="457" t="s">
        <v>317</v>
      </c>
      <c r="G17" s="440">
        <v>0.33958333333333335</v>
      </c>
      <c r="H17" s="440">
        <v>0.40763888888888888</v>
      </c>
      <c r="I17" s="429"/>
      <c r="L17" s="454" t="s">
        <v>318</v>
      </c>
      <c r="M17" s="445">
        <v>0.34236111111111112</v>
      </c>
      <c r="N17" s="445">
        <v>0.40416666666666662</v>
      </c>
      <c r="O17" s="413"/>
      <c r="P17" s="407"/>
      <c r="Q17" s="460" t="s">
        <v>317</v>
      </c>
      <c r="R17" s="443">
        <v>0.34583333333333338</v>
      </c>
      <c r="S17" s="443">
        <v>0.40763888888888888</v>
      </c>
      <c r="T17" s="432"/>
      <c r="W17" s="454" t="s">
        <v>318</v>
      </c>
      <c r="X17" s="445">
        <v>0.34236111111111112</v>
      </c>
      <c r="Y17" s="445">
        <v>0.40416666666666662</v>
      </c>
      <c r="Z17" s="413"/>
      <c r="AA17" s="407"/>
      <c r="AB17" s="460" t="s">
        <v>317</v>
      </c>
      <c r="AC17" s="443">
        <v>0.34583333333333338</v>
      </c>
      <c r="AD17" s="443">
        <v>0.40763888888888888</v>
      </c>
      <c r="AE17" s="432"/>
    </row>
    <row r="18" spans="1:31">
      <c r="A18" s="449" t="s">
        <v>317</v>
      </c>
      <c r="B18" s="440">
        <v>0.42569444444444443</v>
      </c>
      <c r="C18" s="440">
        <v>0.49305555555555558</v>
      </c>
      <c r="D18" s="408"/>
      <c r="E18" s="407"/>
      <c r="F18" s="460" t="s">
        <v>371</v>
      </c>
      <c r="G18" s="443">
        <v>0.42291666666666666</v>
      </c>
      <c r="H18" s="443">
        <v>0.4909722222222222</v>
      </c>
      <c r="I18" s="432"/>
      <c r="L18" s="449" t="s">
        <v>316</v>
      </c>
      <c r="M18" s="440">
        <v>0.3840277777777778</v>
      </c>
      <c r="N18" s="440">
        <v>0.4458333333333333</v>
      </c>
      <c r="O18" s="408"/>
      <c r="P18" s="407"/>
      <c r="Q18" s="461" t="s">
        <v>371</v>
      </c>
      <c r="R18" s="444">
        <v>0.38750000000000001</v>
      </c>
      <c r="S18" s="444">
        <v>0.44930555555555557</v>
      </c>
      <c r="T18" s="433"/>
      <c r="W18" s="449" t="s">
        <v>316</v>
      </c>
      <c r="X18" s="440">
        <v>0.3840277777777778</v>
      </c>
      <c r="Y18" s="440">
        <v>0.4458333333333333</v>
      </c>
      <c r="Z18" s="408"/>
      <c r="AA18" s="407"/>
      <c r="AB18" s="461" t="s">
        <v>371</v>
      </c>
      <c r="AC18" s="444">
        <v>0.38750000000000001</v>
      </c>
      <c r="AD18" s="444">
        <v>0.44930555555555557</v>
      </c>
      <c r="AE18" s="433"/>
    </row>
    <row r="19" spans="1:31">
      <c r="A19" s="452" t="s">
        <v>371</v>
      </c>
      <c r="B19" s="443">
        <v>0.50902777777777775</v>
      </c>
      <c r="C19" s="443">
        <v>0.57638888888888895</v>
      </c>
      <c r="D19" s="410"/>
      <c r="E19" s="407"/>
      <c r="F19" s="457" t="s">
        <v>317</v>
      </c>
      <c r="G19" s="440">
        <v>0.50624999999999998</v>
      </c>
      <c r="H19" s="440">
        <v>0.57430555555555551</v>
      </c>
      <c r="I19" s="429"/>
      <c r="L19" s="452" t="s">
        <v>317</v>
      </c>
      <c r="M19" s="443">
        <v>0.42569444444444443</v>
      </c>
      <c r="N19" s="443">
        <v>0.48749999999999999</v>
      </c>
      <c r="O19" s="410"/>
      <c r="P19" s="407"/>
      <c r="Q19" s="457" t="s">
        <v>316</v>
      </c>
      <c r="R19" s="440">
        <v>0.47083333333333338</v>
      </c>
      <c r="S19" s="440">
        <v>0.53263888888888888</v>
      </c>
      <c r="T19" s="429"/>
      <c r="W19" s="452" t="s">
        <v>317</v>
      </c>
      <c r="X19" s="443">
        <v>0.42569444444444443</v>
      </c>
      <c r="Y19" s="443">
        <v>0.48749999999999999</v>
      </c>
      <c r="Z19" s="410"/>
      <c r="AA19" s="407"/>
      <c r="AB19" s="457" t="s">
        <v>316</v>
      </c>
      <c r="AC19" s="440">
        <v>0.47083333333333338</v>
      </c>
      <c r="AD19" s="440">
        <v>0.53263888888888888</v>
      </c>
      <c r="AE19" s="429"/>
    </row>
    <row r="20" spans="1:31">
      <c r="A20" s="449" t="s">
        <v>317</v>
      </c>
      <c r="B20" s="440">
        <v>0.59236111111111112</v>
      </c>
      <c r="C20" s="440">
        <v>0.65972222222222221</v>
      </c>
      <c r="D20" s="408"/>
      <c r="E20" s="407"/>
      <c r="F20" s="461" t="s">
        <v>318</v>
      </c>
      <c r="G20" s="444">
        <v>0.58958333333333335</v>
      </c>
      <c r="H20" s="444">
        <v>0.65763888888888888</v>
      </c>
      <c r="I20" s="433"/>
      <c r="L20" s="453" t="s">
        <v>371</v>
      </c>
      <c r="M20" s="444">
        <v>0.50902777777777775</v>
      </c>
      <c r="N20" s="444">
        <v>0.5708333333333333</v>
      </c>
      <c r="O20" s="412"/>
      <c r="P20" s="407"/>
      <c r="Q20" s="460" t="s">
        <v>317</v>
      </c>
      <c r="R20" s="443">
        <v>0.5541666666666667</v>
      </c>
      <c r="S20" s="443">
        <v>0.61597222222222225</v>
      </c>
      <c r="T20" s="432"/>
      <c r="W20" s="453" t="s">
        <v>371</v>
      </c>
      <c r="X20" s="444">
        <v>0.50902777777777775</v>
      </c>
      <c r="Y20" s="444">
        <v>0.5708333333333333</v>
      </c>
      <c r="Z20" s="412"/>
      <c r="AA20" s="407"/>
      <c r="AB20" s="460" t="s">
        <v>317</v>
      </c>
      <c r="AC20" s="443">
        <v>0.5541666666666667</v>
      </c>
      <c r="AD20" s="443">
        <v>0.61597222222222225</v>
      </c>
      <c r="AE20" s="432"/>
    </row>
    <row r="21" spans="1:31">
      <c r="A21" s="448" t="s">
        <v>316</v>
      </c>
      <c r="B21" s="439">
        <v>0.63402777777777775</v>
      </c>
      <c r="C21" s="439">
        <v>0.70138888888888884</v>
      </c>
      <c r="D21" s="414"/>
      <c r="E21" s="407"/>
      <c r="F21" s="460" t="s">
        <v>371</v>
      </c>
      <c r="G21" s="443">
        <v>0.63124999999999998</v>
      </c>
      <c r="H21" s="443">
        <v>0.69930555555555562</v>
      </c>
      <c r="I21" s="432"/>
      <c r="L21" s="449" t="s">
        <v>316</v>
      </c>
      <c r="M21" s="440">
        <v>0.59236111111111112</v>
      </c>
      <c r="N21" s="440">
        <v>0.65416666666666667</v>
      </c>
      <c r="O21" s="408"/>
      <c r="P21" s="407"/>
      <c r="Q21" s="461" t="s">
        <v>371</v>
      </c>
      <c r="R21" s="444">
        <v>0.63750000000000007</v>
      </c>
      <c r="S21" s="444">
        <v>0.69930555555555562</v>
      </c>
      <c r="T21" s="433"/>
      <c r="W21" s="449" t="s">
        <v>316</v>
      </c>
      <c r="X21" s="440">
        <v>0.59236111111111112</v>
      </c>
      <c r="Y21" s="440">
        <v>0.65416666666666667</v>
      </c>
      <c r="Z21" s="408"/>
      <c r="AA21" s="407"/>
      <c r="AB21" s="461" t="s">
        <v>371</v>
      </c>
      <c r="AC21" s="444">
        <v>0.63750000000000007</v>
      </c>
      <c r="AD21" s="444">
        <v>0.69930555555555562</v>
      </c>
      <c r="AE21" s="433"/>
    </row>
    <row r="22" spans="1:31">
      <c r="A22" s="453" t="s">
        <v>318</v>
      </c>
      <c r="B22" s="444">
        <v>0.67569444444444438</v>
      </c>
      <c r="C22" s="444">
        <v>0.74305555555555547</v>
      </c>
      <c r="D22" s="412"/>
      <c r="E22" s="407"/>
      <c r="F22" s="457" t="s">
        <v>317</v>
      </c>
      <c r="G22" s="440">
        <v>0.67291666666666661</v>
      </c>
      <c r="H22" s="440">
        <v>0.74097222222222225</v>
      </c>
      <c r="I22" s="429"/>
      <c r="L22" s="452" t="s">
        <v>317</v>
      </c>
      <c r="M22" s="443">
        <v>0.63402777777777775</v>
      </c>
      <c r="N22" s="443">
        <v>0.6958333333333333</v>
      </c>
      <c r="O22" s="410"/>
      <c r="P22" s="407"/>
      <c r="Q22" s="457" t="s">
        <v>316</v>
      </c>
      <c r="R22" s="440">
        <v>0.6791666666666667</v>
      </c>
      <c r="S22" s="440">
        <v>0.74097222222222225</v>
      </c>
      <c r="T22" s="429"/>
      <c r="W22" s="452" t="s">
        <v>317</v>
      </c>
      <c r="X22" s="443">
        <v>0.63402777777777775</v>
      </c>
      <c r="Y22" s="443">
        <v>0.6958333333333333</v>
      </c>
      <c r="Z22" s="410"/>
      <c r="AA22" s="407"/>
      <c r="AB22" s="457" t="s">
        <v>316</v>
      </c>
      <c r="AC22" s="440">
        <v>0.6791666666666667</v>
      </c>
      <c r="AD22" s="440">
        <v>0.74097222222222225</v>
      </c>
      <c r="AE22" s="429"/>
    </row>
    <row r="23" spans="1:31">
      <c r="A23" s="452" t="s">
        <v>371</v>
      </c>
      <c r="B23" s="443">
        <v>0.71736111111111101</v>
      </c>
      <c r="C23" s="443">
        <v>0.78472222222222221</v>
      </c>
      <c r="D23" s="410"/>
      <c r="E23" s="407"/>
      <c r="F23" s="461" t="s">
        <v>318</v>
      </c>
      <c r="G23" s="444">
        <v>0.75624999999999998</v>
      </c>
      <c r="H23" s="444">
        <v>0.82430555555555562</v>
      </c>
      <c r="I23" s="433"/>
      <c r="L23" s="453" t="s">
        <v>371</v>
      </c>
      <c r="M23" s="444">
        <v>0.71736111111111101</v>
      </c>
      <c r="N23" s="444">
        <v>0.77916666666666667</v>
      </c>
      <c r="O23" s="412"/>
      <c r="P23" s="407"/>
      <c r="Q23" s="460" t="s">
        <v>317</v>
      </c>
      <c r="R23" s="443">
        <v>0.72083333333333333</v>
      </c>
      <c r="S23" s="443">
        <v>0.78263888888888899</v>
      </c>
      <c r="T23" s="432"/>
      <c r="W23" s="453" t="s">
        <v>371</v>
      </c>
      <c r="X23" s="444">
        <v>0.71736111111111101</v>
      </c>
      <c r="Y23" s="444">
        <v>0.77916666666666667</v>
      </c>
      <c r="Z23" s="412"/>
      <c r="AA23" s="407"/>
      <c r="AB23" s="460" t="s">
        <v>317</v>
      </c>
      <c r="AC23" s="443">
        <v>0.72083333333333333</v>
      </c>
      <c r="AD23" s="443">
        <v>0.78263888888888899</v>
      </c>
      <c r="AE23" s="432"/>
    </row>
    <row r="24" spans="1:31">
      <c r="A24" s="449" t="s">
        <v>317</v>
      </c>
      <c r="B24" s="440">
        <v>0.80069444444444438</v>
      </c>
      <c r="C24" s="440">
        <v>0.86805555555555547</v>
      </c>
      <c r="D24" s="408"/>
      <c r="E24" s="407"/>
      <c r="F24" s="456" t="s">
        <v>316</v>
      </c>
      <c r="G24" s="439">
        <v>0.83958333333333324</v>
      </c>
      <c r="H24" s="439">
        <v>0.90763888888888899</v>
      </c>
      <c r="I24" s="428"/>
      <c r="L24" s="452" t="s">
        <v>317</v>
      </c>
      <c r="M24" s="443">
        <v>0.80069444444444438</v>
      </c>
      <c r="N24" s="443">
        <v>0.86249999999999993</v>
      </c>
      <c r="O24" s="410"/>
      <c r="P24" s="407"/>
      <c r="Q24" s="462" t="s">
        <v>318</v>
      </c>
      <c r="R24" s="445">
        <v>0.76250000000000007</v>
      </c>
      <c r="S24" s="445">
        <v>0.82430555555555562</v>
      </c>
      <c r="T24" s="434"/>
      <c r="W24" s="452" t="s">
        <v>317</v>
      </c>
      <c r="X24" s="443">
        <v>0.80069444444444438</v>
      </c>
      <c r="Y24" s="443">
        <v>0.86249999999999993</v>
      </c>
      <c r="Z24" s="410"/>
      <c r="AA24" s="407"/>
      <c r="AB24" s="462" t="s">
        <v>318</v>
      </c>
      <c r="AC24" s="445">
        <v>0.76250000000000007</v>
      </c>
      <c r="AD24" s="445">
        <v>0.82430555555555562</v>
      </c>
      <c r="AE24" s="434"/>
    </row>
    <row r="25" spans="1:31">
      <c r="A25" s="667" t="s">
        <v>318</v>
      </c>
      <c r="B25" s="614">
        <v>0.88402777777777775</v>
      </c>
      <c r="C25" s="614">
        <v>0.95138888888888884</v>
      </c>
      <c r="D25" s="668"/>
      <c r="E25" s="656"/>
      <c r="F25" s="604" t="s">
        <v>317</v>
      </c>
      <c r="G25" s="605">
        <v>0.92291666666666661</v>
      </c>
      <c r="H25" s="605">
        <v>0.99097222222222225</v>
      </c>
      <c r="I25" s="657"/>
      <c r="L25" s="670" t="s">
        <v>318</v>
      </c>
      <c r="M25" s="671">
        <v>0.88402777777777775</v>
      </c>
      <c r="N25" s="671">
        <v>0.9458333333333333</v>
      </c>
      <c r="O25" s="672"/>
      <c r="P25" s="656"/>
      <c r="Q25" s="673" t="s">
        <v>317</v>
      </c>
      <c r="R25" s="674">
        <v>0.9291666666666667</v>
      </c>
      <c r="S25" s="674">
        <v>0.99097222222222225</v>
      </c>
      <c r="T25" s="675"/>
      <c r="W25" s="670" t="s">
        <v>318</v>
      </c>
      <c r="X25" s="671">
        <v>0.88402777777777775</v>
      </c>
      <c r="Y25" s="671">
        <v>0.9458333333333333</v>
      </c>
      <c r="Z25" s="672"/>
      <c r="AA25" s="656"/>
      <c r="AB25" s="673" t="s">
        <v>317</v>
      </c>
      <c r="AC25" s="674">
        <v>0.9291666666666667</v>
      </c>
      <c r="AD25" s="674">
        <v>0.99097222222222225</v>
      </c>
      <c r="AE25" s="675"/>
    </row>
    <row r="26" spans="1:31">
      <c r="A26" s="417"/>
      <c r="B26" s="491"/>
      <c r="C26" s="491"/>
      <c r="D26" s="492"/>
      <c r="E26" s="609"/>
      <c r="F26" s="417"/>
      <c r="G26" s="417"/>
      <c r="H26" s="491"/>
      <c r="I26" s="492"/>
      <c r="L26" s="2"/>
      <c r="M26" s="2"/>
      <c r="N26" s="2"/>
      <c r="O26" s="417"/>
      <c r="P26" s="417"/>
      <c r="Q26" s="2"/>
      <c r="R26" s="2"/>
      <c r="S26" s="2"/>
      <c r="T26" s="417"/>
    </row>
    <row r="27" spans="1:31">
      <c r="A27" s="417"/>
      <c r="B27" s="491"/>
      <c r="C27" s="491"/>
      <c r="D27" s="492"/>
      <c r="E27" s="609"/>
      <c r="F27" s="417"/>
      <c r="G27" s="491"/>
      <c r="H27" s="491"/>
      <c r="I27" s="492"/>
    </row>
    <row r="28" spans="1:31">
      <c r="A28" s="417"/>
      <c r="B28" s="491"/>
      <c r="C28" s="491"/>
      <c r="D28" s="492"/>
      <c r="E28" s="609"/>
      <c r="F28" s="417"/>
      <c r="G28" s="491"/>
      <c r="H28" s="491"/>
      <c r="I28" s="492"/>
    </row>
    <row r="29" spans="1:31">
      <c r="A29" s="417"/>
      <c r="B29" s="491"/>
      <c r="C29" s="491"/>
      <c r="D29" s="492"/>
      <c r="E29" s="407"/>
      <c r="F29" s="417"/>
      <c r="G29" s="491"/>
      <c r="H29" s="491"/>
      <c r="I29" s="492"/>
    </row>
    <row r="30" spans="1:31">
      <c r="A30" s="417"/>
      <c r="B30" s="491"/>
      <c r="C30" s="491"/>
      <c r="D30" s="492"/>
      <c r="E30" s="407"/>
      <c r="F30" s="417"/>
      <c r="G30" s="491"/>
      <c r="H30" s="491"/>
      <c r="I30" s="492"/>
    </row>
    <row r="31" spans="1:31">
      <c r="A31" s="417"/>
      <c r="B31" s="491"/>
      <c r="C31" s="491"/>
      <c r="D31" s="492"/>
      <c r="E31" s="407"/>
      <c r="F31" s="417"/>
      <c r="G31" s="491"/>
      <c r="H31" s="491"/>
      <c r="I31" s="492"/>
    </row>
    <row r="32" spans="1:31">
      <c r="A32" s="417"/>
      <c r="B32" s="491"/>
      <c r="C32" s="491"/>
      <c r="D32" s="492"/>
      <c r="E32" s="407"/>
      <c r="F32" s="417"/>
      <c r="G32" s="491"/>
      <c r="H32" s="491"/>
      <c r="I32" s="492"/>
    </row>
    <row r="33" spans="1:9">
      <c r="A33" s="417"/>
      <c r="B33" s="417"/>
      <c r="C33" s="417"/>
      <c r="D33" s="492"/>
      <c r="E33" s="407"/>
      <c r="F33" s="417"/>
      <c r="G33" s="417"/>
      <c r="H33" s="417"/>
      <c r="I33" s="492"/>
    </row>
    <row r="34" spans="1:9">
      <c r="A34" s="417"/>
      <c r="B34" s="417"/>
      <c r="C34" s="417"/>
      <c r="D34" s="492"/>
      <c r="E34" s="407"/>
      <c r="F34" s="417"/>
      <c r="G34" s="417"/>
      <c r="H34" s="417"/>
      <c r="I34" s="492"/>
    </row>
    <row r="35" spans="1:9">
      <c r="A35" s="417"/>
      <c r="B35" s="417"/>
      <c r="C35" s="417"/>
      <c r="D35" s="492"/>
      <c r="E35" s="407"/>
      <c r="F35" s="417"/>
      <c r="G35" s="491"/>
      <c r="H35" s="491"/>
      <c r="I35" s="492"/>
    </row>
    <row r="36" spans="1:9">
      <c r="A36" s="417"/>
      <c r="B36" s="417"/>
      <c r="C36" s="417"/>
      <c r="D36" s="492"/>
      <c r="E36" s="407"/>
      <c r="F36" s="417"/>
      <c r="G36" s="491"/>
      <c r="H36" s="491"/>
      <c r="I36" s="492"/>
    </row>
    <row r="37" spans="1:9">
      <c r="A37" s="417"/>
      <c r="B37" s="417"/>
      <c r="C37" s="417"/>
      <c r="D37" s="492"/>
      <c r="E37" s="407"/>
      <c r="F37" s="417"/>
      <c r="G37" s="491"/>
      <c r="H37" s="491"/>
      <c r="I37" s="492"/>
    </row>
    <row r="38" spans="1:9">
      <c r="A38" s="417"/>
      <c r="B38" s="417"/>
      <c r="C38" s="417"/>
      <c r="D38" s="492"/>
      <c r="E38" s="407"/>
      <c r="F38" s="417"/>
      <c r="G38" s="491"/>
      <c r="H38" s="491"/>
      <c r="I38" s="492"/>
    </row>
    <row r="39" spans="1:9">
      <c r="A39" s="417"/>
      <c r="B39" s="417"/>
      <c r="C39" s="417"/>
      <c r="D39" s="492"/>
      <c r="E39" s="407"/>
      <c r="F39" s="417"/>
      <c r="G39" s="491"/>
      <c r="H39" s="491"/>
      <c r="I39" s="492"/>
    </row>
    <row r="40" spans="1:9">
      <c r="A40" s="417"/>
      <c r="B40" s="417"/>
      <c r="C40" s="417"/>
      <c r="D40" s="407"/>
      <c r="E40" s="407"/>
      <c r="F40" s="417"/>
      <c r="G40" s="491"/>
      <c r="H40" s="491"/>
      <c r="I40" s="492"/>
    </row>
  </sheetData>
  <mergeCells count="15">
    <mergeCell ref="A1:I1"/>
    <mergeCell ref="W1:AE1"/>
    <mergeCell ref="AA2:AC2"/>
    <mergeCell ref="W3:Z3"/>
    <mergeCell ref="W9:AE9"/>
    <mergeCell ref="E2:G2"/>
    <mergeCell ref="W10:AE10"/>
    <mergeCell ref="A10:I10"/>
    <mergeCell ref="L10:T10"/>
    <mergeCell ref="L1:T1"/>
    <mergeCell ref="P2:R2"/>
    <mergeCell ref="L3:O3"/>
    <mergeCell ref="L9:T9"/>
    <mergeCell ref="A3:D3"/>
    <mergeCell ref="A9:I9"/>
  </mergeCells>
  <phoneticPr fontId="0" type="noConversion"/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D60"/>
  <sheetViews>
    <sheetView showZeros="0" topLeftCell="U1" zoomScaleNormal="100" workbookViewId="0">
      <selection activeCell="BD8" sqref="BD8"/>
    </sheetView>
  </sheetViews>
  <sheetFormatPr defaultColWidth="7.7109375" defaultRowHeight="12" customHeight="1"/>
  <cols>
    <col min="1" max="1" width="6.28515625" style="37" customWidth="1"/>
    <col min="2" max="2" width="7.7109375" style="37"/>
    <col min="3" max="3" width="7.7109375" style="37" customWidth="1"/>
    <col min="4" max="4" width="4.7109375" style="37" customWidth="1"/>
    <col min="5" max="6" width="7.7109375" style="37"/>
    <col min="7" max="7" width="4.7109375" style="37" customWidth="1"/>
    <col min="8" max="8" width="2.7109375" style="26" customWidth="1"/>
    <col min="9" max="9" width="6.28515625" style="37" customWidth="1"/>
    <col min="10" max="10" width="7.7109375" style="38" customWidth="1"/>
    <col min="11" max="11" width="7.7109375" style="38"/>
    <col min="12" max="12" width="19" style="37" customWidth="1"/>
    <col min="13" max="14" width="6" style="62" customWidth="1"/>
    <col min="15" max="15" width="6" style="64" hidden="1" customWidth="1"/>
    <col min="16" max="16" width="6" style="61" customWidth="1"/>
    <col min="17" max="17" width="6" style="63" customWidth="1"/>
    <col min="18" max="18" width="6" style="65" customWidth="1"/>
    <col min="19" max="19" width="6" style="248" hidden="1" customWidth="1"/>
    <col min="20" max="20" width="6.42578125" style="109" customWidth="1"/>
    <col min="21" max="21" width="6" style="110" customWidth="1"/>
    <col min="22" max="22" width="6" style="111" customWidth="1"/>
    <col min="23" max="23" width="6" style="243" hidden="1" customWidth="1"/>
    <col min="24" max="24" width="6" style="61" customWidth="1"/>
    <col min="25" max="25" width="6" style="63" customWidth="1"/>
    <col min="26" max="26" width="6" style="65" customWidth="1"/>
    <col min="27" max="27" width="6" style="248" hidden="1" customWidth="1"/>
    <col min="28" max="28" width="6.28515625" style="109" customWidth="1"/>
    <col min="29" max="29" width="6" style="110" customWidth="1"/>
    <col min="30" max="30" width="6" style="111" customWidth="1"/>
    <col min="31" max="31" width="6" style="243" hidden="1" customWidth="1"/>
    <col min="32" max="32" width="6.42578125" style="45" customWidth="1"/>
    <col min="33" max="33" width="7.7109375" style="38" customWidth="1"/>
    <col min="34" max="34" width="7.7109375" style="37"/>
    <col min="35" max="35" width="19" style="37" customWidth="1"/>
    <col min="36" max="37" width="6" style="62" customWidth="1"/>
    <col min="38" max="38" width="6" style="64" hidden="1" customWidth="1"/>
    <col min="39" max="39" width="6" style="61" customWidth="1"/>
    <col min="40" max="40" width="6" style="63" customWidth="1"/>
    <col min="41" max="41" width="6" style="65" customWidth="1"/>
    <col min="42" max="42" width="6" style="248" hidden="1" customWidth="1"/>
    <col min="43" max="43" width="6.140625" style="109" customWidth="1"/>
    <col min="44" max="44" width="6" style="110" customWidth="1"/>
    <col min="45" max="45" width="6" style="111" customWidth="1"/>
    <col min="46" max="46" width="6" style="243" hidden="1" customWidth="1"/>
    <col min="47" max="47" width="6" style="61" customWidth="1"/>
    <col min="48" max="48" width="6" style="63" customWidth="1"/>
    <col min="49" max="49" width="6" style="65" customWidth="1"/>
    <col min="50" max="50" width="6" style="248" hidden="1" customWidth="1"/>
    <col min="51" max="51" width="6.28515625" style="109" customWidth="1"/>
    <col min="52" max="52" width="6" style="110" customWidth="1"/>
    <col min="53" max="53" width="6" style="111" customWidth="1"/>
    <col min="54" max="54" width="6" style="243" hidden="1" customWidth="1"/>
    <col min="55" max="55" width="1.140625" style="37" customWidth="1"/>
    <col min="56" max="16384" width="7.7109375" style="37"/>
  </cols>
  <sheetData>
    <row r="1" spans="1:56" s="29" customFormat="1" ht="12" customHeight="1">
      <c r="A1" s="727" t="s">
        <v>49</v>
      </c>
      <c r="B1" s="730" t="s">
        <v>196</v>
      </c>
      <c r="C1" s="731"/>
      <c r="D1" s="731"/>
      <c r="E1" s="731"/>
      <c r="F1" s="731"/>
      <c r="G1" s="732"/>
      <c r="H1" s="26"/>
      <c r="I1" s="740" t="s">
        <v>51</v>
      </c>
      <c r="J1" s="741"/>
      <c r="K1" s="741"/>
      <c r="L1" s="741"/>
      <c r="M1" s="741"/>
      <c r="N1" s="741"/>
      <c r="O1" s="742"/>
      <c r="P1" s="744" t="s">
        <v>97</v>
      </c>
      <c r="Q1" s="745"/>
      <c r="R1" s="745"/>
      <c r="S1" s="745"/>
      <c r="T1" s="745"/>
      <c r="U1" s="745"/>
      <c r="V1" s="745"/>
      <c r="W1" s="745"/>
      <c r="X1" s="745"/>
      <c r="Y1" s="745"/>
      <c r="Z1" s="745"/>
      <c r="AA1" s="745"/>
      <c r="AB1" s="745"/>
      <c r="AC1" s="745"/>
      <c r="AD1" s="745"/>
      <c r="AE1" s="746"/>
      <c r="AF1" s="740" t="s">
        <v>53</v>
      </c>
      <c r="AG1" s="741"/>
      <c r="AH1" s="741"/>
      <c r="AI1" s="741"/>
      <c r="AJ1" s="741"/>
      <c r="AK1" s="741"/>
      <c r="AL1" s="742"/>
      <c r="AM1" s="744" t="s">
        <v>54</v>
      </c>
      <c r="AN1" s="745"/>
      <c r="AO1" s="745"/>
      <c r="AP1" s="745"/>
      <c r="AQ1" s="745"/>
      <c r="AR1" s="745"/>
      <c r="AS1" s="745"/>
      <c r="AT1" s="745"/>
      <c r="AU1" s="745"/>
      <c r="AV1" s="745"/>
      <c r="AW1" s="745"/>
      <c r="AX1" s="745"/>
      <c r="AY1" s="745"/>
      <c r="AZ1" s="745"/>
      <c r="BA1" s="745"/>
      <c r="BB1" s="746"/>
      <c r="BC1" s="27"/>
      <c r="BD1" s="28"/>
    </row>
    <row r="2" spans="1:56" s="32" customFormat="1" ht="12" customHeight="1">
      <c r="A2" s="728"/>
      <c r="B2" s="747" t="s">
        <v>55</v>
      </c>
      <c r="C2" s="748"/>
      <c r="D2" s="748"/>
      <c r="E2" s="747" t="s">
        <v>56</v>
      </c>
      <c r="F2" s="748"/>
      <c r="G2" s="749"/>
      <c r="H2" s="26"/>
      <c r="I2" s="776" t="s">
        <v>49</v>
      </c>
      <c r="J2" s="738" t="s">
        <v>57</v>
      </c>
      <c r="K2" s="738" t="s">
        <v>58</v>
      </c>
      <c r="L2" s="733" t="s">
        <v>59</v>
      </c>
      <c r="M2" s="726" t="s">
        <v>98</v>
      </c>
      <c r="N2" s="726"/>
      <c r="O2" s="743"/>
      <c r="P2" s="735" t="s">
        <v>99</v>
      </c>
      <c r="Q2" s="726"/>
      <c r="R2" s="726"/>
      <c r="S2" s="726"/>
      <c r="T2" s="726" t="s">
        <v>186</v>
      </c>
      <c r="U2" s="726"/>
      <c r="V2" s="726"/>
      <c r="W2" s="726"/>
      <c r="X2" s="726" t="s">
        <v>100</v>
      </c>
      <c r="Y2" s="726"/>
      <c r="Z2" s="726"/>
      <c r="AA2" s="726"/>
      <c r="AB2" s="726" t="s">
        <v>187</v>
      </c>
      <c r="AC2" s="726"/>
      <c r="AD2" s="726"/>
      <c r="AE2" s="743"/>
      <c r="AF2" s="736" t="s">
        <v>49</v>
      </c>
      <c r="AG2" s="738" t="s">
        <v>57</v>
      </c>
      <c r="AH2" s="733" t="s">
        <v>58</v>
      </c>
      <c r="AI2" s="733" t="s">
        <v>59</v>
      </c>
      <c r="AJ2" s="726" t="s">
        <v>98</v>
      </c>
      <c r="AK2" s="726"/>
      <c r="AL2" s="743"/>
      <c r="AM2" s="735" t="s">
        <v>99</v>
      </c>
      <c r="AN2" s="726"/>
      <c r="AO2" s="726"/>
      <c r="AP2" s="726"/>
      <c r="AQ2" s="726" t="s">
        <v>186</v>
      </c>
      <c r="AR2" s="726"/>
      <c r="AS2" s="726"/>
      <c r="AT2" s="726"/>
      <c r="AU2" s="726" t="s">
        <v>100</v>
      </c>
      <c r="AV2" s="726"/>
      <c r="AW2" s="726"/>
      <c r="AX2" s="726"/>
      <c r="AY2" s="726" t="s">
        <v>187</v>
      </c>
      <c r="AZ2" s="726"/>
      <c r="BA2" s="726"/>
      <c r="BB2" s="743"/>
      <c r="BC2" s="30"/>
      <c r="BD2" s="31"/>
    </row>
    <row r="3" spans="1:56" s="32" customFormat="1" ht="12" customHeight="1" thickBot="1">
      <c r="A3" s="729"/>
      <c r="B3" s="159" t="s">
        <v>62</v>
      </c>
      <c r="C3" s="158" t="s">
        <v>63</v>
      </c>
      <c r="D3" s="158" t="s">
        <v>64</v>
      </c>
      <c r="E3" s="159" t="s">
        <v>62</v>
      </c>
      <c r="F3" s="158" t="s">
        <v>63</v>
      </c>
      <c r="G3" s="163" t="s">
        <v>64</v>
      </c>
      <c r="H3" s="26"/>
      <c r="I3" s="777"/>
      <c r="J3" s="739"/>
      <c r="K3" s="739"/>
      <c r="L3" s="734"/>
      <c r="M3" s="33" t="s">
        <v>65</v>
      </c>
      <c r="N3" s="34" t="s">
        <v>268</v>
      </c>
      <c r="O3" s="114" t="s">
        <v>66</v>
      </c>
      <c r="P3" s="115" t="s">
        <v>65</v>
      </c>
      <c r="Q3" s="34" t="s">
        <v>268</v>
      </c>
      <c r="R3" s="35" t="s">
        <v>66</v>
      </c>
      <c r="S3" s="244" t="s">
        <v>67</v>
      </c>
      <c r="T3" s="33" t="s">
        <v>65</v>
      </c>
      <c r="U3" s="34" t="s">
        <v>268</v>
      </c>
      <c r="V3" s="35" t="s">
        <v>66</v>
      </c>
      <c r="W3" s="244" t="s">
        <v>67</v>
      </c>
      <c r="X3" s="33" t="s">
        <v>65</v>
      </c>
      <c r="Y3" s="34" t="s">
        <v>268</v>
      </c>
      <c r="Z3" s="35" t="s">
        <v>66</v>
      </c>
      <c r="AA3" s="244" t="s">
        <v>67</v>
      </c>
      <c r="AB3" s="33" t="s">
        <v>65</v>
      </c>
      <c r="AC3" s="34" t="s">
        <v>268</v>
      </c>
      <c r="AD3" s="35" t="s">
        <v>66</v>
      </c>
      <c r="AE3" s="239" t="s">
        <v>67</v>
      </c>
      <c r="AF3" s="737"/>
      <c r="AG3" s="739"/>
      <c r="AH3" s="734"/>
      <c r="AI3" s="734"/>
      <c r="AJ3" s="33" t="s">
        <v>65</v>
      </c>
      <c r="AK3" s="34" t="s">
        <v>268</v>
      </c>
      <c r="AL3" s="114" t="s">
        <v>66</v>
      </c>
      <c r="AM3" s="115" t="s">
        <v>65</v>
      </c>
      <c r="AN3" s="34" t="s">
        <v>268</v>
      </c>
      <c r="AO3" s="35" t="s">
        <v>66</v>
      </c>
      <c r="AP3" s="244" t="s">
        <v>67</v>
      </c>
      <c r="AQ3" s="33" t="s">
        <v>65</v>
      </c>
      <c r="AR3" s="34" t="s">
        <v>268</v>
      </c>
      <c r="AS3" s="35" t="s">
        <v>66</v>
      </c>
      <c r="AT3" s="244" t="s">
        <v>67</v>
      </c>
      <c r="AU3" s="33" t="s">
        <v>65</v>
      </c>
      <c r="AV3" s="34" t="s">
        <v>268</v>
      </c>
      <c r="AW3" s="35" t="s">
        <v>66</v>
      </c>
      <c r="AX3" s="244" t="s">
        <v>67</v>
      </c>
      <c r="AY3" s="33" t="s">
        <v>65</v>
      </c>
      <c r="AZ3" s="34" t="s">
        <v>268</v>
      </c>
      <c r="BA3" s="35" t="s">
        <v>66</v>
      </c>
      <c r="BB3" s="239" t="s">
        <v>67</v>
      </c>
      <c r="BC3" s="30"/>
      <c r="BD3" s="31"/>
    </row>
    <row r="4" spans="1:56" ht="10.5" customHeight="1" thickTop="1">
      <c r="A4" s="37">
        <v>272</v>
      </c>
      <c r="B4" s="38">
        <v>133.6</v>
      </c>
      <c r="C4" s="37">
        <v>134.1</v>
      </c>
      <c r="D4" s="37">
        <v>70</v>
      </c>
      <c r="E4" s="38">
        <v>133.6</v>
      </c>
      <c r="F4" s="37">
        <v>134.1</v>
      </c>
      <c r="G4" s="37">
        <v>70</v>
      </c>
      <c r="I4" s="37">
        <v>272</v>
      </c>
      <c r="J4" s="38">
        <v>133.57400000000001</v>
      </c>
      <c r="K4" s="38">
        <f t="shared" ref="K4:K15" si="0">ABS(J4-J$16)</f>
        <v>67.328999999999979</v>
      </c>
      <c r="L4" s="69" t="s">
        <v>24</v>
      </c>
      <c r="M4" s="102">
        <f>1*10^(-100)</f>
        <v>1E-100</v>
      </c>
      <c r="N4" s="102">
        <f>1*10^(-100)</f>
        <v>1E-100</v>
      </c>
      <c r="O4" s="102">
        <f>1*10^(-100)</f>
        <v>1E-100</v>
      </c>
      <c r="P4" s="37"/>
      <c r="Q4" s="42"/>
      <c r="R4" s="44"/>
      <c r="S4" s="245"/>
      <c r="T4" s="103">
        <f>IF(AND(ISNUMBER(M4),M4&gt;0),SUM(M$4:M4)+SUM(P$4:P4),"|")</f>
        <v>1E-100</v>
      </c>
      <c r="U4" s="104">
        <f>IF(AND(ISNUMBER(N4),N4&gt;0),SUM(N$4:N4)+SUM(Q$4:Q4),"|")</f>
        <v>1E-100</v>
      </c>
      <c r="V4" s="105">
        <f>IF(AND(ISNUMBER(O4),O4&gt;0),SUM(O$4:O4)+SUM(R$4:R4),"|")</f>
        <v>1E-100</v>
      </c>
      <c r="W4" s="240"/>
      <c r="X4" s="120">
        <f t="shared" ref="X4:X12" si="1">P5</f>
        <v>3.5810813492063434E-3</v>
      </c>
      <c r="Y4" s="128">
        <f t="shared" ref="Y4:Y12" si="2">Q5</f>
        <v>3.5810813492063434E-3</v>
      </c>
      <c r="Z4" s="123">
        <f t="shared" ref="Z4:Z12" si="3">R5</f>
        <v>3.3380257936507876E-3</v>
      </c>
      <c r="AA4" s="245"/>
      <c r="AB4" s="124">
        <f>IF(AND(ISNUMBER(M4),M4&gt;0),SUM(M4:M$15)+SUM(X4:X$15),"|")</f>
        <v>3.7944009589947078E-2</v>
      </c>
      <c r="AC4" s="125">
        <f>IF(AND(ISNUMBER(N4),N4&gt;0),SUM(N4:N$15)+SUM(Y4:Y$15),"|")</f>
        <v>3.1773662367724873E-2</v>
      </c>
      <c r="AD4" s="126">
        <f>IF(AND(ISNUMBER(O4),O4&gt;0),SUM(O4:O$15)+SUM(Z4:Z$15),"|")</f>
        <v>2.8961162367724873E-2</v>
      </c>
      <c r="AE4" s="240"/>
      <c r="AF4" s="45">
        <f t="shared" ref="AF4:AF12" si="4">IF(I4=0,"",I4)</f>
        <v>272</v>
      </c>
      <c r="AG4" s="38">
        <f t="shared" ref="AG4:AG12" si="5">IF(J4=0,"",J4)</f>
        <v>133.57400000000001</v>
      </c>
      <c r="AH4" s="38">
        <f t="shared" ref="AH4:AH12" si="6">IF(K4=0,"",K4)</f>
        <v>67.328999999999979</v>
      </c>
      <c r="AI4" s="69" t="str">
        <f t="shared" ref="AI4:AI12" si="7">IF(L4=0,"",L4)</f>
        <v>Jarocin</v>
      </c>
      <c r="AJ4" s="102">
        <f>1*10^(-100)</f>
        <v>1E-100</v>
      </c>
      <c r="AK4" s="102">
        <f>1*10^(-100)</f>
        <v>1E-100</v>
      </c>
      <c r="AL4" s="102">
        <f>1*10^(-100)</f>
        <v>1E-100</v>
      </c>
      <c r="AM4" s="45" t="str">
        <f t="shared" ref="AM4:AM12" si="8">IF(P4=0,"",P4)</f>
        <v/>
      </c>
      <c r="AN4" s="45" t="str">
        <f t="shared" ref="AN4:AN12" si="9">IF(Q4=0,"",Q4)</f>
        <v/>
      </c>
      <c r="AO4" s="255" t="str">
        <f t="shared" ref="AO4:AO12" si="10">IF(R4=0,"",R4)</f>
        <v/>
      </c>
      <c r="AP4" s="250" t="str">
        <f t="shared" ref="AP4:AP12" si="11">IF(S4=0,"",S4)</f>
        <v/>
      </c>
      <c r="AQ4" s="103">
        <f>IF(AND(ISNUMBER(AJ4),AJ4&gt;0),SUM(AJ$4:AJ4)+SUM(AM$4:AM4),"|")</f>
        <v>1E-100</v>
      </c>
      <c r="AR4" s="104">
        <f>IF(AND(ISNUMBER(AK4),AK4&gt;0),SUM(AK$4:AK4)+SUM(AN$4:AN4),"|")</f>
        <v>1E-100</v>
      </c>
      <c r="AS4" s="105">
        <f>IF(AND(ISNUMBER(AL4),AL4&gt;0),SUM(AL$4:AL4)+SUM(AO$4:AO4),"|")</f>
        <v>1E-100</v>
      </c>
      <c r="AT4" s="240"/>
      <c r="AU4" s="120">
        <f t="shared" ref="AU4:AU11" si="12">IF(X4=0,"",X4)</f>
        <v>3.5810813492063434E-3</v>
      </c>
      <c r="AV4" s="128">
        <f t="shared" ref="AV4:AV12" si="13">IF(Y4=0,"",Y4)</f>
        <v>3.5810813492063434E-3</v>
      </c>
      <c r="AW4" s="123">
        <f t="shared" ref="AW4:AW12" si="14">IF(Z4=0,"",Z4)</f>
        <v>3.3380257936507876E-3</v>
      </c>
      <c r="AX4" s="245"/>
      <c r="AY4" s="124">
        <f>IF(AND(ISNUMBER(AJ4),AJ4&gt;0),SUM(AJ4:AJ$17)+SUM(AU4:AU$17),"|")</f>
        <v>4.0585444775132276E-2</v>
      </c>
      <c r="AZ4" s="125">
        <f>IF(AND(ISNUMBER(AK4),AK4&gt;0),SUM(AK4:AK$17)+SUM(AV4:AV$17),"|")</f>
        <v>3.1773662367724873E-2</v>
      </c>
      <c r="BA4" s="126">
        <f>IF(AND(ISNUMBER(AL4),AL4&gt;0),SUM(AL4:AL$17)+SUM(AW4:AW$17),"|")</f>
        <v>2.8961162367724873E-2</v>
      </c>
      <c r="BB4" s="240"/>
      <c r="BC4" s="47"/>
    </row>
    <row r="5" spans="1:56" ht="12" customHeight="1">
      <c r="A5" s="37">
        <v>272</v>
      </c>
      <c r="B5" s="38">
        <v>134.1</v>
      </c>
      <c r="C5" s="38">
        <v>195.27099999999999</v>
      </c>
      <c r="D5" s="37">
        <v>120</v>
      </c>
      <c r="E5" s="38">
        <v>134.1</v>
      </c>
      <c r="F5" s="38">
        <v>195.27099999999999</v>
      </c>
      <c r="G5" s="37">
        <v>120</v>
      </c>
      <c r="I5" s="37">
        <v>272</v>
      </c>
      <c r="J5" s="38">
        <v>140.97200000000001</v>
      </c>
      <c r="K5" s="118">
        <f t="shared" si="0"/>
        <v>59.930999999999983</v>
      </c>
      <c r="L5" s="132" t="s">
        <v>157</v>
      </c>
      <c r="M5" s="120">
        <v>3.4722222222222224E-4</v>
      </c>
      <c r="N5" s="128">
        <v>3.4722222222222224E-4</v>
      </c>
      <c r="O5" s="122"/>
      <c r="P5" s="120">
        <v>3.5810813492063434E-3</v>
      </c>
      <c r="Q5" s="128">
        <v>3.5810813492063434E-3</v>
      </c>
      <c r="R5" s="123">
        <v>3.3380257936507876E-3</v>
      </c>
      <c r="S5" s="246"/>
      <c r="T5" s="124">
        <f>IF(AND(ISNUMBER(M5),M5&gt;0),SUM(M$4:M5)+SUM(P$4:P5),"|")</f>
        <v>3.9283035714285652E-3</v>
      </c>
      <c r="U5" s="125">
        <f>IF(AND(ISNUMBER(N5),N5&gt;0),SUM(N$4:N5)+SUM(Q$4:Q5),"|")</f>
        <v>3.9283035714285652E-3</v>
      </c>
      <c r="V5" s="126" t="str">
        <f>IF(AND(ISNUMBER(O5),O5&gt;0),SUM(O$4:O5)+SUM(R$4:R5),"|")</f>
        <v>|</v>
      </c>
      <c r="W5" s="241" t="s">
        <v>188</v>
      </c>
      <c r="X5" s="120">
        <f t="shared" si="1"/>
        <v>3.812708333333335E-3</v>
      </c>
      <c r="Y5" s="128">
        <f t="shared" si="2"/>
        <v>3.812708333333335E-3</v>
      </c>
      <c r="Z5" s="123">
        <f t="shared" si="3"/>
        <v>3.1877083333333349E-3</v>
      </c>
      <c r="AA5" s="246"/>
      <c r="AB5" s="124">
        <f>IF(AND(ISNUMBER(M5),M5&gt;0),SUM(M5:M$15)+SUM(X5:X$15),"|")</f>
        <v>3.4362928240740741E-2</v>
      </c>
      <c r="AC5" s="125">
        <f>IF(AND(ISNUMBER(N5),N5&gt;0),SUM(N5:N$15)+SUM(Y5:Y$15),"|")</f>
        <v>2.8192581018518528E-2</v>
      </c>
      <c r="AD5" s="126" t="str">
        <f>IF(AND(ISNUMBER(O5),O5&gt;0),SUM(O5:O$15)+SUM(Z5:Z$15),"|")</f>
        <v>|</v>
      </c>
      <c r="AE5" s="241" t="s">
        <v>188</v>
      </c>
      <c r="AF5" s="129">
        <f t="shared" si="4"/>
        <v>272</v>
      </c>
      <c r="AG5" s="118">
        <f t="shared" si="5"/>
        <v>140.97200000000001</v>
      </c>
      <c r="AH5" s="118">
        <f t="shared" si="6"/>
        <v>59.930999999999983</v>
      </c>
      <c r="AI5" s="132" t="str">
        <f t="shared" si="7"/>
        <v>Mieszków</v>
      </c>
      <c r="AJ5" s="120">
        <f t="shared" ref="AJ5:AK12" si="15">IF(M5=0,"",M5)</f>
        <v>3.4722222222222224E-4</v>
      </c>
      <c r="AK5" s="128">
        <f t="shared" si="15"/>
        <v>3.4722222222222224E-4</v>
      </c>
      <c r="AL5" s="122"/>
      <c r="AM5" s="120">
        <f t="shared" si="8"/>
        <v>3.5810813492063434E-3</v>
      </c>
      <c r="AN5" s="128">
        <f t="shared" si="9"/>
        <v>3.5810813492063434E-3</v>
      </c>
      <c r="AO5" s="123">
        <f t="shared" si="10"/>
        <v>3.3380257936507876E-3</v>
      </c>
      <c r="AP5" s="251" t="str">
        <f t="shared" si="11"/>
        <v/>
      </c>
      <c r="AQ5" s="124">
        <f>IF(AND(ISNUMBER(AJ5),AJ5&gt;0),SUM(AJ$4:AJ5)+SUM(AM$4:AM5),"|")</f>
        <v>3.9283035714285652E-3</v>
      </c>
      <c r="AR5" s="125">
        <f>IF(AND(ISNUMBER(AK5),AK5&gt;0),SUM(AK$4:AK5)+SUM(AN$4:AN5),"|")</f>
        <v>3.9283035714285652E-3</v>
      </c>
      <c r="AS5" s="126" t="str">
        <f>IF(AND(ISNUMBER(AL5),AL5&gt;0),SUM(AL$4:AL5)+SUM(AO$4:AO5),"|")</f>
        <v>|</v>
      </c>
      <c r="AT5" s="241" t="s">
        <v>188</v>
      </c>
      <c r="AU5" s="120">
        <f t="shared" si="12"/>
        <v>3.812708333333335E-3</v>
      </c>
      <c r="AV5" s="128">
        <f t="shared" si="13"/>
        <v>3.812708333333335E-3</v>
      </c>
      <c r="AW5" s="123">
        <f t="shared" si="14"/>
        <v>3.1877083333333349E-3</v>
      </c>
      <c r="AX5" s="246"/>
      <c r="AY5" s="124">
        <f>IF(AND(ISNUMBER(AJ5),AJ5&gt;0),SUM(AJ5:AJ$17)+SUM(AU5:AU$17),"|")</f>
        <v>3.7004363425925925E-2</v>
      </c>
      <c r="AZ5" s="125">
        <f>IF(AND(ISNUMBER(AK5),AK5&gt;0),SUM(AK5:AK$17)+SUM(AV5:AV$17),"|")</f>
        <v>2.8192581018518528E-2</v>
      </c>
      <c r="BA5" s="126" t="str">
        <f>IF(AND(ISNUMBER(AL5),AL5&gt;0),SUM(AL5:AL$17)+SUM(AW5:AW$17),"|")</f>
        <v>|</v>
      </c>
      <c r="BB5" s="241" t="s">
        <v>188</v>
      </c>
      <c r="BC5" s="47"/>
    </row>
    <row r="6" spans="1:56" ht="12" customHeight="1">
      <c r="A6" s="37">
        <v>272</v>
      </c>
      <c r="B6" s="38">
        <v>195.27099999999999</v>
      </c>
      <c r="C6" s="38">
        <v>199.761</v>
      </c>
      <c r="D6" s="37">
        <v>100</v>
      </c>
      <c r="E6" s="38">
        <v>195.27099999999999</v>
      </c>
      <c r="F6" s="38">
        <v>199.761</v>
      </c>
      <c r="G6" s="37">
        <v>100</v>
      </c>
      <c r="I6" s="37">
        <v>272</v>
      </c>
      <c r="J6" s="38">
        <v>149.31800000000001</v>
      </c>
      <c r="K6" s="118">
        <f t="shared" si="0"/>
        <v>51.58499999999998</v>
      </c>
      <c r="L6" s="132" t="s">
        <v>158</v>
      </c>
      <c r="M6" s="120">
        <v>3.4722222222222202E-4</v>
      </c>
      <c r="N6" s="128">
        <v>3.4722222222222224E-4</v>
      </c>
      <c r="O6" s="122"/>
      <c r="P6" s="120">
        <v>3.812708333333335E-3</v>
      </c>
      <c r="Q6" s="128">
        <v>3.812708333333335E-3</v>
      </c>
      <c r="R6" s="123">
        <v>3.1877083333333349E-3</v>
      </c>
      <c r="S6" s="246"/>
      <c r="T6" s="124">
        <f>IF(AND(ISNUMBER(M6),M6&gt;0),SUM(M$4:M6)+SUM(P$4:P6),"|")</f>
        <v>8.0882341269841226E-3</v>
      </c>
      <c r="U6" s="125">
        <f>IF(AND(ISNUMBER(N6),N6&gt;0),SUM(N$4:N6)+SUM(Q$4:Q6),"|")</f>
        <v>8.0882341269841226E-3</v>
      </c>
      <c r="V6" s="126" t="str">
        <f>IF(AND(ISNUMBER(O6),O6&gt;0),SUM(O$4:O6)+SUM(R$4:R6),"|")</f>
        <v>|</v>
      </c>
      <c r="W6" s="241" t="s">
        <v>188</v>
      </c>
      <c r="X6" s="120">
        <f t="shared" si="1"/>
        <v>2.4957638888888872E-3</v>
      </c>
      <c r="Y6" s="128"/>
      <c r="Z6" s="123"/>
      <c r="AA6" s="246"/>
      <c r="AB6" s="124">
        <f>IF(AND(ISNUMBER(M6),M6&gt;0),SUM(M6:M$15)+SUM(X6:X$15),"|")</f>
        <v>3.0202997685185182E-2</v>
      </c>
      <c r="AC6" s="125">
        <f>IF(AND(ISNUMBER(N6),N6&gt;0),SUM(N6:N$15)+SUM(Y6:Y$15),"|")</f>
        <v>2.4032650462962966E-2</v>
      </c>
      <c r="AD6" s="126" t="str">
        <f>IF(AND(ISNUMBER(O6),O6&gt;0),SUM(O6:O$15)+SUM(Z6:Z$15),"|")</f>
        <v>|</v>
      </c>
      <c r="AE6" s="241" t="s">
        <v>188</v>
      </c>
      <c r="AF6" s="129">
        <f t="shared" si="4"/>
        <v>272</v>
      </c>
      <c r="AG6" s="118">
        <f t="shared" si="5"/>
        <v>149.31800000000001</v>
      </c>
      <c r="AH6" s="118">
        <f t="shared" si="6"/>
        <v>51.58499999999998</v>
      </c>
      <c r="AI6" s="132" t="str">
        <f t="shared" si="7"/>
        <v>Chocicza</v>
      </c>
      <c r="AJ6" s="120">
        <f t="shared" si="15"/>
        <v>3.4722222222222202E-4</v>
      </c>
      <c r="AK6" s="128">
        <f t="shared" si="15"/>
        <v>3.4722222222222224E-4</v>
      </c>
      <c r="AL6" s="122"/>
      <c r="AM6" s="120">
        <f t="shared" si="8"/>
        <v>3.812708333333335E-3</v>
      </c>
      <c r="AN6" s="128">
        <f t="shared" si="9"/>
        <v>3.812708333333335E-3</v>
      </c>
      <c r="AO6" s="123">
        <f t="shared" si="10"/>
        <v>3.1877083333333349E-3</v>
      </c>
      <c r="AP6" s="251" t="str">
        <f t="shared" si="11"/>
        <v/>
      </c>
      <c r="AQ6" s="124">
        <f>IF(AND(ISNUMBER(AJ6),AJ6&gt;0),SUM(AJ$4:AJ6)+SUM(AM$4:AM6),"|")</f>
        <v>8.0882341269841226E-3</v>
      </c>
      <c r="AR6" s="125">
        <f>IF(AND(ISNUMBER(AK6),AK6&gt;0),SUM(AK$4:AK6)+SUM(AN$4:AN6),"|")</f>
        <v>8.0882341269841226E-3</v>
      </c>
      <c r="AS6" s="126" t="str">
        <f>IF(AND(ISNUMBER(AL6),AL6&gt;0),SUM(AL$4:AL6)+SUM(AO$4:AO6),"|")</f>
        <v>|</v>
      </c>
      <c r="AT6" s="241" t="s">
        <v>188</v>
      </c>
      <c r="AU6" s="120">
        <f t="shared" si="12"/>
        <v>2.4957638888888872E-3</v>
      </c>
      <c r="AV6" s="128" t="str">
        <f t="shared" si="13"/>
        <v/>
      </c>
      <c r="AW6" s="123" t="str">
        <f t="shared" si="14"/>
        <v/>
      </c>
      <c r="AX6" s="246"/>
      <c r="AY6" s="124">
        <f>IF(AND(ISNUMBER(AJ6),AJ6&gt;0),SUM(AJ6:AJ$17)+SUM(AU6:AU$17),"|")</f>
        <v>3.2844432870370366E-2</v>
      </c>
      <c r="AZ6" s="125">
        <f>IF(AND(ISNUMBER(AK6),AK6&gt;0),SUM(AK6:AK$17)+SUM(AV6:AV$17),"|")</f>
        <v>2.4032650462962966E-2</v>
      </c>
      <c r="BA6" s="126" t="str">
        <f>IF(AND(ISNUMBER(AL6),AL6&gt;0),SUM(AL6:AL$17)+SUM(AW6:AW$17),"|")</f>
        <v>|</v>
      </c>
      <c r="BB6" s="241" t="s">
        <v>188</v>
      </c>
      <c r="BC6" s="47"/>
    </row>
    <row r="7" spans="1:56" ht="12" customHeight="1">
      <c r="A7" s="803" t="s">
        <v>197</v>
      </c>
      <c r="B7" s="803"/>
      <c r="C7" s="803"/>
      <c r="D7" s="803"/>
      <c r="E7" s="803"/>
      <c r="F7" s="803"/>
      <c r="G7" s="803"/>
      <c r="I7" s="37">
        <v>272</v>
      </c>
      <c r="J7" s="38">
        <v>154.21600000000001</v>
      </c>
      <c r="K7" s="118">
        <f t="shared" si="0"/>
        <v>46.686999999999983</v>
      </c>
      <c r="L7" s="119" t="s">
        <v>159</v>
      </c>
      <c r="M7" s="120">
        <v>3.4722222222222202E-4</v>
      </c>
      <c r="N7" s="47"/>
      <c r="O7" s="129"/>
      <c r="P7" s="120">
        <v>2.4957638888888872E-3</v>
      </c>
      <c r="Q7" s="128"/>
      <c r="R7" s="123"/>
      <c r="S7" s="246"/>
      <c r="T7" s="124">
        <f>IF(AND(ISNUMBER(M7),M7&gt;0),SUM(M$4:M7)+SUM(P$4:P7),"|")</f>
        <v>1.0931220238095233E-2</v>
      </c>
      <c r="U7" s="125" t="str">
        <f>IF(AND(ISNUMBER(N7),N7&gt;0),SUM(N$4:N7)+SUM(Q$4:Q7),"|")</f>
        <v>|</v>
      </c>
      <c r="V7" s="126" t="str">
        <f>IF(AND(ISNUMBER(O7),O7&gt;0),SUM(O$4:O7)+SUM(R$4:R7),"|")</f>
        <v>|</v>
      </c>
      <c r="W7" s="241" t="s">
        <v>188</v>
      </c>
      <c r="X7" s="120">
        <f t="shared" si="1"/>
        <v>1.903749999999994E-3</v>
      </c>
      <c r="Y7" s="128">
        <f t="shared" si="2"/>
        <v>4.155092592592593E-3</v>
      </c>
      <c r="Z7" s="123">
        <f t="shared" si="3"/>
        <v>3.1481481481481482E-3</v>
      </c>
      <c r="AA7" s="246"/>
      <c r="AB7" s="124">
        <f>IF(AND(ISNUMBER(M7),M7&gt;0),SUM(M7:M$15)+SUM(X7:X$15),"|")</f>
        <v>2.736001157407407E-2</v>
      </c>
      <c r="AC7" s="125" t="str">
        <f>IF(AND(ISNUMBER(N7),N7&gt;0),SUM(N7:N$15)+SUM(Y7:Y$15),"|")</f>
        <v>|</v>
      </c>
      <c r="AD7" s="126" t="str">
        <f>IF(AND(ISNUMBER(O7),O7&gt;0),SUM(O7:O$15)+SUM(Z7:Z$15),"|")</f>
        <v>|</v>
      </c>
      <c r="AE7" s="241" t="s">
        <v>188</v>
      </c>
      <c r="AF7" s="129">
        <f t="shared" si="4"/>
        <v>272</v>
      </c>
      <c r="AG7" s="118">
        <f t="shared" si="5"/>
        <v>154.21600000000001</v>
      </c>
      <c r="AH7" s="118">
        <f t="shared" si="6"/>
        <v>46.686999999999983</v>
      </c>
      <c r="AI7" s="119" t="str">
        <f t="shared" si="7"/>
        <v>Solec Wlkp.</v>
      </c>
      <c r="AJ7" s="120">
        <f t="shared" si="15"/>
        <v>3.4722222222222202E-4</v>
      </c>
      <c r="AK7" s="47" t="str">
        <f t="shared" si="15"/>
        <v/>
      </c>
      <c r="AL7" s="129"/>
      <c r="AM7" s="120">
        <f t="shared" si="8"/>
        <v>2.4957638888888872E-3</v>
      </c>
      <c r="AN7" s="128" t="str">
        <f t="shared" si="9"/>
        <v/>
      </c>
      <c r="AO7" s="123" t="str">
        <f t="shared" si="10"/>
        <v/>
      </c>
      <c r="AP7" s="251" t="str">
        <f t="shared" si="11"/>
        <v/>
      </c>
      <c r="AQ7" s="124">
        <f>IF(AND(ISNUMBER(AJ7),AJ7&gt;0),SUM(AJ$4:AJ7)+SUM(AM$4:AM7),"|")</f>
        <v>1.0931220238095233E-2</v>
      </c>
      <c r="AR7" s="125" t="str">
        <f>IF(AND(ISNUMBER(AK7),AK7&gt;0),SUM(AK$4:AK7)+SUM(AN$4:AN7),"|")</f>
        <v>|</v>
      </c>
      <c r="AS7" s="126" t="str">
        <f>IF(AND(ISNUMBER(AL7),AL7&gt;0),SUM(AL$4:AL7)+SUM(AO$4:AO7),"|")</f>
        <v>|</v>
      </c>
      <c r="AT7" s="241" t="s">
        <v>188</v>
      </c>
      <c r="AU7" s="120">
        <f t="shared" si="12"/>
        <v>1.903749999999994E-3</v>
      </c>
      <c r="AV7" s="128">
        <f t="shared" si="13"/>
        <v>4.155092592592593E-3</v>
      </c>
      <c r="AW7" s="123">
        <f t="shared" si="14"/>
        <v>3.1481481481481482E-3</v>
      </c>
      <c r="AX7" s="246"/>
      <c r="AY7" s="124">
        <f>IF(AND(ISNUMBER(AJ7),AJ7&gt;0),SUM(AJ7:AJ$17)+SUM(AU7:AU$17),"|")</f>
        <v>3.0001446759259257E-2</v>
      </c>
      <c r="AZ7" s="125" t="str">
        <f>IF(AND(ISNUMBER(AK7),AK7&gt;0),SUM(AK7:AK$17)+SUM(AV7:AV$17),"|")</f>
        <v>|</v>
      </c>
      <c r="BA7" s="126" t="str">
        <f>IF(AND(ISNUMBER(AL7),AL7&gt;0),SUM(AL7:AL$17)+SUM(AW7:AW$17),"|")</f>
        <v>|</v>
      </c>
      <c r="BB7" s="241" t="s">
        <v>188</v>
      </c>
      <c r="BC7" s="47"/>
    </row>
    <row r="8" spans="1:56" ht="12" customHeight="1">
      <c r="A8" s="803"/>
      <c r="B8" s="803"/>
      <c r="C8" s="803"/>
      <c r="D8" s="803"/>
      <c r="E8" s="803"/>
      <c r="F8" s="803"/>
      <c r="G8" s="803"/>
      <c r="I8" s="37">
        <v>272</v>
      </c>
      <c r="J8" s="38">
        <v>157.56399999999999</v>
      </c>
      <c r="K8" s="118">
        <f t="shared" si="0"/>
        <v>43.338999999999999</v>
      </c>
      <c r="L8" s="131" t="s">
        <v>160</v>
      </c>
      <c r="M8" s="120">
        <v>3.4722222222222202E-4</v>
      </c>
      <c r="N8" s="47"/>
      <c r="O8" s="129"/>
      <c r="P8" s="120">
        <v>1.903749999999994E-3</v>
      </c>
      <c r="Q8" s="128">
        <v>4.155092592592593E-3</v>
      </c>
      <c r="R8" s="123">
        <v>3.1481481481481482E-3</v>
      </c>
      <c r="S8" s="246"/>
      <c r="T8" s="124">
        <f>IF(AND(ISNUMBER(M8),M8&gt;0),SUM(M$4:M8)+SUM(P$4:P8),"|")</f>
        <v>1.318219246031745E-2</v>
      </c>
      <c r="U8" s="125" t="str">
        <f>IF(AND(ISNUMBER(N8),N8&gt;0),SUM(N$4:N8)+SUM(Q$4:Q8),"|")</f>
        <v>|</v>
      </c>
      <c r="V8" s="126" t="str">
        <f>IF(AND(ISNUMBER(O8),O8&gt;0),SUM(O$4:O8)+SUM(R$4:R8),"|")</f>
        <v>|</v>
      </c>
      <c r="W8" s="241" t="s">
        <v>188</v>
      </c>
      <c r="X8" s="120">
        <f t="shared" si="1"/>
        <v>4.242395833333335E-3</v>
      </c>
      <c r="Y8" s="128">
        <f t="shared" si="2"/>
        <v>3.8604513888888907E-3</v>
      </c>
      <c r="Z8" s="123">
        <f t="shared" si="3"/>
        <v>3.8604513888888907E-3</v>
      </c>
      <c r="AA8" s="246"/>
      <c r="AB8" s="124">
        <f>IF(AND(ISNUMBER(M8),M8&gt;0),SUM(M8:M$15)+SUM(X8:X$15),"|")</f>
        <v>2.5109039351851856E-2</v>
      </c>
      <c r="AC8" s="125" t="str">
        <f>IF(AND(ISNUMBER(N8),N8&gt;0),SUM(N8:N$15)+SUM(Y8:Y$15),"|")</f>
        <v>|</v>
      </c>
      <c r="AD8" s="126" t="str">
        <f>IF(AND(ISNUMBER(O8),O8&gt;0),SUM(O8:O$15)+SUM(Z8:Z$15),"|")</f>
        <v>|</v>
      </c>
      <c r="AE8" s="241" t="s">
        <v>188</v>
      </c>
      <c r="AF8" s="129">
        <f t="shared" si="4"/>
        <v>272</v>
      </c>
      <c r="AG8" s="118">
        <f t="shared" si="5"/>
        <v>157.56399999999999</v>
      </c>
      <c r="AH8" s="118">
        <f t="shared" si="6"/>
        <v>43.338999999999999</v>
      </c>
      <c r="AI8" s="131" t="str">
        <f t="shared" si="7"/>
        <v>Sulęcinek</v>
      </c>
      <c r="AJ8" s="120">
        <f t="shared" si="15"/>
        <v>3.4722222222222202E-4</v>
      </c>
      <c r="AK8" s="47" t="str">
        <f t="shared" si="15"/>
        <v/>
      </c>
      <c r="AL8" s="129"/>
      <c r="AM8" s="120">
        <f t="shared" si="8"/>
        <v>1.903749999999994E-3</v>
      </c>
      <c r="AN8" s="128">
        <f t="shared" si="9"/>
        <v>4.155092592592593E-3</v>
      </c>
      <c r="AO8" s="123">
        <f t="shared" si="10"/>
        <v>3.1481481481481482E-3</v>
      </c>
      <c r="AP8" s="251" t="str">
        <f t="shared" si="11"/>
        <v/>
      </c>
      <c r="AQ8" s="124">
        <f>IF(AND(ISNUMBER(AJ8),AJ8&gt;0),SUM(AJ$4:AJ8)+SUM(AM$4:AM8),"|")</f>
        <v>1.318219246031745E-2</v>
      </c>
      <c r="AR8" s="125" t="str">
        <f>IF(AND(ISNUMBER(AK8),AK8&gt;0),SUM(AK$4:AK8)+SUM(AN$4:AN8),"|")</f>
        <v>|</v>
      </c>
      <c r="AS8" s="126" t="str">
        <f>IF(AND(ISNUMBER(AL8),AL8&gt;0),SUM(AL$4:AL8)+SUM(AO$4:AO8),"|")</f>
        <v>|</v>
      </c>
      <c r="AT8" s="241" t="s">
        <v>188</v>
      </c>
      <c r="AU8" s="120">
        <f t="shared" si="12"/>
        <v>4.242395833333335E-3</v>
      </c>
      <c r="AV8" s="128">
        <f t="shared" si="13"/>
        <v>3.8604513888888907E-3</v>
      </c>
      <c r="AW8" s="123">
        <f t="shared" si="14"/>
        <v>3.8604513888888907E-3</v>
      </c>
      <c r="AX8" s="246"/>
      <c r="AY8" s="124">
        <f>IF(AND(ISNUMBER(AJ8),AJ8&gt;0),SUM(AJ8:AJ$17)+SUM(AU8:AU$17),"|")</f>
        <v>2.7750474537037044E-2</v>
      </c>
      <c r="AZ8" s="125" t="str">
        <f>IF(AND(ISNUMBER(AK8),AK8&gt;0),SUM(AK8:AK$17)+SUM(AV8:AV$17),"|")</f>
        <v>|</v>
      </c>
      <c r="BA8" s="126" t="str">
        <f>IF(AND(ISNUMBER(AL8),AL8&gt;0),SUM(AL8:AL$17)+SUM(AW8:AW$17),"|")</f>
        <v>|</v>
      </c>
      <c r="BB8" s="241" t="s">
        <v>188</v>
      </c>
      <c r="BC8" s="47"/>
      <c r="BD8" s="41"/>
    </row>
    <row r="9" spans="1:56" ht="12" customHeight="1">
      <c r="A9" s="803"/>
      <c r="B9" s="803"/>
      <c r="C9" s="803"/>
      <c r="D9" s="803"/>
      <c r="E9" s="803"/>
      <c r="F9" s="803"/>
      <c r="G9" s="803"/>
      <c r="I9" s="37">
        <v>272</v>
      </c>
      <c r="J9" s="38">
        <v>167.035</v>
      </c>
      <c r="K9" s="118">
        <f t="shared" si="0"/>
        <v>33.867999999999995</v>
      </c>
      <c r="L9" s="135" t="s">
        <v>161</v>
      </c>
      <c r="M9" s="120">
        <v>3.4722222222222202E-4</v>
      </c>
      <c r="N9" s="128">
        <v>3.4722222222222224E-4</v>
      </c>
      <c r="O9" s="122">
        <v>6.9444444444444447E-4</v>
      </c>
      <c r="P9" s="120">
        <v>4.242395833333335E-3</v>
      </c>
      <c r="Q9" s="128">
        <v>3.8604513888888907E-3</v>
      </c>
      <c r="R9" s="123">
        <v>3.8604513888888907E-3</v>
      </c>
      <c r="S9" s="246"/>
      <c r="T9" s="124">
        <f>IF(AND(ISNUMBER(M9),M9&gt;0),SUM(M$4:M9)+SUM(P$4:P9),"|")</f>
        <v>1.7771810515873007E-2</v>
      </c>
      <c r="U9" s="125">
        <f>IF(AND(ISNUMBER(N9),N9&gt;0),SUM(N$4:N9)+SUM(Q$4:Q9),"|")</f>
        <v>1.6451000330687828E-2</v>
      </c>
      <c r="V9" s="126">
        <f>IF(AND(ISNUMBER(O9),O9&gt;0),SUM(O$4:O9)+SUM(R$4:R9),"|")</f>
        <v>1.4228778108465606E-2</v>
      </c>
      <c r="W9" s="241" t="s">
        <v>188</v>
      </c>
      <c r="X9" s="120">
        <f t="shared" si="1"/>
        <v>4.2290277777777803E-3</v>
      </c>
      <c r="Y9" s="128">
        <f t="shared" si="2"/>
        <v>3.9859722222222249E-3</v>
      </c>
      <c r="Z9" s="123">
        <f t="shared" si="3"/>
        <v>3.9859722222222249E-3</v>
      </c>
      <c r="AA9" s="246"/>
      <c r="AB9" s="124">
        <f>IF(AND(ISNUMBER(M9),M9&gt;0),SUM(M9:M$15)+SUM(X9:X$15),"|")</f>
        <v>2.0519421296296296E-2</v>
      </c>
      <c r="AC9" s="125">
        <f>IF(AND(ISNUMBER(N9),N9&gt;0),SUM(N9:N$15)+SUM(Y9:Y$15),"|")</f>
        <v>1.5669884259259262E-2</v>
      </c>
      <c r="AD9" s="126">
        <f>IF(AND(ISNUMBER(O9),O9&gt;0),SUM(O9:O$15)+SUM(Z9:Z$15),"|")</f>
        <v>1.5426828703703705E-2</v>
      </c>
      <c r="AE9" s="241" t="s">
        <v>188</v>
      </c>
      <c r="AF9" s="129">
        <f t="shared" si="4"/>
        <v>272</v>
      </c>
      <c r="AG9" s="118">
        <f t="shared" si="5"/>
        <v>167.035</v>
      </c>
      <c r="AH9" s="118">
        <f t="shared" si="6"/>
        <v>33.867999999999995</v>
      </c>
      <c r="AI9" s="135" t="str">
        <f t="shared" si="7"/>
        <v>Środa Wlkp.</v>
      </c>
      <c r="AJ9" s="120">
        <f t="shared" si="15"/>
        <v>3.4722222222222202E-4</v>
      </c>
      <c r="AK9" s="128">
        <f t="shared" si="15"/>
        <v>3.4722222222222224E-4</v>
      </c>
      <c r="AL9" s="122">
        <v>6.9444444444444447E-4</v>
      </c>
      <c r="AM9" s="120">
        <f t="shared" si="8"/>
        <v>4.242395833333335E-3</v>
      </c>
      <c r="AN9" s="128">
        <f t="shared" si="9"/>
        <v>3.8604513888888907E-3</v>
      </c>
      <c r="AO9" s="123">
        <f t="shared" si="10"/>
        <v>3.8604513888888907E-3</v>
      </c>
      <c r="AP9" s="251" t="str">
        <f t="shared" si="11"/>
        <v/>
      </c>
      <c r="AQ9" s="124">
        <f>IF(AND(ISNUMBER(AJ9),AJ9&gt;0),SUM(AJ$4:AJ9)+SUM(AM$4:AM9),"|")</f>
        <v>1.7771810515873007E-2</v>
      </c>
      <c r="AR9" s="125">
        <f>IF(AND(ISNUMBER(AK9),AK9&gt;0),SUM(AK$4:AK9)+SUM(AN$4:AN9),"|")</f>
        <v>1.6451000330687828E-2</v>
      </c>
      <c r="AS9" s="126">
        <f>IF(AND(ISNUMBER(AL9),AL9&gt;0),SUM(AL$4:AL9)+SUM(AO$4:AO9),"|")</f>
        <v>1.4228778108465606E-2</v>
      </c>
      <c r="AT9" s="241" t="s">
        <v>188</v>
      </c>
      <c r="AU9" s="120">
        <f t="shared" si="12"/>
        <v>4.2290277777777803E-3</v>
      </c>
      <c r="AV9" s="128">
        <f t="shared" si="13"/>
        <v>3.9859722222222249E-3</v>
      </c>
      <c r="AW9" s="123">
        <f t="shared" si="14"/>
        <v>3.9859722222222249E-3</v>
      </c>
      <c r="AX9" s="246"/>
      <c r="AY9" s="124">
        <f>IF(AND(ISNUMBER(AJ9),AJ9&gt;0),SUM(AJ9:AJ$17)+SUM(AU9:AU$17),"|")</f>
        <v>2.3160856481481487E-2</v>
      </c>
      <c r="AZ9" s="125">
        <f>IF(AND(ISNUMBER(AK9),AK9&gt;0),SUM(AK9:AK$17)+SUM(AV9:AV$17),"|")</f>
        <v>1.5669884259259262E-2</v>
      </c>
      <c r="BA9" s="126">
        <f>IF(AND(ISNUMBER(AL9),AL9&gt;0),SUM(AL9:AL$17)+SUM(AW9:AW$17),"|")</f>
        <v>1.5426828703703705E-2</v>
      </c>
      <c r="BB9" s="241" t="s">
        <v>188</v>
      </c>
      <c r="BC9" s="47"/>
    </row>
    <row r="10" spans="1:56" ht="12" customHeight="1">
      <c r="A10" s="803"/>
      <c r="B10" s="803"/>
      <c r="C10" s="803"/>
      <c r="D10" s="803"/>
      <c r="E10" s="803"/>
      <c r="F10" s="803"/>
      <c r="G10" s="803"/>
      <c r="I10" s="37">
        <v>272</v>
      </c>
      <c r="J10" s="38">
        <v>176.471</v>
      </c>
      <c r="K10" s="118">
        <f t="shared" si="0"/>
        <v>24.431999999999988</v>
      </c>
      <c r="L10" s="119" t="s">
        <v>162</v>
      </c>
      <c r="M10" s="120">
        <v>3.4722222222222202E-4</v>
      </c>
      <c r="N10" s="47"/>
      <c r="O10" s="129"/>
      <c r="P10" s="120">
        <v>4.2290277777777803E-3</v>
      </c>
      <c r="Q10" s="128">
        <v>3.9859722222222249E-3</v>
      </c>
      <c r="R10" s="123">
        <v>3.9859722222222249E-3</v>
      </c>
      <c r="S10" s="246"/>
      <c r="T10" s="124">
        <f>IF(AND(ISNUMBER(M10),M10&gt;0),SUM(M$4:M10)+SUM(P$4:P10),"|")</f>
        <v>2.2348060515873007E-2</v>
      </c>
      <c r="U10" s="125" t="str">
        <f>IF(AND(ISNUMBER(N10),N10&gt;0),SUM(N$4:N10)+SUM(Q$4:Q10),"|")</f>
        <v>|</v>
      </c>
      <c r="V10" s="126" t="str">
        <f>IF(AND(ISNUMBER(O10),O10&gt;0),SUM(O$4:O10)+SUM(R$4:R10),"|")</f>
        <v>|</v>
      </c>
      <c r="W10" s="241" t="s">
        <v>188</v>
      </c>
      <c r="X10" s="120">
        <f t="shared" si="1"/>
        <v>2.3819444444444426E-3</v>
      </c>
      <c r="Y10" s="128">
        <f t="shared" si="2"/>
        <v>1.7569444444444425E-3</v>
      </c>
      <c r="Z10" s="123">
        <f t="shared" si="3"/>
        <v>1.7569444444444425E-3</v>
      </c>
      <c r="AA10" s="246"/>
      <c r="AB10" s="124">
        <f>IF(AND(ISNUMBER(M10),M10&gt;0),SUM(M10:M$15)+SUM(X10:X$15),"|")</f>
        <v>1.5943171296296296E-2</v>
      </c>
      <c r="AC10" s="125" t="str">
        <f>IF(AND(ISNUMBER(N10),N10&gt;0),SUM(N10:N$15)+SUM(Y10:Y$15),"|")</f>
        <v>|</v>
      </c>
      <c r="AD10" s="126" t="str">
        <f>IF(AND(ISNUMBER(O10),O10&gt;0),SUM(O10:O$15)+SUM(Z10:Z$15),"|")</f>
        <v>|</v>
      </c>
      <c r="AE10" s="241" t="s">
        <v>188</v>
      </c>
      <c r="AF10" s="129">
        <f t="shared" si="4"/>
        <v>272</v>
      </c>
      <c r="AG10" s="118">
        <f t="shared" si="5"/>
        <v>176.471</v>
      </c>
      <c r="AH10" s="118">
        <f t="shared" si="6"/>
        <v>24.431999999999988</v>
      </c>
      <c r="AI10" s="119" t="str">
        <f t="shared" si="7"/>
        <v>Pierzchno</v>
      </c>
      <c r="AJ10" s="120">
        <f t="shared" si="15"/>
        <v>3.4722222222222202E-4</v>
      </c>
      <c r="AK10" s="47" t="str">
        <f t="shared" si="15"/>
        <v/>
      </c>
      <c r="AL10" s="129"/>
      <c r="AM10" s="120">
        <f t="shared" si="8"/>
        <v>4.2290277777777803E-3</v>
      </c>
      <c r="AN10" s="128">
        <f t="shared" si="9"/>
        <v>3.9859722222222249E-3</v>
      </c>
      <c r="AO10" s="123">
        <f t="shared" si="10"/>
        <v>3.9859722222222249E-3</v>
      </c>
      <c r="AP10" s="251" t="str">
        <f t="shared" si="11"/>
        <v/>
      </c>
      <c r="AQ10" s="124">
        <f>IF(AND(ISNUMBER(AJ10),AJ10&gt;0),SUM(AJ$4:AJ10)+SUM(AM$4:AM10),"|")</f>
        <v>2.2348060515873007E-2</v>
      </c>
      <c r="AR10" s="125" t="str">
        <f>IF(AND(ISNUMBER(AK10),AK10&gt;0),SUM(AK$4:AK10)+SUM(AN$4:AN10),"|")</f>
        <v>|</v>
      </c>
      <c r="AS10" s="126" t="str">
        <f>IF(AND(ISNUMBER(AL10),AL10&gt;0),SUM(AL$4:AL10)+SUM(AO$4:AO10),"|")</f>
        <v>|</v>
      </c>
      <c r="AT10" s="241" t="s">
        <v>188</v>
      </c>
      <c r="AU10" s="120">
        <f t="shared" si="12"/>
        <v>2.3819444444444426E-3</v>
      </c>
      <c r="AV10" s="128">
        <f t="shared" si="13"/>
        <v>1.7569444444444425E-3</v>
      </c>
      <c r="AW10" s="123">
        <f t="shared" si="14"/>
        <v>1.7569444444444425E-3</v>
      </c>
      <c r="AX10" s="246"/>
      <c r="AY10" s="124">
        <f>IF(AND(ISNUMBER(AJ10),AJ10&gt;0),SUM(AJ10:AJ$17)+SUM(AU10:AU$17),"|")</f>
        <v>1.858460648148148E-2</v>
      </c>
      <c r="AZ10" s="125" t="str">
        <f>IF(AND(ISNUMBER(AK10),AK10&gt;0),SUM(AK10:AK$17)+SUM(AV10:AV$17),"|")</f>
        <v>|</v>
      </c>
      <c r="BA10" s="126" t="str">
        <f>IF(AND(ISNUMBER(AL10),AL10&gt;0),SUM(AL10:AL$17)+SUM(AW10:AW$17),"|")</f>
        <v>|</v>
      </c>
      <c r="BB10" s="241" t="s">
        <v>188</v>
      </c>
      <c r="BC10" s="47"/>
    </row>
    <row r="11" spans="1:56" ht="12" customHeight="1">
      <c r="A11" s="803"/>
      <c r="B11" s="803"/>
      <c r="C11" s="803"/>
      <c r="D11" s="803"/>
      <c r="E11" s="803"/>
      <c r="F11" s="803"/>
      <c r="G11" s="803"/>
      <c r="I11" s="37">
        <v>272</v>
      </c>
      <c r="J11" s="38">
        <v>181.071</v>
      </c>
      <c r="K11" s="118">
        <f t="shared" si="0"/>
        <v>19.831999999999994</v>
      </c>
      <c r="L11" s="119" t="s">
        <v>163</v>
      </c>
      <c r="M11" s="120">
        <v>3.4722222222222202E-4</v>
      </c>
      <c r="N11" s="47"/>
      <c r="O11" s="129"/>
      <c r="P11" s="120">
        <v>2.3819444444444426E-3</v>
      </c>
      <c r="Q11" s="128">
        <v>1.7569444444444425E-3</v>
      </c>
      <c r="R11" s="123">
        <v>1.7569444444444425E-3</v>
      </c>
      <c r="S11" s="246"/>
      <c r="T11" s="124">
        <f>IF(AND(ISNUMBER(M11),M11&gt;0),SUM(M$4:M11)+SUM(P$4:P11),"|")</f>
        <v>2.5077227182539671E-2</v>
      </c>
      <c r="U11" s="125" t="str">
        <f>IF(AND(ISNUMBER(N11),N11&gt;0),SUM(N$4:N11)+SUM(Q$4:Q11),"|")</f>
        <v>|</v>
      </c>
      <c r="V11" s="126" t="str">
        <f>IF(AND(ISNUMBER(O11),O11&gt;0),SUM(O$4:O11)+SUM(R$4:R11),"|")</f>
        <v>|</v>
      </c>
      <c r="W11" s="241" t="s">
        <v>188</v>
      </c>
      <c r="X11" s="120">
        <f t="shared" si="1"/>
        <v>2.2559027777777816E-3</v>
      </c>
      <c r="Y11" s="128">
        <f t="shared" si="2"/>
        <v>1.6309027777777817E-3</v>
      </c>
      <c r="Z11" s="123">
        <f t="shared" si="3"/>
        <v>1.6309027777777817E-3</v>
      </c>
      <c r="AA11" s="246"/>
      <c r="AB11" s="124">
        <f>IF(AND(ISNUMBER(M11),M11&gt;0),SUM(M11:M$15)+SUM(X11:X$15),"|")</f>
        <v>1.3214004629629631E-2</v>
      </c>
      <c r="AC11" s="125" t="str">
        <f>IF(AND(ISNUMBER(N11),N11&gt;0),SUM(N11:N$15)+SUM(Y11:Y$15),"|")</f>
        <v>|</v>
      </c>
      <c r="AD11" s="126" t="str">
        <f>IF(AND(ISNUMBER(O11),O11&gt;0),SUM(O11:O$15)+SUM(Z11:Z$15),"|")</f>
        <v>|</v>
      </c>
      <c r="AE11" s="241" t="s">
        <v>188</v>
      </c>
      <c r="AF11" s="129">
        <f t="shared" si="4"/>
        <v>272</v>
      </c>
      <c r="AG11" s="118">
        <f t="shared" si="5"/>
        <v>181.071</v>
      </c>
      <c r="AH11" s="118">
        <f t="shared" si="6"/>
        <v>19.831999999999994</v>
      </c>
      <c r="AI11" s="119" t="str">
        <f t="shared" si="7"/>
        <v>Kórnik</v>
      </c>
      <c r="AJ11" s="120">
        <f t="shared" si="15"/>
        <v>3.4722222222222202E-4</v>
      </c>
      <c r="AK11" s="47" t="str">
        <f t="shared" si="15"/>
        <v/>
      </c>
      <c r="AL11" s="129"/>
      <c r="AM11" s="120">
        <f t="shared" si="8"/>
        <v>2.3819444444444426E-3</v>
      </c>
      <c r="AN11" s="128">
        <f t="shared" si="9"/>
        <v>1.7569444444444425E-3</v>
      </c>
      <c r="AO11" s="123">
        <f t="shared" si="10"/>
        <v>1.7569444444444425E-3</v>
      </c>
      <c r="AP11" s="251" t="str">
        <f t="shared" si="11"/>
        <v/>
      </c>
      <c r="AQ11" s="124">
        <f>IF(AND(ISNUMBER(AJ11),AJ11&gt;0),SUM(AJ$4:AJ11)+SUM(AM$4:AM11),"|")</f>
        <v>2.5077227182539671E-2</v>
      </c>
      <c r="AR11" s="125" t="str">
        <f>IF(AND(ISNUMBER(AK11),AK11&gt;0),SUM(AK$4:AK11)+SUM(AN$4:AN11),"|")</f>
        <v>|</v>
      </c>
      <c r="AS11" s="126" t="str">
        <f>IF(AND(ISNUMBER(AL11),AL11&gt;0),SUM(AL$4:AL11)+SUM(AO$4:AO11),"|")</f>
        <v>|</v>
      </c>
      <c r="AT11" s="241" t="s">
        <v>188</v>
      </c>
      <c r="AU11" s="120">
        <f t="shared" si="12"/>
        <v>2.2559027777777816E-3</v>
      </c>
      <c r="AV11" s="128">
        <f t="shared" si="13"/>
        <v>1.6309027777777817E-3</v>
      </c>
      <c r="AW11" s="123">
        <f t="shared" si="14"/>
        <v>1.6309027777777817E-3</v>
      </c>
      <c r="AX11" s="246"/>
      <c r="AY11" s="124">
        <f>IF(AND(ISNUMBER(AJ11),AJ11&gt;0),SUM(AJ11:AJ$17)+SUM(AU11:AU$17),"|")</f>
        <v>1.5855439814814819E-2</v>
      </c>
      <c r="AZ11" s="125" t="str">
        <f>IF(AND(ISNUMBER(AK11),AK11&gt;0),SUM(AK11:AK$17)+SUM(AV11:AV$17),"|")</f>
        <v>|</v>
      </c>
      <c r="BA11" s="126" t="str">
        <f>IF(AND(ISNUMBER(AL11),AL11&gt;0),SUM(AL11:AL$17)+SUM(AW11:AW$17),"|")</f>
        <v>|</v>
      </c>
      <c r="BB11" s="241" t="s">
        <v>188</v>
      </c>
      <c r="BC11" s="47"/>
    </row>
    <row r="12" spans="1:56" ht="12" customHeight="1">
      <c r="A12" s="803"/>
      <c r="B12" s="803"/>
      <c r="C12" s="803"/>
      <c r="D12" s="803"/>
      <c r="E12" s="803"/>
      <c r="F12" s="803"/>
      <c r="G12" s="803"/>
      <c r="I12" s="47">
        <v>272</v>
      </c>
      <c r="J12" s="118">
        <v>185.34100000000001</v>
      </c>
      <c r="K12" s="118">
        <f t="shared" si="0"/>
        <v>15.561999999999983</v>
      </c>
      <c r="L12" s="131" t="s">
        <v>164</v>
      </c>
      <c r="M12" s="120">
        <v>3.4722222222222202E-4</v>
      </c>
      <c r="N12" s="47"/>
      <c r="O12" s="129"/>
      <c r="P12" s="120">
        <v>2.2559027777777816E-3</v>
      </c>
      <c r="Q12" s="128">
        <v>1.6309027777777817E-3</v>
      </c>
      <c r="R12" s="123">
        <v>1.6309027777777817E-3</v>
      </c>
      <c r="S12" s="246"/>
      <c r="T12" s="124">
        <f>IF(AND(ISNUMBER(M12),M12&gt;0),SUM(M$4:M12)+SUM(P$4:P12),"|")</f>
        <v>2.7680352182539673E-2</v>
      </c>
      <c r="U12" s="125" t="str">
        <f>IF(AND(ISNUMBER(N12),N12&gt;0),SUM(N$4:N12)+SUM(Q$4:Q12),"|")</f>
        <v>|</v>
      </c>
      <c r="V12" s="126" t="str">
        <f>IF(AND(ISNUMBER(O12),O12&gt;0),SUM(O$4:O12)+SUM(R$4:R12),"|")</f>
        <v>|</v>
      </c>
      <c r="W12" s="241" t="s">
        <v>188</v>
      </c>
      <c r="X12" s="120">
        <f t="shared" si="1"/>
        <v>3.023993055555558E-3</v>
      </c>
      <c r="Y12" s="128">
        <f t="shared" si="2"/>
        <v>2.3989930555555579E-3</v>
      </c>
      <c r="Z12" s="123">
        <f t="shared" si="3"/>
        <v>2.3989930555555579E-3</v>
      </c>
      <c r="AA12" s="246"/>
      <c r="AB12" s="124">
        <f>IF(AND(ISNUMBER(M12),M12&gt;0),SUM(M12:M$15)+SUM(X12:X$15),"|")</f>
        <v>1.0610879629629626E-2</v>
      </c>
      <c r="AC12" s="125" t="str">
        <f>IF(AND(ISNUMBER(N12),N12&gt;0),SUM(N12:N$15)+SUM(Y12:Y$15),"|")</f>
        <v>|</v>
      </c>
      <c r="AD12" s="126" t="str">
        <f>IF(AND(ISNUMBER(O12),O12&gt;0),SUM(O12:O$15)+SUM(Z12:Z$15),"|")</f>
        <v>|</v>
      </c>
      <c r="AE12" s="241" t="s">
        <v>188</v>
      </c>
      <c r="AF12" s="129">
        <f t="shared" si="4"/>
        <v>272</v>
      </c>
      <c r="AG12" s="118">
        <f t="shared" si="5"/>
        <v>185.34100000000001</v>
      </c>
      <c r="AH12" s="118">
        <f t="shared" si="6"/>
        <v>15.561999999999983</v>
      </c>
      <c r="AI12" s="131" t="str">
        <f t="shared" si="7"/>
        <v>Gądki</v>
      </c>
      <c r="AJ12" s="120">
        <f t="shared" si="15"/>
        <v>3.4722222222222202E-4</v>
      </c>
      <c r="AK12" s="47" t="str">
        <f t="shared" si="15"/>
        <v/>
      </c>
      <c r="AL12" s="129"/>
      <c r="AM12" s="120">
        <f t="shared" si="8"/>
        <v>2.2559027777777816E-3</v>
      </c>
      <c r="AN12" s="128">
        <f t="shared" si="9"/>
        <v>1.6309027777777817E-3</v>
      </c>
      <c r="AO12" s="123">
        <f t="shared" si="10"/>
        <v>1.6309027777777817E-3</v>
      </c>
      <c r="AP12" s="251" t="str">
        <f t="shared" si="11"/>
        <v/>
      </c>
      <c r="AQ12" s="124">
        <f>IF(AND(ISNUMBER(AJ12),AJ12&gt;0),SUM(AJ$4:AJ12)+SUM(AM$4:AM12),"|")</f>
        <v>2.7680352182539673E-2</v>
      </c>
      <c r="AR12" s="125" t="str">
        <f>IF(AND(ISNUMBER(AK12),AK12&gt;0),SUM(AK$4:AK12)+SUM(AN$4:AN12),"|")</f>
        <v>|</v>
      </c>
      <c r="AS12" s="126" t="str">
        <f>IF(AND(ISNUMBER(AL12),AL12&gt;0),SUM(AL$4:AL12)+SUM(AO$4:AO12),"|")</f>
        <v>|</v>
      </c>
      <c r="AT12" s="241" t="s">
        <v>188</v>
      </c>
      <c r="AU12" s="120">
        <f>AM13</f>
        <v>1.2731481481481483E-3</v>
      </c>
      <c r="AV12" s="128">
        <f t="shared" si="13"/>
        <v>2.3989930555555579E-3</v>
      </c>
      <c r="AW12" s="123">
        <f t="shared" si="14"/>
        <v>2.3989930555555579E-3</v>
      </c>
      <c r="AX12" s="246"/>
      <c r="AY12" s="124">
        <f>IF(AND(ISNUMBER(AJ12),AJ12&gt;0),SUM(AJ12:AJ$17)+SUM(AU12:AU$17),"|")</f>
        <v>1.3252314814814814E-2</v>
      </c>
      <c r="AZ12" s="125" t="str">
        <f>IF(AND(ISNUMBER(AK12),AK12&gt;0),SUM(AK12:AK$17)+SUM(AV12:AV$17),"|")</f>
        <v>|</v>
      </c>
      <c r="BA12" s="126" t="str">
        <f>IF(AND(ISNUMBER(AL12),AL12&gt;0),SUM(AL12:AL$17)+SUM(AW12:AW$17),"|")</f>
        <v>|</v>
      </c>
      <c r="BB12" s="241" t="s">
        <v>188</v>
      </c>
      <c r="BC12" s="47"/>
    </row>
    <row r="13" spans="1:56" ht="12" customHeight="1">
      <c r="I13" s="47">
        <v>272</v>
      </c>
      <c r="J13" s="118">
        <v>191.62200000000001</v>
      </c>
      <c r="K13" s="118">
        <f t="shared" si="0"/>
        <v>9.2809999999999775</v>
      </c>
      <c r="L13" s="131" t="s">
        <v>165</v>
      </c>
      <c r="M13" s="120">
        <v>3.4722222222222202E-4</v>
      </c>
      <c r="N13" s="47"/>
      <c r="O13" s="129"/>
      <c r="P13" s="120">
        <v>3.023993055555558E-3</v>
      </c>
      <c r="Q13" s="128">
        <v>2.3989930555555579E-3</v>
      </c>
      <c r="R13" s="123">
        <v>2.3989930555555579E-3</v>
      </c>
      <c r="S13" s="246"/>
      <c r="T13" s="124">
        <f>IF(AND(ISNUMBER(M13),M13&gt;0),SUM(M$4:M13)+SUM(P$4:P13),"|")</f>
        <v>3.1051567460317456E-2</v>
      </c>
      <c r="U13" s="125" t="str">
        <f>IF(AND(ISNUMBER(N13),N13&gt;0),SUM(N$4:N13)+SUM(Q$4:Q13),"|")</f>
        <v>|</v>
      </c>
      <c r="V13" s="126" t="str">
        <f>IF(AND(ISNUMBER(O13),O13&gt;0),SUM(O$4:O13)+SUM(R$4:R13),"|")</f>
        <v>|</v>
      </c>
      <c r="W13" s="241" t="s">
        <v>188</v>
      </c>
      <c r="X13" s="120">
        <f>P14</f>
        <v>2.2975347222222186E-3</v>
      </c>
      <c r="Y13" s="128">
        <f>Q14</f>
        <v>1.9155902777777743E-3</v>
      </c>
      <c r="Z13" s="123">
        <f>R14</f>
        <v>1.6725347222222187E-3</v>
      </c>
      <c r="AA13" s="246"/>
      <c r="AB13" s="124">
        <f>IF(AND(ISNUMBER(M13),M13&gt;0),SUM(M13:M$15)+SUM(X13:X$15),"|")</f>
        <v>7.2396643518518478E-3</v>
      </c>
      <c r="AC13" s="125" t="str">
        <f>IF(AND(ISNUMBER(N13),N13&gt;0),SUM(N13:N$15)+SUM(Y13:Y$15),"|")</f>
        <v>|</v>
      </c>
      <c r="AD13" s="126" t="str">
        <f>IF(AND(ISNUMBER(O13),O13&gt;0),SUM(O13:O$15)+SUM(Z13:Z$15),"|")</f>
        <v>|</v>
      </c>
      <c r="AE13" s="241" t="s">
        <v>188</v>
      </c>
      <c r="AF13" s="129">
        <v>272</v>
      </c>
      <c r="AG13" s="118">
        <f>AG14-4.57</f>
        <v>187.05200000000002</v>
      </c>
      <c r="AH13" s="118">
        <f>ABS(AG13-AG$18)</f>
        <v>13.850999999999971</v>
      </c>
      <c r="AI13" s="134" t="s">
        <v>166</v>
      </c>
      <c r="AJ13" s="120">
        <v>3.4722222222222202E-4</v>
      </c>
      <c r="AK13" s="137"/>
      <c r="AL13" s="138"/>
      <c r="AM13" s="120">
        <v>1.2731481481481483E-3</v>
      </c>
      <c r="AN13" s="128"/>
      <c r="AO13" s="123"/>
      <c r="AP13" s="252"/>
      <c r="AQ13" s="124">
        <f>IF(AND(ISNUMBER(AJ13),AJ13&gt;0),SUM(AJ$4:AJ13)+SUM(AM$4:AM13),"|")</f>
        <v>2.9300722552910045E-2</v>
      </c>
      <c r="AR13" s="125" t="str">
        <f>IF(AND(ISNUMBER(AK13),AK13&gt;0),SUM(AK$4:AK13)+SUM(AN$4:AN13),"|")</f>
        <v>|</v>
      </c>
      <c r="AS13" s="126" t="str">
        <f>IF(AND(ISNUMBER(AL13),AL13&gt;0),SUM(AL$4:AL13)+SUM(AO$4:AO13),"|")</f>
        <v>|</v>
      </c>
      <c r="AT13" s="241" t="s">
        <v>188</v>
      </c>
      <c r="AU13" s="120">
        <f>AM14</f>
        <v>3.0671296296296297E-3</v>
      </c>
      <c r="AV13" s="128"/>
      <c r="AW13" s="123"/>
      <c r="AX13" s="246"/>
      <c r="AY13" s="124">
        <f>IF(AND(ISNUMBER(AJ13),AJ13&gt;0),SUM(AJ13:AJ$17)+SUM(AU13:AU$17),"|")</f>
        <v>1.1631944444444443E-2</v>
      </c>
      <c r="AZ13" s="125" t="str">
        <f>IF(AND(ISNUMBER(AK13),AK13&gt;0),SUM(AK13:AK$17)+SUM(AV13:AV$17),"|")</f>
        <v>|</v>
      </c>
      <c r="BA13" s="126" t="str">
        <f>IF(AND(ISNUMBER(AL13),AL13&gt;0),SUM(AL13:AL$17)+SUM(AW13:AW$17),"|")</f>
        <v>|</v>
      </c>
      <c r="BB13" s="241" t="s">
        <v>188</v>
      </c>
      <c r="BC13" s="47"/>
    </row>
    <row r="14" spans="1:56" ht="12" customHeight="1">
      <c r="I14" s="47">
        <f ca="1">'INF S4 3-351'!I12</f>
        <v>272</v>
      </c>
      <c r="J14" s="118">
        <f ca="1">'INF S4 3-351'!J12</f>
        <v>196.001</v>
      </c>
      <c r="K14" s="118">
        <f t="shared" si="0"/>
        <v>4.9019999999999868</v>
      </c>
      <c r="L14" s="132" t="str">
        <f ca="1">'INF S4 3-351'!L12</f>
        <v>Poznań Starołęka</v>
      </c>
      <c r="M14" s="120">
        <v>3.4722222222222202E-4</v>
      </c>
      <c r="N14" s="128">
        <v>3.4722222222222224E-4</v>
      </c>
      <c r="O14" s="122"/>
      <c r="P14" s="120">
        <v>2.2975347222222186E-3</v>
      </c>
      <c r="Q14" s="128">
        <v>1.9155902777777743E-3</v>
      </c>
      <c r="R14" s="123">
        <v>1.6725347222222187E-3</v>
      </c>
      <c r="S14" s="251"/>
      <c r="T14" s="124">
        <f>IF(AND(ISNUMBER(M14),M14&gt;0),SUM(M$4:M14)+SUM(P$4:P14),"|")</f>
        <v>3.3696324404761897E-2</v>
      </c>
      <c r="U14" s="125">
        <f>IF(AND(ISNUMBER(N14),N14&gt;0),SUM(N$4:N14)+SUM(Q$4:Q14),"|")</f>
        <v>2.8486625330687833E-2</v>
      </c>
      <c r="V14" s="126" t="str">
        <f>IF(AND(ISNUMBER(O14),O14&gt;0),SUM(O$4:O14)+SUM(R$4:R14),"|")</f>
        <v>|</v>
      </c>
      <c r="W14" s="241" t="s">
        <v>188</v>
      </c>
      <c r="X14" s="120">
        <f ca="1">'INF S4 3-351'!X12</f>
        <v>1.261574074074074E-3</v>
      </c>
      <c r="Y14" s="121">
        <v>3.2870370370370367E-3</v>
      </c>
      <c r="Z14" s="123">
        <f ca="1">'INF S4 3-351'!Z12</f>
        <v>3.2870370370370367E-3</v>
      </c>
      <c r="AA14" s="246"/>
      <c r="AB14" s="124">
        <f>IF(AND(ISNUMBER(M14),M14&gt;0),SUM(M14:M$15)+SUM(X14:X$15),"|")</f>
        <v>4.5949074074074061E-3</v>
      </c>
      <c r="AC14" s="125">
        <f>IF(AND(ISNUMBER(N14),N14&gt;0),SUM(N14:N$15)+SUM(Y14:Y$15),"|")</f>
        <v>3.634259259259259E-3</v>
      </c>
      <c r="AD14" s="126" t="str">
        <f>IF(AND(ISNUMBER(O14),O14&gt;0),SUM(O14:O$15)+SUM(Z14:Z$15),"|")</f>
        <v>|</v>
      </c>
      <c r="AE14" s="241" t="s">
        <v>188</v>
      </c>
      <c r="AF14" s="129">
        <f t="shared" ref="AF14:AK14" si="16">IF(I13=0,"",I13)</f>
        <v>272</v>
      </c>
      <c r="AG14" s="118">
        <f t="shared" si="16"/>
        <v>191.62200000000001</v>
      </c>
      <c r="AH14" s="118">
        <f t="shared" si="16"/>
        <v>9.2809999999999775</v>
      </c>
      <c r="AI14" s="131" t="str">
        <f t="shared" si="16"/>
        <v>Poznań Krzesiny</v>
      </c>
      <c r="AJ14" s="120">
        <f t="shared" si="16"/>
        <v>3.4722222222222202E-4</v>
      </c>
      <c r="AK14" s="47" t="str">
        <f t="shared" si="16"/>
        <v/>
      </c>
      <c r="AL14" s="129"/>
      <c r="AM14" s="120">
        <v>3.0671296296296297E-3</v>
      </c>
      <c r="AN14" s="128">
        <f>IF(Q13=0,"",Q13)</f>
        <v>2.3989930555555579E-3</v>
      </c>
      <c r="AO14" s="123">
        <f>IF(R13=0,"",R13)</f>
        <v>2.3989930555555579E-3</v>
      </c>
      <c r="AP14" s="251" t="str">
        <f>IF(S13=0,"",S13)</f>
        <v/>
      </c>
      <c r="AQ14" s="124">
        <f>IF(AND(ISNUMBER(AJ14),AJ14&gt;0),SUM(AJ$4:AJ14)+SUM(AM$4:AM14),"|")</f>
        <v>3.2715074404761894E-2</v>
      </c>
      <c r="AR14" s="125" t="str">
        <f>IF(AND(ISNUMBER(AK14),AK14&gt;0),SUM(AK$4:AK14)+SUM(AN$4:AN14),"|")</f>
        <v>|</v>
      </c>
      <c r="AS14" s="126" t="str">
        <f>IF(AND(ISNUMBER(AL14),AL14&gt;0),SUM(AL$4:AL14)+SUM(AO$4:AO14),"|")</f>
        <v>|</v>
      </c>
      <c r="AT14" s="241" t="s">
        <v>188</v>
      </c>
      <c r="AU14" s="120">
        <f>AM15</f>
        <v>1.25E-3</v>
      </c>
      <c r="AV14" s="128">
        <f>IF(Y13=0,"",Y13)</f>
        <v>1.9155902777777743E-3</v>
      </c>
      <c r="AW14" s="123">
        <f>IF(Z13=0,"",Z13)</f>
        <v>1.6725347222222187E-3</v>
      </c>
      <c r="AX14" s="246"/>
      <c r="AY14" s="124">
        <f>IF(AND(ISNUMBER(AJ14),AJ14&gt;0),SUM(AJ14:AJ$17)+SUM(AU14:AU$17),"|")</f>
        <v>8.2175925925925906E-3</v>
      </c>
      <c r="AZ14" s="125" t="str">
        <f>IF(AND(ISNUMBER(AK14),AK14&gt;0),SUM(AK14:AK$17)+SUM(AV14:AV$17),"|")</f>
        <v>|</v>
      </c>
      <c r="BA14" s="126" t="str">
        <f>IF(AND(ISNUMBER(AL14),AL14&gt;0),SUM(AL14:AL$17)+SUM(AW14:AW$17),"|")</f>
        <v>|</v>
      </c>
      <c r="BB14" s="241" t="s">
        <v>188</v>
      </c>
      <c r="BC14" s="47"/>
    </row>
    <row r="15" spans="1:56" ht="12" customHeight="1">
      <c r="I15" s="47">
        <f ca="1">'INF S4 3-351'!I13</f>
        <v>272</v>
      </c>
      <c r="J15" s="118">
        <f ca="1">'INF S4 3-351'!J13</f>
        <v>197.643</v>
      </c>
      <c r="K15" s="118">
        <f t="shared" si="0"/>
        <v>3.2599999999999909</v>
      </c>
      <c r="L15" s="119" t="str">
        <f ca="1">'INF S4 3-351'!L13</f>
        <v>Poznań Dębina</v>
      </c>
      <c r="M15" s="120">
        <v>3.4722222222222202E-4</v>
      </c>
      <c r="N15" s="121"/>
      <c r="O15" s="122"/>
      <c r="P15" s="120">
        <f ca="1">'INF S4 3-351'!P13</f>
        <v>1.261574074074074E-3</v>
      </c>
      <c r="Q15" s="121"/>
      <c r="R15" s="123"/>
      <c r="S15" s="246">
        <f ca="1">'INF S4 3-351'!S13</f>
        <v>0</v>
      </c>
      <c r="T15" s="124">
        <f>IF(AND(ISNUMBER(M15),M15&gt;0),SUM(M$4:M15)+SUM(P$4:P15),"|")</f>
        <v>3.5305120701058193E-2</v>
      </c>
      <c r="U15" s="125" t="str">
        <f>IF(AND(ISNUMBER(N15),N15&gt;0),SUM(N$4:N15)+SUM(Q$4:Q15),"|")</f>
        <v>|</v>
      </c>
      <c r="V15" s="126" t="str">
        <f>IF(AND(ISNUMBER(O15),O15&gt;0),SUM(O$4:O15)+SUM(R$4:R15),"|")</f>
        <v>|</v>
      </c>
      <c r="W15" s="241" t="s">
        <v>188</v>
      </c>
      <c r="X15" s="120">
        <f ca="1">'INF S4 3-351'!X13</f>
        <v>2.6388888888888885E-3</v>
      </c>
      <c r="Y15" s="128"/>
      <c r="Z15" s="123"/>
      <c r="AA15" s="246"/>
      <c r="AB15" s="124">
        <f>IF(AND(ISNUMBER(M15),M15&gt;0),SUM(M15:M$15)+SUM(X15:X$15),"|")</f>
        <v>2.9861111111111104E-3</v>
      </c>
      <c r="AC15" s="125" t="str">
        <f>IF(AND(ISNUMBER(N15),N15&gt;0),SUM(N15:N$15)+SUM(Y15:Y$15),"|")</f>
        <v>|</v>
      </c>
      <c r="AD15" s="126" t="str">
        <f>IF(AND(ISNUMBER(O15),O15&gt;0),SUM(O15:O$15)+SUM(Z15:Z$15),"|")</f>
        <v>|</v>
      </c>
      <c r="AE15" s="241" t="s">
        <v>188</v>
      </c>
      <c r="AF15" s="129">
        <v>272</v>
      </c>
      <c r="AG15" s="118">
        <f>AG14+1.63</f>
        <v>193.25200000000001</v>
      </c>
      <c r="AH15" s="118">
        <f>ABS(AG15-AG$18)</f>
        <v>7.650999999999982</v>
      </c>
      <c r="AI15" s="134" t="s">
        <v>167</v>
      </c>
      <c r="AJ15" s="120">
        <v>3.4722222222222202E-4</v>
      </c>
      <c r="AK15" s="137"/>
      <c r="AL15" s="138"/>
      <c r="AM15" s="120">
        <v>1.25E-3</v>
      </c>
      <c r="AN15" s="121"/>
      <c r="AO15" s="123"/>
      <c r="AP15" s="252"/>
      <c r="AQ15" s="124">
        <f>IF(AND(ISNUMBER(AJ15),AJ15&gt;0),SUM(AJ$4:AJ15)+SUM(AM$4:AM15),"|")</f>
        <v>3.4312296626984123E-2</v>
      </c>
      <c r="AR15" s="125" t="str">
        <f>IF(AND(ISNUMBER(AK15),AK15&gt;0),SUM(AK$4:AK15)+SUM(AN$4:AN15),"|")</f>
        <v>|</v>
      </c>
      <c r="AS15" s="126" t="str">
        <f>IF(AND(ISNUMBER(AL15),AL15&gt;0),SUM(AL$4:AL15)+SUM(AO$4:AO15),"|")</f>
        <v>|</v>
      </c>
      <c r="AT15" s="241" t="s">
        <v>188</v>
      </c>
      <c r="AU15" s="120">
        <f>AM16</f>
        <v>1.6782407407407406E-3</v>
      </c>
      <c r="AV15" s="121"/>
      <c r="AW15" s="123"/>
      <c r="AX15" s="246"/>
      <c r="AY15" s="124">
        <f>IF(AND(ISNUMBER(AJ15),AJ15&gt;0),SUM(AJ15:AJ$17)+SUM(AU15:AU$17),"|")</f>
        <v>6.6203703703703685E-3</v>
      </c>
      <c r="AZ15" s="125" t="str">
        <f>IF(AND(ISNUMBER(AK15),AK15&gt;0),SUM(AK15:AK$17)+SUM(AV15:AV$17),"|")</f>
        <v>|</v>
      </c>
      <c r="BA15" s="126" t="str">
        <f>IF(AND(ISNUMBER(AL15),AL15&gt;0),SUM(AL15:AL$17)+SUM(AW15:AW$17),"|")</f>
        <v>|</v>
      </c>
      <c r="BB15" s="241" t="s">
        <v>188</v>
      </c>
      <c r="BC15" s="47"/>
    </row>
    <row r="16" spans="1:56" ht="12" customHeight="1">
      <c r="I16" s="47">
        <f ca="1">'INF S4 3-351'!I14</f>
        <v>351</v>
      </c>
      <c r="J16" s="118">
        <v>200.90299999999999</v>
      </c>
      <c r="K16" s="118">
        <f ca="1">ABS(J16-J$16)</f>
        <v>0</v>
      </c>
      <c r="L16" s="135" t="str">
        <f ca="1">'INF S4 3-351'!L14</f>
        <v>Poznań Główny</v>
      </c>
      <c r="M16" s="136">
        <f>1*10^(-100)</f>
        <v>1E-100</v>
      </c>
      <c r="N16" s="136">
        <f>1*10^(-100)</f>
        <v>1E-100</v>
      </c>
      <c r="O16" s="136">
        <f>1*10^(-100)</f>
        <v>1E-100</v>
      </c>
      <c r="P16" s="120">
        <f ca="1">'INF S4 3-351'!P14</f>
        <v>2.6388888888888885E-3</v>
      </c>
      <c r="Q16" s="128">
        <v>3.2870370370370367E-3</v>
      </c>
      <c r="R16" s="123">
        <f ca="1">'INF S4 3-351'!R14</f>
        <v>3.2870370370370367E-3</v>
      </c>
      <c r="S16" s="246">
        <f ca="1">'INF S4 3-351'!S14</f>
        <v>3.2870370370370367E-3</v>
      </c>
      <c r="T16" s="124">
        <f>IF(AND(ISNUMBER(M16),M16&gt;0),SUM(M$4:M16)+SUM(P$4:P16),"|")</f>
        <v>3.7944009589947078E-2</v>
      </c>
      <c r="U16" s="125">
        <f>IF(AND(ISNUMBER(N16),N16&gt;0),SUM(N$4:N16)+SUM(Q$4:Q16),"|")</f>
        <v>3.1773662367724873E-2</v>
      </c>
      <c r="V16" s="126">
        <f>IF(AND(ISNUMBER(O16),O16&gt;0),SUM(O$4:O16)+SUM(R$4:R16),"|")</f>
        <v>2.8961162367724873E-2</v>
      </c>
      <c r="W16" s="241" t="s">
        <v>188</v>
      </c>
      <c r="X16" s="124"/>
      <c r="Y16" s="125"/>
      <c r="Z16" s="126"/>
      <c r="AA16" s="246"/>
      <c r="AB16" s="124">
        <f>IF(AND(ISNUMBER(M16),M16&gt;0),SUM(M$15:M16)+SUM(X$15:X16),"|")</f>
        <v>2.9861111111111104E-3</v>
      </c>
      <c r="AC16" s="125">
        <f>IF(AND(ISNUMBER(N16),N16&gt;0),SUM(N$15:N16)+SUM(Y$15:Y16),"|")</f>
        <v>1E-100</v>
      </c>
      <c r="AD16" s="126">
        <f>IF(AND(ISNUMBER(O16),O16&gt;0),SUM(O$15:O16)+SUM(Z$15:Z16),"|")</f>
        <v>1E-100</v>
      </c>
      <c r="AE16" s="241" t="s">
        <v>188</v>
      </c>
      <c r="AF16" s="129">
        <f t="shared" ref="AF16:AK17" si="17">IF(I14=0,"",I14)</f>
        <v>272</v>
      </c>
      <c r="AG16" s="118">
        <f t="shared" si="17"/>
        <v>196.001</v>
      </c>
      <c r="AH16" s="118">
        <f t="shared" si="17"/>
        <v>4.9019999999999868</v>
      </c>
      <c r="AI16" s="132" t="str">
        <f t="shared" si="17"/>
        <v>Poznań Starołęka</v>
      </c>
      <c r="AJ16" s="120">
        <f t="shared" si="17"/>
        <v>3.4722222222222202E-4</v>
      </c>
      <c r="AK16" s="128">
        <f t="shared" si="17"/>
        <v>3.4722222222222224E-4</v>
      </c>
      <c r="AL16" s="122"/>
      <c r="AM16" s="120">
        <v>1.6782407407407406E-3</v>
      </c>
      <c r="AN16" s="128">
        <f t="shared" ref="AM16:AP18" si="18">IF(Q14=0,"",Q14)</f>
        <v>1.9155902777777743E-3</v>
      </c>
      <c r="AO16" s="123">
        <f t="shared" si="18"/>
        <v>1.6725347222222187E-3</v>
      </c>
      <c r="AP16" s="251" t="str">
        <f t="shared" si="18"/>
        <v/>
      </c>
      <c r="AQ16" s="124">
        <f>IF(AND(ISNUMBER(AJ16),AJ16&gt;0),SUM(AJ$4:AJ16)+SUM(AM$4:AM16),"|")</f>
        <v>3.6337759589947088E-2</v>
      </c>
      <c r="AR16" s="125">
        <f>IF(AND(ISNUMBER(AK16),AK16&gt;0),SUM(AK$4:AK16)+SUM(AN$4:AN16),"|")</f>
        <v>2.8486625330687833E-2</v>
      </c>
      <c r="AS16" s="126" t="str">
        <f>IF(AND(ISNUMBER(AL16),AL16&gt;0),SUM(AL$4:AL16)+SUM(AO$4:AO16),"|")</f>
        <v>|</v>
      </c>
      <c r="AT16" s="241" t="s">
        <v>188</v>
      </c>
      <c r="AU16" s="120">
        <f t="shared" ref="AU16:AW18" si="19">IF(X14=0,"",X14)</f>
        <v>1.261574074074074E-3</v>
      </c>
      <c r="AV16" s="128">
        <f t="shared" si="19"/>
        <v>3.2870370370370367E-3</v>
      </c>
      <c r="AW16" s="123">
        <f t="shared" si="19"/>
        <v>3.2870370370370367E-3</v>
      </c>
      <c r="AX16" s="246"/>
      <c r="AY16" s="124">
        <f>IF(AND(ISNUMBER(AJ16),AJ16&gt;0),SUM(AJ16:AJ$17)+SUM(AU16:AU$17),"|")</f>
        <v>4.5949074074074061E-3</v>
      </c>
      <c r="AZ16" s="125">
        <f>IF(AND(ISNUMBER(AK16),AK16&gt;0),SUM(AK16:AK$17)+SUM(AV16:AV$17),"|")</f>
        <v>3.634259259259259E-3</v>
      </c>
      <c r="BA16" s="126" t="str">
        <f>IF(AND(ISNUMBER(AL16),AL16&gt;0),SUM(AL16:AL$17)+SUM(AW16:AW$17),"|")</f>
        <v>|</v>
      </c>
      <c r="BB16" s="241" t="s">
        <v>188</v>
      </c>
      <c r="BC16" s="47"/>
    </row>
    <row r="17" spans="1:55" ht="12" customHeight="1">
      <c r="I17" s="47"/>
      <c r="J17" s="118"/>
      <c r="K17" s="118"/>
      <c r="L17" s="47"/>
      <c r="M17" s="47"/>
      <c r="N17" s="47"/>
      <c r="O17" s="129"/>
      <c r="P17" s="47"/>
      <c r="Q17" s="139"/>
      <c r="R17" s="123"/>
      <c r="S17" s="246"/>
      <c r="T17" s="124"/>
      <c r="U17" s="125"/>
      <c r="V17" s="126"/>
      <c r="W17" s="241" t="s">
        <v>188</v>
      </c>
      <c r="X17" s="120"/>
      <c r="Y17" s="128"/>
      <c r="Z17" s="123"/>
      <c r="AA17" s="246"/>
      <c r="AB17" s="124"/>
      <c r="AC17" s="125"/>
      <c r="AD17" s="126"/>
      <c r="AE17" s="241" t="s">
        <v>188</v>
      </c>
      <c r="AF17" s="129">
        <f t="shared" si="17"/>
        <v>272</v>
      </c>
      <c r="AG17" s="118">
        <f t="shared" si="17"/>
        <v>197.643</v>
      </c>
      <c r="AH17" s="118">
        <f t="shared" si="17"/>
        <v>3.2599999999999909</v>
      </c>
      <c r="AI17" s="119" t="str">
        <f t="shared" si="17"/>
        <v>Poznań Dębina</v>
      </c>
      <c r="AJ17" s="120">
        <f t="shared" si="17"/>
        <v>3.4722222222222202E-4</v>
      </c>
      <c r="AK17" s="121" t="str">
        <f t="shared" si="17"/>
        <v/>
      </c>
      <c r="AL17" s="122"/>
      <c r="AM17" s="120">
        <f t="shared" si="18"/>
        <v>1.261574074074074E-3</v>
      </c>
      <c r="AN17" s="121" t="str">
        <f t="shared" si="18"/>
        <v/>
      </c>
      <c r="AO17" s="123" t="str">
        <f t="shared" si="18"/>
        <v/>
      </c>
      <c r="AP17" s="246" t="str">
        <f t="shared" si="18"/>
        <v/>
      </c>
      <c r="AQ17" s="124">
        <f>IF(AND(ISNUMBER(AJ17),AJ17&gt;0),SUM(AJ$4:AJ17)+SUM(AM$4:AM17),"|")</f>
        <v>3.7946555886243384E-2</v>
      </c>
      <c r="AR17" s="125" t="str">
        <f>IF(AND(ISNUMBER(AK17),AK17&gt;0),SUM(AK$4:AK17)+SUM(AN$4:AN17),"|")</f>
        <v>|</v>
      </c>
      <c r="AS17" s="126" t="str">
        <f>IF(AND(ISNUMBER(AL17),AL17&gt;0),SUM(AL$4:AL17)+SUM(AO$4:AO17),"|")</f>
        <v>|</v>
      </c>
      <c r="AT17" s="241" t="s">
        <v>188</v>
      </c>
      <c r="AU17" s="120">
        <f t="shared" si="19"/>
        <v>2.6388888888888885E-3</v>
      </c>
      <c r="AV17" s="121" t="str">
        <f t="shared" si="19"/>
        <v/>
      </c>
      <c r="AW17" s="123" t="str">
        <f t="shared" si="19"/>
        <v/>
      </c>
      <c r="AX17" s="246"/>
      <c r="AY17" s="124">
        <f>IF(AND(ISNUMBER(AJ17),AJ17&gt;0),SUM(AJ17:AJ$17)+SUM(AU17:AU$17),"|")</f>
        <v>2.9861111111111104E-3</v>
      </c>
      <c r="AZ17" s="125" t="str">
        <f>IF(AND(ISNUMBER(AK17),AK17&gt;0),SUM(AK17:AK$17)+SUM(AV17:AV$17),"|")</f>
        <v>|</v>
      </c>
      <c r="BA17" s="126" t="str">
        <f>IF(AND(ISNUMBER(AL17),AL17&gt;0),SUM(AL17:AL$17)+SUM(AW17:AW$17),"|")</f>
        <v>|</v>
      </c>
      <c r="BB17" s="241" t="s">
        <v>188</v>
      </c>
      <c r="BC17" s="47"/>
    </row>
    <row r="18" spans="1:55" ht="12" customHeight="1">
      <c r="I18" s="47"/>
      <c r="J18" s="118"/>
      <c r="K18" s="118"/>
      <c r="L18" s="47"/>
      <c r="M18" s="47"/>
      <c r="N18" s="47"/>
      <c r="O18" s="129"/>
      <c r="P18" s="47"/>
      <c r="Q18" s="139"/>
      <c r="R18" s="123"/>
      <c r="S18" s="246"/>
      <c r="T18" s="124"/>
      <c r="U18" s="125"/>
      <c r="V18" s="126"/>
      <c r="W18" s="241" t="s">
        <v>188</v>
      </c>
      <c r="X18" s="120"/>
      <c r="Y18" s="128"/>
      <c r="Z18" s="123"/>
      <c r="AA18" s="246"/>
      <c r="AB18" s="124"/>
      <c r="AC18" s="125"/>
      <c r="AD18" s="126"/>
      <c r="AE18" s="241" t="s">
        <v>188</v>
      </c>
      <c r="AF18" s="129">
        <f>IF(I16=0,"",I16)</f>
        <v>351</v>
      </c>
      <c r="AG18" s="118">
        <f>IF(J16=0,"",J16)</f>
        <v>200.90299999999999</v>
      </c>
      <c r="AH18" s="118">
        <v>0</v>
      </c>
      <c r="AI18" s="135" t="str">
        <f>IF(L16=0,"",L16)</f>
        <v>Poznań Główny</v>
      </c>
      <c r="AJ18" s="136">
        <f>1*10^(-100)</f>
        <v>1E-100</v>
      </c>
      <c r="AK18" s="136">
        <f>1*10^(-100)</f>
        <v>1E-100</v>
      </c>
      <c r="AL18" s="136">
        <f>1*10^(-100)</f>
        <v>1E-100</v>
      </c>
      <c r="AM18" s="120">
        <f t="shared" si="18"/>
        <v>2.6388888888888885E-3</v>
      </c>
      <c r="AN18" s="128">
        <f t="shared" si="18"/>
        <v>3.2870370370370367E-3</v>
      </c>
      <c r="AO18" s="123">
        <f t="shared" si="18"/>
        <v>3.2870370370370367E-3</v>
      </c>
      <c r="AP18" s="246">
        <f t="shared" si="18"/>
        <v>3.2870370370370367E-3</v>
      </c>
      <c r="AQ18" s="124">
        <f>IF(AND(ISNUMBER(AJ18),AJ18&gt;0),SUM(AJ$4:AJ18)+SUM(AM$4:AM18),"|")</f>
        <v>4.0585444775132276E-2</v>
      </c>
      <c r="AR18" s="125">
        <f>IF(AND(ISNUMBER(AK18),AK18&gt;0),SUM(AK$4:AK18)+SUM(AN$4:AN18),"|")</f>
        <v>3.1773662367724873E-2</v>
      </c>
      <c r="AS18" s="126">
        <f>IF(AND(ISNUMBER(AL18),AL18&gt;0),SUM(AL$4:AL18)+SUM(AO$4:AO18),"|")</f>
        <v>2.8961162367724873E-2</v>
      </c>
      <c r="AT18" s="241" t="s">
        <v>188</v>
      </c>
      <c r="AU18" s="40">
        <f t="shared" ref="AU18:AU29" si="20">AM19</f>
        <v>3.7037037037037034E-3</v>
      </c>
      <c r="AV18" s="128" t="str">
        <f t="shared" si="19"/>
        <v/>
      </c>
      <c r="AW18" s="44">
        <f>IF(AO22=0,"",AO22)</f>
        <v>5.0925925925925921E-3</v>
      </c>
      <c r="AX18" s="246"/>
      <c r="AY18" s="124">
        <f>IF(AND(ISNUMBER(AJ18),AJ18&gt;0),SUM(AJ18:AJ$31)+SUM(AU18:AU$31),"|")</f>
        <v>2.906356481481482E-2</v>
      </c>
      <c r="AZ18" s="125">
        <f>IF(AND(ISNUMBER(AK18),AK18&gt;0),SUM(AK18:AK$31)+SUM(AV18:AV$31),"|")</f>
        <v>2E-100</v>
      </c>
      <c r="BA18" s="126">
        <f>IF(AND(ISNUMBER(AL18),AL18&gt;0),SUM(AL18:AL$31)+SUM(AW18:AW$31),"|")</f>
        <v>1.9456018518518518E-2</v>
      </c>
      <c r="BB18" s="241" t="s">
        <v>188</v>
      </c>
      <c r="BC18" s="47"/>
    </row>
    <row r="19" spans="1:55" ht="12" customHeight="1">
      <c r="A19" s="37">
        <v>354</v>
      </c>
      <c r="E19" s="37">
        <v>0</v>
      </c>
      <c r="F19" s="38">
        <v>0.15</v>
      </c>
      <c r="G19" s="37">
        <v>60</v>
      </c>
      <c r="I19" s="47"/>
      <c r="J19" s="118"/>
      <c r="K19" s="118"/>
      <c r="L19" s="47"/>
      <c r="M19" s="47"/>
      <c r="N19" s="47"/>
      <c r="O19" s="129"/>
      <c r="P19" s="47"/>
      <c r="Q19" s="139"/>
      <c r="R19" s="123"/>
      <c r="S19" s="246"/>
      <c r="T19" s="124"/>
      <c r="U19" s="125"/>
      <c r="V19" s="126"/>
      <c r="W19" s="241" t="s">
        <v>188</v>
      </c>
      <c r="X19" s="120"/>
      <c r="Y19" s="128"/>
      <c r="Z19" s="123"/>
      <c r="AA19" s="246"/>
      <c r="AB19" s="124"/>
      <c r="AC19" s="125"/>
      <c r="AD19" s="126"/>
      <c r="AE19" s="241" t="s">
        <v>188</v>
      </c>
      <c r="AF19" s="129">
        <v>354</v>
      </c>
      <c r="AG19" s="118">
        <v>3.391</v>
      </c>
      <c r="AH19" s="118">
        <f t="shared" ref="AH19:AH24" si="21">AG19+2.898</f>
        <v>6.2889999999999997</v>
      </c>
      <c r="AI19" s="134" t="s">
        <v>191</v>
      </c>
      <c r="AJ19" s="120">
        <v>3.4722222222222224E-4</v>
      </c>
      <c r="AK19" s="144"/>
      <c r="AL19" s="122"/>
      <c r="AM19" s="120">
        <v>3.7037037037037034E-3</v>
      </c>
      <c r="AN19" s="146"/>
      <c r="AO19" s="123"/>
      <c r="AP19" s="246"/>
      <c r="AQ19" s="124">
        <f>IF(AND(ISNUMBER(AJ19),AJ19&gt;0),SUM(AJ$19:AJ19)+SUM(AM$19:AM19),"|")</f>
        <v>4.0509259259259257E-3</v>
      </c>
      <c r="AR19" s="142"/>
      <c r="AS19" s="126" t="str">
        <f>IF(AND(ISNUMBER(AL19),AL19&gt;0),SUM(AL$19:AL19)+SUM(AO$19:AO19),"|")</f>
        <v>|</v>
      </c>
      <c r="AT19" s="241" t="s">
        <v>188</v>
      </c>
      <c r="AU19" s="40">
        <f t="shared" si="20"/>
        <v>1.1353819444444445E-3</v>
      </c>
      <c r="AV19" s="146"/>
      <c r="AW19" s="44" t="str">
        <f t="shared" ref="AW19:AW29" si="22">IF(AO20=0,"",AO20)</f>
        <v/>
      </c>
      <c r="AX19" s="246"/>
      <c r="AY19" s="124">
        <f>IF(AND(ISNUMBER(AJ19),AJ19&gt;0),SUM(AJ19:AJ$31)+SUM(AU19:AU$31),"|")</f>
        <v>2.5359861111111118E-2</v>
      </c>
      <c r="AZ19" s="142"/>
      <c r="BA19" s="126" t="str">
        <f>IF(AND(ISNUMBER(AL19),AL19&gt;0),SUM(AL19:AL$31)+SUM(AW19:AW$31),"|")</f>
        <v>|</v>
      </c>
      <c r="BB19" s="241" t="s">
        <v>188</v>
      </c>
      <c r="BC19" s="47"/>
    </row>
    <row r="20" spans="1:55" ht="12" customHeight="1">
      <c r="E20" s="38">
        <v>0.15</v>
      </c>
      <c r="F20" s="38">
        <v>26.78</v>
      </c>
      <c r="G20" s="37">
        <v>120</v>
      </c>
      <c r="I20" s="47"/>
      <c r="J20" s="118"/>
      <c r="K20" s="118"/>
      <c r="L20" s="47"/>
      <c r="M20" s="47"/>
      <c r="N20" s="47"/>
      <c r="O20" s="129"/>
      <c r="P20" s="47"/>
      <c r="Q20" s="139"/>
      <c r="R20" s="123"/>
      <c r="S20" s="246"/>
      <c r="T20" s="124"/>
      <c r="U20" s="125"/>
      <c r="V20" s="126"/>
      <c r="W20" s="241" t="s">
        <v>188</v>
      </c>
      <c r="X20" s="120"/>
      <c r="Y20" s="128"/>
      <c r="Z20" s="123"/>
      <c r="AA20" s="246"/>
      <c r="AB20" s="124"/>
      <c r="AC20" s="164"/>
      <c r="AD20" s="254"/>
      <c r="AE20" s="241" t="s">
        <v>188</v>
      </c>
      <c r="AF20" s="129">
        <v>354</v>
      </c>
      <c r="AG20" s="118">
        <v>5</v>
      </c>
      <c r="AH20" s="118">
        <f t="shared" si="21"/>
        <v>7.8979999999999997</v>
      </c>
      <c r="AI20" s="119" t="s">
        <v>168</v>
      </c>
      <c r="AJ20" s="120">
        <v>3.4722222222222224E-4</v>
      </c>
      <c r="AK20" s="144"/>
      <c r="AL20" s="122"/>
      <c r="AM20" s="120">
        <v>1.1353819444444445E-3</v>
      </c>
      <c r="AN20" s="146"/>
      <c r="AO20" s="123"/>
      <c r="AP20" s="246"/>
      <c r="AQ20" s="124">
        <f>IF(AND(ISNUMBER(AJ20),AJ20&gt;0),SUM(AJ$19:AJ20)+SUM(AM$19:AM20),"|")</f>
        <v>5.5335300925925925E-3</v>
      </c>
      <c r="AR20" s="142"/>
      <c r="AS20" s="126" t="str">
        <f>IF(AND(ISNUMBER(AL20),AL20&gt;0),SUM(AL$19:AL20)+SUM(AO$19:AO20),"|")</f>
        <v>|</v>
      </c>
      <c r="AT20" s="241" t="s">
        <v>188</v>
      </c>
      <c r="AU20" s="40">
        <f t="shared" si="20"/>
        <v>1.6807986111111112E-3</v>
      </c>
      <c r="AV20" s="146"/>
      <c r="AW20" s="44" t="str">
        <f t="shared" si="22"/>
        <v/>
      </c>
      <c r="AX20" s="246"/>
      <c r="AY20" s="124">
        <f>IF(AND(ISNUMBER(AJ20),AJ20&gt;0),SUM(AJ20:AJ$31)+SUM(AU20:AU$31),"|")</f>
        <v>2.3877256944444442E-2</v>
      </c>
      <c r="AZ20" s="142"/>
      <c r="BA20" s="126" t="str">
        <f>IF(AND(ISNUMBER(AL20),AL20&gt;0),SUM(AL20:AL$31)+SUM(AW20:AW$31),"|")</f>
        <v>|</v>
      </c>
      <c r="BB20" s="241" t="s">
        <v>188</v>
      </c>
      <c r="BC20" s="47"/>
    </row>
    <row r="21" spans="1:55" ht="12" customHeight="1">
      <c r="E21" s="38">
        <v>26.78</v>
      </c>
      <c r="F21" s="38">
        <v>27.58</v>
      </c>
      <c r="G21" s="37">
        <v>100</v>
      </c>
      <c r="I21" s="47"/>
      <c r="J21" s="118"/>
      <c r="K21" s="118"/>
      <c r="L21" s="47"/>
      <c r="M21" s="47"/>
      <c r="N21" s="47"/>
      <c r="O21" s="129"/>
      <c r="P21" s="47"/>
      <c r="Q21" s="139"/>
      <c r="R21" s="123"/>
      <c r="S21" s="246"/>
      <c r="T21" s="124"/>
      <c r="U21" s="125"/>
      <c r="V21" s="126"/>
      <c r="W21" s="241" t="s">
        <v>188</v>
      </c>
      <c r="X21" s="120"/>
      <c r="Y21" s="128"/>
      <c r="Z21" s="123"/>
      <c r="AA21" s="246"/>
      <c r="AB21" s="124"/>
      <c r="AC21" s="125"/>
      <c r="AD21" s="126"/>
      <c r="AE21" s="241" t="s">
        <v>188</v>
      </c>
      <c r="AF21" s="129">
        <v>354</v>
      </c>
      <c r="AG21" s="118">
        <v>8.0370000000000008</v>
      </c>
      <c r="AH21" s="118">
        <f t="shared" si="21"/>
        <v>10.935</v>
      </c>
      <c r="AI21" s="134" t="s">
        <v>192</v>
      </c>
      <c r="AJ21" s="120">
        <v>3.4722222222222202E-4</v>
      </c>
      <c r="AK21" s="144"/>
      <c r="AL21" s="122"/>
      <c r="AM21" s="120">
        <v>1.6807986111111112E-3</v>
      </c>
      <c r="AN21" s="146"/>
      <c r="AO21" s="123"/>
      <c r="AP21" s="246"/>
      <c r="AQ21" s="124">
        <f>IF(AND(ISNUMBER(AJ21),AJ21&gt;0),SUM(AJ$19:AJ21)+SUM(AM$19:AM21),"|")</f>
        <v>7.5615509259259256E-3</v>
      </c>
      <c r="AR21" s="142"/>
      <c r="AS21" s="126" t="str">
        <f>IF(AND(ISNUMBER(AL21),AL21&gt;0),SUM(AL$19:AL21)+SUM(AO$19:AO21),"|")</f>
        <v>|</v>
      </c>
      <c r="AT21" s="241" t="s">
        <v>188</v>
      </c>
      <c r="AU21" s="40">
        <f t="shared" si="20"/>
        <v>1.0891666666666665E-3</v>
      </c>
      <c r="AV21" s="146"/>
      <c r="AX21" s="246"/>
      <c r="AY21" s="124">
        <f>IF(AND(ISNUMBER(AJ21),AJ21&gt;0),SUM(AJ21:AJ$31)+SUM(AU21:AU$31),"|")</f>
        <v>2.1849236111111111E-2</v>
      </c>
      <c r="AZ21" s="142"/>
      <c r="BA21" s="126" t="str">
        <f>IF(AND(ISNUMBER(AL21),AL21&gt;0),SUM(AL21:AL$31)+SUM(AW18:AW$31),"|")</f>
        <v>|</v>
      </c>
      <c r="BB21" s="241" t="s">
        <v>188</v>
      </c>
      <c r="BC21" s="47"/>
    </row>
    <row r="22" spans="1:55" ht="12" customHeight="1">
      <c r="E22" s="38">
        <v>27.58</v>
      </c>
      <c r="F22" s="38">
        <v>42.515000000000001</v>
      </c>
      <c r="G22" s="37">
        <v>120</v>
      </c>
      <c r="I22" s="47"/>
      <c r="J22" s="118"/>
      <c r="K22" s="118"/>
      <c r="L22" s="47"/>
      <c r="M22" s="47"/>
      <c r="N22" s="47"/>
      <c r="O22" s="129"/>
      <c r="P22" s="47"/>
      <c r="Q22" s="139"/>
      <c r="R22" s="123"/>
      <c r="S22" s="246"/>
      <c r="T22" s="124"/>
      <c r="U22" s="125"/>
      <c r="V22" s="126"/>
      <c r="W22" s="241" t="s">
        <v>188</v>
      </c>
      <c r="X22" s="120"/>
      <c r="Y22" s="128"/>
      <c r="Z22" s="123"/>
      <c r="AA22" s="246"/>
      <c r="AB22" s="124"/>
      <c r="AC22" s="125"/>
      <c r="AD22" s="126"/>
      <c r="AE22" s="241" t="s">
        <v>188</v>
      </c>
      <c r="AF22" s="129">
        <v>354</v>
      </c>
      <c r="AG22" s="118">
        <v>9.5250000000000004</v>
      </c>
      <c r="AH22" s="118">
        <f t="shared" si="21"/>
        <v>12.423</v>
      </c>
      <c r="AI22" s="131" t="s">
        <v>169</v>
      </c>
      <c r="AJ22" s="120">
        <v>3.4722222222222202E-4</v>
      </c>
      <c r="AK22" s="144"/>
      <c r="AL22" s="122"/>
      <c r="AM22" s="120">
        <v>1.0891666666666665E-3</v>
      </c>
      <c r="AN22" s="146"/>
      <c r="AO22" s="123">
        <v>5.0925925925925921E-3</v>
      </c>
      <c r="AP22" s="246"/>
      <c r="AQ22" s="124">
        <f>IF(AND(ISNUMBER(AJ22),AJ22&gt;0),SUM(AJ$19:AJ22)+SUM(AM$19:AM22),"|")</f>
        <v>8.9979398148148145E-3</v>
      </c>
      <c r="AR22" s="142"/>
      <c r="AS22" s="126" t="str">
        <f>IF(AND(ISNUMBER(AL22),AL22&gt;0),SUM(AL$19:AL22)+SUM(AO$19:AO22),"|")</f>
        <v>|</v>
      </c>
      <c r="AT22" s="241" t="s">
        <v>188</v>
      </c>
      <c r="AU22" s="40">
        <f t="shared" si="20"/>
        <v>1.1976388888888889E-3</v>
      </c>
      <c r="AV22" s="146"/>
      <c r="AW22" s="44">
        <f>IF(AO26=0,"",AO26)</f>
        <v>3.7847222222222223E-3</v>
      </c>
      <c r="AX22" s="246"/>
      <c r="AY22" s="124">
        <f>IF(AND(ISNUMBER(AJ22),AJ22&gt;0),SUM(AJ22:AJ$31)+SUM(AU22:AU$31),"|")</f>
        <v>2.0412847222222225E-2</v>
      </c>
      <c r="AZ22" s="142"/>
      <c r="BA22" s="126" t="str">
        <f>IF(AND(ISNUMBER(AL22),AL22&gt;0),SUM(AL22:AL$31)+SUM(AW22:AW$31),"|")</f>
        <v>|</v>
      </c>
      <c r="BB22" s="241" t="s">
        <v>188</v>
      </c>
      <c r="BC22" s="47"/>
    </row>
    <row r="23" spans="1:55" ht="12" customHeight="1">
      <c r="I23" s="47"/>
      <c r="J23" s="118"/>
      <c r="K23" s="118"/>
      <c r="L23" s="47"/>
      <c r="M23" s="47"/>
      <c r="N23" s="47"/>
      <c r="O23" s="129"/>
      <c r="P23" s="47"/>
      <c r="Q23" s="139"/>
      <c r="R23" s="123"/>
      <c r="S23" s="246"/>
      <c r="T23" s="124"/>
      <c r="U23" s="125"/>
      <c r="V23" s="126"/>
      <c r="W23" s="241" t="s">
        <v>188</v>
      </c>
      <c r="X23" s="120"/>
      <c r="Y23" s="128"/>
      <c r="Z23" s="123"/>
      <c r="AA23" s="246"/>
      <c r="AB23" s="124"/>
      <c r="AC23" s="125"/>
      <c r="AD23" s="126"/>
      <c r="AE23" s="241" t="s">
        <v>188</v>
      </c>
      <c r="AF23" s="129">
        <v>354</v>
      </c>
      <c r="AG23" s="118">
        <v>11.297000000000001</v>
      </c>
      <c r="AH23" s="118">
        <f t="shared" si="21"/>
        <v>14.195</v>
      </c>
      <c r="AI23" s="134" t="s">
        <v>193</v>
      </c>
      <c r="AJ23" s="120">
        <v>3.4722222222222202E-4</v>
      </c>
      <c r="AK23" s="144"/>
      <c r="AL23" s="122"/>
      <c r="AM23" s="120">
        <v>1.1976388888888889E-3</v>
      </c>
      <c r="AN23" s="146"/>
      <c r="AO23" s="123"/>
      <c r="AP23" s="246"/>
      <c r="AQ23" s="124">
        <f>IF(AND(ISNUMBER(AJ23),AJ23&gt;0),SUM(AJ$19:AJ23)+SUM(AM$19:AM23),"|")</f>
        <v>1.0542800925925924E-2</v>
      </c>
      <c r="AR23" s="142"/>
      <c r="AS23" s="126" t="str">
        <f>IF(AND(ISNUMBER(AL23),AL23&gt;0),SUM(AL$19:AL23)+SUM(AO$19:AO23),"|")</f>
        <v>|</v>
      </c>
      <c r="AT23" s="241" t="s">
        <v>188</v>
      </c>
      <c r="AU23" s="40">
        <f t="shared" si="20"/>
        <v>1.5177083333333331E-3</v>
      </c>
      <c r="AV23" s="146"/>
      <c r="AW23" s="44" t="str">
        <f t="shared" si="22"/>
        <v/>
      </c>
      <c r="AX23" s="246"/>
      <c r="AY23" s="124">
        <f>IF(AND(ISNUMBER(AJ23),AJ23&gt;0),SUM(AJ23:AJ$31)+SUM(AU23:AU$31),"|")</f>
        <v>1.886798611111111E-2</v>
      </c>
      <c r="AZ23" s="142"/>
      <c r="BA23" s="126" t="str">
        <f>IF(AND(ISNUMBER(AL23),AL23&gt;0),SUM(AL23:AL$31)+SUM(AW23:AW$31),"|")</f>
        <v>|</v>
      </c>
      <c r="BB23" s="241" t="s">
        <v>188</v>
      </c>
      <c r="BC23" s="47"/>
    </row>
    <row r="24" spans="1:55" ht="12" customHeight="1">
      <c r="I24" s="47"/>
      <c r="J24" s="118"/>
      <c r="K24" s="118"/>
      <c r="L24" s="47"/>
      <c r="M24" s="47"/>
      <c r="N24" s="47"/>
      <c r="O24" s="129"/>
      <c r="P24" s="47"/>
      <c r="Q24" s="139"/>
      <c r="R24" s="123"/>
      <c r="S24" s="246"/>
      <c r="T24" s="124"/>
      <c r="U24" s="125"/>
      <c r="V24" s="126"/>
      <c r="W24" s="241" t="s">
        <v>188</v>
      </c>
      <c r="X24" s="120"/>
      <c r="Y24" s="128"/>
      <c r="Z24" s="123"/>
      <c r="AA24" s="246"/>
      <c r="AB24" s="124"/>
      <c r="AC24" s="125"/>
      <c r="AD24" s="126"/>
      <c r="AE24" s="241" t="s">
        <v>188</v>
      </c>
      <c r="AF24" s="129">
        <v>354</v>
      </c>
      <c r="AG24" s="118">
        <v>13.907</v>
      </c>
      <c r="AH24" s="118">
        <f t="shared" si="21"/>
        <v>16.805</v>
      </c>
      <c r="AI24" s="119" t="s">
        <v>170</v>
      </c>
      <c r="AJ24" s="120">
        <v>3.4722222222222202E-4</v>
      </c>
      <c r="AK24" s="144"/>
      <c r="AL24" s="122"/>
      <c r="AM24" s="120">
        <v>1.5177083333333331E-3</v>
      </c>
      <c r="AN24" s="146"/>
      <c r="AO24" s="123"/>
      <c r="AP24" s="246"/>
      <c r="AQ24" s="124">
        <f>IF(AND(ISNUMBER(AJ24),AJ24&gt;0),SUM(AJ$19:AJ24)+SUM(AM$19:AM24),"|")</f>
        <v>1.240773148148148E-2</v>
      </c>
      <c r="AR24" s="142"/>
      <c r="AS24" s="126" t="str">
        <f>IF(AND(ISNUMBER(AL24),AL24&gt;0),SUM(AL$19:AL24)+SUM(AO$19:AO24),"|")</f>
        <v>|</v>
      </c>
      <c r="AT24" s="241" t="s">
        <v>188</v>
      </c>
      <c r="AU24" s="40">
        <f t="shared" si="20"/>
        <v>1.6055555555555554E-3</v>
      </c>
      <c r="AV24" s="146"/>
      <c r="AW24" s="44" t="str">
        <f t="shared" si="22"/>
        <v/>
      </c>
      <c r="AX24" s="246"/>
      <c r="AY24" s="124">
        <f>IF(AND(ISNUMBER(AJ24),AJ24&gt;0),SUM(AJ24:AJ$31)+SUM(AU24:AU$31),"|")</f>
        <v>1.7003055555555556E-2</v>
      </c>
      <c r="AZ24" s="142"/>
      <c r="BA24" s="126" t="str">
        <f>IF(AND(ISNUMBER(AL24),AL24&gt;0),SUM(AL24:AL$31)+SUM(AW24:AW$31),"|")</f>
        <v>|</v>
      </c>
      <c r="BB24" s="241" t="s">
        <v>188</v>
      </c>
      <c r="BC24" s="47"/>
    </row>
    <row r="25" spans="1:55" ht="12" customHeight="1">
      <c r="I25" s="47"/>
      <c r="J25" s="118"/>
      <c r="K25" s="118"/>
      <c r="L25" s="47"/>
      <c r="M25" s="47"/>
      <c r="N25" s="47"/>
      <c r="O25" s="129"/>
      <c r="P25" s="47"/>
      <c r="Q25" s="139"/>
      <c r="R25" s="123"/>
      <c r="S25" s="246"/>
      <c r="T25" s="124"/>
      <c r="U25" s="125"/>
      <c r="V25" s="126"/>
      <c r="W25" s="241" t="s">
        <v>188</v>
      </c>
      <c r="X25" s="120"/>
      <c r="Y25" s="128"/>
      <c r="Z25" s="123"/>
      <c r="AA25" s="246"/>
      <c r="AB25" s="124"/>
      <c r="AC25" s="125"/>
      <c r="AD25" s="126"/>
      <c r="AE25" s="241" t="s">
        <v>188</v>
      </c>
      <c r="AF25" s="129">
        <v>354</v>
      </c>
      <c r="AG25" s="118">
        <v>16.747</v>
      </c>
      <c r="AH25" s="118">
        <f t="shared" ref="AH25:AH31" si="23">AG25+2.898</f>
        <v>19.645</v>
      </c>
      <c r="AI25" s="119" t="s">
        <v>171</v>
      </c>
      <c r="AJ25" s="120">
        <v>3.4722222222222202E-4</v>
      </c>
      <c r="AK25" s="144"/>
      <c r="AL25" s="122"/>
      <c r="AM25" s="120">
        <v>1.6055555555555554E-3</v>
      </c>
      <c r="AN25" s="146"/>
      <c r="AO25" s="123"/>
      <c r="AP25" s="246"/>
      <c r="AQ25" s="124">
        <f>IF(AND(ISNUMBER(AJ25),AJ25&gt;0),SUM(AJ$19:AJ25)+SUM(AM$19:AM25),"|")</f>
        <v>1.4360509259259257E-2</v>
      </c>
      <c r="AR25" s="142"/>
      <c r="AS25" s="126" t="str">
        <f>IF(AND(ISNUMBER(AL25),AL25&gt;0),SUM(AL$19:AL25)+SUM(AO$19:AO25),"|")</f>
        <v>|</v>
      </c>
      <c r="AT25" s="241" t="s">
        <v>188</v>
      </c>
      <c r="AU25" s="40">
        <f t="shared" si="20"/>
        <v>1.5432986111111107E-3</v>
      </c>
      <c r="AV25" s="146"/>
      <c r="AX25" s="246"/>
      <c r="AY25" s="124">
        <f>IF(AND(ISNUMBER(AJ25),AJ25&gt;0),SUM(AJ25:AJ$31)+SUM(AU25:AU$31),"|")</f>
        <v>1.5050277777777777E-2</v>
      </c>
      <c r="AZ25" s="142"/>
      <c r="BA25" s="126" t="str">
        <f>IF(AND(ISNUMBER(AL25),AL25&gt;0),SUM(AL25:AL$31)+SUM(AW22:AW$31),"|")</f>
        <v>|</v>
      </c>
      <c r="BB25" s="241" t="s">
        <v>188</v>
      </c>
      <c r="BC25" s="47"/>
    </row>
    <row r="26" spans="1:55" ht="12" customHeight="1">
      <c r="K26" s="118"/>
      <c r="L26" s="47"/>
      <c r="M26" s="47"/>
      <c r="N26" s="47"/>
      <c r="O26" s="129"/>
      <c r="P26" s="47"/>
      <c r="Q26" s="139"/>
      <c r="R26" s="123"/>
      <c r="S26" s="246"/>
      <c r="T26" s="124"/>
      <c r="U26" s="125"/>
      <c r="V26" s="126"/>
      <c r="W26" s="241" t="s">
        <v>188</v>
      </c>
      <c r="X26" s="120"/>
      <c r="Y26" s="128"/>
      <c r="Z26" s="123"/>
      <c r="AA26" s="246"/>
      <c r="AB26" s="124"/>
      <c r="AC26" s="125"/>
      <c r="AD26" s="126"/>
      <c r="AE26" s="241" t="s">
        <v>188</v>
      </c>
      <c r="AF26" s="129">
        <v>354</v>
      </c>
      <c r="AG26" s="118">
        <v>19.423999999999999</v>
      </c>
      <c r="AH26" s="118">
        <f t="shared" si="23"/>
        <v>22.321999999999999</v>
      </c>
      <c r="AI26" s="131" t="s">
        <v>172</v>
      </c>
      <c r="AJ26" s="120">
        <v>3.4722222222222202E-4</v>
      </c>
      <c r="AK26" s="144"/>
      <c r="AL26" s="122"/>
      <c r="AM26" s="120">
        <v>1.5432986111111107E-3</v>
      </c>
      <c r="AN26" s="146"/>
      <c r="AO26" s="123">
        <v>3.7847222222222223E-3</v>
      </c>
      <c r="AP26" s="246"/>
      <c r="AQ26" s="124">
        <f>IF(AND(ISNUMBER(AJ26),AJ26&gt;0),SUM(AJ$19:AJ26)+SUM(AM$19:AM26),"|")</f>
        <v>1.6251030092592589E-2</v>
      </c>
      <c r="AR26" s="142"/>
      <c r="AS26" s="126" t="str">
        <f>IF(AND(ISNUMBER(AL26),AL26&gt;0),SUM(AL$19:AL26)+SUM(AO$19:AO26),"|")</f>
        <v>|</v>
      </c>
      <c r="AT26" s="241" t="s">
        <v>188</v>
      </c>
      <c r="AU26" s="40">
        <f t="shared" si="20"/>
        <v>3.143263888888889E-3</v>
      </c>
      <c r="AV26" s="146"/>
      <c r="AW26" s="44">
        <f>IF(AO28=0,"",AO28)</f>
        <v>3.6342592592592594E-3</v>
      </c>
      <c r="AX26" s="246"/>
      <c r="AY26" s="124">
        <f>IF(AND(ISNUMBER(AJ26),AJ26&gt;0),SUM(AJ26:AJ$31)+SUM(AU26:AU$31),"|")</f>
        <v>1.3159756944444446E-2</v>
      </c>
      <c r="AZ26" s="142"/>
      <c r="BA26" s="126" t="str">
        <f>IF(AND(ISNUMBER(AL26),AL26&gt;0),SUM(AL26:AL$31)+SUM(AW26:AW$31),"|")</f>
        <v>|</v>
      </c>
      <c r="BB26" s="241" t="s">
        <v>188</v>
      </c>
      <c r="BC26" s="47"/>
    </row>
    <row r="27" spans="1:55" ht="12" customHeight="1">
      <c r="K27" s="118"/>
      <c r="L27" s="119"/>
      <c r="M27" s="121"/>
      <c r="N27" s="121"/>
      <c r="O27" s="122"/>
      <c r="P27" s="120"/>
      <c r="Q27" s="128"/>
      <c r="R27" s="123"/>
      <c r="S27" s="246"/>
      <c r="T27" s="124"/>
      <c r="U27" s="125"/>
      <c r="V27" s="126"/>
      <c r="W27" s="241" t="s">
        <v>188</v>
      </c>
      <c r="X27" s="120"/>
      <c r="Y27" s="128"/>
      <c r="Z27" s="123"/>
      <c r="AA27" s="246"/>
      <c r="AB27" s="124"/>
      <c r="AC27" s="125"/>
      <c r="AD27" s="126"/>
      <c r="AE27" s="241" t="s">
        <v>188</v>
      </c>
      <c r="AF27" s="129">
        <v>354</v>
      </c>
      <c r="AG27" s="118">
        <v>26.29</v>
      </c>
      <c r="AH27" s="118">
        <f t="shared" si="23"/>
        <v>29.187999999999999</v>
      </c>
      <c r="AI27" s="119" t="s">
        <v>173</v>
      </c>
      <c r="AJ27" s="120">
        <v>3.4722222222222202E-4</v>
      </c>
      <c r="AK27" s="144"/>
      <c r="AL27" s="122"/>
      <c r="AM27" s="120">
        <v>3.143263888888889E-3</v>
      </c>
      <c r="AN27" s="146"/>
      <c r="AO27" s="123"/>
      <c r="AP27" s="246"/>
      <c r="AQ27" s="124">
        <f>IF(AND(ISNUMBER(AJ27),AJ27&gt;0),SUM(AJ$19:AJ27)+SUM(AM$19:AM27),"|")</f>
        <v>1.9741516203703704E-2</v>
      </c>
      <c r="AR27" s="142"/>
      <c r="AS27" s="126" t="str">
        <f>IF(AND(ISNUMBER(AL27),AL27&gt;0),SUM(AL$19:AL27)+SUM(AO$19:AO27),"|")</f>
        <v>|</v>
      </c>
      <c r="AT27" s="241" t="s">
        <v>188</v>
      </c>
      <c r="AU27" s="40">
        <f t="shared" si="20"/>
        <v>1.0933680555555564E-3</v>
      </c>
      <c r="AV27" s="146"/>
      <c r="AX27" s="246"/>
      <c r="AY27" s="124">
        <f>IF(AND(ISNUMBER(AJ27),AJ27&gt;0),SUM(AJ27:AJ$31)+SUM(AU27:AU$31),"|")</f>
        <v>9.6692708333333335E-3</v>
      </c>
      <c r="AZ27" s="142"/>
      <c r="BA27" s="126" t="str">
        <f>IF(AND(ISNUMBER(AL27),AL27&gt;0),SUM(AL27:AL$31)+SUM(AW26:AW$31),"|")</f>
        <v>|</v>
      </c>
      <c r="BB27" s="241" t="s">
        <v>188</v>
      </c>
      <c r="BC27" s="47"/>
    </row>
    <row r="28" spans="1:55" ht="12" customHeight="1">
      <c r="K28" s="118"/>
      <c r="L28" s="47"/>
      <c r="M28" s="121"/>
      <c r="N28" s="121"/>
      <c r="O28" s="122"/>
      <c r="P28" s="120"/>
      <c r="Q28" s="128"/>
      <c r="R28" s="123"/>
      <c r="S28" s="246"/>
      <c r="T28" s="124"/>
      <c r="U28" s="125"/>
      <c r="V28" s="126"/>
      <c r="W28" s="241" t="s">
        <v>188</v>
      </c>
      <c r="X28" s="120"/>
      <c r="Y28" s="128"/>
      <c r="Z28" s="123"/>
      <c r="AA28" s="246"/>
      <c r="AB28" s="124"/>
      <c r="AC28" s="125"/>
      <c r="AD28" s="126"/>
      <c r="AE28" s="241" t="s">
        <v>188</v>
      </c>
      <c r="AF28" s="129">
        <v>354</v>
      </c>
      <c r="AG28" s="118">
        <v>27.789000000000001</v>
      </c>
      <c r="AH28" s="118">
        <f t="shared" si="23"/>
        <v>30.687000000000001</v>
      </c>
      <c r="AI28" s="135" t="s">
        <v>174</v>
      </c>
      <c r="AJ28" s="120">
        <v>3.4722222222222202E-4</v>
      </c>
      <c r="AK28" s="144"/>
      <c r="AL28" s="122">
        <v>6.9444444444444447E-4</v>
      </c>
      <c r="AM28" s="120">
        <v>1.0933680555555564E-3</v>
      </c>
      <c r="AN28" s="146"/>
      <c r="AO28" s="123">
        <v>3.6342592592592594E-3</v>
      </c>
      <c r="AP28" s="246"/>
      <c r="AQ28" s="124">
        <f>IF(AND(ISNUMBER(AJ28),AJ28&gt;0),SUM(AJ$19:AJ28)+SUM(AM$19:AM28),"|")</f>
        <v>2.1182106481481482E-2</v>
      </c>
      <c r="AR28" s="142"/>
      <c r="AS28" s="126">
        <f>IF(AND(ISNUMBER(AL28),AL28&gt;0),SUM(AL$19:AL28)+SUM(AO$19:AO28),"|")</f>
        <v>1.3206018518518516E-2</v>
      </c>
      <c r="AT28" s="241" t="s">
        <v>188</v>
      </c>
      <c r="AU28" s="40">
        <f t="shared" si="20"/>
        <v>1.9573263888888887E-3</v>
      </c>
      <c r="AV28" s="146"/>
      <c r="AW28" s="44" t="str">
        <f t="shared" si="22"/>
        <v/>
      </c>
      <c r="AX28" s="246"/>
      <c r="AY28" s="124">
        <f>IF(AND(ISNUMBER(AJ28),AJ28&gt;0),SUM(AJ28:AJ$31)+SUM(AU28:AU$31),"|")</f>
        <v>8.2286805555555568E-3</v>
      </c>
      <c r="AZ28" s="142"/>
      <c r="BA28" s="126">
        <f>IF(AND(ISNUMBER(AL28),AL28&gt;0),SUM(AL28:AL$31)+SUM(AW28:AW$31),"|")</f>
        <v>6.9444444444444441E-3</v>
      </c>
      <c r="BB28" s="241" t="s">
        <v>188</v>
      </c>
      <c r="BC28" s="47"/>
    </row>
    <row r="29" spans="1:55" ht="12" customHeight="1">
      <c r="K29" s="118"/>
      <c r="L29" s="47"/>
      <c r="M29" s="121"/>
      <c r="N29" s="121"/>
      <c r="O29" s="122"/>
      <c r="P29" s="120"/>
      <c r="Q29" s="128"/>
      <c r="R29" s="123"/>
      <c r="S29" s="246"/>
      <c r="T29" s="124"/>
      <c r="U29" s="125"/>
      <c r="V29" s="126"/>
      <c r="W29" s="241" t="s">
        <v>188</v>
      </c>
      <c r="X29" s="120"/>
      <c r="Y29" s="128"/>
      <c r="Z29" s="123"/>
      <c r="AA29" s="246"/>
      <c r="AB29" s="124"/>
      <c r="AC29" s="125"/>
      <c r="AD29" s="126"/>
      <c r="AE29" s="241" t="s">
        <v>188</v>
      </c>
      <c r="AF29" s="129">
        <v>354</v>
      </c>
      <c r="AG29" s="118">
        <v>31.55</v>
      </c>
      <c r="AH29" s="118">
        <f t="shared" si="23"/>
        <v>34.448</v>
      </c>
      <c r="AI29" s="119" t="s">
        <v>175</v>
      </c>
      <c r="AJ29" s="120">
        <v>3.4722222222222202E-4</v>
      </c>
      <c r="AK29" s="144"/>
      <c r="AL29" s="122"/>
      <c r="AM29" s="120">
        <v>1.9573263888888887E-3</v>
      </c>
      <c r="AN29" s="146"/>
      <c r="AO29" s="123"/>
      <c r="AP29" s="246"/>
      <c r="AQ29" s="124">
        <f>IF(AND(ISNUMBER(AJ29),AJ29&gt;0),SUM(AJ$19:AJ29)+SUM(AM$19:AM29),"|")</f>
        <v>2.3486655092592592E-2</v>
      </c>
      <c r="AR29" s="142"/>
      <c r="AS29" s="126" t="str">
        <f>IF(AND(ISNUMBER(AL29),AL29&gt;0),SUM(AL$19:AL29)+SUM(AO$19:AO29),"|")</f>
        <v>|</v>
      </c>
      <c r="AT29" s="241" t="s">
        <v>188</v>
      </c>
      <c r="AU29" s="40">
        <f t="shared" si="20"/>
        <v>2.1864930555555574E-3</v>
      </c>
      <c r="AV29" s="146"/>
      <c r="AW29" s="44" t="str">
        <f t="shared" si="22"/>
        <v/>
      </c>
      <c r="AX29" s="246"/>
      <c r="AY29" s="124">
        <f>IF(AND(ISNUMBER(AJ29),AJ29&gt;0),SUM(AJ29:AJ$31)+SUM(AU29:AU$31),"|")</f>
        <v>5.9241319444444454E-3</v>
      </c>
      <c r="AZ29" s="142"/>
      <c r="BA29" s="126" t="str">
        <f>IF(AND(ISNUMBER(AL29),AL29&gt;0),SUM(AL29:AL$31)+SUM(AW29:AW$31),"|")</f>
        <v>|</v>
      </c>
      <c r="BB29" s="241" t="s">
        <v>188</v>
      </c>
      <c r="BC29" s="47"/>
    </row>
    <row r="30" spans="1:55" ht="12" customHeight="1">
      <c r="M30" s="41"/>
      <c r="N30" s="41"/>
      <c r="O30" s="43"/>
      <c r="P30" s="40"/>
      <c r="Q30" s="42"/>
      <c r="R30" s="44"/>
      <c r="S30" s="245"/>
      <c r="T30" s="103"/>
      <c r="U30" s="104"/>
      <c r="V30" s="105"/>
      <c r="W30" s="240" t="s">
        <v>188</v>
      </c>
      <c r="X30" s="40"/>
      <c r="Y30" s="42"/>
      <c r="Z30" s="44"/>
      <c r="AA30" s="245"/>
      <c r="AB30" s="103"/>
      <c r="AC30" s="104"/>
      <c r="AD30" s="105"/>
      <c r="AE30" s="240" t="s">
        <v>188</v>
      </c>
      <c r="AF30" s="45">
        <v>354</v>
      </c>
      <c r="AG30" s="38">
        <v>35.911000000000001</v>
      </c>
      <c r="AH30" s="38">
        <f t="shared" si="23"/>
        <v>38.809000000000005</v>
      </c>
      <c r="AI30" s="48" t="s">
        <v>176</v>
      </c>
      <c r="AJ30" s="120">
        <v>3.4722222222222202E-4</v>
      </c>
      <c r="AK30" s="145"/>
      <c r="AL30" s="43"/>
      <c r="AM30" s="120">
        <v>2.1864930555555574E-3</v>
      </c>
      <c r="AN30" s="160"/>
      <c r="AO30" s="44"/>
      <c r="AP30" s="245"/>
      <c r="AQ30" s="103">
        <f>IF(AND(ISNUMBER(AJ30),AJ30&gt;0),SUM(AJ$19:AJ30)+SUM(AM$19:AM30),"|")</f>
        <v>2.6020370370370374E-2</v>
      </c>
      <c r="AR30" s="143"/>
      <c r="AS30" s="105" t="str">
        <f>IF(AND(ISNUMBER(AL30),AL30&gt;0),SUM(AL$19:AL30)+SUM(AO$19:AO30),"|")</f>
        <v>|</v>
      </c>
      <c r="AT30" s="240" t="s">
        <v>188</v>
      </c>
      <c r="AU30" s="40">
        <f>AM31</f>
        <v>3.0431944444444443E-3</v>
      </c>
      <c r="AV30" s="160"/>
      <c r="AW30" s="44">
        <f>IF(AO31=0,"",AO31)</f>
        <v>6.2499999999999995E-3</v>
      </c>
      <c r="AX30" s="245"/>
      <c r="AY30" s="124">
        <f>IF(AND(ISNUMBER(AJ30),AJ30&gt;0),SUM(AJ30:AJ$31)+SUM(AU30:AU$31),"|")</f>
        <v>3.3904166666666661E-3</v>
      </c>
      <c r="AZ30" s="142"/>
      <c r="BA30" s="126" t="str">
        <f>IF(AND(ISNUMBER(AL30),AL30&gt;0),SUM(AL30:AL$31)+SUM(AW30:AW$31),"|")</f>
        <v>|</v>
      </c>
      <c r="BB30" s="240" t="s">
        <v>188</v>
      </c>
    </row>
    <row r="31" spans="1:55" ht="12" customHeight="1">
      <c r="M31" s="41"/>
      <c r="N31" s="41"/>
      <c r="O31" s="43"/>
      <c r="P31" s="40"/>
      <c r="Q31" s="42"/>
      <c r="R31" s="44"/>
      <c r="S31" s="245"/>
      <c r="T31" s="103"/>
      <c r="U31" s="104"/>
      <c r="V31" s="105"/>
      <c r="W31" s="240" t="s">
        <v>188</v>
      </c>
      <c r="X31" s="40"/>
      <c r="Y31" s="42"/>
      <c r="Z31" s="44"/>
      <c r="AA31" s="245"/>
      <c r="AB31" s="103"/>
      <c r="AC31" s="104"/>
      <c r="AD31" s="105"/>
      <c r="AE31" s="240" t="s">
        <v>188</v>
      </c>
      <c r="AF31" s="45">
        <v>354</v>
      </c>
      <c r="AG31" s="38">
        <v>42.515000000000001</v>
      </c>
      <c r="AH31" s="38">
        <f t="shared" si="23"/>
        <v>45.413000000000004</v>
      </c>
      <c r="AI31" s="69" t="s">
        <v>25</v>
      </c>
      <c r="AJ31" s="136">
        <f>1*10^(-100)</f>
        <v>1E-100</v>
      </c>
      <c r="AK31" s="146">
        <f>1*10^(-100)</f>
        <v>1E-100</v>
      </c>
      <c r="AL31" s="136">
        <f>1*10^(-100)</f>
        <v>1E-100</v>
      </c>
      <c r="AM31" s="120">
        <v>3.0431944444444443E-3</v>
      </c>
      <c r="AN31" s="160"/>
      <c r="AO31" s="44">
        <v>6.2499999999999995E-3</v>
      </c>
      <c r="AP31" s="245"/>
      <c r="AQ31" s="103">
        <f>IF(AND(ISNUMBER(AJ31),AJ31&gt;0),SUM(AJ$19:AJ31)+SUM(AM$19:AM31),"|")</f>
        <v>2.906356481481482E-2</v>
      </c>
      <c r="AR31" s="143"/>
      <c r="AS31" s="105">
        <f>IF(AND(ISNUMBER(AL31),AL31&gt;0),SUM(AL$19:AL31)+SUM(AO$19:AO31),"|")</f>
        <v>1.9456018518518518E-2</v>
      </c>
      <c r="AT31" s="240" t="s">
        <v>188</v>
      </c>
      <c r="AU31" s="40"/>
      <c r="AV31" s="160"/>
      <c r="AW31" s="44"/>
      <c r="AX31" s="245"/>
      <c r="AY31" s="124">
        <f>IF(AND(ISNUMBER(AJ31),AJ31&gt;0),SUM(AJ31:AJ$31)+SUM(AU31:AU$31),"|")</f>
        <v>1E-100</v>
      </c>
      <c r="AZ31" s="142"/>
      <c r="BA31" s="126">
        <f>IF(AND(ISNUMBER(AL31),AL31&gt;0),SUM(AL31:AL$31)+SUM(AW31:AW$31),"|")</f>
        <v>1E-100</v>
      </c>
      <c r="BB31" s="240" t="s">
        <v>188</v>
      </c>
    </row>
    <row r="32" spans="1:55" ht="12" customHeight="1">
      <c r="M32" s="41"/>
      <c r="N32" s="41"/>
      <c r="O32" s="43"/>
      <c r="P32" s="40"/>
      <c r="Q32" s="42"/>
      <c r="R32" s="44"/>
      <c r="S32" s="245"/>
      <c r="T32" s="103"/>
      <c r="U32" s="104"/>
      <c r="V32" s="105"/>
      <c r="W32" s="240" t="s">
        <v>188</v>
      </c>
      <c r="X32" s="40"/>
      <c r="Y32" s="42"/>
      <c r="Z32" s="44"/>
      <c r="AA32" s="245"/>
      <c r="AB32" s="103"/>
      <c r="AC32" s="104"/>
      <c r="AD32" s="105"/>
      <c r="AE32" s="240" t="s">
        <v>188</v>
      </c>
      <c r="AF32" s="806" t="s">
        <v>194</v>
      </c>
      <c r="AG32" s="806"/>
      <c r="AH32" s="806"/>
      <c r="AI32" s="806"/>
      <c r="AJ32" s="806"/>
      <c r="AK32" s="806"/>
      <c r="AL32" s="806"/>
      <c r="AM32" s="806"/>
      <c r="AN32" s="806"/>
      <c r="AO32" s="806"/>
      <c r="AP32" s="806"/>
      <c r="AQ32" s="806"/>
      <c r="AR32" s="806"/>
      <c r="AS32" s="806"/>
      <c r="AT32" s="806"/>
      <c r="AU32" s="806"/>
      <c r="AV32" s="806"/>
      <c r="AW32" s="806"/>
      <c r="AX32" s="806"/>
      <c r="AY32" s="806"/>
      <c r="AZ32" s="806"/>
      <c r="BA32" s="806"/>
      <c r="BB32" s="240" t="s">
        <v>188</v>
      </c>
    </row>
    <row r="33" spans="13:54" ht="12" customHeight="1">
      <c r="M33" s="41"/>
      <c r="N33" s="41"/>
      <c r="O33" s="43"/>
      <c r="P33" s="40"/>
      <c r="Q33" s="42"/>
      <c r="R33" s="44"/>
      <c r="S33" s="245"/>
      <c r="T33" s="103"/>
      <c r="U33" s="104"/>
      <c r="V33" s="105"/>
      <c r="W33" s="240" t="s">
        <v>188</v>
      </c>
      <c r="X33" s="40"/>
      <c r="Y33" s="42"/>
      <c r="Z33" s="44"/>
      <c r="AA33" s="245"/>
      <c r="AB33" s="103"/>
      <c r="AC33" s="104"/>
      <c r="AD33" s="105"/>
      <c r="AE33" s="240" t="s">
        <v>188</v>
      </c>
      <c r="AF33" s="806"/>
      <c r="AG33" s="806"/>
      <c r="AH33" s="806"/>
      <c r="AI33" s="806"/>
      <c r="AJ33" s="806"/>
      <c r="AK33" s="806"/>
      <c r="AL33" s="806"/>
      <c r="AM33" s="806"/>
      <c r="AN33" s="806"/>
      <c r="AO33" s="806"/>
      <c r="AP33" s="806"/>
      <c r="AQ33" s="806"/>
      <c r="AR33" s="806"/>
      <c r="AS33" s="806"/>
      <c r="AT33" s="806"/>
      <c r="AU33" s="806"/>
      <c r="AV33" s="806"/>
      <c r="AW33" s="806"/>
      <c r="AX33" s="806"/>
      <c r="AY33" s="806"/>
      <c r="AZ33" s="806"/>
      <c r="BA33" s="806"/>
      <c r="BB33" s="240" t="s">
        <v>188</v>
      </c>
    </row>
    <row r="34" spans="13:54" ht="12" customHeight="1">
      <c r="M34" s="41"/>
      <c r="N34" s="41"/>
      <c r="O34" s="43"/>
      <c r="P34" s="40"/>
      <c r="Q34" s="42"/>
      <c r="R34" s="44"/>
      <c r="S34" s="245"/>
      <c r="T34" s="103"/>
      <c r="U34" s="104"/>
      <c r="V34" s="105"/>
      <c r="W34" s="240" t="s">
        <v>188</v>
      </c>
      <c r="X34" s="40"/>
      <c r="Y34" s="42"/>
      <c r="Z34" s="44"/>
      <c r="AA34" s="245"/>
      <c r="AB34" s="103"/>
      <c r="AC34" s="104"/>
      <c r="AD34" s="105"/>
      <c r="AE34" s="240" t="s">
        <v>188</v>
      </c>
      <c r="AF34" s="806"/>
      <c r="AG34" s="806"/>
      <c r="AH34" s="806"/>
      <c r="AI34" s="806"/>
      <c r="AJ34" s="806"/>
      <c r="AK34" s="806"/>
      <c r="AL34" s="806"/>
      <c r="AM34" s="806"/>
      <c r="AN34" s="806"/>
      <c r="AO34" s="806"/>
      <c r="AP34" s="806"/>
      <c r="AQ34" s="806"/>
      <c r="AR34" s="806"/>
      <c r="AS34" s="806"/>
      <c r="AT34" s="806"/>
      <c r="AU34" s="806"/>
      <c r="AV34" s="806"/>
      <c r="AW34" s="806"/>
      <c r="AX34" s="806"/>
      <c r="AY34" s="806"/>
      <c r="AZ34" s="806"/>
      <c r="BA34" s="806"/>
      <c r="BB34" s="240" t="s">
        <v>188</v>
      </c>
    </row>
    <row r="35" spans="13:54" ht="12" customHeight="1">
      <c r="M35" s="41"/>
      <c r="N35" s="41"/>
      <c r="O35" s="43"/>
      <c r="P35" s="40"/>
      <c r="Q35" s="42"/>
      <c r="R35" s="44"/>
      <c r="S35" s="245"/>
      <c r="T35" s="103"/>
      <c r="U35" s="104"/>
      <c r="V35" s="105"/>
      <c r="W35" s="240" t="s">
        <v>188</v>
      </c>
      <c r="X35" s="40"/>
      <c r="Y35" s="42"/>
      <c r="Z35" s="44"/>
      <c r="AA35" s="245"/>
      <c r="AB35" s="103"/>
      <c r="AC35" s="104"/>
      <c r="AD35" s="105"/>
      <c r="AE35" s="240" t="s">
        <v>188</v>
      </c>
      <c r="AF35" s="806"/>
      <c r="AG35" s="806"/>
      <c r="AH35" s="806"/>
      <c r="AI35" s="806"/>
      <c r="AJ35" s="806"/>
      <c r="AK35" s="806"/>
      <c r="AL35" s="806"/>
      <c r="AM35" s="806"/>
      <c r="AN35" s="806"/>
      <c r="AO35" s="806"/>
      <c r="AP35" s="806"/>
      <c r="AQ35" s="806"/>
      <c r="AR35" s="806"/>
      <c r="AS35" s="806"/>
      <c r="AT35" s="806"/>
      <c r="AU35" s="806"/>
      <c r="AV35" s="806"/>
      <c r="AW35" s="806"/>
      <c r="AX35" s="806"/>
      <c r="AY35" s="806"/>
      <c r="AZ35" s="806"/>
      <c r="BA35" s="806"/>
      <c r="BB35" s="240" t="s">
        <v>188</v>
      </c>
    </row>
    <row r="36" spans="13:54" ht="12" customHeight="1">
      <c r="M36" s="41"/>
      <c r="N36" s="41"/>
      <c r="O36" s="43"/>
      <c r="P36" s="40"/>
      <c r="Q36" s="42"/>
      <c r="R36" s="44"/>
      <c r="S36" s="245"/>
      <c r="T36" s="103"/>
      <c r="U36" s="104"/>
      <c r="V36" s="105"/>
      <c r="W36" s="240" t="s">
        <v>188</v>
      </c>
      <c r="X36" s="40"/>
      <c r="Y36" s="42"/>
      <c r="Z36" s="44"/>
      <c r="AA36" s="245"/>
      <c r="AB36" s="103"/>
      <c r="AC36" s="104"/>
      <c r="AD36" s="105"/>
      <c r="AE36" s="240" t="s">
        <v>188</v>
      </c>
      <c r="AF36" s="127"/>
      <c r="AG36" s="127"/>
      <c r="AH36" s="127"/>
      <c r="AI36" s="127"/>
      <c r="AJ36" s="127"/>
      <c r="AK36" s="127"/>
      <c r="AL36" s="43"/>
      <c r="AM36" s="40"/>
      <c r="AN36" s="42"/>
      <c r="AO36" s="44"/>
      <c r="AP36" s="245"/>
      <c r="AQ36" s="103"/>
      <c r="AR36" s="104"/>
      <c r="AS36" s="105"/>
      <c r="AT36" s="240" t="s">
        <v>188</v>
      </c>
      <c r="AU36" s="40"/>
      <c r="AV36" s="42"/>
      <c r="AW36" s="44"/>
      <c r="AX36" s="245"/>
      <c r="AY36" s="103"/>
      <c r="AZ36" s="104"/>
      <c r="BA36" s="105"/>
      <c r="BB36" s="240" t="s">
        <v>188</v>
      </c>
    </row>
    <row r="37" spans="13:54" ht="12" customHeight="1">
      <c r="M37" s="41"/>
      <c r="N37" s="41"/>
      <c r="O37" s="43"/>
      <c r="P37" s="40"/>
      <c r="Q37" s="42"/>
      <c r="R37" s="44"/>
      <c r="S37" s="245"/>
      <c r="T37" s="103"/>
      <c r="U37" s="104"/>
      <c r="V37" s="105"/>
      <c r="W37" s="240" t="s">
        <v>188</v>
      </c>
      <c r="X37" s="40"/>
      <c r="Y37" s="42"/>
      <c r="Z37" s="44"/>
      <c r="AA37" s="245"/>
      <c r="AB37" s="103"/>
      <c r="AC37" s="104"/>
      <c r="AD37" s="105"/>
      <c r="AE37" s="240" t="s">
        <v>188</v>
      </c>
      <c r="AF37" s="127"/>
      <c r="AG37" s="127"/>
      <c r="AH37" s="127"/>
      <c r="AI37" s="127"/>
      <c r="AJ37" s="127"/>
      <c r="AK37" s="127"/>
      <c r="AL37" s="43"/>
      <c r="AM37" s="40"/>
      <c r="AN37" s="42"/>
      <c r="AO37" s="44"/>
      <c r="AP37" s="245"/>
      <c r="AQ37" s="103"/>
      <c r="AR37" s="104"/>
      <c r="AS37" s="105"/>
      <c r="AT37" s="240" t="s">
        <v>188</v>
      </c>
      <c r="AU37" s="40"/>
      <c r="AV37" s="42"/>
      <c r="AW37" s="44"/>
      <c r="AX37" s="245"/>
      <c r="AY37" s="103"/>
      <c r="AZ37" s="104"/>
      <c r="BA37" s="105"/>
      <c r="BB37" s="240" t="s">
        <v>188</v>
      </c>
    </row>
    <row r="38" spans="13:54" ht="12" customHeight="1">
      <c r="M38" s="41"/>
      <c r="N38" s="41"/>
      <c r="O38" s="43"/>
      <c r="P38" s="40"/>
      <c r="Q38" s="42"/>
      <c r="R38" s="44"/>
      <c r="S38" s="245"/>
      <c r="T38" s="103"/>
      <c r="U38" s="104"/>
      <c r="V38" s="105"/>
      <c r="W38" s="240" t="s">
        <v>188</v>
      </c>
      <c r="X38" s="40"/>
      <c r="Y38" s="42"/>
      <c r="Z38" s="44"/>
      <c r="AA38" s="245"/>
      <c r="AB38" s="103"/>
      <c r="AC38" s="104"/>
      <c r="AD38" s="105"/>
      <c r="AE38" s="240" t="s">
        <v>188</v>
      </c>
      <c r="AF38" s="127"/>
      <c r="AG38" s="127"/>
      <c r="AH38" s="127"/>
      <c r="AI38" s="127"/>
      <c r="AJ38" s="127"/>
      <c r="AK38" s="127"/>
      <c r="AL38" s="43"/>
      <c r="AM38" s="40"/>
      <c r="AN38" s="42"/>
      <c r="AO38" s="44"/>
      <c r="AP38" s="245"/>
      <c r="AQ38" s="103"/>
      <c r="AR38" s="104"/>
      <c r="AS38" s="105"/>
      <c r="AT38" s="240" t="s">
        <v>188</v>
      </c>
      <c r="AU38" s="40"/>
      <c r="AV38" s="42"/>
      <c r="AW38" s="44"/>
      <c r="AX38" s="245"/>
      <c r="AY38" s="103"/>
      <c r="AZ38" s="104"/>
      <c r="BA38" s="105"/>
      <c r="BB38" s="240" t="s">
        <v>188</v>
      </c>
    </row>
    <row r="39" spans="13:54" ht="12" customHeight="1">
      <c r="M39" s="41"/>
      <c r="N39" s="41"/>
      <c r="O39" s="43"/>
      <c r="P39" s="40"/>
      <c r="Q39" s="42"/>
      <c r="R39" s="44"/>
      <c r="S39" s="245"/>
      <c r="T39" s="103"/>
      <c r="U39" s="104"/>
      <c r="V39" s="105"/>
      <c r="W39" s="240" t="s">
        <v>188</v>
      </c>
      <c r="X39" s="40"/>
      <c r="Y39" s="42"/>
      <c r="Z39" s="44"/>
      <c r="AA39" s="245"/>
      <c r="AB39" s="103"/>
      <c r="AC39" s="104"/>
      <c r="AD39" s="105"/>
      <c r="AE39" s="240" t="s">
        <v>188</v>
      </c>
      <c r="AJ39" s="41"/>
      <c r="AK39" s="41"/>
      <c r="AL39" s="43"/>
      <c r="AM39" s="40"/>
      <c r="AN39" s="42"/>
      <c r="AO39" s="44"/>
      <c r="AP39" s="245"/>
      <c r="AQ39" s="103"/>
      <c r="AR39" s="104"/>
      <c r="AS39" s="105"/>
      <c r="AT39" s="240" t="s">
        <v>188</v>
      </c>
      <c r="AU39" s="40"/>
      <c r="AV39" s="42"/>
      <c r="AW39" s="44"/>
      <c r="AX39" s="245"/>
      <c r="AY39" s="103"/>
      <c r="AZ39" s="104"/>
      <c r="BA39" s="105"/>
      <c r="BB39" s="240" t="s">
        <v>188</v>
      </c>
    </row>
    <row r="40" spans="13:54" ht="12" customHeight="1">
      <c r="M40" s="41"/>
      <c r="N40" s="41"/>
      <c r="O40" s="43"/>
      <c r="P40" s="40"/>
      <c r="Q40" s="42"/>
      <c r="R40" s="44"/>
      <c r="S40" s="245"/>
      <c r="T40" s="103"/>
      <c r="U40" s="104"/>
      <c r="V40" s="105"/>
      <c r="W40" s="240" t="s">
        <v>188</v>
      </c>
      <c r="X40" s="40"/>
      <c r="Y40" s="42"/>
      <c r="Z40" s="44"/>
      <c r="AA40" s="245"/>
      <c r="AB40" s="103"/>
      <c r="AC40" s="104"/>
      <c r="AD40" s="105"/>
      <c r="AE40" s="240" t="s">
        <v>188</v>
      </c>
      <c r="AJ40" s="41"/>
      <c r="AK40" s="41"/>
      <c r="AL40" s="43"/>
      <c r="AM40" s="40"/>
      <c r="AN40" s="42"/>
      <c r="AO40" s="44"/>
      <c r="AP40" s="245"/>
      <c r="AQ40" s="103"/>
      <c r="AR40" s="104"/>
      <c r="AS40" s="105"/>
      <c r="AT40" s="240" t="s">
        <v>188</v>
      </c>
      <c r="AU40" s="40"/>
      <c r="AV40" s="42"/>
      <c r="AW40" s="44"/>
      <c r="AX40" s="245"/>
      <c r="AY40" s="103"/>
      <c r="AZ40" s="104"/>
      <c r="BA40" s="105"/>
      <c r="BB40" s="240" t="s">
        <v>188</v>
      </c>
    </row>
    <row r="41" spans="13:54" ht="12" customHeight="1">
      <c r="M41" s="41"/>
      <c r="N41" s="41"/>
      <c r="O41" s="43"/>
      <c r="P41" s="40"/>
      <c r="Q41" s="42"/>
      <c r="R41" s="44"/>
      <c r="S41" s="245"/>
      <c r="T41" s="103"/>
      <c r="U41" s="104"/>
      <c r="V41" s="105"/>
      <c r="W41" s="240" t="s">
        <v>188</v>
      </c>
      <c r="X41" s="40"/>
      <c r="Y41" s="42"/>
      <c r="Z41" s="44"/>
      <c r="AA41" s="245"/>
      <c r="AB41" s="103"/>
      <c r="AC41" s="104"/>
      <c r="AD41" s="105"/>
      <c r="AE41" s="240" t="s">
        <v>188</v>
      </c>
      <c r="AJ41" s="41"/>
      <c r="AK41" s="41"/>
      <c r="AL41" s="43"/>
      <c r="AM41" s="40"/>
      <c r="AN41" s="42"/>
      <c r="AO41" s="44"/>
      <c r="AP41" s="245"/>
      <c r="AQ41" s="103"/>
      <c r="AR41" s="104"/>
      <c r="AS41" s="105"/>
      <c r="AT41" s="240" t="s">
        <v>188</v>
      </c>
      <c r="AU41" s="40"/>
      <c r="AV41" s="42"/>
      <c r="AW41" s="44"/>
      <c r="AX41" s="245"/>
      <c r="AY41" s="103"/>
      <c r="AZ41" s="104"/>
      <c r="BA41" s="105"/>
      <c r="BB41" s="240" t="s">
        <v>188</v>
      </c>
    </row>
    <row r="42" spans="13:54" ht="12" customHeight="1">
      <c r="M42" s="41"/>
      <c r="N42" s="41"/>
      <c r="O42" s="43"/>
      <c r="P42" s="40"/>
      <c r="Q42" s="42"/>
      <c r="R42" s="44"/>
      <c r="S42" s="245"/>
      <c r="T42" s="103"/>
      <c r="U42" s="104"/>
      <c r="V42" s="105"/>
      <c r="W42" s="240" t="s">
        <v>188</v>
      </c>
      <c r="X42" s="40"/>
      <c r="Y42" s="42"/>
      <c r="Z42" s="44"/>
      <c r="AA42" s="245"/>
      <c r="AB42" s="103"/>
      <c r="AC42" s="104"/>
      <c r="AD42" s="105"/>
      <c r="AE42" s="240" t="s">
        <v>188</v>
      </c>
      <c r="AJ42" s="41"/>
      <c r="AK42" s="41"/>
      <c r="AL42" s="43"/>
      <c r="AM42" s="40"/>
      <c r="AN42" s="42"/>
      <c r="AO42" s="44"/>
      <c r="AP42" s="245"/>
      <c r="AQ42" s="103"/>
      <c r="AR42" s="104"/>
      <c r="AS42" s="105"/>
      <c r="AT42" s="240" t="s">
        <v>188</v>
      </c>
      <c r="AU42" s="40"/>
      <c r="AV42" s="42"/>
      <c r="AW42" s="44"/>
      <c r="AX42" s="245"/>
      <c r="AY42" s="103"/>
      <c r="AZ42" s="104"/>
      <c r="BA42" s="105"/>
      <c r="BB42" s="240" t="s">
        <v>188</v>
      </c>
    </row>
    <row r="43" spans="13:54" ht="12" customHeight="1">
      <c r="M43" s="41"/>
      <c r="N43" s="41"/>
      <c r="O43" s="43"/>
      <c r="P43" s="40"/>
      <c r="Q43" s="42"/>
      <c r="R43" s="44"/>
      <c r="S43" s="245"/>
      <c r="T43" s="103"/>
      <c r="U43" s="104"/>
      <c r="V43" s="105"/>
      <c r="W43" s="240" t="s">
        <v>188</v>
      </c>
      <c r="X43" s="40"/>
      <c r="Y43" s="42"/>
      <c r="Z43" s="44"/>
      <c r="AA43" s="245"/>
      <c r="AB43" s="103"/>
      <c r="AC43" s="104"/>
      <c r="AD43" s="105"/>
      <c r="AE43" s="240" t="s">
        <v>188</v>
      </c>
      <c r="AJ43" s="41"/>
      <c r="AK43" s="41"/>
      <c r="AL43" s="43"/>
      <c r="AM43" s="40"/>
      <c r="AN43" s="42"/>
      <c r="AO43" s="44"/>
      <c r="AP43" s="245"/>
      <c r="AQ43" s="103"/>
      <c r="AR43" s="104"/>
      <c r="AS43" s="105"/>
      <c r="AT43" s="240" t="s">
        <v>188</v>
      </c>
      <c r="AU43" s="40"/>
      <c r="AV43" s="42"/>
      <c r="AW43" s="44"/>
      <c r="AX43" s="245"/>
      <c r="AY43" s="103"/>
      <c r="AZ43" s="104"/>
      <c r="BA43" s="105"/>
      <c r="BB43" s="240" t="s">
        <v>188</v>
      </c>
    </row>
    <row r="44" spans="13:54" ht="12" customHeight="1">
      <c r="M44" s="41"/>
      <c r="N44" s="41"/>
      <c r="O44" s="43"/>
      <c r="P44" s="40"/>
      <c r="Q44" s="42"/>
      <c r="R44" s="44"/>
      <c r="S44" s="245"/>
      <c r="T44" s="103"/>
      <c r="U44" s="104"/>
      <c r="V44" s="105"/>
      <c r="W44" s="240" t="s">
        <v>188</v>
      </c>
      <c r="X44" s="40"/>
      <c r="Y44" s="42"/>
      <c r="Z44" s="44"/>
      <c r="AA44" s="245"/>
      <c r="AB44" s="103"/>
      <c r="AC44" s="104"/>
      <c r="AD44" s="105"/>
      <c r="AE44" s="240" t="s">
        <v>188</v>
      </c>
      <c r="AJ44" s="41"/>
      <c r="AK44" s="41"/>
      <c r="AL44" s="43"/>
      <c r="AM44" s="40"/>
      <c r="AN44" s="42"/>
      <c r="AO44" s="44"/>
      <c r="AP44" s="245"/>
      <c r="AQ44" s="103"/>
      <c r="AR44" s="104"/>
      <c r="AS44" s="105"/>
      <c r="AT44" s="240" t="s">
        <v>188</v>
      </c>
      <c r="AU44" s="40"/>
      <c r="AV44" s="42"/>
      <c r="AW44" s="44"/>
      <c r="AX44" s="245"/>
      <c r="AY44" s="103"/>
      <c r="AZ44" s="104"/>
      <c r="BA44" s="105"/>
      <c r="BB44" s="240" t="s">
        <v>188</v>
      </c>
    </row>
    <row r="45" spans="13:54" ht="12" customHeight="1">
      <c r="M45" s="55"/>
      <c r="N45" s="55"/>
      <c r="O45" s="57"/>
      <c r="P45" s="54"/>
      <c r="Q45" s="56"/>
      <c r="R45" s="58"/>
      <c r="S45" s="249"/>
      <c r="T45" s="106"/>
      <c r="U45" s="107"/>
      <c r="V45" s="108"/>
      <c r="W45" s="240" t="s">
        <v>188</v>
      </c>
      <c r="X45" s="54"/>
      <c r="Y45" s="56"/>
      <c r="Z45" s="58"/>
      <c r="AA45" s="249"/>
      <c r="AB45" s="106"/>
      <c r="AC45" s="107"/>
      <c r="AD45" s="108"/>
      <c r="AE45" s="240" t="s">
        <v>188</v>
      </c>
      <c r="AJ45" s="41"/>
      <c r="AK45" s="41"/>
      <c r="AL45" s="43"/>
      <c r="AM45" s="40"/>
      <c r="AN45" s="42"/>
      <c r="AO45" s="44"/>
      <c r="AP45" s="245"/>
      <c r="AQ45" s="106"/>
      <c r="AR45" s="107"/>
      <c r="AS45" s="108"/>
      <c r="AT45" s="240" t="s">
        <v>188</v>
      </c>
      <c r="AU45" s="40"/>
      <c r="AV45" s="42"/>
      <c r="AW45" s="44"/>
      <c r="AX45" s="245"/>
      <c r="AY45" s="106"/>
      <c r="AZ45" s="107"/>
      <c r="BA45" s="108"/>
      <c r="BB45" s="240" t="s">
        <v>188</v>
      </c>
    </row>
    <row r="46" spans="13:54" ht="12" customHeight="1">
      <c r="M46" s="55"/>
      <c r="N46" s="55"/>
      <c r="O46" s="57"/>
      <c r="P46" s="54"/>
      <c r="Q46" s="56"/>
      <c r="R46" s="58"/>
      <c r="S46" s="249"/>
      <c r="T46" s="106"/>
      <c r="U46" s="107"/>
      <c r="V46" s="108"/>
      <c r="W46" s="240" t="s">
        <v>188</v>
      </c>
      <c r="X46" s="54"/>
      <c r="Y46" s="56"/>
      <c r="Z46" s="58"/>
      <c r="AA46" s="249"/>
      <c r="AB46" s="106"/>
      <c r="AC46" s="107"/>
      <c r="AD46" s="108"/>
      <c r="AE46" s="240" t="s">
        <v>188</v>
      </c>
      <c r="AJ46" s="41"/>
      <c r="AK46" s="41"/>
      <c r="AL46" s="43"/>
      <c r="AM46" s="40"/>
      <c r="AN46" s="42"/>
      <c r="AO46" s="44"/>
      <c r="AP46" s="245"/>
      <c r="AQ46" s="106"/>
      <c r="AR46" s="107"/>
      <c r="AS46" s="108"/>
      <c r="AT46" s="240" t="s">
        <v>188</v>
      </c>
      <c r="AU46" s="40"/>
      <c r="AV46" s="42"/>
      <c r="AW46" s="44"/>
      <c r="AX46" s="245"/>
      <c r="AY46" s="106"/>
      <c r="AZ46" s="107"/>
      <c r="BA46" s="108"/>
      <c r="BB46" s="240" t="s">
        <v>188</v>
      </c>
    </row>
    <row r="47" spans="13:54" ht="12" customHeight="1">
      <c r="M47" s="55"/>
      <c r="N47" s="55"/>
      <c r="O47" s="57"/>
      <c r="P47" s="54"/>
      <c r="Q47" s="56"/>
      <c r="R47" s="58"/>
      <c r="S47" s="249"/>
      <c r="T47" s="106"/>
      <c r="U47" s="107"/>
      <c r="V47" s="108"/>
      <c r="W47" s="240" t="s">
        <v>188</v>
      </c>
      <c r="X47" s="54"/>
      <c r="Y47" s="56"/>
      <c r="Z47" s="58"/>
      <c r="AA47" s="249"/>
      <c r="AB47" s="106"/>
      <c r="AC47" s="107"/>
      <c r="AD47" s="108"/>
      <c r="AE47" s="240" t="s">
        <v>188</v>
      </c>
      <c r="AJ47" s="41"/>
      <c r="AK47" s="41"/>
      <c r="AL47" s="43"/>
      <c r="AM47" s="40"/>
      <c r="AN47" s="42"/>
      <c r="AO47" s="44"/>
      <c r="AP47" s="245"/>
      <c r="AQ47" s="106"/>
      <c r="AR47" s="107"/>
      <c r="AS47" s="108"/>
      <c r="AT47" s="240" t="s">
        <v>188</v>
      </c>
      <c r="AU47" s="40"/>
      <c r="AV47" s="42"/>
      <c r="AW47" s="44"/>
      <c r="AX47" s="245"/>
      <c r="AY47" s="106"/>
      <c r="AZ47" s="107"/>
      <c r="BA47" s="108"/>
      <c r="BB47" s="240" t="s">
        <v>188</v>
      </c>
    </row>
    <row r="48" spans="13:54" ht="12" customHeight="1">
      <c r="M48" s="55"/>
      <c r="N48" s="55"/>
      <c r="O48" s="57"/>
      <c r="P48" s="54"/>
      <c r="Q48" s="56"/>
      <c r="R48" s="58"/>
      <c r="S48" s="249"/>
      <c r="T48" s="106"/>
      <c r="U48" s="107"/>
      <c r="V48" s="108"/>
      <c r="W48" s="240" t="s">
        <v>188</v>
      </c>
      <c r="X48" s="54"/>
      <c r="Y48" s="56"/>
      <c r="Z48" s="58"/>
      <c r="AA48" s="249"/>
      <c r="AB48" s="106"/>
      <c r="AC48" s="107"/>
      <c r="AD48" s="108"/>
      <c r="AE48" s="240" t="s">
        <v>188</v>
      </c>
      <c r="AJ48" s="41"/>
      <c r="AK48" s="41"/>
      <c r="AL48" s="43"/>
      <c r="AM48" s="40"/>
      <c r="AN48" s="42"/>
      <c r="AO48" s="44"/>
      <c r="AP48" s="245"/>
      <c r="AQ48" s="106"/>
      <c r="AR48" s="107"/>
      <c r="AS48" s="108"/>
      <c r="AT48" s="240" t="s">
        <v>188</v>
      </c>
      <c r="AU48" s="40"/>
      <c r="AV48" s="42"/>
      <c r="AW48" s="44"/>
      <c r="AX48" s="245"/>
      <c r="AY48" s="106"/>
      <c r="AZ48" s="107"/>
      <c r="BA48" s="108"/>
      <c r="BB48" s="240" t="s">
        <v>188</v>
      </c>
    </row>
    <row r="49" spans="13:54" ht="12" customHeight="1">
      <c r="M49" s="55"/>
      <c r="N49" s="55"/>
      <c r="O49" s="57"/>
      <c r="P49" s="54"/>
      <c r="Q49" s="56"/>
      <c r="R49" s="58"/>
      <c r="S49" s="249"/>
      <c r="T49" s="106"/>
      <c r="U49" s="107"/>
      <c r="V49" s="108"/>
      <c r="W49" s="240" t="s">
        <v>188</v>
      </c>
      <c r="X49" s="54"/>
      <c r="Y49" s="56"/>
      <c r="Z49" s="58"/>
      <c r="AA49" s="249"/>
      <c r="AB49" s="106"/>
      <c r="AC49" s="107"/>
      <c r="AD49" s="108"/>
      <c r="AE49" s="240" t="s">
        <v>188</v>
      </c>
      <c r="AJ49" s="41"/>
      <c r="AK49" s="41"/>
      <c r="AL49" s="43"/>
      <c r="AM49" s="40"/>
      <c r="AN49" s="42"/>
      <c r="AO49" s="44"/>
      <c r="AP49" s="245"/>
      <c r="AQ49" s="106"/>
      <c r="AR49" s="107"/>
      <c r="AS49" s="108"/>
      <c r="AT49" s="240" t="s">
        <v>188</v>
      </c>
      <c r="AU49" s="40"/>
      <c r="AV49" s="42"/>
      <c r="AW49" s="44"/>
      <c r="AX49" s="245"/>
      <c r="AY49" s="106"/>
      <c r="AZ49" s="107"/>
      <c r="BA49" s="108"/>
      <c r="BB49" s="240" t="s">
        <v>188</v>
      </c>
    </row>
    <row r="50" spans="13:54" ht="12" customHeight="1">
      <c r="M50" s="55"/>
      <c r="N50" s="55"/>
      <c r="O50" s="57"/>
      <c r="P50" s="54"/>
      <c r="Q50" s="56"/>
      <c r="R50" s="58"/>
      <c r="S50" s="249"/>
      <c r="T50" s="106"/>
      <c r="U50" s="107"/>
      <c r="V50" s="108"/>
      <c r="W50" s="240" t="s">
        <v>188</v>
      </c>
      <c r="X50" s="54"/>
      <c r="Y50" s="56"/>
      <c r="Z50" s="58"/>
      <c r="AA50" s="249"/>
      <c r="AB50" s="106"/>
      <c r="AC50" s="107"/>
      <c r="AD50" s="108"/>
      <c r="AE50" s="240" t="s">
        <v>188</v>
      </c>
      <c r="AJ50" s="41"/>
      <c r="AK50" s="41"/>
      <c r="AL50" s="43"/>
      <c r="AM50" s="40"/>
      <c r="AN50" s="42"/>
      <c r="AO50" s="44"/>
      <c r="AP50" s="245"/>
      <c r="AQ50" s="106"/>
      <c r="AR50" s="107"/>
      <c r="AS50" s="108"/>
      <c r="AT50" s="240" t="s">
        <v>188</v>
      </c>
      <c r="AU50" s="40"/>
      <c r="AV50" s="42"/>
      <c r="AW50" s="44"/>
      <c r="AX50" s="245"/>
      <c r="AY50" s="106"/>
      <c r="AZ50" s="107"/>
      <c r="BA50" s="108"/>
      <c r="BB50" s="240" t="s">
        <v>188</v>
      </c>
    </row>
    <row r="51" spans="13:54" ht="12" customHeight="1">
      <c r="M51" s="55"/>
      <c r="N51" s="55"/>
      <c r="O51" s="57"/>
      <c r="P51" s="54"/>
      <c r="Q51" s="56"/>
      <c r="R51" s="58"/>
      <c r="S51" s="249"/>
      <c r="T51" s="106"/>
      <c r="U51" s="107"/>
      <c r="V51" s="108"/>
      <c r="W51" s="242"/>
      <c r="X51" s="54"/>
      <c r="Y51" s="56"/>
      <c r="Z51" s="58"/>
      <c r="AA51" s="249"/>
      <c r="AB51" s="106"/>
      <c r="AC51" s="107"/>
      <c r="AD51" s="108"/>
      <c r="AE51" s="242"/>
      <c r="AJ51" s="41"/>
      <c r="AK51" s="41"/>
      <c r="AL51" s="43"/>
      <c r="AM51" s="40"/>
      <c r="AN51" s="42"/>
      <c r="AO51" s="44"/>
      <c r="AP51" s="245"/>
      <c r="AQ51" s="106"/>
      <c r="AR51" s="107"/>
      <c r="AS51" s="108"/>
      <c r="AT51" s="242"/>
      <c r="AU51" s="40"/>
      <c r="AV51" s="42"/>
      <c r="AW51" s="44"/>
      <c r="AX51" s="245"/>
      <c r="AY51" s="106"/>
      <c r="AZ51" s="107"/>
      <c r="BA51" s="108"/>
      <c r="BB51" s="242"/>
    </row>
    <row r="52" spans="13:54" ht="12" customHeight="1">
      <c r="M52" s="55"/>
      <c r="N52" s="55"/>
      <c r="O52" s="57"/>
      <c r="P52" s="54"/>
      <c r="Q52" s="56"/>
      <c r="R52" s="58"/>
      <c r="S52" s="249"/>
      <c r="T52" s="106"/>
      <c r="U52" s="107"/>
      <c r="V52" s="108"/>
      <c r="W52" s="242"/>
      <c r="X52" s="54"/>
      <c r="Y52" s="56"/>
      <c r="Z52" s="58"/>
      <c r="AA52" s="249"/>
      <c r="AB52" s="106"/>
      <c r="AC52" s="107"/>
      <c r="AD52" s="108"/>
      <c r="AE52" s="242"/>
      <c r="AJ52" s="41"/>
      <c r="AK52" s="41"/>
      <c r="AL52" s="43"/>
      <c r="AM52" s="40"/>
      <c r="AN52" s="42"/>
      <c r="AO52" s="44"/>
      <c r="AP52" s="245"/>
      <c r="AQ52" s="106"/>
      <c r="AR52" s="107"/>
      <c r="AS52" s="108"/>
      <c r="AT52" s="242"/>
      <c r="AU52" s="40"/>
      <c r="AV52" s="42"/>
      <c r="AW52" s="44"/>
      <c r="AX52" s="245"/>
      <c r="AY52" s="106"/>
      <c r="AZ52" s="107"/>
      <c r="BA52" s="108"/>
      <c r="BB52" s="242"/>
    </row>
    <row r="53" spans="13:54" ht="12" customHeight="1">
      <c r="M53" s="55"/>
      <c r="N53" s="55"/>
      <c r="O53" s="57"/>
      <c r="P53" s="54"/>
      <c r="Q53" s="56"/>
      <c r="R53" s="58"/>
      <c r="S53" s="249"/>
      <c r="T53" s="106"/>
      <c r="U53" s="107"/>
      <c r="V53" s="108"/>
      <c r="W53" s="242"/>
      <c r="X53" s="54"/>
      <c r="Y53" s="56"/>
      <c r="Z53" s="58"/>
      <c r="AA53" s="249"/>
      <c r="AB53" s="106"/>
      <c r="AC53" s="107"/>
      <c r="AD53" s="108"/>
      <c r="AE53" s="242"/>
      <c r="AJ53" s="41"/>
      <c r="AK53" s="41"/>
      <c r="AL53" s="43"/>
      <c r="AM53" s="40"/>
      <c r="AN53" s="42"/>
      <c r="AO53" s="44"/>
      <c r="AP53" s="245"/>
      <c r="AQ53" s="106"/>
      <c r="AR53" s="107"/>
      <c r="AS53" s="108"/>
      <c r="AT53" s="242"/>
      <c r="AU53" s="40"/>
      <c r="AV53" s="42"/>
      <c r="AW53" s="44"/>
      <c r="AX53" s="245"/>
      <c r="AY53" s="106"/>
      <c r="AZ53" s="107"/>
      <c r="BA53" s="108"/>
      <c r="BB53" s="242"/>
    </row>
    <row r="54" spans="13:54" ht="12" customHeight="1">
      <c r="M54" s="55"/>
      <c r="N54" s="55"/>
      <c r="O54" s="57"/>
      <c r="P54" s="54"/>
      <c r="Q54" s="56"/>
      <c r="R54" s="58"/>
      <c r="S54" s="249"/>
      <c r="T54" s="106"/>
      <c r="U54" s="107"/>
      <c r="V54" s="108"/>
      <c r="W54" s="242"/>
      <c r="X54" s="54"/>
      <c r="Y54" s="56"/>
      <c r="Z54" s="58"/>
      <c r="AA54" s="249"/>
      <c r="AB54" s="106"/>
      <c r="AC54" s="107"/>
      <c r="AD54" s="108"/>
      <c r="AE54" s="242"/>
      <c r="AJ54" s="41"/>
      <c r="AK54" s="41"/>
      <c r="AL54" s="43"/>
      <c r="AM54" s="40"/>
      <c r="AN54" s="42"/>
      <c r="AO54" s="44"/>
      <c r="AP54" s="245"/>
      <c r="AQ54" s="106"/>
      <c r="AR54" s="107"/>
      <c r="AS54" s="108"/>
      <c r="AT54" s="242"/>
      <c r="AU54" s="40"/>
      <c r="AV54" s="42"/>
      <c r="AW54" s="44"/>
      <c r="AX54" s="245"/>
      <c r="AY54" s="106"/>
      <c r="AZ54" s="107"/>
      <c r="BA54" s="108"/>
      <c r="BB54" s="242"/>
    </row>
    <row r="55" spans="13:54" ht="12" customHeight="1">
      <c r="M55" s="55"/>
      <c r="N55" s="55"/>
      <c r="O55" s="57"/>
      <c r="P55" s="54"/>
      <c r="Q55" s="56"/>
      <c r="R55" s="58"/>
      <c r="S55" s="249"/>
      <c r="T55" s="106"/>
      <c r="U55" s="107"/>
      <c r="V55" s="108"/>
      <c r="W55" s="242"/>
      <c r="X55" s="54"/>
      <c r="Y55" s="56"/>
      <c r="Z55" s="58"/>
      <c r="AA55" s="249"/>
      <c r="AB55" s="106"/>
      <c r="AC55" s="107"/>
      <c r="AD55" s="108"/>
      <c r="AE55" s="242"/>
      <c r="AJ55" s="41"/>
      <c r="AK55" s="41"/>
      <c r="AL55" s="43"/>
      <c r="AM55" s="40"/>
      <c r="AN55" s="42"/>
      <c r="AO55" s="44"/>
      <c r="AP55" s="245"/>
      <c r="AQ55" s="106"/>
      <c r="AR55" s="107"/>
      <c r="AS55" s="108"/>
      <c r="AT55" s="242"/>
      <c r="AU55" s="40"/>
      <c r="AV55" s="42"/>
      <c r="AW55" s="44"/>
      <c r="AX55" s="245"/>
      <c r="AY55" s="106"/>
      <c r="AZ55" s="107"/>
      <c r="BA55" s="108"/>
      <c r="BB55" s="242"/>
    </row>
    <row r="56" spans="13:54" ht="12" customHeight="1">
      <c r="M56" s="55"/>
      <c r="N56" s="55"/>
      <c r="O56" s="57"/>
      <c r="P56" s="54"/>
      <c r="Q56" s="56"/>
      <c r="R56" s="58"/>
      <c r="S56" s="249"/>
      <c r="T56" s="106"/>
      <c r="U56" s="107"/>
      <c r="V56" s="108"/>
      <c r="W56" s="242"/>
      <c r="X56" s="54"/>
      <c r="Y56" s="56"/>
      <c r="Z56" s="58"/>
      <c r="AA56" s="249"/>
      <c r="AB56" s="106"/>
      <c r="AC56" s="107"/>
      <c r="AD56" s="108"/>
      <c r="AE56" s="242"/>
      <c r="AJ56" s="41"/>
      <c r="AK56" s="41"/>
      <c r="AL56" s="43"/>
      <c r="AM56" s="40"/>
      <c r="AN56" s="42"/>
      <c r="AO56" s="44"/>
      <c r="AP56" s="245"/>
      <c r="AQ56" s="106"/>
      <c r="AR56" s="107"/>
      <c r="AS56" s="108"/>
      <c r="AT56" s="242"/>
      <c r="AU56" s="40"/>
      <c r="AV56" s="42"/>
      <c r="AW56" s="44"/>
      <c r="AX56" s="245"/>
      <c r="AY56" s="106"/>
      <c r="AZ56" s="107"/>
      <c r="BA56" s="108"/>
      <c r="BB56" s="242"/>
    </row>
    <row r="57" spans="13:54" ht="12" customHeight="1">
      <c r="M57" s="55"/>
      <c r="N57" s="55"/>
      <c r="O57" s="57"/>
      <c r="P57" s="54"/>
      <c r="Q57" s="56"/>
      <c r="R57" s="58"/>
      <c r="S57" s="249"/>
      <c r="T57" s="106"/>
      <c r="U57" s="107"/>
      <c r="V57" s="108"/>
      <c r="W57" s="242"/>
      <c r="X57" s="54"/>
      <c r="Y57" s="56"/>
      <c r="Z57" s="58"/>
      <c r="AA57" s="249"/>
      <c r="AB57" s="106"/>
      <c r="AC57" s="107"/>
      <c r="AD57" s="108"/>
      <c r="AE57" s="242"/>
      <c r="AJ57" s="41"/>
      <c r="AK57" s="41"/>
      <c r="AL57" s="43"/>
      <c r="AM57" s="40"/>
      <c r="AN57" s="42"/>
      <c r="AO57" s="44"/>
      <c r="AP57" s="245"/>
      <c r="AQ57" s="106"/>
      <c r="AR57" s="107"/>
      <c r="AS57" s="108"/>
      <c r="AT57" s="242"/>
      <c r="AU57" s="40"/>
      <c r="AV57" s="42"/>
      <c r="AW57" s="44"/>
      <c r="AX57" s="245"/>
      <c r="AY57" s="106"/>
      <c r="AZ57" s="107"/>
      <c r="BA57" s="108"/>
      <c r="BB57" s="242"/>
    </row>
    <row r="58" spans="13:54" ht="12" customHeight="1">
      <c r="M58" s="55"/>
      <c r="N58" s="55"/>
      <c r="O58" s="57"/>
      <c r="P58" s="54"/>
      <c r="Q58" s="56"/>
      <c r="R58" s="58"/>
      <c r="S58" s="249"/>
      <c r="T58" s="106"/>
      <c r="U58" s="107"/>
      <c r="V58" s="108"/>
      <c r="W58" s="242"/>
      <c r="X58" s="54"/>
      <c r="Y58" s="56"/>
      <c r="Z58" s="58"/>
      <c r="AA58" s="249"/>
      <c r="AB58" s="106"/>
      <c r="AC58" s="107"/>
      <c r="AD58" s="108"/>
      <c r="AE58" s="242"/>
      <c r="AQ58" s="106"/>
      <c r="AR58" s="107"/>
      <c r="AS58" s="108"/>
      <c r="AT58" s="242"/>
      <c r="AY58" s="106"/>
      <c r="AZ58" s="107"/>
      <c r="BA58" s="108"/>
      <c r="BB58" s="242"/>
    </row>
    <row r="59" spans="13:54" ht="12" customHeight="1">
      <c r="M59" s="55"/>
      <c r="N59" s="55"/>
      <c r="O59" s="57"/>
      <c r="P59" s="54"/>
      <c r="Q59" s="56"/>
      <c r="R59" s="58"/>
      <c r="S59" s="249"/>
      <c r="T59" s="106"/>
      <c r="U59" s="107"/>
      <c r="V59" s="108"/>
      <c r="W59" s="242"/>
      <c r="X59" s="54"/>
      <c r="Y59" s="56"/>
      <c r="Z59" s="58"/>
      <c r="AA59" s="249"/>
      <c r="AB59" s="106"/>
      <c r="AC59" s="107"/>
      <c r="AD59" s="108"/>
      <c r="AE59" s="242"/>
      <c r="AQ59" s="106"/>
      <c r="AR59" s="107"/>
      <c r="AS59" s="108"/>
      <c r="AT59" s="242"/>
      <c r="AY59" s="106"/>
      <c r="AZ59" s="107"/>
      <c r="BA59" s="108"/>
      <c r="BB59" s="242"/>
    </row>
    <row r="60" spans="13:54" ht="12" customHeight="1">
      <c r="M60" s="55"/>
      <c r="N60" s="55"/>
      <c r="O60" s="57"/>
      <c r="P60" s="54"/>
      <c r="Q60" s="56"/>
      <c r="R60" s="58"/>
      <c r="S60" s="249"/>
      <c r="T60" s="106"/>
      <c r="U60" s="107"/>
      <c r="V60" s="108"/>
      <c r="W60" s="242"/>
      <c r="X60" s="54"/>
      <c r="Y60" s="56"/>
      <c r="Z60" s="58"/>
      <c r="AA60" s="249"/>
      <c r="AB60" s="106"/>
      <c r="AC60" s="107"/>
      <c r="AD60" s="108"/>
      <c r="AE60" s="242"/>
      <c r="AQ60" s="106"/>
      <c r="AR60" s="107"/>
      <c r="AS60" s="108"/>
      <c r="AT60" s="242"/>
      <c r="AY60" s="106"/>
      <c r="AZ60" s="107"/>
      <c r="BA60" s="108"/>
      <c r="BB60" s="242"/>
    </row>
  </sheetData>
  <mergeCells count="28">
    <mergeCell ref="AF32:BA35"/>
    <mergeCell ref="AU2:AX2"/>
    <mergeCell ref="AM2:AP2"/>
    <mergeCell ref="T2:W2"/>
    <mergeCell ref="B2:D2"/>
    <mergeCell ref="E2:G2"/>
    <mergeCell ref="I2:I3"/>
    <mergeCell ref="J2:J3"/>
    <mergeCell ref="AY2:BB2"/>
    <mergeCell ref="P1:AE1"/>
    <mergeCell ref="AM1:BB1"/>
    <mergeCell ref="I1:O1"/>
    <mergeCell ref="M2:O2"/>
    <mergeCell ref="AF1:AL1"/>
    <mergeCell ref="AJ2:AL2"/>
    <mergeCell ref="AB2:AE2"/>
    <mergeCell ref="AH2:AH3"/>
    <mergeCell ref="AI2:AI3"/>
    <mergeCell ref="A7:G12"/>
    <mergeCell ref="AQ2:AT2"/>
    <mergeCell ref="A1:A3"/>
    <mergeCell ref="B1:G1"/>
    <mergeCell ref="K2:K3"/>
    <mergeCell ref="L2:L3"/>
    <mergeCell ref="P2:S2"/>
    <mergeCell ref="X2:AA2"/>
    <mergeCell ref="AF2:AF3"/>
    <mergeCell ref="AG2:AG3"/>
  </mergeCells>
  <phoneticPr fontId="0" type="noConversion"/>
  <printOptions gridLines="1"/>
  <pageMargins left="0.7" right="0.7" top="0.75" bottom="0.75" header="0.3" footer="0.3"/>
  <pageSetup paperSize="9" scale="86" fitToWidth="2" orientation="landscape" r:id="rId1"/>
  <colBreaks count="2" manualBreakCount="2">
    <brk id="7" max="1048575" man="1"/>
    <brk id="3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HD57"/>
  <sheetViews>
    <sheetView showZeros="0" topLeftCell="A19" zoomScale="70" zoomScaleNormal="70" workbookViewId="0">
      <selection activeCell="S55" sqref="S55"/>
    </sheetView>
  </sheetViews>
  <sheetFormatPr defaultRowHeight="15"/>
  <cols>
    <col min="1" max="1" width="9.140625" style="150"/>
    <col min="2" max="2" width="23" customWidth="1"/>
    <col min="3" max="3" width="2.85546875" customWidth="1"/>
    <col min="4" max="9" width="9.140625" style="81"/>
    <col min="10" max="10" width="9.140625" style="80"/>
    <col min="11" max="11" width="9.140625" style="81"/>
    <col min="12" max="13" width="9.140625" style="80"/>
    <col min="14" max="14" width="9.140625" style="81"/>
    <col min="15" max="15" width="9.140625" style="80"/>
    <col min="18" max="18" width="9.140625" style="81"/>
    <col min="22" max="22" width="9.140625" style="81"/>
    <col min="26" max="26" width="9.140625" style="81"/>
    <col min="29" max="29" width="9.140625" style="81"/>
    <col min="32" max="32" width="9.140625" style="81"/>
    <col min="35" max="35" width="9.140625" style="81"/>
    <col min="38" max="38" width="9.140625" style="81"/>
    <col min="43" max="43" width="9.140625" style="81"/>
    <col min="47" max="99" width="0" hidden="1" customWidth="1"/>
    <col min="102" max="102" width="24.42578125" customWidth="1"/>
    <col min="103" max="103" width="3" customWidth="1"/>
  </cols>
  <sheetData>
    <row r="1" spans="1:146" ht="33.75" customHeight="1">
      <c r="A1" s="807" t="s">
        <v>23</v>
      </c>
      <c r="B1" s="807"/>
      <c r="C1" s="631" t="s">
        <v>243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807" t="s">
        <v>23</v>
      </c>
      <c r="CX1" s="807"/>
      <c r="CY1" s="633" t="s">
        <v>245</v>
      </c>
      <c r="CZ1" s="273"/>
      <c r="DA1" s="271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  <c r="EE1" s="273"/>
      <c r="EF1" s="273"/>
      <c r="EG1" s="273"/>
      <c r="EH1" s="273"/>
      <c r="EI1" s="273"/>
      <c r="EJ1" s="273"/>
      <c r="EK1" s="273"/>
      <c r="EL1" s="273"/>
      <c r="EM1" s="273"/>
      <c r="EN1" s="271"/>
      <c r="EO1" s="273"/>
      <c r="EP1" s="274"/>
    </row>
    <row r="2" spans="1:146" ht="25.5" customHeight="1">
      <c r="A2" s="807"/>
      <c r="B2" s="807"/>
      <c r="C2" s="632" t="s">
        <v>185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O2" s="174"/>
      <c r="CP2" s="174"/>
      <c r="CQ2" s="174"/>
      <c r="CR2" s="174"/>
      <c r="CS2" s="174"/>
      <c r="CT2" s="174"/>
      <c r="CU2" s="174"/>
      <c r="CV2" s="174"/>
      <c r="CW2" s="807"/>
      <c r="CX2" s="807"/>
      <c r="CY2" s="632" t="s">
        <v>185</v>
      </c>
      <c r="CZ2" s="174"/>
      <c r="DA2" s="2"/>
      <c r="DB2" s="174"/>
      <c r="DC2" s="174"/>
      <c r="DD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  <c r="DR2" s="174"/>
      <c r="DS2" s="174"/>
      <c r="DT2" s="174"/>
      <c r="DU2" s="174"/>
      <c r="DV2" s="174"/>
      <c r="DW2" s="174"/>
      <c r="DX2" s="174"/>
      <c r="DY2" s="174"/>
      <c r="DZ2" s="174"/>
      <c r="EA2" s="174"/>
      <c r="EB2" s="174"/>
      <c r="EC2" s="174"/>
      <c r="ED2" s="174"/>
      <c r="EE2" s="174"/>
      <c r="EF2" s="174"/>
      <c r="EG2" s="174"/>
      <c r="EH2" s="174"/>
      <c r="EI2" s="174"/>
      <c r="EJ2" s="174"/>
      <c r="EK2" s="174"/>
      <c r="EL2" s="174"/>
      <c r="EM2" s="174"/>
      <c r="EN2" s="2"/>
      <c r="EO2" s="174"/>
      <c r="EP2" s="275"/>
    </row>
    <row r="3" spans="1:146" ht="15" customHeight="1">
      <c r="A3" s="808" t="s">
        <v>244</v>
      </c>
      <c r="B3" s="808"/>
      <c r="C3" s="17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174"/>
      <c r="CV3" s="174"/>
      <c r="CW3" s="808" t="s">
        <v>246</v>
      </c>
      <c r="CX3" s="808"/>
      <c r="CY3" s="171"/>
      <c r="CZ3" s="172"/>
      <c r="DA3" s="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2"/>
      <c r="EO3" s="172"/>
      <c r="EP3" s="275"/>
    </row>
    <row r="4" spans="1:146" ht="64.5" customHeight="1">
      <c r="A4" s="756" t="s">
        <v>180</v>
      </c>
      <c r="B4" s="756"/>
      <c r="C4" s="271"/>
      <c r="D4" s="91" t="s">
        <v>238</v>
      </c>
      <c r="E4" s="529" t="s">
        <v>384</v>
      </c>
      <c r="F4" s="93" t="s">
        <v>240</v>
      </c>
      <c r="G4" s="91" t="s">
        <v>238</v>
      </c>
      <c r="H4" s="529" t="s">
        <v>384</v>
      </c>
      <c r="I4" s="93" t="s">
        <v>240</v>
      </c>
      <c r="J4" s="91" t="s">
        <v>238</v>
      </c>
      <c r="K4" s="529" t="s">
        <v>384</v>
      </c>
      <c r="L4" s="93" t="s">
        <v>240</v>
      </c>
      <c r="M4" s="91" t="s">
        <v>238</v>
      </c>
      <c r="N4" s="529" t="s">
        <v>384</v>
      </c>
      <c r="O4" s="93" t="s">
        <v>240</v>
      </c>
      <c r="P4" s="91" t="s">
        <v>238</v>
      </c>
      <c r="Q4" s="92" t="s">
        <v>297</v>
      </c>
      <c r="R4" s="529" t="s">
        <v>384</v>
      </c>
      <c r="S4" s="93" t="s">
        <v>240</v>
      </c>
      <c r="T4" s="91" t="s">
        <v>238</v>
      </c>
      <c r="U4" s="93" t="s">
        <v>240</v>
      </c>
      <c r="V4" s="529" t="s">
        <v>384</v>
      </c>
      <c r="W4" s="93" t="s">
        <v>240</v>
      </c>
      <c r="X4" s="91" t="s">
        <v>238</v>
      </c>
      <c r="Y4" s="92" t="s">
        <v>297</v>
      </c>
      <c r="Z4" s="529" t="s">
        <v>384</v>
      </c>
      <c r="AA4" s="93" t="s">
        <v>240</v>
      </c>
      <c r="AB4" s="91" t="s">
        <v>238</v>
      </c>
      <c r="AC4" s="529" t="s">
        <v>384</v>
      </c>
      <c r="AD4" s="93" t="s">
        <v>240</v>
      </c>
      <c r="AE4" s="91" t="s">
        <v>238</v>
      </c>
      <c r="AF4" s="529" t="s">
        <v>384</v>
      </c>
      <c r="AG4" s="93" t="s">
        <v>240</v>
      </c>
      <c r="AH4" s="91" t="s">
        <v>238</v>
      </c>
      <c r="AI4" s="529" t="s">
        <v>384</v>
      </c>
      <c r="AJ4" s="92" t="s">
        <v>297</v>
      </c>
      <c r="AK4" s="91" t="s">
        <v>238</v>
      </c>
      <c r="AL4" s="529" t="s">
        <v>384</v>
      </c>
      <c r="AM4" s="93" t="s">
        <v>240</v>
      </c>
      <c r="AN4" s="91" t="s">
        <v>238</v>
      </c>
      <c r="AO4" s="91" t="s">
        <v>238</v>
      </c>
      <c r="AP4" s="93" t="s">
        <v>240</v>
      </c>
      <c r="AQ4" s="529" t="s">
        <v>384</v>
      </c>
      <c r="AR4" s="93" t="s">
        <v>240</v>
      </c>
      <c r="AS4" s="92" t="s">
        <v>297</v>
      </c>
      <c r="AT4" s="91" t="s">
        <v>238</v>
      </c>
      <c r="AU4" s="381"/>
      <c r="AV4" s="381"/>
      <c r="AW4" s="381"/>
      <c r="AX4" s="381"/>
      <c r="AY4" s="381"/>
      <c r="AZ4" s="381"/>
      <c r="BA4" s="381"/>
      <c r="BB4" s="381"/>
      <c r="BC4" s="381"/>
      <c r="BD4" s="381"/>
      <c r="BE4" s="381"/>
      <c r="BF4" s="381"/>
      <c r="BG4" s="381"/>
      <c r="BH4" s="381"/>
      <c r="BI4" s="381"/>
      <c r="BJ4" s="381"/>
      <c r="BK4" s="381"/>
      <c r="BL4" s="381"/>
      <c r="BM4" s="381"/>
      <c r="BN4" s="381"/>
      <c r="BO4" s="381"/>
      <c r="BP4" s="381"/>
      <c r="BQ4" s="381"/>
      <c r="BR4" s="381"/>
      <c r="BS4" s="381"/>
      <c r="BT4" s="381"/>
      <c r="BU4" s="381"/>
      <c r="BV4" s="381"/>
      <c r="BW4" s="381"/>
      <c r="BX4" s="381"/>
      <c r="BY4" s="381"/>
      <c r="BZ4" s="381"/>
      <c r="CA4" s="381"/>
      <c r="CB4" s="381"/>
      <c r="CC4" s="381"/>
      <c r="CD4" s="381"/>
      <c r="CE4" s="381"/>
      <c r="CF4" s="381"/>
      <c r="CG4" s="381"/>
      <c r="CH4" s="381"/>
      <c r="CI4" s="381"/>
      <c r="CJ4" s="381"/>
      <c r="CK4" s="381"/>
      <c r="CL4" s="381"/>
      <c r="CM4" s="381"/>
      <c r="CN4" s="381"/>
      <c r="CO4" s="381"/>
      <c r="CP4" s="381"/>
      <c r="CQ4" s="381"/>
      <c r="CR4" s="381"/>
      <c r="CS4" s="381"/>
      <c r="CT4" s="381"/>
      <c r="CU4" s="381"/>
      <c r="CV4" s="381"/>
      <c r="CW4" s="756" t="s">
        <v>180</v>
      </c>
      <c r="CX4" s="756"/>
      <c r="CY4" s="396"/>
      <c r="CZ4" s="91" t="s">
        <v>241</v>
      </c>
      <c r="DA4" s="93" t="s">
        <v>242</v>
      </c>
      <c r="DB4" s="91" t="s">
        <v>241</v>
      </c>
      <c r="DC4" s="92" t="s">
        <v>298</v>
      </c>
      <c r="DD4" s="529" t="s">
        <v>366</v>
      </c>
      <c r="DE4" s="91" t="s">
        <v>241</v>
      </c>
      <c r="DF4" s="93" t="s">
        <v>242</v>
      </c>
      <c r="DG4" s="529" t="s">
        <v>366</v>
      </c>
      <c r="DH4" s="91" t="s">
        <v>241</v>
      </c>
      <c r="DI4" s="93" t="s">
        <v>242</v>
      </c>
      <c r="DJ4" s="529" t="s">
        <v>366</v>
      </c>
      <c r="DK4" s="91" t="s">
        <v>241</v>
      </c>
      <c r="DL4" s="93" t="s">
        <v>242</v>
      </c>
      <c r="DM4" s="529" t="s">
        <v>366</v>
      </c>
      <c r="DN4" s="92" t="s">
        <v>298</v>
      </c>
      <c r="DO4" s="91" t="s">
        <v>241</v>
      </c>
      <c r="DP4" s="93" t="s">
        <v>242</v>
      </c>
      <c r="DQ4" s="529" t="s">
        <v>366</v>
      </c>
      <c r="DR4" s="93" t="s">
        <v>242</v>
      </c>
      <c r="DS4" s="91" t="s">
        <v>241</v>
      </c>
      <c r="DT4" s="93" t="s">
        <v>242</v>
      </c>
      <c r="DU4" s="529" t="s">
        <v>366</v>
      </c>
      <c r="DV4" s="92" t="s">
        <v>298</v>
      </c>
      <c r="DW4" s="91" t="s">
        <v>241</v>
      </c>
      <c r="DX4" s="93" t="s">
        <v>242</v>
      </c>
      <c r="DY4" s="529" t="s">
        <v>366</v>
      </c>
      <c r="DZ4" s="91" t="s">
        <v>241</v>
      </c>
      <c r="EA4" s="93" t="s">
        <v>242</v>
      </c>
      <c r="EB4" s="529" t="s">
        <v>366</v>
      </c>
      <c r="EC4" s="91" t="s">
        <v>241</v>
      </c>
      <c r="ED4" s="93" t="s">
        <v>242</v>
      </c>
      <c r="EE4" s="529" t="s">
        <v>366</v>
      </c>
      <c r="EF4" s="91" t="s">
        <v>241</v>
      </c>
      <c r="EG4" s="92" t="s">
        <v>298</v>
      </c>
      <c r="EH4" s="529" t="s">
        <v>366</v>
      </c>
      <c r="EI4" s="91" t="s">
        <v>241</v>
      </c>
      <c r="EJ4" s="93" t="s">
        <v>242</v>
      </c>
      <c r="EK4" s="529" t="s">
        <v>366</v>
      </c>
      <c r="EL4" s="93" t="s">
        <v>242</v>
      </c>
      <c r="EM4" s="91" t="s">
        <v>241</v>
      </c>
      <c r="EN4" s="93" t="s">
        <v>242</v>
      </c>
      <c r="EO4" s="529" t="s">
        <v>366</v>
      </c>
      <c r="EP4" s="91" t="s">
        <v>241</v>
      </c>
    </row>
    <row r="5" spans="1:146" s="264" customFormat="1" ht="15" customHeight="1">
      <c r="A5" s="755" t="s">
        <v>178</v>
      </c>
      <c r="B5" s="755"/>
      <c r="C5" s="272"/>
      <c r="D5" s="94" t="s">
        <v>239</v>
      </c>
      <c r="E5" s="94" t="s">
        <v>177</v>
      </c>
      <c r="F5" s="203" t="s">
        <v>268</v>
      </c>
      <c r="G5" s="94" t="s">
        <v>239</v>
      </c>
      <c r="H5" s="94" t="s">
        <v>177</v>
      </c>
      <c r="I5" s="203" t="s">
        <v>268</v>
      </c>
      <c r="J5" s="94" t="s">
        <v>239</v>
      </c>
      <c r="K5" s="94" t="s">
        <v>177</v>
      </c>
      <c r="L5" s="203" t="s">
        <v>268</v>
      </c>
      <c r="M5" s="94" t="s">
        <v>239</v>
      </c>
      <c r="N5" s="94" t="s">
        <v>177</v>
      </c>
      <c r="O5" s="203" t="s">
        <v>268</v>
      </c>
      <c r="P5" s="94" t="s">
        <v>239</v>
      </c>
      <c r="Q5" s="265" t="s">
        <v>47</v>
      </c>
      <c r="R5" s="94" t="s">
        <v>177</v>
      </c>
      <c r="S5" s="203" t="s">
        <v>268</v>
      </c>
      <c r="T5" s="94" t="s">
        <v>239</v>
      </c>
      <c r="U5" s="203" t="s">
        <v>268</v>
      </c>
      <c r="V5" s="94" t="s">
        <v>177</v>
      </c>
      <c r="W5" s="203" t="s">
        <v>268</v>
      </c>
      <c r="X5" s="94" t="s">
        <v>239</v>
      </c>
      <c r="Y5" s="265" t="s">
        <v>47</v>
      </c>
      <c r="Z5" s="94" t="s">
        <v>177</v>
      </c>
      <c r="AA5" s="203" t="s">
        <v>268</v>
      </c>
      <c r="AB5" s="94" t="s">
        <v>239</v>
      </c>
      <c r="AC5" s="94" t="s">
        <v>177</v>
      </c>
      <c r="AD5" s="203" t="s">
        <v>268</v>
      </c>
      <c r="AE5" s="94" t="s">
        <v>239</v>
      </c>
      <c r="AF5" s="94" t="s">
        <v>177</v>
      </c>
      <c r="AG5" s="203" t="s">
        <v>268</v>
      </c>
      <c r="AH5" s="94" t="s">
        <v>239</v>
      </c>
      <c r="AI5" s="94" t="s">
        <v>177</v>
      </c>
      <c r="AJ5" s="265" t="s">
        <v>47</v>
      </c>
      <c r="AK5" s="94" t="s">
        <v>239</v>
      </c>
      <c r="AL5" s="94" t="s">
        <v>177</v>
      </c>
      <c r="AM5" s="203" t="s">
        <v>268</v>
      </c>
      <c r="AN5" s="94" t="s">
        <v>239</v>
      </c>
      <c r="AO5" s="94" t="s">
        <v>239</v>
      </c>
      <c r="AP5" s="203" t="s">
        <v>268</v>
      </c>
      <c r="AQ5" s="94" t="s">
        <v>177</v>
      </c>
      <c r="AR5" s="203" t="s">
        <v>268</v>
      </c>
      <c r="AS5" s="265" t="s">
        <v>47</v>
      </c>
      <c r="AT5" s="94" t="s">
        <v>239</v>
      </c>
      <c r="AU5" s="382"/>
      <c r="AV5" s="382"/>
      <c r="AW5" s="382"/>
      <c r="AX5" s="382"/>
      <c r="AY5" s="382"/>
      <c r="AZ5" s="382"/>
      <c r="BA5" s="382"/>
      <c r="BB5" s="382"/>
      <c r="BC5" s="382"/>
      <c r="BD5" s="382"/>
      <c r="BE5" s="382"/>
      <c r="BF5" s="382"/>
      <c r="BG5" s="382"/>
      <c r="BH5" s="382"/>
      <c r="BI5" s="382"/>
      <c r="BJ5" s="382"/>
      <c r="BK5" s="382"/>
      <c r="BL5" s="382"/>
      <c r="BM5" s="382"/>
      <c r="BN5" s="382"/>
      <c r="BO5" s="382"/>
      <c r="BP5" s="382"/>
      <c r="BQ5" s="382"/>
      <c r="BR5" s="382"/>
      <c r="BS5" s="382"/>
      <c r="BT5" s="382"/>
      <c r="BU5" s="382"/>
      <c r="BV5" s="382"/>
      <c r="BW5" s="382"/>
      <c r="BX5" s="382"/>
      <c r="BY5" s="382"/>
      <c r="BZ5" s="382"/>
      <c r="CA5" s="382"/>
      <c r="CB5" s="382"/>
      <c r="CC5" s="382"/>
      <c r="CD5" s="382"/>
      <c r="CE5" s="382"/>
      <c r="CF5" s="382"/>
      <c r="CG5" s="382"/>
      <c r="CH5" s="382"/>
      <c r="CI5" s="382"/>
      <c r="CJ5" s="382"/>
      <c r="CK5" s="382"/>
      <c r="CL5" s="382"/>
      <c r="CM5" s="382"/>
      <c r="CN5" s="382"/>
      <c r="CO5" s="382"/>
      <c r="CP5" s="382"/>
      <c r="CQ5" s="382"/>
      <c r="CR5" s="382"/>
      <c r="CS5" s="382"/>
      <c r="CT5" s="382"/>
      <c r="CU5" s="382"/>
      <c r="CV5" s="382"/>
      <c r="CW5" s="755" t="s">
        <v>178</v>
      </c>
      <c r="CX5" s="755"/>
      <c r="CY5" s="583"/>
      <c r="CZ5" s="94" t="s">
        <v>239</v>
      </c>
      <c r="DA5" s="203" t="s">
        <v>268</v>
      </c>
      <c r="DB5" s="94" t="s">
        <v>239</v>
      </c>
      <c r="DC5" s="265" t="s">
        <v>47</v>
      </c>
      <c r="DD5" s="94" t="s">
        <v>177</v>
      </c>
      <c r="DE5" s="94" t="s">
        <v>239</v>
      </c>
      <c r="DF5" s="203" t="s">
        <v>268</v>
      </c>
      <c r="DG5" s="94" t="s">
        <v>177</v>
      </c>
      <c r="DH5" s="94" t="s">
        <v>239</v>
      </c>
      <c r="DI5" s="203" t="s">
        <v>268</v>
      </c>
      <c r="DJ5" s="94" t="s">
        <v>177</v>
      </c>
      <c r="DK5" s="94" t="s">
        <v>239</v>
      </c>
      <c r="DL5" s="203" t="s">
        <v>268</v>
      </c>
      <c r="DM5" s="94" t="s">
        <v>177</v>
      </c>
      <c r="DN5" s="265" t="s">
        <v>47</v>
      </c>
      <c r="DO5" s="94" t="s">
        <v>239</v>
      </c>
      <c r="DP5" s="203" t="s">
        <v>268</v>
      </c>
      <c r="DQ5" s="94" t="s">
        <v>177</v>
      </c>
      <c r="DR5" s="203" t="s">
        <v>268</v>
      </c>
      <c r="DS5" s="94" t="s">
        <v>239</v>
      </c>
      <c r="DT5" s="203" t="s">
        <v>268</v>
      </c>
      <c r="DU5" s="94" t="s">
        <v>177</v>
      </c>
      <c r="DV5" s="265" t="s">
        <v>47</v>
      </c>
      <c r="DW5" s="94" t="s">
        <v>239</v>
      </c>
      <c r="DX5" s="203" t="s">
        <v>268</v>
      </c>
      <c r="DY5" s="94" t="s">
        <v>177</v>
      </c>
      <c r="DZ5" s="94" t="s">
        <v>239</v>
      </c>
      <c r="EA5" s="203" t="s">
        <v>268</v>
      </c>
      <c r="EB5" s="94" t="s">
        <v>177</v>
      </c>
      <c r="EC5" s="94" t="s">
        <v>239</v>
      </c>
      <c r="ED5" s="203" t="s">
        <v>268</v>
      </c>
      <c r="EE5" s="94" t="s">
        <v>177</v>
      </c>
      <c r="EF5" s="94" t="s">
        <v>239</v>
      </c>
      <c r="EG5" s="265" t="s">
        <v>47</v>
      </c>
      <c r="EH5" s="94" t="s">
        <v>177</v>
      </c>
      <c r="EI5" s="94" t="s">
        <v>239</v>
      </c>
      <c r="EJ5" s="203" t="s">
        <v>268</v>
      </c>
      <c r="EK5" s="94" t="s">
        <v>177</v>
      </c>
      <c r="EL5" s="203" t="s">
        <v>268</v>
      </c>
      <c r="EM5" s="94" t="s">
        <v>239</v>
      </c>
      <c r="EN5" s="203" t="s">
        <v>268</v>
      </c>
      <c r="EO5" s="94" t="s">
        <v>177</v>
      </c>
      <c r="EP5" s="94" t="s">
        <v>239</v>
      </c>
    </row>
    <row r="6" spans="1:146" ht="15" customHeight="1">
      <c r="A6" s="756"/>
      <c r="B6" s="756"/>
      <c r="C6" s="2"/>
      <c r="D6" s="94"/>
      <c r="E6" s="94"/>
      <c r="F6" s="203"/>
      <c r="G6" s="94"/>
      <c r="H6" s="94"/>
      <c r="I6" s="203"/>
      <c r="J6" s="94"/>
      <c r="K6" s="94"/>
      <c r="L6" s="203"/>
      <c r="M6" s="94"/>
      <c r="N6" s="94"/>
      <c r="O6" s="203"/>
      <c r="P6" s="94"/>
      <c r="Q6" s="265"/>
      <c r="R6" s="94"/>
      <c r="S6" s="203"/>
      <c r="T6" s="94"/>
      <c r="U6" s="203"/>
      <c r="V6" s="94"/>
      <c r="W6" s="203"/>
      <c r="X6" s="94"/>
      <c r="Y6" s="265"/>
      <c r="Z6" s="94"/>
      <c r="AA6" s="203"/>
      <c r="AB6" s="94"/>
      <c r="AC6" s="94"/>
      <c r="AD6" s="203"/>
      <c r="AE6" s="94"/>
      <c r="AF6" s="94"/>
      <c r="AG6" s="203"/>
      <c r="AH6" s="94"/>
      <c r="AI6" s="94"/>
      <c r="AJ6" s="265"/>
      <c r="AK6" s="94"/>
      <c r="AL6" s="94"/>
      <c r="AM6" s="203"/>
      <c r="AN6" s="94"/>
      <c r="AO6" s="94"/>
      <c r="AP6" s="203"/>
      <c r="AQ6" s="94"/>
      <c r="AR6" s="203"/>
      <c r="AS6" s="265"/>
      <c r="AT6" s="94"/>
      <c r="AU6" s="382"/>
      <c r="AV6" s="382"/>
      <c r="AW6" s="382"/>
      <c r="AX6" s="382"/>
      <c r="AY6" s="382"/>
      <c r="AZ6" s="382"/>
      <c r="BA6" s="382"/>
      <c r="BB6" s="382"/>
      <c r="BC6" s="382"/>
      <c r="BD6" s="382"/>
      <c r="BE6" s="382"/>
      <c r="BF6" s="382"/>
      <c r="BG6" s="382"/>
      <c r="BH6" s="382"/>
      <c r="BI6" s="382"/>
      <c r="BJ6" s="382"/>
      <c r="BK6" s="382"/>
      <c r="BL6" s="382"/>
      <c r="BM6" s="382"/>
      <c r="BN6" s="382"/>
      <c r="BO6" s="382"/>
      <c r="BP6" s="382"/>
      <c r="BQ6" s="382"/>
      <c r="BR6" s="382"/>
      <c r="BS6" s="382"/>
      <c r="BT6" s="382"/>
      <c r="BU6" s="382"/>
      <c r="BV6" s="382"/>
      <c r="BW6" s="382"/>
      <c r="BX6" s="382"/>
      <c r="BY6" s="382"/>
      <c r="BZ6" s="382"/>
      <c r="CA6" s="382"/>
      <c r="CB6" s="382"/>
      <c r="CC6" s="382"/>
      <c r="CD6" s="382"/>
      <c r="CE6" s="382"/>
      <c r="CF6" s="382"/>
      <c r="CG6" s="382"/>
      <c r="CH6" s="382"/>
      <c r="CI6" s="382"/>
      <c r="CJ6" s="382"/>
      <c r="CK6" s="382"/>
      <c r="CL6" s="382"/>
      <c r="CM6" s="382"/>
      <c r="CN6" s="382"/>
      <c r="CO6" s="382"/>
      <c r="CP6" s="382"/>
      <c r="CQ6" s="382"/>
      <c r="CR6" s="382"/>
      <c r="CS6" s="382"/>
      <c r="CT6" s="382"/>
      <c r="CU6" s="382"/>
      <c r="CV6" s="382"/>
      <c r="CW6" s="756"/>
      <c r="CX6" s="756"/>
      <c r="CY6" s="396"/>
      <c r="CZ6" s="94"/>
      <c r="DA6" s="96"/>
      <c r="DB6" s="94"/>
      <c r="DC6" s="95"/>
      <c r="DD6" s="94"/>
      <c r="DE6" s="94"/>
      <c r="DF6" s="96"/>
      <c r="DG6" s="94"/>
      <c r="DH6" s="94"/>
      <c r="DI6" s="96"/>
      <c r="DJ6" s="94"/>
      <c r="DK6" s="94"/>
      <c r="DL6" s="96"/>
      <c r="DM6" s="94"/>
      <c r="DN6" s="95"/>
      <c r="DO6" s="94"/>
      <c r="DP6" s="96"/>
      <c r="DQ6" s="94"/>
      <c r="DR6" s="96"/>
      <c r="DS6" s="94"/>
      <c r="DT6" s="96"/>
      <c r="DU6" s="94"/>
      <c r="DV6" s="95"/>
      <c r="DW6" s="94"/>
      <c r="DX6" s="96"/>
      <c r="DY6" s="94"/>
      <c r="DZ6" s="94"/>
      <c r="EA6" s="96"/>
      <c r="EB6" s="94"/>
      <c r="EC6" s="94"/>
      <c r="ED6" s="96"/>
      <c r="EE6" s="94"/>
      <c r="EF6" s="94"/>
      <c r="EG6" s="95"/>
      <c r="EH6" s="94"/>
      <c r="EI6" s="94"/>
      <c r="EJ6" s="96"/>
      <c r="EK6" s="94"/>
      <c r="EL6" s="96"/>
      <c r="EM6" s="94"/>
      <c r="EN6" s="96"/>
      <c r="EO6" s="94"/>
      <c r="EP6" s="94"/>
    </row>
    <row r="7" spans="1:146" s="18" customFormat="1">
      <c r="A7" s="147">
        <f ca="1">'INF S5 272-354'!K4</f>
        <v>67.328999999999979</v>
      </c>
      <c r="B7" s="238" t="str">
        <f ca="1">'INF S5 272-354'!L4</f>
        <v>Jarocin</v>
      </c>
      <c r="C7" s="98"/>
      <c r="D7" s="84">
        <v>0.20347222222222219</v>
      </c>
      <c r="E7" s="553"/>
      <c r="F7" s="86">
        <v>0.23402777777777781</v>
      </c>
      <c r="G7" s="84">
        <v>0.24513888888888888</v>
      </c>
      <c r="H7" s="553"/>
      <c r="I7" s="86">
        <f ca="1">$F7+TIME(1,0,0)</f>
        <v>0.27569444444444446</v>
      </c>
      <c r="J7" s="84">
        <v>0.28680555555555554</v>
      </c>
      <c r="K7" s="553"/>
      <c r="L7" s="86">
        <f ca="1">$F7+TIME(2,0,0)</f>
        <v>0.31736111111111115</v>
      </c>
      <c r="M7" s="84">
        <v>0.32847222222222222</v>
      </c>
      <c r="N7" s="553"/>
      <c r="O7" s="86">
        <f ca="1">$F7+TIME(3,0,0)</f>
        <v>0.35902777777777783</v>
      </c>
      <c r="P7" s="84">
        <v>0.39097222222222222</v>
      </c>
      <c r="Q7" s="85">
        <f ca="1">$F7+TIME(4,4,0)</f>
        <v>0.40347222222222223</v>
      </c>
      <c r="R7" s="553"/>
      <c r="S7" s="86">
        <f ca="1">$F7+TIME(5,0,0)</f>
        <v>0.44236111111111115</v>
      </c>
      <c r="T7" s="84">
        <v>0.47430555555555554</v>
      </c>
      <c r="U7" s="86">
        <f ca="1">$F7+TIME(6,0,0)</f>
        <v>0.48402777777777783</v>
      </c>
      <c r="V7" s="553"/>
      <c r="W7" s="86">
        <f ca="1">$F7+TIME(7,0,0)</f>
        <v>0.52569444444444446</v>
      </c>
      <c r="X7" s="84">
        <v>0.55763888888888891</v>
      </c>
      <c r="Y7" s="85">
        <f ca="1">$F7+TIME(8,4,0)</f>
        <v>0.57013888888888886</v>
      </c>
      <c r="Z7" s="553"/>
      <c r="AA7" s="86">
        <f ca="1">$F7+TIME(9,,)</f>
        <v>0.60902777777777783</v>
      </c>
      <c r="AB7" s="84">
        <v>0.62013888888888891</v>
      </c>
      <c r="AC7" s="553"/>
      <c r="AD7" s="86">
        <f ca="1">$F7+TIME(10,,)</f>
        <v>0.65069444444444446</v>
      </c>
      <c r="AE7" s="84">
        <v>0.66180555555555554</v>
      </c>
      <c r="AF7" s="553"/>
      <c r="AG7" s="86">
        <f ca="1">$F7+TIME(11,,)</f>
        <v>0.69236111111111109</v>
      </c>
      <c r="AH7" s="84">
        <v>0.70347222222222217</v>
      </c>
      <c r="AI7" s="553"/>
      <c r="AJ7" s="85">
        <f ca="1">$F7+TIME(12,4,0)</f>
        <v>0.7368055555555556</v>
      </c>
      <c r="AK7" s="84">
        <v>0.74513888888888891</v>
      </c>
      <c r="AL7" s="553"/>
      <c r="AM7" s="86">
        <f ca="1">$F7+TIME(13,,)</f>
        <v>0.77569444444444446</v>
      </c>
      <c r="AN7" s="84">
        <v>0.78680555555555554</v>
      </c>
      <c r="AO7" s="84">
        <v>0.80763888888888891</v>
      </c>
      <c r="AP7" s="86">
        <f ca="1">$F7+TIME(14,,)</f>
        <v>0.8173611111111112</v>
      </c>
      <c r="AQ7" s="553"/>
      <c r="AR7" s="86">
        <f ca="1">$F7+TIME(15,,)</f>
        <v>0.85902777777777783</v>
      </c>
      <c r="AS7" s="85">
        <f ca="1">$F7+TIME(16,4,0)</f>
        <v>0.90347222222222223</v>
      </c>
      <c r="AT7" s="84">
        <v>0.91180555555555554</v>
      </c>
      <c r="AU7" s="336"/>
      <c r="AV7" s="336"/>
      <c r="AW7" s="336"/>
      <c r="AX7" s="336"/>
      <c r="AY7" s="336"/>
      <c r="AZ7" s="336"/>
      <c r="BA7" s="336"/>
      <c r="BB7" s="336"/>
      <c r="BC7" s="336"/>
      <c r="BD7" s="336"/>
      <c r="BE7" s="336"/>
      <c r="BF7" s="336"/>
      <c r="BG7" s="336"/>
      <c r="BH7" s="336"/>
      <c r="BI7" s="336"/>
      <c r="BJ7" s="336"/>
      <c r="BK7" s="336"/>
      <c r="BL7" s="336"/>
      <c r="BM7" s="336"/>
      <c r="BN7" s="336"/>
      <c r="BO7" s="336"/>
      <c r="BP7" s="336"/>
      <c r="BQ7" s="336"/>
      <c r="BR7" s="336"/>
      <c r="BS7" s="336"/>
      <c r="BT7" s="336"/>
      <c r="BU7" s="336"/>
      <c r="BV7" s="336"/>
      <c r="BW7" s="336"/>
      <c r="BX7" s="336"/>
      <c r="BY7" s="336"/>
      <c r="BZ7" s="336"/>
      <c r="CA7" s="336"/>
      <c r="CB7" s="336"/>
      <c r="CC7" s="336"/>
      <c r="CD7" s="336"/>
      <c r="CE7" s="336"/>
      <c r="CF7" s="336"/>
      <c r="CG7" s="336"/>
      <c r="CH7" s="336"/>
      <c r="CI7" s="336"/>
      <c r="CJ7" s="336"/>
      <c r="CK7" s="336"/>
      <c r="CL7" s="336"/>
      <c r="CM7" s="336"/>
      <c r="CN7" s="336"/>
      <c r="CO7" s="336"/>
      <c r="CP7" s="336"/>
      <c r="CQ7" s="336"/>
      <c r="CR7" s="336"/>
      <c r="CS7" s="336"/>
      <c r="CT7" s="336"/>
      <c r="CU7" s="336"/>
      <c r="CV7" s="336"/>
      <c r="CW7" s="147">
        <f t="shared" ref="CW7:CW18" si="0">A7</f>
        <v>67.328999999999979</v>
      </c>
      <c r="CX7" s="238" t="str">
        <f t="shared" ref="CX7:CX18" si="1">B7</f>
        <v>Jarocin</v>
      </c>
      <c r="CY7" s="98"/>
      <c r="CZ7" s="267">
        <f ca="1">IF('INF S5 272-354'!$AB4="|","|",CZ$19+'INF S5 272-354'!$AB4)</f>
        <v>0.25461067625661377</v>
      </c>
      <c r="DA7" s="86">
        <f ca="1">IF('INF S5 272-354'!$AC4="|","|",DA$19+'INF S5 272-354'!$AC4)</f>
        <v>0.26649588458994705</v>
      </c>
      <c r="DB7" s="84">
        <f ca="1">IF('INF S5 272-354'!$AB4="|","|",DB$19+'INF S5 272-354'!$AB4)</f>
        <v>0.29627734292328045</v>
      </c>
      <c r="DC7" s="85">
        <f ca="1">IF('INF S5 272-354'!$AD4="|","|",DC$19+'INF S5 272-354'!$AD4)</f>
        <v>0.30535005125661374</v>
      </c>
      <c r="DD7" s="84"/>
      <c r="DE7" s="84">
        <f ca="1">IF('INF S5 272-354'!$AB4="|","|",DE$19+'INF S5 272-354'!$AB4)</f>
        <v>0.33794400958994708</v>
      </c>
      <c r="DF7" s="86">
        <f ca="1">IF('INF S5 272-354'!$AC4="|","|",DF$19+'INF S5 272-354'!$AC4)</f>
        <v>0.34982921792328042</v>
      </c>
      <c r="DG7" s="84"/>
      <c r="DH7" s="84">
        <f ca="1">IF('INF S5 272-354'!$AB4="|","|",DH$19+'INF S5 272-354'!$AB4)</f>
        <v>0.37961067625661377</v>
      </c>
      <c r="DI7" s="86">
        <f ca="1">IF('INF S5 272-354'!$AC4="|","|",DI$19+'INF S5 272-354'!$AC4)</f>
        <v>0.39149588458994705</v>
      </c>
      <c r="DJ7" s="84"/>
      <c r="DK7" s="84">
        <f ca="1">IF('INF S5 272-354'!$AB4="|","|",DK$19+'INF S5 272-354'!$AB4)</f>
        <v>0.4212773429232804</v>
      </c>
      <c r="DL7" s="86">
        <f ca="1">IF('INF S5 272-354'!$AC4="|","|",DL$19+'INF S5 272-354'!$AC4)</f>
        <v>0.43316255125661374</v>
      </c>
      <c r="DM7" s="84"/>
      <c r="DN7" s="85">
        <f ca="1">IF('INF S5 272-354'!$AD4="|","|",DN$19+'INF S5 272-354'!$AD4)</f>
        <v>0.47201671792328043</v>
      </c>
      <c r="DO7" s="84">
        <f ca="1">IF('INF S5 272-354'!$AB4="|","|",DO$19+'INF S5 272-354'!$AB4)</f>
        <v>0.4837773429232804</v>
      </c>
      <c r="DP7" s="86">
        <f ca="1">IF('INF S5 272-354'!$AC4="|","|",DP$19+'INF S5 272-354'!$AC4)</f>
        <v>0.516495884589947</v>
      </c>
      <c r="DQ7" s="84"/>
      <c r="DR7" s="86">
        <f ca="1">IF('INF S5 272-354'!$AC4="|","|",DR$19+'INF S5 272-354'!$AC4)</f>
        <v>0.55816255125661363</v>
      </c>
      <c r="DS7" s="84">
        <f ca="1">IF('INF S5 272-354'!$AB4="|","|",DS$19+'INF S5 272-354'!$AB4)</f>
        <v>0.56711067625661371</v>
      </c>
      <c r="DT7" s="86">
        <f ca="1">IF('INF S5 272-354'!$AC4="|","|",DT$19+'INF S5 272-354'!$AC4)</f>
        <v>0.59982921792328037</v>
      </c>
      <c r="DU7" s="84"/>
      <c r="DV7" s="85">
        <f ca="1">IF('INF S5 272-354'!$AD4="|","|",DV$19+'INF S5 272-354'!$AD4)</f>
        <v>0.638683384589947</v>
      </c>
      <c r="DW7" s="84">
        <f ca="1">IF('INF S5 272-354'!$AB4="|","|",DW$19+'INF S5 272-354'!$AB4)</f>
        <v>0.65044400958994697</v>
      </c>
      <c r="DX7" s="86">
        <f ca="1">IF('INF S5 272-354'!$AC4="|","|",DX$19+'INF S5 272-354'!$AC4)</f>
        <v>0.68316255125661363</v>
      </c>
      <c r="DY7" s="84"/>
      <c r="DZ7" s="84">
        <f ca="1">IF('INF S5 272-354'!$AB4="|","|",DZ$19+'INF S5 272-354'!$AB4)</f>
        <v>0.71294400958994708</v>
      </c>
      <c r="EA7" s="86">
        <f ca="1">IF('INF S5 272-354'!$AC4="|","|",EA$19+'INF S5 272-354'!$AC4)</f>
        <v>0.72482921792328037</v>
      </c>
      <c r="EB7" s="84"/>
      <c r="EC7" s="84">
        <f ca="1">IF('INF S5 272-354'!$AB4="|","|",EC$19+'INF S5 272-354'!$AB4)</f>
        <v>0.75461067625661371</v>
      </c>
      <c r="ED7" s="86">
        <f ca="1">IF('INF S5 272-354'!$AC4="|","|",ED$19+'INF S5 272-354'!$AC4)</f>
        <v>0.766495884589947</v>
      </c>
      <c r="EE7" s="84"/>
      <c r="EF7" s="84">
        <f ca="1">IF('INF S5 272-354'!$AB4="|","|",EF$19+'INF S5 272-354'!$AB4)</f>
        <v>0.79627734292328034</v>
      </c>
      <c r="EG7" s="85">
        <f ca="1">IF('INF S5 272-354'!$AD4="|","|",EG$19+'INF S5 272-354'!$AD4)</f>
        <v>0.80535005125661363</v>
      </c>
      <c r="EH7" s="84"/>
      <c r="EI7" s="84">
        <f ca="1">IF('INF S5 272-354'!$AB4="|","|",EI$19+'INF S5 272-354'!$AB4)</f>
        <v>0.83794400958994708</v>
      </c>
      <c r="EJ7" s="86">
        <f ca="1">IF('INF S5 272-354'!$AC4="|","|",EJ$19+'INF S5 272-354'!$AC4)</f>
        <v>0.84982921792328037</v>
      </c>
      <c r="EK7" s="84"/>
      <c r="EL7" s="86">
        <f ca="1">IF('INF S5 272-354'!$AC4="|","|",EL$19+'INF S5 272-354'!$AC4)</f>
        <v>0.89149588458994711</v>
      </c>
      <c r="EM7" s="84">
        <f ca="1">IF('INF S5 272-354'!$AB4="|","|",EM$19+'INF S5 272-354'!$AB4)</f>
        <v>0.90044400958994697</v>
      </c>
      <c r="EN7" s="86">
        <f ca="1">IF('INF S5 272-354'!$AC4="|","|",EN$19+'INF S5 272-354'!$AC4)</f>
        <v>0.93316255125661363</v>
      </c>
      <c r="EO7" s="84"/>
      <c r="EP7" s="84">
        <f ca="1">IF('INF S5 272-354'!$AB4="|","|",EP$19+'INF S5 272-354'!$AB4)</f>
        <v>1.0046106762566138</v>
      </c>
    </row>
    <row r="8" spans="1:146">
      <c r="A8" s="185">
        <f ca="1">'INF S5 272-354'!K5</f>
        <v>59.930999999999983</v>
      </c>
      <c r="B8" s="155" t="str">
        <f ca="1">'INF S5 272-354'!L5</f>
        <v>Mieszków</v>
      </c>
      <c r="C8" s="99"/>
      <c r="D8" s="83">
        <f ca="1">IF('INF S5 272-354'!$T5="|","|",D$7+'INF S5 272-354'!$T5)</f>
        <v>0.20740052579365076</v>
      </c>
      <c r="E8" s="83"/>
      <c r="F8" s="82">
        <f ca="1">IF('INF S5 272-354'!$U5="|","|",F$7+'INF S5 272-354'!$U5)</f>
        <v>0.23795608134920637</v>
      </c>
      <c r="G8" s="83">
        <f ca="1">IF('INF S5 272-354'!$T5="|","|",G$7+'INF S5 272-354'!$T5)</f>
        <v>0.24906719246031744</v>
      </c>
      <c r="H8" s="83"/>
      <c r="I8" s="82">
        <f ca="1">IF('INF S5 272-354'!$U5="|","|",I$7+'INF S5 272-354'!$U5)</f>
        <v>0.27962274801587306</v>
      </c>
      <c r="J8" s="83">
        <f ca="1">IF('INF S5 272-354'!$T5="|","|",J$7+'INF S5 272-354'!$T5)</f>
        <v>0.29073385912698413</v>
      </c>
      <c r="K8" s="83"/>
      <c r="L8" s="82">
        <f ca="1">IF('INF S5 272-354'!$U5="|","|",L$7+'INF S5 272-354'!$U5)</f>
        <v>0.32128941468253969</v>
      </c>
      <c r="M8" s="83">
        <f ca="1">IF('INF S5 272-354'!$T5="|","|",M$7+'INF S5 272-354'!$T5)</f>
        <v>0.33240052579365076</v>
      </c>
      <c r="N8" s="83"/>
      <c r="O8" s="82">
        <f ca="1">IF('INF S5 272-354'!$U5="|","|",O$7+'INF S5 272-354'!$U5)</f>
        <v>0.36295608134920643</v>
      </c>
      <c r="P8" s="83">
        <f ca="1">IF('INF S5 272-354'!$T5="|","|",P$7+'INF S5 272-354'!$T5)</f>
        <v>0.39490052579365076</v>
      </c>
      <c r="Q8" s="190" t="str">
        <f ca="1">IF('INF S5 272-354'!$V5="|","|",Q$7+'INF S5 272-354'!$V5)</f>
        <v>|</v>
      </c>
      <c r="R8" s="83"/>
      <c r="S8" s="82">
        <f ca="1">IF('INF S5 272-354'!$U5="|","|",S$7+'INF S5 272-354'!$U5)</f>
        <v>0.44628941468253969</v>
      </c>
      <c r="T8" s="83">
        <f ca="1">IF('INF S5 272-354'!$T5="|","|",T$7+'INF S5 272-354'!$T5)</f>
        <v>0.47823385912698413</v>
      </c>
      <c r="U8" s="82">
        <f ca="1">IF('INF S5 272-354'!$U5="|","|",U$7+'INF S5 272-354'!$U5)</f>
        <v>0.48795608134920643</v>
      </c>
      <c r="V8" s="83"/>
      <c r="W8" s="82">
        <f ca="1">IF('INF S5 272-354'!$U5="|","|",W$7+'INF S5 272-354'!$U5)</f>
        <v>0.52962274801587306</v>
      </c>
      <c r="X8" s="83">
        <f ca="1">IF('INF S5 272-354'!$T5="|","|",X$7+'INF S5 272-354'!$T5)</f>
        <v>0.5615671924603175</v>
      </c>
      <c r="Y8" s="190" t="str">
        <f ca="1">IF('INF S5 272-354'!$V5="|","|",Y$7+'INF S5 272-354'!$V5)</f>
        <v>|</v>
      </c>
      <c r="Z8" s="83"/>
      <c r="AA8" s="82">
        <f ca="1">IF('INF S5 272-354'!$U5="|","|",AA$7+'INF S5 272-354'!$U5)</f>
        <v>0.61295608134920643</v>
      </c>
      <c r="AB8" s="83">
        <f ca="1">IF('INF S5 272-354'!$T5="|","|",AB$7+'INF S5 272-354'!$T5)</f>
        <v>0.6240671924603175</v>
      </c>
      <c r="AC8" s="83"/>
      <c r="AD8" s="82">
        <f ca="1">IF('INF S5 272-354'!$U5="|","|",AD$7+'INF S5 272-354'!$U5)</f>
        <v>0.65462274801587306</v>
      </c>
      <c r="AE8" s="83">
        <f ca="1">IF('INF S5 272-354'!$T5="|","|",AE$7+'INF S5 272-354'!$T5)</f>
        <v>0.66573385912698413</v>
      </c>
      <c r="AF8" s="83"/>
      <c r="AG8" s="82">
        <f ca="1">IF('INF S5 272-354'!$U5="|","|",AG$7+'INF S5 272-354'!$U5)</f>
        <v>0.69628941468253969</v>
      </c>
      <c r="AH8" s="83">
        <f ca="1">IF('INF S5 272-354'!$T5="|","|",AH$7+'INF S5 272-354'!$T5)</f>
        <v>0.70740052579365076</v>
      </c>
      <c r="AI8" s="83"/>
      <c r="AJ8" s="190" t="str">
        <f ca="1">IF('INF S5 272-354'!$V5="|","|",AJ$7+'INF S5 272-354'!$V5)</f>
        <v>|</v>
      </c>
      <c r="AK8" s="83">
        <f ca="1">IF('INF S5 272-354'!$T5="|","|",AK$7+'INF S5 272-354'!$T5)</f>
        <v>0.7490671924603175</v>
      </c>
      <c r="AL8" s="83"/>
      <c r="AM8" s="82">
        <f ca="1">IF('INF S5 272-354'!$U5="|","|",AM$7+'INF S5 272-354'!$U5)</f>
        <v>0.77962274801587306</v>
      </c>
      <c r="AN8" s="83">
        <f ca="1">IF('INF S5 272-354'!$T5="|","|",AN$7+'INF S5 272-354'!$T5)</f>
        <v>0.79073385912698413</v>
      </c>
      <c r="AO8" s="83">
        <f ca="1">IF('INF S5 272-354'!$T5="|","|",AO$7+'INF S5 272-354'!$T5)</f>
        <v>0.8115671924603175</v>
      </c>
      <c r="AP8" s="82">
        <f ca="1">IF('INF S5 272-354'!$U5="|","|",AP$7+'INF S5 272-354'!$U5)</f>
        <v>0.8212894146825398</v>
      </c>
      <c r="AQ8" s="83"/>
      <c r="AR8" s="82">
        <f ca="1">IF('INF S5 272-354'!$U5="|","|",AR$7+'INF S5 272-354'!$U5)</f>
        <v>0.86295608134920643</v>
      </c>
      <c r="AS8" s="190" t="str">
        <f ca="1">IF('INF S5 272-354'!$V5="|","|",AS$7+'INF S5 272-354'!$V5)</f>
        <v>|</v>
      </c>
      <c r="AT8" s="83">
        <f ca="1">IF('INF S5 272-354'!$T5="|","|",AT$7+'INF S5 272-354'!$T5)</f>
        <v>0.91573385912698413</v>
      </c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85">
        <f t="shared" si="0"/>
        <v>59.930999999999983</v>
      </c>
      <c r="CX8" s="155" t="str">
        <f t="shared" si="1"/>
        <v>Mieszków</v>
      </c>
      <c r="CY8" s="99"/>
      <c r="CZ8" s="268">
        <f ca="1">IF('INF S5 272-354'!$AB5="|","|",CZ$19+'INF S5 272-354'!$AB5)</f>
        <v>0.25102959490740739</v>
      </c>
      <c r="DA8" s="82">
        <f ca="1">IF('INF S5 272-354'!$AC5="|","|",DA$19+'INF S5 272-354'!$AC5)</f>
        <v>0.26291480324074074</v>
      </c>
      <c r="DB8" s="83">
        <f ca="1">IF('INF S5 272-354'!$AB5="|","|",DB$19+'INF S5 272-354'!$AB5)</f>
        <v>0.29269626157407408</v>
      </c>
      <c r="DC8" s="190" t="str">
        <f ca="1">IF('INF S5 272-354'!$AD5="|","|",DC$19+'INF S5 272-354'!$AD5)</f>
        <v>|</v>
      </c>
      <c r="DD8" s="83"/>
      <c r="DE8" s="83">
        <f ca="1">IF('INF S5 272-354'!$AB5="|","|",DE$19+'INF S5 272-354'!$AB5)</f>
        <v>0.33436292824074071</v>
      </c>
      <c r="DF8" s="82">
        <f ca="1">IF('INF S5 272-354'!$AC5="|","|",DF$19+'INF S5 272-354'!$AC5)</f>
        <v>0.34624813657407405</v>
      </c>
      <c r="DG8" s="83"/>
      <c r="DH8" s="83">
        <f ca="1">IF('INF S5 272-354'!$AB5="|","|",DH$19+'INF S5 272-354'!$AB5)</f>
        <v>0.37602959490740739</v>
      </c>
      <c r="DI8" s="82">
        <f ca="1">IF('INF S5 272-354'!$AC5="|","|",DI$19+'INF S5 272-354'!$AC5)</f>
        <v>0.38791480324074068</v>
      </c>
      <c r="DJ8" s="83"/>
      <c r="DK8" s="83">
        <f ca="1">IF('INF S5 272-354'!$AB5="|","|",DK$19+'INF S5 272-354'!$AB5)</f>
        <v>0.41769626157407402</v>
      </c>
      <c r="DL8" s="82">
        <f ca="1">IF('INF S5 272-354'!$AC5="|","|",DL$19+'INF S5 272-354'!$AC5)</f>
        <v>0.42958146990740737</v>
      </c>
      <c r="DM8" s="83"/>
      <c r="DN8" s="190" t="str">
        <f ca="1">IF('INF S5 272-354'!$AD5="|","|",DN$19+'INF S5 272-354'!$AD5)</f>
        <v>|</v>
      </c>
      <c r="DO8" s="83">
        <f ca="1">IF('INF S5 272-354'!$AB5="|","|",DO$19+'INF S5 272-354'!$AB5)</f>
        <v>0.48019626157407402</v>
      </c>
      <c r="DP8" s="82">
        <f ca="1">IF('INF S5 272-354'!$AC5="|","|",DP$19+'INF S5 272-354'!$AC5)</f>
        <v>0.51291480324074068</v>
      </c>
      <c r="DQ8" s="83"/>
      <c r="DR8" s="82">
        <f ca="1">IF('INF S5 272-354'!$AC5="|","|",DR$19+'INF S5 272-354'!$AC5)</f>
        <v>0.55458146990740731</v>
      </c>
      <c r="DS8" s="83">
        <f ca="1">IF('INF S5 272-354'!$AB5="|","|",DS$19+'INF S5 272-354'!$AB5)</f>
        <v>0.56352959490740739</v>
      </c>
      <c r="DT8" s="82">
        <f ca="1">IF('INF S5 272-354'!$AC5="|","|",DT$19+'INF S5 272-354'!$AC5)</f>
        <v>0.59624813657407405</v>
      </c>
      <c r="DU8" s="83"/>
      <c r="DV8" s="190" t="str">
        <f ca="1">IF('INF S5 272-354'!$AD5="|","|",DV$19+'INF S5 272-354'!$AD5)</f>
        <v>|</v>
      </c>
      <c r="DW8" s="83">
        <f ca="1">IF('INF S5 272-354'!$AB5="|","|",DW$19+'INF S5 272-354'!$AB5)</f>
        <v>0.64686292824074065</v>
      </c>
      <c r="DX8" s="82">
        <f ca="1">IF('INF S5 272-354'!$AC5="|","|",DX$19+'INF S5 272-354'!$AC5)</f>
        <v>0.67958146990740731</v>
      </c>
      <c r="DY8" s="83"/>
      <c r="DZ8" s="83">
        <f ca="1">IF('INF S5 272-354'!$AB5="|","|",DZ$19+'INF S5 272-354'!$AB5)</f>
        <v>0.70936292824074076</v>
      </c>
      <c r="EA8" s="82">
        <f ca="1">IF('INF S5 272-354'!$AC5="|","|",EA$19+'INF S5 272-354'!$AC5)</f>
        <v>0.72124813657407405</v>
      </c>
      <c r="EB8" s="83"/>
      <c r="EC8" s="83">
        <f ca="1">IF('INF S5 272-354'!$AB5="|","|",EC$19+'INF S5 272-354'!$AB5)</f>
        <v>0.75102959490740739</v>
      </c>
      <c r="ED8" s="82">
        <f ca="1">IF('INF S5 272-354'!$AC5="|","|",ED$19+'INF S5 272-354'!$AC5)</f>
        <v>0.76291480324074068</v>
      </c>
      <c r="EE8" s="83"/>
      <c r="EF8" s="83">
        <f ca="1">IF('INF S5 272-354'!$AB5="|","|",EF$19+'INF S5 272-354'!$AB5)</f>
        <v>0.79269626157407402</v>
      </c>
      <c r="EG8" s="190" t="str">
        <f ca="1">IF('INF S5 272-354'!$AD5="|","|",EG$19+'INF S5 272-354'!$AD5)</f>
        <v>|</v>
      </c>
      <c r="EH8" s="83"/>
      <c r="EI8" s="83">
        <f ca="1">IF('INF S5 272-354'!$AB5="|","|",EI$19+'INF S5 272-354'!$AB5)</f>
        <v>0.83436292824074076</v>
      </c>
      <c r="EJ8" s="82">
        <f ca="1">IF('INF S5 272-354'!$AC5="|","|",EJ$19+'INF S5 272-354'!$AC5)</f>
        <v>0.84624813657407405</v>
      </c>
      <c r="EK8" s="83"/>
      <c r="EL8" s="82">
        <f ca="1">IF('INF S5 272-354'!$AC5="|","|",EL$19+'INF S5 272-354'!$AC5)</f>
        <v>0.88791480324074079</v>
      </c>
      <c r="EM8" s="83">
        <f ca="1">IF('INF S5 272-354'!$AB5="|","|",EM$19+'INF S5 272-354'!$AB5)</f>
        <v>0.89686292824074065</v>
      </c>
      <c r="EN8" s="82">
        <f ca="1">IF('INF S5 272-354'!$AC5="|","|",EN$19+'INF S5 272-354'!$AC5)</f>
        <v>0.92958146990740731</v>
      </c>
      <c r="EO8" s="83"/>
      <c r="EP8" s="83">
        <f ca="1">IF('INF S5 272-354'!$AB5="|","|",EP$19+'INF S5 272-354'!$AB5)</f>
        <v>1.0010295949074075</v>
      </c>
    </row>
    <row r="9" spans="1:146">
      <c r="A9" s="185">
        <f ca="1">'INF S5 272-354'!K6</f>
        <v>51.58499999999998</v>
      </c>
      <c r="B9" s="155" t="str">
        <f ca="1">'INF S5 272-354'!L6</f>
        <v>Chocicza</v>
      </c>
      <c r="C9" s="99"/>
      <c r="D9" s="83">
        <f ca="1">IF('INF S5 272-354'!$T6="|","|",D$7+'INF S5 272-354'!$T6)</f>
        <v>0.21156045634920631</v>
      </c>
      <c r="E9" s="83"/>
      <c r="F9" s="82">
        <f ca="1">IF('INF S5 272-354'!$U6="|","|",F$7+'INF S5 272-354'!$U6)</f>
        <v>0.24211601190476192</v>
      </c>
      <c r="G9" s="83">
        <f ca="1">IF('INF S5 272-354'!$T6="|","|",G$7+'INF S5 272-354'!$T6)</f>
        <v>0.25322712301587302</v>
      </c>
      <c r="H9" s="83"/>
      <c r="I9" s="82">
        <f ca="1">IF('INF S5 272-354'!$U6="|","|",I$7+'INF S5 272-354'!$U6)</f>
        <v>0.28378267857142858</v>
      </c>
      <c r="J9" s="83">
        <f ca="1">IF('INF S5 272-354'!$T6="|","|",J$7+'INF S5 272-354'!$T6)</f>
        <v>0.29489378968253965</v>
      </c>
      <c r="K9" s="83"/>
      <c r="L9" s="82">
        <f ca="1">IF('INF S5 272-354'!$U6="|","|",L$7+'INF S5 272-354'!$U6)</f>
        <v>0.32544934523809527</v>
      </c>
      <c r="M9" s="83">
        <f ca="1">IF('INF S5 272-354'!$T6="|","|",M$7+'INF S5 272-354'!$T6)</f>
        <v>0.33656045634920634</v>
      </c>
      <c r="N9" s="83"/>
      <c r="O9" s="82">
        <f ca="1">IF('INF S5 272-354'!$U6="|","|",O$7+'INF S5 272-354'!$U6)</f>
        <v>0.36711601190476195</v>
      </c>
      <c r="P9" s="83">
        <f ca="1">IF('INF S5 272-354'!$T6="|","|",P$7+'INF S5 272-354'!$T6)</f>
        <v>0.39906045634920634</v>
      </c>
      <c r="Q9" s="190" t="str">
        <f ca="1">IF('INF S5 272-354'!$V6="|","|",Q$7+'INF S5 272-354'!$V6)</f>
        <v>|</v>
      </c>
      <c r="R9" s="83"/>
      <c r="S9" s="82">
        <f ca="1">IF('INF S5 272-354'!$U6="|","|",S$7+'INF S5 272-354'!$U6)</f>
        <v>0.45044934523809527</v>
      </c>
      <c r="T9" s="83">
        <f ca="1">IF('INF S5 272-354'!$T6="|","|",T$7+'INF S5 272-354'!$T6)</f>
        <v>0.48239378968253965</v>
      </c>
      <c r="U9" s="82">
        <f ca="1">IF('INF S5 272-354'!$U6="|","|",U$7+'INF S5 272-354'!$U6)</f>
        <v>0.49211601190476195</v>
      </c>
      <c r="V9" s="83"/>
      <c r="W9" s="82">
        <f ca="1">IF('INF S5 272-354'!$U6="|","|",W$7+'INF S5 272-354'!$U6)</f>
        <v>0.53378267857142858</v>
      </c>
      <c r="X9" s="83">
        <f ca="1">IF('INF S5 272-354'!$T6="|","|",X$7+'INF S5 272-354'!$T6)</f>
        <v>0.56572712301587302</v>
      </c>
      <c r="Y9" s="190" t="str">
        <f ca="1">IF('INF S5 272-354'!$V6="|","|",Y$7+'INF S5 272-354'!$V6)</f>
        <v>|</v>
      </c>
      <c r="Z9" s="83"/>
      <c r="AA9" s="82">
        <f ca="1">IF('INF S5 272-354'!$U6="|","|",AA$7+'INF S5 272-354'!$U6)</f>
        <v>0.61711601190476195</v>
      </c>
      <c r="AB9" s="83">
        <f ca="1">IF('INF S5 272-354'!$T6="|","|",AB$7+'INF S5 272-354'!$T6)</f>
        <v>0.62822712301587302</v>
      </c>
      <c r="AC9" s="83"/>
      <c r="AD9" s="82">
        <f ca="1">IF('INF S5 272-354'!$U6="|","|",AD$7+'INF S5 272-354'!$U6)</f>
        <v>0.65878267857142858</v>
      </c>
      <c r="AE9" s="83">
        <f ca="1">IF('INF S5 272-354'!$T6="|","|",AE$7+'INF S5 272-354'!$T6)</f>
        <v>0.66989378968253965</v>
      </c>
      <c r="AF9" s="83"/>
      <c r="AG9" s="82">
        <f ca="1">IF('INF S5 272-354'!$U6="|","|",AG$7+'INF S5 272-354'!$U6)</f>
        <v>0.70044934523809521</v>
      </c>
      <c r="AH9" s="83">
        <f ca="1">IF('INF S5 272-354'!$T6="|","|",AH$7+'INF S5 272-354'!$T6)</f>
        <v>0.71156045634920628</v>
      </c>
      <c r="AI9" s="83"/>
      <c r="AJ9" s="190" t="str">
        <f ca="1">IF('INF S5 272-354'!$V6="|","|",AJ$7+'INF S5 272-354'!$V6)</f>
        <v>|</v>
      </c>
      <c r="AK9" s="83">
        <f ca="1">IF('INF S5 272-354'!$T6="|","|",AK$7+'INF S5 272-354'!$T6)</f>
        <v>0.75322712301587302</v>
      </c>
      <c r="AL9" s="83"/>
      <c r="AM9" s="82">
        <f ca="1">IF('INF S5 272-354'!$U6="|","|",AM$7+'INF S5 272-354'!$U6)</f>
        <v>0.78378267857142858</v>
      </c>
      <c r="AN9" s="83">
        <f ca="1">IF('INF S5 272-354'!$T6="|","|",AN$7+'INF S5 272-354'!$T6)</f>
        <v>0.79489378968253965</v>
      </c>
      <c r="AO9" s="83">
        <f ca="1">IF('INF S5 272-354'!$T6="|","|",AO$7+'INF S5 272-354'!$T6)</f>
        <v>0.81572712301587302</v>
      </c>
      <c r="AP9" s="82">
        <f ca="1">IF('INF S5 272-354'!$U6="|","|",AP$7+'INF S5 272-354'!$U6)</f>
        <v>0.82544934523809532</v>
      </c>
      <c r="AQ9" s="83"/>
      <c r="AR9" s="82">
        <f ca="1">IF('INF S5 272-354'!$U6="|","|",AR$7+'INF S5 272-354'!$U6)</f>
        <v>0.86711601190476195</v>
      </c>
      <c r="AS9" s="190" t="str">
        <f ca="1">IF('INF S5 272-354'!$V6="|","|",AS$7+'INF S5 272-354'!$V6)</f>
        <v>|</v>
      </c>
      <c r="AT9" s="83">
        <f ca="1">IF('INF S5 272-354'!$T6="|","|",AT$7+'INF S5 272-354'!$T6)</f>
        <v>0.91989378968253965</v>
      </c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85">
        <f t="shared" si="0"/>
        <v>51.58499999999998</v>
      </c>
      <c r="CX9" s="155" t="str">
        <f t="shared" si="1"/>
        <v>Chocicza</v>
      </c>
      <c r="CY9" s="99"/>
      <c r="CZ9" s="268">
        <f ca="1">IF('INF S5 272-354'!$AB6="|","|",CZ$19+'INF S5 272-354'!$AB6)</f>
        <v>0.24686966435185187</v>
      </c>
      <c r="DA9" s="82">
        <f ca="1">IF('INF S5 272-354'!$AC6="|","|",DA$19+'INF S5 272-354'!$AC6)</f>
        <v>0.25875487268518516</v>
      </c>
      <c r="DB9" s="83">
        <f ca="1">IF('INF S5 272-354'!$AB6="|","|",DB$19+'INF S5 272-354'!$AB6)</f>
        <v>0.28853633101851855</v>
      </c>
      <c r="DC9" s="190" t="str">
        <f ca="1">IF('INF S5 272-354'!$AD6="|","|",DC$19+'INF S5 272-354'!$AD6)</f>
        <v>|</v>
      </c>
      <c r="DD9" s="83"/>
      <c r="DE9" s="83">
        <f ca="1">IF('INF S5 272-354'!$AB6="|","|",DE$19+'INF S5 272-354'!$AB6)</f>
        <v>0.33020299768518518</v>
      </c>
      <c r="DF9" s="82">
        <f ca="1">IF('INF S5 272-354'!$AC6="|","|",DF$19+'INF S5 272-354'!$AC6)</f>
        <v>0.34208820601851853</v>
      </c>
      <c r="DG9" s="83"/>
      <c r="DH9" s="83">
        <f ca="1">IF('INF S5 272-354'!$AB6="|","|",DH$19+'INF S5 272-354'!$AB6)</f>
        <v>0.37186966435185187</v>
      </c>
      <c r="DI9" s="82">
        <f ca="1">IF('INF S5 272-354'!$AC6="|","|",DI$19+'INF S5 272-354'!$AC6)</f>
        <v>0.38375487268518516</v>
      </c>
      <c r="DJ9" s="83"/>
      <c r="DK9" s="83">
        <f ca="1">IF('INF S5 272-354'!$AB6="|","|",DK$19+'INF S5 272-354'!$AB6)</f>
        <v>0.4135363310185185</v>
      </c>
      <c r="DL9" s="82">
        <f ca="1">IF('INF S5 272-354'!$AC6="|","|",DL$19+'INF S5 272-354'!$AC6)</f>
        <v>0.42542153935185184</v>
      </c>
      <c r="DM9" s="83"/>
      <c r="DN9" s="190" t="str">
        <f ca="1">IF('INF S5 272-354'!$AD6="|","|",DN$19+'INF S5 272-354'!$AD6)</f>
        <v>|</v>
      </c>
      <c r="DO9" s="83">
        <f ca="1">IF('INF S5 272-354'!$AB6="|","|",DO$19+'INF S5 272-354'!$AB6)</f>
        <v>0.4760363310185185</v>
      </c>
      <c r="DP9" s="82">
        <f ca="1">IF('INF S5 272-354'!$AC6="|","|",DP$19+'INF S5 272-354'!$AC6)</f>
        <v>0.50875487268518516</v>
      </c>
      <c r="DQ9" s="83"/>
      <c r="DR9" s="82">
        <f ca="1">IF('INF S5 272-354'!$AC6="|","|",DR$19+'INF S5 272-354'!$AC6)</f>
        <v>0.55042153935185179</v>
      </c>
      <c r="DS9" s="83">
        <f ca="1">IF('INF S5 272-354'!$AB6="|","|",DS$19+'INF S5 272-354'!$AB6)</f>
        <v>0.55936966435185187</v>
      </c>
      <c r="DT9" s="82">
        <f ca="1">IF('INF S5 272-354'!$AC6="|","|",DT$19+'INF S5 272-354'!$AC6)</f>
        <v>0.59208820601851853</v>
      </c>
      <c r="DU9" s="83"/>
      <c r="DV9" s="190" t="str">
        <f ca="1">IF('INF S5 272-354'!$AD6="|","|",DV$19+'INF S5 272-354'!$AD6)</f>
        <v>|</v>
      </c>
      <c r="DW9" s="83">
        <f ca="1">IF('INF S5 272-354'!$AB6="|","|",DW$19+'INF S5 272-354'!$AB6)</f>
        <v>0.64270299768518513</v>
      </c>
      <c r="DX9" s="82">
        <f ca="1">IF('INF S5 272-354'!$AC6="|","|",DX$19+'INF S5 272-354'!$AC6)</f>
        <v>0.67542153935185179</v>
      </c>
      <c r="DY9" s="83"/>
      <c r="DZ9" s="83">
        <f ca="1">IF('INF S5 272-354'!$AB6="|","|",DZ$19+'INF S5 272-354'!$AB6)</f>
        <v>0.70520299768518524</v>
      </c>
      <c r="EA9" s="82">
        <f ca="1">IF('INF S5 272-354'!$AC6="|","|",EA$19+'INF S5 272-354'!$AC6)</f>
        <v>0.71708820601851853</v>
      </c>
      <c r="EB9" s="83"/>
      <c r="EC9" s="83">
        <f ca="1">IF('INF S5 272-354'!$AB6="|","|",EC$19+'INF S5 272-354'!$AB6)</f>
        <v>0.74686966435185187</v>
      </c>
      <c r="ED9" s="82">
        <f ca="1">IF('INF S5 272-354'!$AC6="|","|",ED$19+'INF S5 272-354'!$AC6)</f>
        <v>0.75875487268518516</v>
      </c>
      <c r="EE9" s="83"/>
      <c r="EF9" s="83">
        <f ca="1">IF('INF S5 272-354'!$AB6="|","|",EF$19+'INF S5 272-354'!$AB6)</f>
        <v>0.7885363310185185</v>
      </c>
      <c r="EG9" s="190" t="str">
        <f ca="1">IF('INF S5 272-354'!$AD6="|","|",EG$19+'INF S5 272-354'!$AD6)</f>
        <v>|</v>
      </c>
      <c r="EH9" s="83"/>
      <c r="EI9" s="83">
        <f ca="1">IF('INF S5 272-354'!$AB6="|","|",EI$19+'INF S5 272-354'!$AB6)</f>
        <v>0.83020299768518524</v>
      </c>
      <c r="EJ9" s="82">
        <f ca="1">IF('INF S5 272-354'!$AC6="|","|",EJ$19+'INF S5 272-354'!$AC6)</f>
        <v>0.84208820601851853</v>
      </c>
      <c r="EK9" s="83"/>
      <c r="EL9" s="82">
        <f ca="1">IF('INF S5 272-354'!$AC6="|","|",EL$19+'INF S5 272-354'!$AC6)</f>
        <v>0.88375487268518527</v>
      </c>
      <c r="EM9" s="83">
        <f ca="1">IF('INF S5 272-354'!$AB6="|","|",EM$19+'INF S5 272-354'!$AB6)</f>
        <v>0.89270299768518513</v>
      </c>
      <c r="EN9" s="82">
        <f ca="1">IF('INF S5 272-354'!$AC6="|","|",EN$19+'INF S5 272-354'!$AC6)</f>
        <v>0.92542153935185179</v>
      </c>
      <c r="EO9" s="83"/>
      <c r="EP9" s="83">
        <f ca="1">IF('INF S5 272-354'!$AB6="|","|",EP$19+'INF S5 272-354'!$AB6)</f>
        <v>0.99686966435185187</v>
      </c>
    </row>
    <row r="10" spans="1:146">
      <c r="A10" s="185">
        <f ca="1">'INF S5 272-354'!K7</f>
        <v>46.686999999999983</v>
      </c>
      <c r="B10" s="154" t="str">
        <f ca="1">'INF S5 272-354'!L7</f>
        <v>Solec Wlkp.</v>
      </c>
      <c r="C10" s="99"/>
      <c r="D10" s="83">
        <f ca="1">IF('INF S5 272-354'!$T7="|","|",D$7+'INF S5 272-354'!$T7)</f>
        <v>0.21440344246031742</v>
      </c>
      <c r="E10" s="83"/>
      <c r="F10" s="82" t="str">
        <f ca="1">IF('INF S5 272-354'!$U7="|","|",F$7+'INF S5 272-354'!$U7)</f>
        <v>|</v>
      </c>
      <c r="G10" s="83">
        <f ca="1">IF('INF S5 272-354'!$T7="|","|",G$7+'INF S5 272-354'!$T7)</f>
        <v>0.25607010912698414</v>
      </c>
      <c r="H10" s="83"/>
      <c r="I10" s="82" t="str">
        <f ca="1">IF('INF S5 272-354'!$U7="|","|",I$7+'INF S5 272-354'!$U7)</f>
        <v>|</v>
      </c>
      <c r="J10" s="83">
        <f ca="1">IF('INF S5 272-354'!$T7="|","|",J$7+'INF S5 272-354'!$T7)</f>
        <v>0.29773677579365077</v>
      </c>
      <c r="K10" s="83"/>
      <c r="L10" s="82" t="str">
        <f ca="1">IF('INF S5 272-354'!$U7="|","|",L$7+'INF S5 272-354'!$U7)</f>
        <v>|</v>
      </c>
      <c r="M10" s="83">
        <f ca="1">IF('INF S5 272-354'!$T7="|","|",M$7+'INF S5 272-354'!$T7)</f>
        <v>0.33940344246031745</v>
      </c>
      <c r="N10" s="83"/>
      <c r="O10" s="82" t="str">
        <f ca="1">IF('INF S5 272-354'!$U7="|","|",O$7+'INF S5 272-354'!$U7)</f>
        <v>|</v>
      </c>
      <c r="P10" s="83">
        <f ca="1">IF('INF S5 272-354'!$T7="|","|",P$7+'INF S5 272-354'!$T7)</f>
        <v>0.40190344246031745</v>
      </c>
      <c r="Q10" s="190" t="str">
        <f ca="1">IF('INF S5 272-354'!$V7="|","|",Q$7+'INF S5 272-354'!$V7)</f>
        <v>|</v>
      </c>
      <c r="R10" s="83"/>
      <c r="S10" s="82" t="str">
        <f ca="1">IF('INF S5 272-354'!$U7="|","|",S$7+'INF S5 272-354'!$U7)</f>
        <v>|</v>
      </c>
      <c r="T10" s="83">
        <f ca="1">IF('INF S5 272-354'!$T7="|","|",T$7+'INF S5 272-354'!$T7)</f>
        <v>0.48523677579365077</v>
      </c>
      <c r="U10" s="82" t="str">
        <f ca="1">IF('INF S5 272-354'!$U7="|","|",U$7+'INF S5 272-354'!$U7)</f>
        <v>|</v>
      </c>
      <c r="V10" s="83"/>
      <c r="W10" s="82" t="str">
        <f ca="1">IF('INF S5 272-354'!$U7="|","|",W$7+'INF S5 272-354'!$U7)</f>
        <v>|</v>
      </c>
      <c r="X10" s="83">
        <f ca="1">IF('INF S5 272-354'!$T7="|","|",X$7+'INF S5 272-354'!$T7)</f>
        <v>0.56857010912698414</v>
      </c>
      <c r="Y10" s="190" t="str">
        <f ca="1">IF('INF S5 272-354'!$V7="|","|",Y$7+'INF S5 272-354'!$V7)</f>
        <v>|</v>
      </c>
      <c r="Z10" s="83"/>
      <c r="AA10" s="82" t="str">
        <f ca="1">IF('INF S5 272-354'!$U7="|","|",AA$7+'INF S5 272-354'!$U7)</f>
        <v>|</v>
      </c>
      <c r="AB10" s="83">
        <f ca="1">IF('INF S5 272-354'!$T7="|","|",AB$7+'INF S5 272-354'!$T7)</f>
        <v>0.63107010912698414</v>
      </c>
      <c r="AC10" s="83"/>
      <c r="AD10" s="82" t="str">
        <f ca="1">IF('INF S5 272-354'!$U7="|","|",AD$7+'INF S5 272-354'!$U7)</f>
        <v>|</v>
      </c>
      <c r="AE10" s="83">
        <f ca="1">IF('INF S5 272-354'!$T7="|","|",AE$7+'INF S5 272-354'!$T7)</f>
        <v>0.67273677579365077</v>
      </c>
      <c r="AF10" s="83"/>
      <c r="AG10" s="82" t="str">
        <f ca="1">IF('INF S5 272-354'!$U7="|","|",AG$7+'INF S5 272-354'!$U7)</f>
        <v>|</v>
      </c>
      <c r="AH10" s="83">
        <f ca="1">IF('INF S5 272-354'!$T7="|","|",AH$7+'INF S5 272-354'!$T7)</f>
        <v>0.71440344246031739</v>
      </c>
      <c r="AI10" s="83"/>
      <c r="AJ10" s="190" t="str">
        <f ca="1">IF('INF S5 272-354'!$V7="|","|",AJ$7+'INF S5 272-354'!$V7)</f>
        <v>|</v>
      </c>
      <c r="AK10" s="83">
        <f ca="1">IF('INF S5 272-354'!$T7="|","|",AK$7+'INF S5 272-354'!$T7)</f>
        <v>0.75607010912698414</v>
      </c>
      <c r="AL10" s="83"/>
      <c r="AM10" s="82" t="str">
        <f ca="1">IF('INF S5 272-354'!$U7="|","|",AM$7+'INF S5 272-354'!$U7)</f>
        <v>|</v>
      </c>
      <c r="AN10" s="83">
        <f ca="1">IF('INF S5 272-354'!$T7="|","|",AN$7+'INF S5 272-354'!$T7)</f>
        <v>0.79773677579365077</v>
      </c>
      <c r="AO10" s="83">
        <f ca="1">IF('INF S5 272-354'!$T7="|","|",AO$7+'INF S5 272-354'!$T7)</f>
        <v>0.81857010912698414</v>
      </c>
      <c r="AP10" s="82" t="str">
        <f ca="1">IF('INF S5 272-354'!$U7="|","|",AP$7+'INF S5 272-354'!$U7)</f>
        <v>|</v>
      </c>
      <c r="AQ10" s="83"/>
      <c r="AR10" s="82" t="str">
        <f ca="1">IF('INF S5 272-354'!$U7="|","|",AR$7+'INF S5 272-354'!$U7)</f>
        <v>|</v>
      </c>
      <c r="AS10" s="190" t="str">
        <f ca="1">IF('INF S5 272-354'!$V7="|","|",AS$7+'INF S5 272-354'!$V7)</f>
        <v>|</v>
      </c>
      <c r="AT10" s="83">
        <f ca="1">IF('INF S5 272-354'!$T7="|","|",AT$7+'INF S5 272-354'!$T7)</f>
        <v>0.92273677579365077</v>
      </c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85">
        <f t="shared" si="0"/>
        <v>46.686999999999983</v>
      </c>
      <c r="CX10" s="154" t="str">
        <f t="shared" si="1"/>
        <v>Solec Wlkp.</v>
      </c>
      <c r="CY10" s="99"/>
      <c r="CZ10" s="268">
        <f ca="1">IF('INF S5 272-354'!$AB7="|","|",CZ$19+'INF S5 272-354'!$AB7)</f>
        <v>0.24402667824074076</v>
      </c>
      <c r="DA10" s="82" t="str">
        <f ca="1">IF('INF S5 272-354'!$AC7="|","|",DA$19+'INF S5 272-354'!$AC7)</f>
        <v>|</v>
      </c>
      <c r="DB10" s="83">
        <f ca="1">IF('INF S5 272-354'!$AB7="|","|",DB$19+'INF S5 272-354'!$AB7)</f>
        <v>0.28569334490740744</v>
      </c>
      <c r="DC10" s="190" t="str">
        <f ca="1">IF('INF S5 272-354'!$AD7="|","|",DC$19+'INF S5 272-354'!$AD7)</f>
        <v>|</v>
      </c>
      <c r="DD10" s="83"/>
      <c r="DE10" s="83">
        <f ca="1">IF('INF S5 272-354'!$AB7="|","|",DE$19+'INF S5 272-354'!$AB7)</f>
        <v>0.32736001157407407</v>
      </c>
      <c r="DF10" s="82" t="str">
        <f ca="1">IF('INF S5 272-354'!$AC7="|","|",DF$19+'INF S5 272-354'!$AC7)</f>
        <v>|</v>
      </c>
      <c r="DG10" s="83"/>
      <c r="DH10" s="83">
        <f ca="1">IF('INF S5 272-354'!$AB7="|","|",DH$19+'INF S5 272-354'!$AB7)</f>
        <v>0.36902667824074076</v>
      </c>
      <c r="DI10" s="82" t="str">
        <f ca="1">IF('INF S5 272-354'!$AC7="|","|",DI$19+'INF S5 272-354'!$AC7)</f>
        <v>|</v>
      </c>
      <c r="DJ10" s="83"/>
      <c r="DK10" s="83">
        <f ca="1">IF('INF S5 272-354'!$AB7="|","|",DK$19+'INF S5 272-354'!$AB7)</f>
        <v>0.41069334490740739</v>
      </c>
      <c r="DL10" s="82" t="str">
        <f ca="1">IF('INF S5 272-354'!$AC7="|","|",DL$19+'INF S5 272-354'!$AC7)</f>
        <v>|</v>
      </c>
      <c r="DM10" s="83"/>
      <c r="DN10" s="190" t="str">
        <f ca="1">IF('INF S5 272-354'!$AD7="|","|",DN$19+'INF S5 272-354'!$AD7)</f>
        <v>|</v>
      </c>
      <c r="DO10" s="83">
        <f ca="1">IF('INF S5 272-354'!$AB7="|","|",DO$19+'INF S5 272-354'!$AB7)</f>
        <v>0.47319334490740739</v>
      </c>
      <c r="DP10" s="82" t="str">
        <f ca="1">IF('INF S5 272-354'!$AC7="|","|",DP$19+'INF S5 272-354'!$AC7)</f>
        <v>|</v>
      </c>
      <c r="DQ10" s="83"/>
      <c r="DR10" s="82" t="str">
        <f ca="1">IF('INF S5 272-354'!$AC7="|","|",DR$19+'INF S5 272-354'!$AC7)</f>
        <v>|</v>
      </c>
      <c r="DS10" s="83">
        <f ca="1">IF('INF S5 272-354'!$AB7="|","|",DS$19+'INF S5 272-354'!$AB7)</f>
        <v>0.55652667824074076</v>
      </c>
      <c r="DT10" s="82" t="str">
        <f ca="1">IF('INF S5 272-354'!$AC7="|","|",DT$19+'INF S5 272-354'!$AC7)</f>
        <v>|</v>
      </c>
      <c r="DU10" s="83"/>
      <c r="DV10" s="190" t="str">
        <f ca="1">IF('INF S5 272-354'!$AD7="|","|",DV$19+'INF S5 272-354'!$AD7)</f>
        <v>|</v>
      </c>
      <c r="DW10" s="83">
        <f ca="1">IF('INF S5 272-354'!$AB7="|","|",DW$19+'INF S5 272-354'!$AB7)</f>
        <v>0.63986001157407402</v>
      </c>
      <c r="DX10" s="82" t="str">
        <f ca="1">IF('INF S5 272-354'!$AC7="|","|",DX$19+'INF S5 272-354'!$AC7)</f>
        <v>|</v>
      </c>
      <c r="DY10" s="83"/>
      <c r="DZ10" s="83">
        <f ca="1">IF('INF S5 272-354'!$AB7="|","|",DZ$19+'INF S5 272-354'!$AB7)</f>
        <v>0.70236001157407413</v>
      </c>
      <c r="EA10" s="82" t="str">
        <f ca="1">IF('INF S5 272-354'!$AC7="|","|",EA$19+'INF S5 272-354'!$AC7)</f>
        <v>|</v>
      </c>
      <c r="EB10" s="83"/>
      <c r="EC10" s="83">
        <f ca="1">IF('INF S5 272-354'!$AB7="|","|",EC$19+'INF S5 272-354'!$AB7)</f>
        <v>0.74402667824074076</v>
      </c>
      <c r="ED10" s="82" t="str">
        <f ca="1">IF('INF S5 272-354'!$AC7="|","|",ED$19+'INF S5 272-354'!$AC7)</f>
        <v>|</v>
      </c>
      <c r="EE10" s="83"/>
      <c r="EF10" s="83">
        <f ca="1">IF('INF S5 272-354'!$AB7="|","|",EF$19+'INF S5 272-354'!$AB7)</f>
        <v>0.78569334490740739</v>
      </c>
      <c r="EG10" s="190" t="str">
        <f ca="1">IF('INF S5 272-354'!$AD7="|","|",EG$19+'INF S5 272-354'!$AD7)</f>
        <v>|</v>
      </c>
      <c r="EH10" s="83"/>
      <c r="EI10" s="83">
        <f ca="1">IF('INF S5 272-354'!$AB7="|","|",EI$19+'INF S5 272-354'!$AB7)</f>
        <v>0.82736001157407413</v>
      </c>
      <c r="EJ10" s="82" t="str">
        <f ca="1">IF('INF S5 272-354'!$AC7="|","|",EJ$19+'INF S5 272-354'!$AC7)</f>
        <v>|</v>
      </c>
      <c r="EK10" s="83"/>
      <c r="EL10" s="82" t="str">
        <f ca="1">IF('INF S5 272-354'!$AC7="|","|",EL$19+'INF S5 272-354'!$AC7)</f>
        <v>|</v>
      </c>
      <c r="EM10" s="83">
        <f ca="1">IF('INF S5 272-354'!$AB7="|","|",EM$19+'INF S5 272-354'!$AB7)</f>
        <v>0.88986001157407402</v>
      </c>
      <c r="EN10" s="82" t="str">
        <f ca="1">IF('INF S5 272-354'!$AC7="|","|",EN$19+'INF S5 272-354'!$AC7)</f>
        <v>|</v>
      </c>
      <c r="EO10" s="83"/>
      <c r="EP10" s="83">
        <f ca="1">IF('INF S5 272-354'!$AB7="|","|",EP$19+'INF S5 272-354'!$AB7)</f>
        <v>0.99402667824074076</v>
      </c>
    </row>
    <row r="11" spans="1:146">
      <c r="A11" s="185">
        <f ca="1">'INF S5 272-354'!K8</f>
        <v>43.338999999999999</v>
      </c>
      <c r="B11" s="153" t="str">
        <f ca="1">'INF S5 272-354'!L8</f>
        <v>Sulęcinek</v>
      </c>
      <c r="C11" s="99"/>
      <c r="D11" s="83">
        <f ca="1">IF('INF S5 272-354'!$T8="|","|",D$7+'INF S5 272-354'!$T8)</f>
        <v>0.21665441468253965</v>
      </c>
      <c r="E11" s="83"/>
      <c r="F11" s="82" t="str">
        <f ca="1">IF('INF S5 272-354'!$U8="|","|",F$7+'INF S5 272-354'!$U8)</f>
        <v>|</v>
      </c>
      <c r="G11" s="83">
        <f ca="1">IF('INF S5 272-354'!$T8="|","|",G$7+'INF S5 272-354'!$T8)</f>
        <v>0.25832108134920634</v>
      </c>
      <c r="H11" s="83"/>
      <c r="I11" s="82" t="str">
        <f ca="1">IF('INF S5 272-354'!$U8="|","|",I$7+'INF S5 272-354'!$U8)</f>
        <v>|</v>
      </c>
      <c r="J11" s="83">
        <f ca="1">IF('INF S5 272-354'!$T8="|","|",J$7+'INF S5 272-354'!$T8)</f>
        <v>0.29998774801587297</v>
      </c>
      <c r="K11" s="83"/>
      <c r="L11" s="82" t="str">
        <f ca="1">IF('INF S5 272-354'!$U8="|","|",L$7+'INF S5 272-354'!$U8)</f>
        <v>|</v>
      </c>
      <c r="M11" s="83">
        <f ca="1">IF('INF S5 272-354'!$T8="|","|",M$7+'INF S5 272-354'!$T8)</f>
        <v>0.34165441468253965</v>
      </c>
      <c r="N11" s="83"/>
      <c r="O11" s="82" t="str">
        <f ca="1">IF('INF S5 272-354'!$U8="|","|",O$7+'INF S5 272-354'!$U8)</f>
        <v>|</v>
      </c>
      <c r="P11" s="83">
        <f ca="1">IF('INF S5 272-354'!$T8="|","|",P$7+'INF S5 272-354'!$T8)</f>
        <v>0.40415441468253965</v>
      </c>
      <c r="Q11" s="190" t="str">
        <f ca="1">IF('INF S5 272-354'!$V8="|","|",Q$7+'INF S5 272-354'!$V8)</f>
        <v>|</v>
      </c>
      <c r="R11" s="83"/>
      <c r="S11" s="82" t="str">
        <f ca="1">IF('INF S5 272-354'!$U8="|","|",S$7+'INF S5 272-354'!$U8)</f>
        <v>|</v>
      </c>
      <c r="T11" s="83">
        <f ca="1">IF('INF S5 272-354'!$T8="|","|",T$7+'INF S5 272-354'!$T8)</f>
        <v>0.48748774801587297</v>
      </c>
      <c r="U11" s="82" t="str">
        <f ca="1">IF('INF S5 272-354'!$U8="|","|",U$7+'INF S5 272-354'!$U8)</f>
        <v>|</v>
      </c>
      <c r="V11" s="83"/>
      <c r="W11" s="82" t="str">
        <f ca="1">IF('INF S5 272-354'!$U8="|","|",W$7+'INF S5 272-354'!$U8)</f>
        <v>|</v>
      </c>
      <c r="X11" s="83">
        <f ca="1">IF('INF S5 272-354'!$T8="|","|",X$7+'INF S5 272-354'!$T8)</f>
        <v>0.57082108134920639</v>
      </c>
      <c r="Y11" s="190" t="str">
        <f ca="1">IF('INF S5 272-354'!$V8="|","|",Y$7+'INF S5 272-354'!$V8)</f>
        <v>|</v>
      </c>
      <c r="Z11" s="83"/>
      <c r="AA11" s="82" t="str">
        <f ca="1">IF('INF S5 272-354'!$U8="|","|",AA$7+'INF S5 272-354'!$U8)</f>
        <v>|</v>
      </c>
      <c r="AB11" s="83">
        <f ca="1">IF('INF S5 272-354'!$T8="|","|",AB$7+'INF S5 272-354'!$T8)</f>
        <v>0.63332108134920639</v>
      </c>
      <c r="AC11" s="83"/>
      <c r="AD11" s="82" t="str">
        <f ca="1">IF('INF S5 272-354'!$U8="|","|",AD$7+'INF S5 272-354'!$U8)</f>
        <v>|</v>
      </c>
      <c r="AE11" s="83">
        <f ca="1">IF('INF S5 272-354'!$T8="|","|",AE$7+'INF S5 272-354'!$T8)</f>
        <v>0.67498774801587302</v>
      </c>
      <c r="AF11" s="83"/>
      <c r="AG11" s="82" t="str">
        <f ca="1">IF('INF S5 272-354'!$U8="|","|",AG$7+'INF S5 272-354'!$U8)</f>
        <v>|</v>
      </c>
      <c r="AH11" s="83">
        <f ca="1">IF('INF S5 272-354'!$T8="|","|",AH$7+'INF S5 272-354'!$T8)</f>
        <v>0.71665441468253965</v>
      </c>
      <c r="AI11" s="83"/>
      <c r="AJ11" s="190" t="str">
        <f ca="1">IF('INF S5 272-354'!$V8="|","|",AJ$7+'INF S5 272-354'!$V8)</f>
        <v>|</v>
      </c>
      <c r="AK11" s="83">
        <f ca="1">IF('INF S5 272-354'!$T8="|","|",AK$7+'INF S5 272-354'!$T8)</f>
        <v>0.75832108134920639</v>
      </c>
      <c r="AL11" s="83"/>
      <c r="AM11" s="82" t="str">
        <f ca="1">IF('INF S5 272-354'!$U8="|","|",AM$7+'INF S5 272-354'!$U8)</f>
        <v>|</v>
      </c>
      <c r="AN11" s="83">
        <f ca="1">IF('INF S5 272-354'!$T8="|","|",AN$7+'INF S5 272-354'!$T8)</f>
        <v>0.79998774801587302</v>
      </c>
      <c r="AO11" s="83">
        <f ca="1">IF('INF S5 272-354'!$T8="|","|",AO$7+'INF S5 272-354'!$T8)</f>
        <v>0.82082108134920639</v>
      </c>
      <c r="AP11" s="82" t="str">
        <f ca="1">IF('INF S5 272-354'!$U8="|","|",AP$7+'INF S5 272-354'!$U8)</f>
        <v>|</v>
      </c>
      <c r="AQ11" s="83"/>
      <c r="AR11" s="82" t="str">
        <f ca="1">IF('INF S5 272-354'!$U8="|","|",AR$7+'INF S5 272-354'!$U8)</f>
        <v>|</v>
      </c>
      <c r="AS11" s="190" t="str">
        <f ca="1">IF('INF S5 272-354'!$V8="|","|",AS$7+'INF S5 272-354'!$V8)</f>
        <v>|</v>
      </c>
      <c r="AT11" s="83">
        <f ca="1">IF('INF S5 272-354'!$T8="|","|",AT$7+'INF S5 272-354'!$T8)</f>
        <v>0.92498774801587302</v>
      </c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85">
        <f t="shared" si="0"/>
        <v>43.338999999999999</v>
      </c>
      <c r="CX11" s="153" t="str">
        <f t="shared" si="1"/>
        <v>Sulęcinek</v>
      </c>
      <c r="CY11" s="99"/>
      <c r="CZ11" s="268">
        <f ca="1">IF('INF S5 272-354'!$AB8="|","|",CZ$19+'INF S5 272-354'!$AB8)</f>
        <v>0.24177570601851853</v>
      </c>
      <c r="DA11" s="82" t="str">
        <f ca="1">IF('INF S5 272-354'!$AC8="|","|",DA$19+'INF S5 272-354'!$AC8)</f>
        <v>|</v>
      </c>
      <c r="DB11" s="83">
        <f ca="1">IF('INF S5 272-354'!$AB8="|","|",DB$19+'INF S5 272-354'!$AB8)</f>
        <v>0.28344237268518524</v>
      </c>
      <c r="DC11" s="190" t="str">
        <f ca="1">IF('INF S5 272-354'!$AD8="|","|",DC$19+'INF S5 272-354'!$AD8)</f>
        <v>|</v>
      </c>
      <c r="DD11" s="83"/>
      <c r="DE11" s="83">
        <f ca="1">IF('INF S5 272-354'!$AB8="|","|",DE$19+'INF S5 272-354'!$AB8)</f>
        <v>0.32510903935185187</v>
      </c>
      <c r="DF11" s="82" t="str">
        <f ca="1">IF('INF S5 272-354'!$AC8="|","|",DF$19+'INF S5 272-354'!$AC8)</f>
        <v>|</v>
      </c>
      <c r="DG11" s="83"/>
      <c r="DH11" s="83">
        <f ca="1">IF('INF S5 272-354'!$AB8="|","|",DH$19+'INF S5 272-354'!$AB8)</f>
        <v>0.36677570601851855</v>
      </c>
      <c r="DI11" s="82" t="str">
        <f ca="1">IF('INF S5 272-354'!$AC8="|","|",DI$19+'INF S5 272-354'!$AC8)</f>
        <v>|</v>
      </c>
      <c r="DJ11" s="83"/>
      <c r="DK11" s="83">
        <f ca="1">IF('INF S5 272-354'!$AB8="|","|",DK$19+'INF S5 272-354'!$AB8)</f>
        <v>0.40844237268518518</v>
      </c>
      <c r="DL11" s="82" t="str">
        <f ca="1">IF('INF S5 272-354'!$AC8="|","|",DL$19+'INF S5 272-354'!$AC8)</f>
        <v>|</v>
      </c>
      <c r="DM11" s="83"/>
      <c r="DN11" s="190" t="str">
        <f ca="1">IF('INF S5 272-354'!$AD8="|","|",DN$19+'INF S5 272-354'!$AD8)</f>
        <v>|</v>
      </c>
      <c r="DO11" s="83">
        <f ca="1">IF('INF S5 272-354'!$AB8="|","|",DO$19+'INF S5 272-354'!$AB8)</f>
        <v>0.47094237268518518</v>
      </c>
      <c r="DP11" s="82" t="str">
        <f ca="1">IF('INF S5 272-354'!$AC8="|","|",DP$19+'INF S5 272-354'!$AC8)</f>
        <v>|</v>
      </c>
      <c r="DQ11" s="83"/>
      <c r="DR11" s="82" t="str">
        <f ca="1">IF('INF S5 272-354'!$AC8="|","|",DR$19+'INF S5 272-354'!$AC8)</f>
        <v>|</v>
      </c>
      <c r="DS11" s="83">
        <f ca="1">IF('INF S5 272-354'!$AB8="|","|",DS$19+'INF S5 272-354'!$AB8)</f>
        <v>0.5542757060185185</v>
      </c>
      <c r="DT11" s="82" t="str">
        <f ca="1">IF('INF S5 272-354'!$AC8="|","|",DT$19+'INF S5 272-354'!$AC8)</f>
        <v>|</v>
      </c>
      <c r="DU11" s="83"/>
      <c r="DV11" s="190" t="str">
        <f ca="1">IF('INF S5 272-354'!$AD8="|","|",DV$19+'INF S5 272-354'!$AD8)</f>
        <v>|</v>
      </c>
      <c r="DW11" s="83">
        <f ca="1">IF('INF S5 272-354'!$AB8="|","|",DW$19+'INF S5 272-354'!$AB8)</f>
        <v>0.63760903935185176</v>
      </c>
      <c r="DX11" s="82" t="str">
        <f ca="1">IF('INF S5 272-354'!$AC8="|","|",DX$19+'INF S5 272-354'!$AC8)</f>
        <v>|</v>
      </c>
      <c r="DY11" s="83"/>
      <c r="DZ11" s="83">
        <f ca="1">IF('INF S5 272-354'!$AB8="|","|",DZ$19+'INF S5 272-354'!$AB8)</f>
        <v>0.70010903935185187</v>
      </c>
      <c r="EA11" s="82" t="str">
        <f ca="1">IF('INF S5 272-354'!$AC8="|","|",EA$19+'INF S5 272-354'!$AC8)</f>
        <v>|</v>
      </c>
      <c r="EB11" s="83"/>
      <c r="EC11" s="83">
        <f ca="1">IF('INF S5 272-354'!$AB8="|","|",EC$19+'INF S5 272-354'!$AB8)</f>
        <v>0.7417757060185185</v>
      </c>
      <c r="ED11" s="82" t="str">
        <f ca="1">IF('INF S5 272-354'!$AC8="|","|",ED$19+'INF S5 272-354'!$AC8)</f>
        <v>|</v>
      </c>
      <c r="EE11" s="83"/>
      <c r="EF11" s="83">
        <f ca="1">IF('INF S5 272-354'!$AB8="|","|",EF$19+'INF S5 272-354'!$AB8)</f>
        <v>0.78344237268518513</v>
      </c>
      <c r="EG11" s="190" t="str">
        <f ca="1">IF('INF S5 272-354'!$AD8="|","|",EG$19+'INF S5 272-354'!$AD8)</f>
        <v>|</v>
      </c>
      <c r="EH11" s="83"/>
      <c r="EI11" s="83">
        <f ca="1">IF('INF S5 272-354'!$AB8="|","|",EI$19+'INF S5 272-354'!$AB8)</f>
        <v>0.82510903935185187</v>
      </c>
      <c r="EJ11" s="82" t="str">
        <f ca="1">IF('INF S5 272-354'!$AC8="|","|",EJ$19+'INF S5 272-354'!$AC8)</f>
        <v>|</v>
      </c>
      <c r="EK11" s="83"/>
      <c r="EL11" s="82" t="str">
        <f ca="1">IF('INF S5 272-354'!$AC8="|","|",EL$19+'INF S5 272-354'!$AC8)</f>
        <v>|</v>
      </c>
      <c r="EM11" s="83">
        <f ca="1">IF('INF S5 272-354'!$AB8="|","|",EM$19+'INF S5 272-354'!$AB8)</f>
        <v>0.88760903935185176</v>
      </c>
      <c r="EN11" s="82" t="str">
        <f ca="1">IF('INF S5 272-354'!$AC8="|","|",EN$19+'INF S5 272-354'!$AC8)</f>
        <v>|</v>
      </c>
      <c r="EO11" s="83"/>
      <c r="EP11" s="83">
        <f ca="1">IF('INF S5 272-354'!$AB8="|","|",EP$19+'INF S5 272-354'!$AB8)</f>
        <v>0.9917757060185185</v>
      </c>
    </row>
    <row r="12" spans="1:146" s="18" customFormat="1">
      <c r="A12" s="147">
        <f ca="1">'INF S5 272-354'!K9</f>
        <v>33.867999999999995</v>
      </c>
      <c r="B12" s="262" t="str">
        <f ca="1">'INF S5 272-354'!L9</f>
        <v>Środa Wlkp.</v>
      </c>
      <c r="C12" s="98"/>
      <c r="D12" s="84">
        <f ca="1">IF('INF S5 272-354'!$T9="|","|",D$7+'INF S5 272-354'!$T9)</f>
        <v>0.2212440327380952</v>
      </c>
      <c r="E12" s="84">
        <v>0.24166666666666667</v>
      </c>
      <c r="F12" s="86">
        <f ca="1">IF('INF S5 272-354'!$U9="|","|",F$7+'INF S5 272-354'!$U9)</f>
        <v>0.25047877810846564</v>
      </c>
      <c r="G12" s="84">
        <f ca="1">IF('INF S5 272-354'!$T9="|","|",G$7+'INF S5 272-354'!$T9)</f>
        <v>0.26291069940476186</v>
      </c>
      <c r="H12" s="84">
        <v>0.28333333333333333</v>
      </c>
      <c r="I12" s="86">
        <f ca="1">IF('INF S5 272-354'!$U9="|","|",I$7+'INF S5 272-354'!$U9)</f>
        <v>0.29214544477513227</v>
      </c>
      <c r="J12" s="84">
        <f ca="1">IF('INF S5 272-354'!$T9="|","|",J$7+'INF S5 272-354'!$T9)</f>
        <v>0.30457736607142855</v>
      </c>
      <c r="K12" s="84">
        <v>0.32500000000000001</v>
      </c>
      <c r="L12" s="86">
        <f ca="1">IF('INF S5 272-354'!$U9="|","|",L$7+'INF S5 272-354'!$U9)</f>
        <v>0.33381211144179895</v>
      </c>
      <c r="M12" s="84">
        <f ca="1">IF('INF S5 272-354'!$T9="|","|",M$7+'INF S5 272-354'!$T9)</f>
        <v>0.34624403273809523</v>
      </c>
      <c r="N12" s="84">
        <v>0.3666666666666667</v>
      </c>
      <c r="O12" s="86">
        <f ca="1">IF('INF S5 272-354'!$U9="|","|",O$7+'INF S5 272-354'!$U9)</f>
        <v>0.37547877810846564</v>
      </c>
      <c r="P12" s="84">
        <f ca="1">IF('INF S5 272-354'!$T9="|","|",P$7+'INF S5 272-354'!$T9)</f>
        <v>0.40874403273809523</v>
      </c>
      <c r="Q12" s="85">
        <f ca="1">IF('INF S5 272-354'!$V9="|","|",Q$7+'INF S5 272-354'!$V9)</f>
        <v>0.41770100033068785</v>
      </c>
      <c r="R12" s="84">
        <v>0.45</v>
      </c>
      <c r="S12" s="86">
        <f ca="1">IF('INF S5 272-354'!$U9="|","|",S$7+'INF S5 272-354'!$U9)</f>
        <v>0.45881211144179895</v>
      </c>
      <c r="T12" s="84">
        <f ca="1">IF('INF S5 272-354'!$T9="|","|",T$7+'INF S5 272-354'!$T9)</f>
        <v>0.49207736607142855</v>
      </c>
      <c r="U12" s="86">
        <f ca="1">IF('INF S5 272-354'!$U9="|","|",U$7+'INF S5 272-354'!$U9)</f>
        <v>0.50047877810846564</v>
      </c>
      <c r="V12" s="84">
        <v>0.53333333333333333</v>
      </c>
      <c r="W12" s="86">
        <f ca="1">IF('INF S5 272-354'!$U9="|","|",W$7+'INF S5 272-354'!$U9)</f>
        <v>0.54214544477513227</v>
      </c>
      <c r="X12" s="84">
        <f ca="1">IF('INF S5 272-354'!$T9="|","|",X$7+'INF S5 272-354'!$T9)</f>
        <v>0.57541069940476186</v>
      </c>
      <c r="Y12" s="85">
        <f ca="1">IF('INF S5 272-354'!$V9="|","|",Y$7+'INF S5 272-354'!$V9)</f>
        <v>0.58436766699735443</v>
      </c>
      <c r="Z12" s="84">
        <v>0.6166666666666667</v>
      </c>
      <c r="AA12" s="86">
        <f ca="1">IF('INF S5 272-354'!$U9="|","|",AA$7+'INF S5 272-354'!$U9)</f>
        <v>0.62547877810846564</v>
      </c>
      <c r="AB12" s="84">
        <f ca="1">IF('INF S5 272-354'!$T9="|","|",AB$7+'INF S5 272-354'!$T9)</f>
        <v>0.63791069940476186</v>
      </c>
      <c r="AC12" s="84">
        <v>0.65833333333333333</v>
      </c>
      <c r="AD12" s="86">
        <f ca="1">IF('INF S5 272-354'!$U9="|","|",AD$7+'INF S5 272-354'!$U9)</f>
        <v>0.66714544477513227</v>
      </c>
      <c r="AE12" s="84">
        <f ca="1">IF('INF S5 272-354'!$T9="|","|",AE$7+'INF S5 272-354'!$T9)</f>
        <v>0.67957736607142849</v>
      </c>
      <c r="AF12" s="84">
        <v>0.70000000000000007</v>
      </c>
      <c r="AG12" s="86">
        <f ca="1">IF('INF S5 272-354'!$U9="|","|",AG$7+'INF S5 272-354'!$U9)</f>
        <v>0.7088121114417989</v>
      </c>
      <c r="AH12" s="84">
        <f ca="1">IF('INF S5 272-354'!$T9="|","|",AH$7+'INF S5 272-354'!$T9)</f>
        <v>0.72124403273809512</v>
      </c>
      <c r="AI12" s="84">
        <v>0.7416666666666667</v>
      </c>
      <c r="AJ12" s="85">
        <f ca="1">IF('INF S5 272-354'!$V9="|","|",AJ$7+'INF S5 272-354'!$V9)</f>
        <v>0.75103433366402117</v>
      </c>
      <c r="AK12" s="84">
        <f ca="1">IF('INF S5 272-354'!$T9="|","|",AK$7+'INF S5 272-354'!$T9)</f>
        <v>0.76291069940476186</v>
      </c>
      <c r="AL12" s="84">
        <v>0.78333333333333333</v>
      </c>
      <c r="AM12" s="86">
        <f ca="1">IF('INF S5 272-354'!$U9="|","|",AM$7+'INF S5 272-354'!$U9)</f>
        <v>0.79214544477513227</v>
      </c>
      <c r="AN12" s="84">
        <f ca="1">IF('INF S5 272-354'!$T9="|","|",AN$7+'INF S5 272-354'!$T9)</f>
        <v>0.80457736607142849</v>
      </c>
      <c r="AO12" s="84">
        <f ca="1">IF('INF S5 272-354'!$T9="|","|",AO$7+'INF S5 272-354'!$T9)</f>
        <v>0.82541069940476186</v>
      </c>
      <c r="AP12" s="86">
        <f ca="1">IF('INF S5 272-354'!$U9="|","|",AP$7+'INF S5 272-354'!$U9)</f>
        <v>0.83381211144179901</v>
      </c>
      <c r="AQ12" s="84">
        <v>0.8666666666666667</v>
      </c>
      <c r="AR12" s="86">
        <f ca="1">IF('INF S5 272-354'!$U9="|","|",AR$7+'INF S5 272-354'!$U9)</f>
        <v>0.87547877810846564</v>
      </c>
      <c r="AS12" s="85">
        <f ca="1">IF('INF S5 272-354'!$V9="|","|",AS$7+'INF S5 272-354'!$V9)</f>
        <v>0.9177010003306878</v>
      </c>
      <c r="AT12" s="84">
        <f ca="1">IF('INF S5 272-354'!$T9="|","|",AT$7+'INF S5 272-354'!$T9)</f>
        <v>0.92957736607142849</v>
      </c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6"/>
      <c r="BU12" s="336"/>
      <c r="BV12" s="336"/>
      <c r="BW12" s="336"/>
      <c r="BX12" s="336"/>
      <c r="BY12" s="336"/>
      <c r="BZ12" s="336"/>
      <c r="CA12" s="336"/>
      <c r="CB12" s="336"/>
      <c r="CC12" s="336"/>
      <c r="CD12" s="336"/>
      <c r="CE12" s="336"/>
      <c r="CF12" s="336"/>
      <c r="CG12" s="336"/>
      <c r="CH12" s="336"/>
      <c r="CI12" s="336"/>
      <c r="CJ12" s="336"/>
      <c r="CK12" s="336"/>
      <c r="CL12" s="336"/>
      <c r="CM12" s="336"/>
      <c r="CN12" s="336"/>
      <c r="CO12" s="336"/>
      <c r="CP12" s="336"/>
      <c r="CQ12" s="336"/>
      <c r="CR12" s="336"/>
      <c r="CS12" s="336"/>
      <c r="CT12" s="336"/>
      <c r="CU12" s="336"/>
      <c r="CV12" s="336"/>
      <c r="CW12" s="147">
        <f t="shared" si="0"/>
        <v>33.867999999999995</v>
      </c>
      <c r="CX12" s="262" t="str">
        <f t="shared" si="1"/>
        <v>Środa Wlkp.</v>
      </c>
      <c r="CY12" s="98"/>
      <c r="CZ12" s="267">
        <f ca="1">IF('INF S5 272-354'!$AB9="|","|",CZ$19+'INF S5 272-354'!$AB9)</f>
        <v>0.23718608796296298</v>
      </c>
      <c r="DA12" s="86">
        <f ca="1">IF('INF S5 272-354'!$AC9="|","|",DA$19+'INF S5 272-354'!$AC9)</f>
        <v>0.25039210648148147</v>
      </c>
      <c r="DB12" s="84">
        <f ca="1">IF('INF S5 272-354'!$AB9="|","|",DB$19+'INF S5 272-354'!$AB9)</f>
        <v>0.27885275462962966</v>
      </c>
      <c r="DC12" s="85">
        <f ca="1">IF('INF S5 272-354'!$AD9="|","|",DC$19+'INF S5 272-354'!$AD9)</f>
        <v>0.29181571759259256</v>
      </c>
      <c r="DD12" s="84">
        <f ca="1">IF('INF S5 272-354'!$AB9="|","|",DD$19+'INF S5 272-354'!$AB9)</f>
        <v>0.29968608796296298</v>
      </c>
      <c r="DE12" s="84">
        <f ca="1">IF('INF S5 272-354'!$AB9="|","|",DE$19+'INF S5 272-354'!$AB9)</f>
        <v>0.32051942129629629</v>
      </c>
      <c r="DF12" s="86">
        <f ca="1">IF('INF S5 272-354'!$AC9="|","|",DF$19+'INF S5 272-354'!$AC9)</f>
        <v>0.33372543981481478</v>
      </c>
      <c r="DG12" s="84">
        <f ca="1">IF('INF S5 272-354'!$AB9="|","|",DG$19+'INF S5 272-354'!$AB9)</f>
        <v>0.34135275462962966</v>
      </c>
      <c r="DH12" s="84">
        <f ca="1">IF('INF S5 272-354'!$AB9="|","|",DH$19+'INF S5 272-354'!$AB9)</f>
        <v>0.36218608796296298</v>
      </c>
      <c r="DI12" s="86">
        <f ca="1">IF('INF S5 272-354'!$AC9="|","|",DI$19+'INF S5 272-354'!$AC9)</f>
        <v>0.37539210648148141</v>
      </c>
      <c r="DJ12" s="84">
        <f ca="1">IF('INF S5 272-354'!$AB9="|","|",DJ$19+'INF S5 272-354'!$AB9)</f>
        <v>0.38301942129629629</v>
      </c>
      <c r="DK12" s="84">
        <f ca="1">IF('INF S5 272-354'!$AB9="|","|",DK$19+'INF S5 272-354'!$AB9)</f>
        <v>0.40385275462962961</v>
      </c>
      <c r="DL12" s="86">
        <f ca="1">IF('INF S5 272-354'!$AC9="|","|",DL$19+'INF S5 272-354'!$AC9)</f>
        <v>0.4170587731481481</v>
      </c>
      <c r="DM12" s="84">
        <f ca="1">IF('INF S5 272-354'!$AB9="|","|",DM$19+'INF S5 272-354'!$AB9)</f>
        <v>0.42468608796296292</v>
      </c>
      <c r="DN12" s="85">
        <f ca="1">IF('INF S5 272-354'!$AD9="|","|",DN$19+'INF S5 272-354'!$AD9)</f>
        <v>0.45848238425925925</v>
      </c>
      <c r="DO12" s="84">
        <f ca="1">IF('INF S5 272-354'!$AB9="|","|",DO$19+'INF S5 272-354'!$AB9)</f>
        <v>0.46635275462962961</v>
      </c>
      <c r="DP12" s="86">
        <f ca="1">IF('INF S5 272-354'!$AC9="|","|",DP$19+'INF S5 272-354'!$AC9)</f>
        <v>0.50039210648148147</v>
      </c>
      <c r="DQ12" s="84">
        <f ca="1">IF('INF S5 272-354'!$AB9="|","|",DQ$19+'INF S5 272-354'!$AB9)</f>
        <v>0.50801942129629629</v>
      </c>
      <c r="DR12" s="86">
        <f ca="1">IF('INF S5 272-354'!$AC9="|","|",DR$19+'INF S5 272-354'!$AC9)</f>
        <v>0.5420587731481481</v>
      </c>
      <c r="DS12" s="84">
        <f ca="1">IF('INF S5 272-354'!$AB9="|","|",DS$19+'INF S5 272-354'!$AB9)</f>
        <v>0.54968608796296292</v>
      </c>
      <c r="DT12" s="86">
        <f ca="1">IF('INF S5 272-354'!$AC9="|","|",DT$19+'INF S5 272-354'!$AC9)</f>
        <v>0.58372543981481484</v>
      </c>
      <c r="DU12" s="84">
        <f ca="1">IF('INF S5 272-354'!$AB9="|","|",DU$19+'INF S5 272-354'!$AB9)</f>
        <v>0.59135275462962955</v>
      </c>
      <c r="DV12" s="85">
        <f ca="1">IF('INF S5 272-354'!$AD9="|","|",DV$19+'INF S5 272-354'!$AD9)</f>
        <v>0.62514905092592588</v>
      </c>
      <c r="DW12" s="84">
        <f ca="1">IF('INF S5 272-354'!$AB9="|","|",DW$19+'INF S5 272-354'!$AB9)</f>
        <v>0.63301942129629618</v>
      </c>
      <c r="DX12" s="86">
        <f ca="1">IF('INF S5 272-354'!$AC9="|","|",DX$19+'INF S5 272-354'!$AC9)</f>
        <v>0.6670587731481481</v>
      </c>
      <c r="DY12" s="84">
        <f ca="1">IF('INF S5 272-354'!$AB9="|","|",DY$19+'INF S5 272-354'!$AB9)</f>
        <v>0.67468608796296292</v>
      </c>
      <c r="DZ12" s="84">
        <f ca="1">IF('INF S5 272-354'!$AB9="|","|",DZ$19+'INF S5 272-354'!$AB9)</f>
        <v>0.69551942129629629</v>
      </c>
      <c r="EA12" s="86">
        <f ca="1">IF('INF S5 272-354'!$AC9="|","|",EA$19+'INF S5 272-354'!$AC9)</f>
        <v>0.70872543981481484</v>
      </c>
      <c r="EB12" s="84">
        <f ca="1">IF('INF S5 272-354'!$AB9="|","|",EB$19+'INF S5 272-354'!$AB9)</f>
        <v>0.71635275462962955</v>
      </c>
      <c r="EC12" s="84">
        <f ca="1">IF('INF S5 272-354'!$AB9="|","|",EC$19+'INF S5 272-354'!$AB9)</f>
        <v>0.73718608796296292</v>
      </c>
      <c r="ED12" s="86">
        <f ca="1">IF('INF S5 272-354'!$AC9="|","|",ED$19+'INF S5 272-354'!$AC9)</f>
        <v>0.75039210648148147</v>
      </c>
      <c r="EE12" s="84">
        <f ca="1">IF('INF S5 272-354'!$AB9="|","|",EE$19+'INF S5 272-354'!$AB9)</f>
        <v>0.75801942129629618</v>
      </c>
      <c r="EF12" s="84">
        <f ca="1">IF('INF S5 272-354'!$AB9="|","|",EF$19+'INF S5 272-354'!$AB9)</f>
        <v>0.77885275462962955</v>
      </c>
      <c r="EG12" s="85">
        <f ca="1">IF('INF S5 272-354'!$AD9="|","|",EG$19+'INF S5 272-354'!$AD9)</f>
        <v>0.79181571759259251</v>
      </c>
      <c r="EH12" s="84">
        <f ca="1">IF('INF S5 272-354'!$AB9="|","|",EH$19+'INF S5 272-354'!$AB9)</f>
        <v>0.79968608796296292</v>
      </c>
      <c r="EI12" s="84">
        <f ca="1">IF('INF S5 272-354'!$AB9="|","|",EI$19+'INF S5 272-354'!$AB9)</f>
        <v>0.82051942129629629</v>
      </c>
      <c r="EJ12" s="86">
        <f ca="1">IF('INF S5 272-354'!$AC9="|","|",EJ$19+'INF S5 272-354'!$AC9)</f>
        <v>0.83372543981481484</v>
      </c>
      <c r="EK12" s="84">
        <f ca="1">IF('INF S5 272-354'!$AB9="|","|",EK$19+'INF S5 272-354'!$AB9)</f>
        <v>0.84135275462962955</v>
      </c>
      <c r="EL12" s="86">
        <f ca="1">IF('INF S5 272-354'!$AC9="|","|",EL$19+'INF S5 272-354'!$AC9)</f>
        <v>0.87539210648148158</v>
      </c>
      <c r="EM12" s="84">
        <f ca="1">IF('INF S5 272-354'!$AB9="|","|",EM$19+'INF S5 272-354'!$AB9)</f>
        <v>0.88301942129629618</v>
      </c>
      <c r="EN12" s="86">
        <f ca="1">IF('INF S5 272-354'!$AC9="|","|",EN$19+'INF S5 272-354'!$AC9)</f>
        <v>0.9170587731481481</v>
      </c>
      <c r="EO12" s="84">
        <f ca="1">IF('INF S5 272-354'!$AB9="|","|",EO$19+'INF S5 272-354'!$AB9)</f>
        <v>0.92468608796296292</v>
      </c>
      <c r="EP12" s="84">
        <f ca="1">IF('INF S5 272-354'!$AB9="|","|",EP$19+'INF S5 272-354'!$AB9)</f>
        <v>0.98718608796296292</v>
      </c>
    </row>
    <row r="13" spans="1:146">
      <c r="A13" s="185">
        <f ca="1">'INF S5 272-354'!K10</f>
        <v>24.431999999999988</v>
      </c>
      <c r="B13" s="154" t="str">
        <f ca="1">'INF S5 272-354'!L10</f>
        <v>Pierzchno</v>
      </c>
      <c r="C13" s="99"/>
      <c r="D13" s="83">
        <f ca="1">IF('INF S5 272-354'!$T10="|","|",D$7+'INF S5 272-354'!$T10)</f>
        <v>0.22582028273809521</v>
      </c>
      <c r="E13" s="83">
        <f ca="1">IF('INF S5 272-354'!$T10="|","|",E$12+'INF S5 272-354'!$T10-'INF S5 272-354'!$AQ$9)</f>
        <v>0.24624291666666664</v>
      </c>
      <c r="F13" s="82" t="str">
        <f ca="1">IF('INF S5 272-354'!$U10="|","|",F$7+'INF S5 272-354'!$U10)</f>
        <v>|</v>
      </c>
      <c r="G13" s="83">
        <f ca="1">IF('INF S5 272-354'!$T10="|","|",G$7+'INF S5 272-354'!$T10)</f>
        <v>0.26748694940476186</v>
      </c>
      <c r="H13" s="83">
        <f ca="1">IF('INF S5 272-354'!$T10="|","|",H$12+'INF S5 272-354'!$T10-'INF S5 272-354'!$AQ$9)</f>
        <v>0.28790958333333333</v>
      </c>
      <c r="I13" s="82" t="str">
        <f ca="1">IF('INF S5 272-354'!$U10="|","|",I$7+'INF S5 272-354'!$U10)</f>
        <v>|</v>
      </c>
      <c r="J13" s="83">
        <f ca="1">IF('INF S5 272-354'!$T10="|","|",J$7+'INF S5 272-354'!$T10)</f>
        <v>0.30915361607142855</v>
      </c>
      <c r="K13" s="83">
        <f ca="1">IF('INF S5 272-354'!$T10="|","|",K$12+'INF S5 272-354'!$T10-'INF S5 272-354'!$AQ$9)</f>
        <v>0.32957625000000002</v>
      </c>
      <c r="L13" s="82" t="str">
        <f ca="1">IF('INF S5 272-354'!$U10="|","|",L$7+'INF S5 272-354'!$U10)</f>
        <v>|</v>
      </c>
      <c r="M13" s="83">
        <f ca="1">IF('INF S5 272-354'!$T10="|","|",M$7+'INF S5 272-354'!$T10)</f>
        <v>0.35082028273809523</v>
      </c>
      <c r="N13" s="83">
        <f ca="1">IF('INF S5 272-354'!$T10="|","|",N$12+'INF S5 272-354'!$T10-'INF S5 272-354'!$AQ$9)</f>
        <v>0.3712429166666667</v>
      </c>
      <c r="O13" s="82" t="str">
        <f ca="1">IF('INF S5 272-354'!$U10="|","|",O$7+'INF S5 272-354'!$U10)</f>
        <v>|</v>
      </c>
      <c r="P13" s="83">
        <f ca="1">IF('INF S5 272-354'!$T10="|","|",P$7+'INF S5 272-354'!$T10)</f>
        <v>0.41332028273809523</v>
      </c>
      <c r="Q13" s="190" t="str">
        <f ca="1">IF('INF S5 272-354'!$V10="|","|",Q$7+'INF S5 272-354'!$V10)</f>
        <v>|</v>
      </c>
      <c r="R13" s="83">
        <f ca="1">IF('INF S5 272-354'!$T10="|","|",R$12+'INF S5 272-354'!$T10-'INF S5 272-354'!$AQ$9)</f>
        <v>0.45457625000000002</v>
      </c>
      <c r="S13" s="82" t="str">
        <f ca="1">IF('INF S5 272-354'!$U10="|","|",S$7+'INF S5 272-354'!$U10)</f>
        <v>|</v>
      </c>
      <c r="T13" s="83">
        <f ca="1">IF('INF S5 272-354'!$T10="|","|",T$7+'INF S5 272-354'!$T10)</f>
        <v>0.49665361607142855</v>
      </c>
      <c r="U13" s="82" t="str">
        <f ca="1">IF('INF S5 272-354'!$U10="|","|",U$7+'INF S5 272-354'!$U10)</f>
        <v>|</v>
      </c>
      <c r="V13" s="83">
        <f ca="1">IF('INF S5 272-354'!$T10="|","|",V$12+'INF S5 272-354'!$T10-'INF S5 272-354'!$AQ$9)</f>
        <v>0.53790958333333339</v>
      </c>
      <c r="W13" s="82" t="str">
        <f ca="1">IF('INF S5 272-354'!$U10="|","|",W$7+'INF S5 272-354'!$U10)</f>
        <v>|</v>
      </c>
      <c r="X13" s="83">
        <f ca="1">IF('INF S5 272-354'!$T10="|","|",X$7+'INF S5 272-354'!$T10)</f>
        <v>0.57998694940476192</v>
      </c>
      <c r="Y13" s="190" t="str">
        <f ca="1">IF('INF S5 272-354'!$V10="|","|",Y$7+'INF S5 272-354'!$V10)</f>
        <v>|</v>
      </c>
      <c r="Z13" s="83">
        <f ca="1">IF('INF S5 272-354'!$T10="|","|",Z$12+'INF S5 272-354'!$T10-'INF S5 272-354'!$AQ$9)</f>
        <v>0.62124291666666676</v>
      </c>
      <c r="AA13" s="82" t="str">
        <f ca="1">IF('INF S5 272-354'!$U10="|","|",AA$7+'INF S5 272-354'!$U10)</f>
        <v>|</v>
      </c>
      <c r="AB13" s="83">
        <f ca="1">IF('INF S5 272-354'!$T10="|","|",AB$7+'INF S5 272-354'!$T10)</f>
        <v>0.64248694940476192</v>
      </c>
      <c r="AC13" s="83">
        <f ca="1">IF('INF S5 272-354'!$T10="|","|",AC$12+'INF S5 272-354'!$T10-'INF S5 272-354'!$AQ$9)</f>
        <v>0.66290958333333339</v>
      </c>
      <c r="AD13" s="82" t="str">
        <f ca="1">IF('INF S5 272-354'!$U10="|","|",AD$7+'INF S5 272-354'!$U10)</f>
        <v>|</v>
      </c>
      <c r="AE13" s="83">
        <f ca="1">IF('INF S5 272-354'!$T10="|","|",AE$7+'INF S5 272-354'!$T10)</f>
        <v>0.68415361607142855</v>
      </c>
      <c r="AF13" s="83">
        <f ca="1">IF('INF S5 272-354'!$T10="|","|",AF$12+'INF S5 272-354'!$T10-'INF S5 272-354'!$AQ$9)</f>
        <v>0.70457625000000013</v>
      </c>
      <c r="AG13" s="82" t="str">
        <f ca="1">IF('INF S5 272-354'!$U10="|","|",AG$7+'INF S5 272-354'!$U10)</f>
        <v>|</v>
      </c>
      <c r="AH13" s="83">
        <f ca="1">IF('INF S5 272-354'!$T10="|","|",AH$7+'INF S5 272-354'!$T10)</f>
        <v>0.72582028273809518</v>
      </c>
      <c r="AI13" s="83">
        <f ca="1">IF('INF S5 272-354'!$T10="|","|",AI$12+'INF S5 272-354'!$T10-'INF S5 272-354'!$AQ$9)</f>
        <v>0.74624291666666676</v>
      </c>
      <c r="AJ13" s="190" t="str">
        <f ca="1">IF('INF S5 272-354'!$V10="|","|",AJ$7+'INF S5 272-354'!$V10)</f>
        <v>|</v>
      </c>
      <c r="AK13" s="83">
        <f ca="1">IF('INF S5 272-354'!$T10="|","|",AK$7+'INF S5 272-354'!$T10)</f>
        <v>0.76748694940476192</v>
      </c>
      <c r="AL13" s="83">
        <f ca="1">IF('INF S5 272-354'!$T10="|","|",AL$12+'INF S5 272-354'!$T10-'INF S5 272-354'!$AQ$9)</f>
        <v>0.78790958333333339</v>
      </c>
      <c r="AM13" s="82" t="str">
        <f ca="1">IF('INF S5 272-354'!$U10="|","|",AM$7+'INF S5 272-354'!$U10)</f>
        <v>|</v>
      </c>
      <c r="AN13" s="83">
        <f ca="1">IF('INF S5 272-354'!$T10="|","|",AN$7+'INF S5 272-354'!$T10)</f>
        <v>0.80915361607142855</v>
      </c>
      <c r="AO13" s="83">
        <f ca="1">IF('INF S5 272-354'!$T10="|","|",AO$7+'INF S5 272-354'!$T10)</f>
        <v>0.82998694940476192</v>
      </c>
      <c r="AP13" s="82" t="str">
        <f ca="1">IF('INF S5 272-354'!$U10="|","|",AP$7+'INF S5 272-354'!$U10)</f>
        <v>|</v>
      </c>
      <c r="AQ13" s="83">
        <f ca="1">IF('INF S5 272-354'!$T10="|","|",AQ$12+'INF S5 272-354'!$T10-'INF S5 272-354'!$AQ$9)</f>
        <v>0.87124291666666676</v>
      </c>
      <c r="AR13" s="82" t="str">
        <f ca="1">IF('INF S5 272-354'!$U10="|","|",AR$7+'INF S5 272-354'!$U10)</f>
        <v>|</v>
      </c>
      <c r="AS13" s="190" t="str">
        <f ca="1">IF('INF S5 272-354'!$V10="|","|",AS$7+'INF S5 272-354'!$V10)</f>
        <v>|</v>
      </c>
      <c r="AT13" s="83">
        <f ca="1">IF('INF S5 272-354'!$T10="|","|",AT$7+'INF S5 272-354'!$T10)</f>
        <v>0.93415361607142855</v>
      </c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85">
        <f t="shared" si="0"/>
        <v>24.431999999999988</v>
      </c>
      <c r="CX13" s="154" t="str">
        <f t="shared" si="1"/>
        <v>Pierzchno</v>
      </c>
      <c r="CY13" s="99"/>
      <c r="CZ13" s="268">
        <f ca="1">IF('INF S5 272-354'!$AB10="|","|",CZ$19+'INF S5 272-354'!$AB10)</f>
        <v>0.23260983796296297</v>
      </c>
      <c r="DA13" s="82" t="str">
        <f ca="1">IF('INF S5 272-354'!$AC10="|","|",DA$19+'INF S5 272-354'!$AC10)</f>
        <v>|</v>
      </c>
      <c r="DB13" s="83">
        <f ca="1">IF('INF S5 272-354'!$AB10="|","|",DB$19+'INF S5 272-354'!$AB10)</f>
        <v>0.27427650462962966</v>
      </c>
      <c r="DC13" s="190" t="str">
        <f ca="1">IF('INF S5 272-354'!$AD10="|","|",DC$19+'INF S5 272-354'!$AD10)</f>
        <v>|</v>
      </c>
      <c r="DD13" s="83">
        <f ca="1">IF('INF S5 272-354'!$AB10="|","|",DD$19+'INF S5 272-354'!$AB10)</f>
        <v>0.29510983796296297</v>
      </c>
      <c r="DE13" s="83">
        <f ca="1">IF('INF S5 272-354'!$AB10="|","|",DE$19+'INF S5 272-354'!$AB10)</f>
        <v>0.31594317129629629</v>
      </c>
      <c r="DF13" s="82" t="str">
        <f ca="1">IF('INF S5 272-354'!$AC10="|","|",DF$19+'INF S5 272-354'!$AC10)</f>
        <v>|</v>
      </c>
      <c r="DG13" s="83">
        <f ca="1">IF('INF S5 272-354'!$AB10="|","|",DG$19+'INF S5 272-354'!$AB10)</f>
        <v>0.33677650462962966</v>
      </c>
      <c r="DH13" s="83">
        <f ca="1">IF('INF S5 272-354'!$AB10="|","|",DH$19+'INF S5 272-354'!$AB10)</f>
        <v>0.35760983796296297</v>
      </c>
      <c r="DI13" s="82" t="str">
        <f ca="1">IF('INF S5 272-354'!$AC10="|","|",DI$19+'INF S5 272-354'!$AC10)</f>
        <v>|</v>
      </c>
      <c r="DJ13" s="83">
        <f ca="1">IF('INF S5 272-354'!$AB10="|","|",DJ$19+'INF S5 272-354'!$AB10)</f>
        <v>0.37844317129629629</v>
      </c>
      <c r="DK13" s="83">
        <f ca="1">IF('INF S5 272-354'!$AB10="|","|",DK$19+'INF S5 272-354'!$AB10)</f>
        <v>0.3992765046296296</v>
      </c>
      <c r="DL13" s="82" t="str">
        <f ca="1">IF('INF S5 272-354'!$AC10="|","|",DL$19+'INF S5 272-354'!$AC10)</f>
        <v>|</v>
      </c>
      <c r="DM13" s="83">
        <f ca="1">IF('INF S5 272-354'!$AB10="|","|",DM$19+'INF S5 272-354'!$AB10)</f>
        <v>0.42010983796296292</v>
      </c>
      <c r="DN13" s="190" t="str">
        <f ca="1">IF('INF S5 272-354'!$AD10="|","|",DN$19+'INF S5 272-354'!$AD10)</f>
        <v>|</v>
      </c>
      <c r="DO13" s="83">
        <f ca="1">IF('INF S5 272-354'!$AB10="|","|",DO$19+'INF S5 272-354'!$AB10)</f>
        <v>0.4617765046296296</v>
      </c>
      <c r="DP13" s="82" t="str">
        <f ca="1">IF('INF S5 272-354'!$AC10="|","|",DP$19+'INF S5 272-354'!$AC10)</f>
        <v>|</v>
      </c>
      <c r="DQ13" s="83">
        <f ca="1">IF('INF S5 272-354'!$AB10="|","|",DQ$19+'INF S5 272-354'!$AB10)</f>
        <v>0.50344317129629623</v>
      </c>
      <c r="DR13" s="82" t="str">
        <f ca="1">IF('INF S5 272-354'!$AC10="|","|",DR$19+'INF S5 272-354'!$AC10)</f>
        <v>|</v>
      </c>
      <c r="DS13" s="83">
        <f ca="1">IF('INF S5 272-354'!$AB10="|","|",DS$19+'INF S5 272-354'!$AB10)</f>
        <v>0.54510983796296297</v>
      </c>
      <c r="DT13" s="82" t="str">
        <f ca="1">IF('INF S5 272-354'!$AC10="|","|",DT$19+'INF S5 272-354'!$AC10)</f>
        <v>|</v>
      </c>
      <c r="DU13" s="83">
        <f ca="1">IF('INF S5 272-354'!$AB10="|","|",DU$19+'INF S5 272-354'!$AB10)</f>
        <v>0.5867765046296296</v>
      </c>
      <c r="DV13" s="190" t="str">
        <f ca="1">IF('INF S5 272-354'!$AD10="|","|",DV$19+'INF S5 272-354'!$AD10)</f>
        <v>|</v>
      </c>
      <c r="DW13" s="83">
        <f ca="1">IF('INF S5 272-354'!$AB10="|","|",DW$19+'INF S5 272-354'!$AB10)</f>
        <v>0.62844317129629623</v>
      </c>
      <c r="DX13" s="82" t="str">
        <f ca="1">IF('INF S5 272-354'!$AC10="|","|",DX$19+'INF S5 272-354'!$AC10)</f>
        <v>|</v>
      </c>
      <c r="DY13" s="83">
        <f ca="1">IF('INF S5 272-354'!$AB10="|","|",DY$19+'INF S5 272-354'!$AB10)</f>
        <v>0.67010983796296297</v>
      </c>
      <c r="DZ13" s="83">
        <f ca="1">IF('INF S5 272-354'!$AB10="|","|",DZ$19+'INF S5 272-354'!$AB10)</f>
        <v>0.69094317129629634</v>
      </c>
      <c r="EA13" s="82" t="str">
        <f ca="1">IF('INF S5 272-354'!$AC10="|","|",EA$19+'INF S5 272-354'!$AC10)</f>
        <v>|</v>
      </c>
      <c r="EB13" s="83">
        <f ca="1">IF('INF S5 272-354'!$AB10="|","|",EB$19+'INF S5 272-354'!$AB10)</f>
        <v>0.7117765046296296</v>
      </c>
      <c r="EC13" s="83">
        <f ca="1">IF('INF S5 272-354'!$AB10="|","|",EC$19+'INF S5 272-354'!$AB10)</f>
        <v>0.73260983796296297</v>
      </c>
      <c r="ED13" s="82" t="str">
        <f ca="1">IF('INF S5 272-354'!$AC10="|","|",ED$19+'INF S5 272-354'!$AC10)</f>
        <v>|</v>
      </c>
      <c r="EE13" s="83">
        <f ca="1">IF('INF S5 272-354'!$AB10="|","|",EE$19+'INF S5 272-354'!$AB10)</f>
        <v>0.75344317129629623</v>
      </c>
      <c r="EF13" s="83">
        <f ca="1">IF('INF S5 272-354'!$AB10="|","|",EF$19+'INF S5 272-354'!$AB10)</f>
        <v>0.7742765046296296</v>
      </c>
      <c r="EG13" s="190" t="str">
        <f ca="1">IF('INF S5 272-354'!$AD10="|","|",EG$19+'INF S5 272-354'!$AD10)</f>
        <v>|</v>
      </c>
      <c r="EH13" s="83">
        <f ca="1">IF('INF S5 272-354'!$AB10="|","|",EH$19+'INF S5 272-354'!$AB10)</f>
        <v>0.79510983796296297</v>
      </c>
      <c r="EI13" s="83">
        <f ca="1">IF('INF S5 272-354'!$AB10="|","|",EI$19+'INF S5 272-354'!$AB10)</f>
        <v>0.81594317129629634</v>
      </c>
      <c r="EJ13" s="82" t="str">
        <f ca="1">IF('INF S5 272-354'!$AC10="|","|",EJ$19+'INF S5 272-354'!$AC10)</f>
        <v>|</v>
      </c>
      <c r="EK13" s="83">
        <f ca="1">IF('INF S5 272-354'!$AB10="|","|",EK$19+'INF S5 272-354'!$AB10)</f>
        <v>0.8367765046296296</v>
      </c>
      <c r="EL13" s="82" t="str">
        <f ca="1">IF('INF S5 272-354'!$AC10="|","|",EL$19+'INF S5 272-354'!$AC10)</f>
        <v>|</v>
      </c>
      <c r="EM13" s="83">
        <f ca="1">IF('INF S5 272-354'!$AB10="|","|",EM$19+'INF S5 272-354'!$AB10)</f>
        <v>0.87844317129629623</v>
      </c>
      <c r="EN13" s="82" t="str">
        <f ca="1">IF('INF S5 272-354'!$AC10="|","|",EN$19+'INF S5 272-354'!$AC10)</f>
        <v>|</v>
      </c>
      <c r="EO13" s="83">
        <f ca="1">IF('INF S5 272-354'!$AB10="|","|",EO$19+'INF S5 272-354'!$AB10)</f>
        <v>0.92010983796296297</v>
      </c>
      <c r="EP13" s="83">
        <f ca="1">IF('INF S5 272-354'!$AB10="|","|",EP$19+'INF S5 272-354'!$AB10)</f>
        <v>0.98260983796296297</v>
      </c>
    </row>
    <row r="14" spans="1:146">
      <c r="A14" s="185">
        <f ca="1">'INF S5 272-354'!K11</f>
        <v>19.831999999999994</v>
      </c>
      <c r="B14" s="154" t="str">
        <f ca="1">'INF S5 272-354'!L11</f>
        <v>Kórnik</v>
      </c>
      <c r="C14" s="99"/>
      <c r="D14" s="83">
        <f ca="1">IF('INF S5 272-354'!$T11="|","|",D$7+'INF S5 272-354'!$T11)</f>
        <v>0.22854944940476185</v>
      </c>
      <c r="E14" s="83">
        <f ca="1">IF('INF S5 272-354'!$T11="|","|",E$12+'INF S5 272-354'!$T11-'INF S5 272-354'!$AQ$9)</f>
        <v>0.24897208333333332</v>
      </c>
      <c r="F14" s="82" t="str">
        <f ca="1">IF('INF S5 272-354'!$U11="|","|",F$7+'INF S5 272-354'!$U11)</f>
        <v>|</v>
      </c>
      <c r="G14" s="83">
        <f ca="1">IF('INF S5 272-354'!$T11="|","|",G$7+'INF S5 272-354'!$T11)</f>
        <v>0.27021611607142854</v>
      </c>
      <c r="H14" s="83">
        <f ca="1">IF('INF S5 272-354'!$T11="|","|",H$12+'INF S5 272-354'!$T11-'INF S5 272-354'!$AQ$9)</f>
        <v>0.29063875</v>
      </c>
      <c r="I14" s="82" t="str">
        <f ca="1">IF('INF S5 272-354'!$U11="|","|",I$7+'INF S5 272-354'!$U11)</f>
        <v>|</v>
      </c>
      <c r="J14" s="83">
        <f ca="1">IF('INF S5 272-354'!$T11="|","|",J$7+'INF S5 272-354'!$T11)</f>
        <v>0.31188278273809522</v>
      </c>
      <c r="K14" s="83">
        <f ca="1">IF('INF S5 272-354'!$T11="|","|",K$12+'INF S5 272-354'!$T11-'INF S5 272-354'!$AQ$9)</f>
        <v>0.33230541666666669</v>
      </c>
      <c r="L14" s="82" t="str">
        <f ca="1">IF('INF S5 272-354'!$U11="|","|",L$7+'INF S5 272-354'!$U11)</f>
        <v>|</v>
      </c>
      <c r="M14" s="83">
        <f ca="1">IF('INF S5 272-354'!$T11="|","|",M$7+'INF S5 272-354'!$T11)</f>
        <v>0.35354944940476191</v>
      </c>
      <c r="N14" s="83">
        <f ca="1">IF('INF S5 272-354'!$T11="|","|",N$12+'INF S5 272-354'!$T11-'INF S5 272-354'!$AQ$9)</f>
        <v>0.37397208333333337</v>
      </c>
      <c r="O14" s="82" t="str">
        <f ca="1">IF('INF S5 272-354'!$U11="|","|",O$7+'INF S5 272-354'!$U11)</f>
        <v>|</v>
      </c>
      <c r="P14" s="83">
        <f ca="1">IF('INF S5 272-354'!$T11="|","|",P$7+'INF S5 272-354'!$T11)</f>
        <v>0.41604944940476191</v>
      </c>
      <c r="Q14" s="190" t="str">
        <f ca="1">IF('INF S5 272-354'!$V11="|","|",Q$7+'INF S5 272-354'!$V11)</f>
        <v>|</v>
      </c>
      <c r="R14" s="83">
        <f ca="1">IF('INF S5 272-354'!$T11="|","|",R$12+'INF S5 272-354'!$T11-'INF S5 272-354'!$AQ$9)</f>
        <v>0.45730541666666669</v>
      </c>
      <c r="S14" s="82" t="str">
        <f ca="1">IF('INF S5 272-354'!$U11="|","|",S$7+'INF S5 272-354'!$U11)</f>
        <v>|</v>
      </c>
      <c r="T14" s="83">
        <f ca="1">IF('INF S5 272-354'!$T11="|","|",T$7+'INF S5 272-354'!$T11)</f>
        <v>0.49938278273809522</v>
      </c>
      <c r="U14" s="82" t="str">
        <f ca="1">IF('INF S5 272-354'!$U11="|","|",U$7+'INF S5 272-354'!$U11)</f>
        <v>|</v>
      </c>
      <c r="V14" s="83">
        <f ca="1">IF('INF S5 272-354'!$T11="|","|",V$12+'INF S5 272-354'!$T11-'INF S5 272-354'!$AQ$9)</f>
        <v>0.54063875000000006</v>
      </c>
      <c r="W14" s="82" t="str">
        <f ca="1">IF('INF S5 272-354'!$U11="|","|",W$7+'INF S5 272-354'!$U11)</f>
        <v>|</v>
      </c>
      <c r="X14" s="83">
        <f ca="1">IF('INF S5 272-354'!$T11="|","|",X$7+'INF S5 272-354'!$T11)</f>
        <v>0.58271611607142859</v>
      </c>
      <c r="Y14" s="190" t="str">
        <f ca="1">IF('INF S5 272-354'!$V11="|","|",Y$7+'INF S5 272-354'!$V11)</f>
        <v>|</v>
      </c>
      <c r="Z14" s="83">
        <f ca="1">IF('INF S5 272-354'!$T11="|","|",Z$12+'INF S5 272-354'!$T11-'INF S5 272-354'!$AQ$9)</f>
        <v>0.62397208333333343</v>
      </c>
      <c r="AA14" s="82" t="str">
        <f ca="1">IF('INF S5 272-354'!$U11="|","|",AA$7+'INF S5 272-354'!$U11)</f>
        <v>|</v>
      </c>
      <c r="AB14" s="83">
        <f ca="1">IF('INF S5 272-354'!$T11="|","|",AB$7+'INF S5 272-354'!$T11)</f>
        <v>0.64521611607142859</v>
      </c>
      <c r="AC14" s="83">
        <f ca="1">IF('INF S5 272-354'!$T11="|","|",AC$12+'INF S5 272-354'!$T11-'INF S5 272-354'!$AQ$9)</f>
        <v>0.66563875000000006</v>
      </c>
      <c r="AD14" s="82" t="str">
        <f ca="1">IF('INF S5 272-354'!$U11="|","|",AD$7+'INF S5 272-354'!$U11)</f>
        <v>|</v>
      </c>
      <c r="AE14" s="83">
        <f ca="1">IF('INF S5 272-354'!$T11="|","|",AE$7+'INF S5 272-354'!$T11)</f>
        <v>0.68688278273809522</v>
      </c>
      <c r="AF14" s="83">
        <f ca="1">IF('INF S5 272-354'!$T11="|","|",AF$12+'INF S5 272-354'!$T11-'INF S5 272-354'!$AQ$9)</f>
        <v>0.7073054166666668</v>
      </c>
      <c r="AG14" s="82" t="str">
        <f ca="1">IF('INF S5 272-354'!$U11="|","|",AG$7+'INF S5 272-354'!$U11)</f>
        <v>|</v>
      </c>
      <c r="AH14" s="83">
        <f ca="1">IF('INF S5 272-354'!$T11="|","|",AH$7+'INF S5 272-354'!$T11)</f>
        <v>0.72854944940476185</v>
      </c>
      <c r="AI14" s="83">
        <f ca="1">IF('INF S5 272-354'!$T11="|","|",AI$12+'INF S5 272-354'!$T11-'INF S5 272-354'!$AQ$9)</f>
        <v>0.74897208333333343</v>
      </c>
      <c r="AJ14" s="190" t="str">
        <f ca="1">IF('INF S5 272-354'!$V11="|","|",AJ$7+'INF S5 272-354'!$V11)</f>
        <v>|</v>
      </c>
      <c r="AK14" s="83">
        <f ca="1">IF('INF S5 272-354'!$T11="|","|",AK$7+'INF S5 272-354'!$T11)</f>
        <v>0.77021611607142859</v>
      </c>
      <c r="AL14" s="83">
        <f ca="1">IF('INF S5 272-354'!$T11="|","|",AL$12+'INF S5 272-354'!$T11-'INF S5 272-354'!$AQ$9)</f>
        <v>0.79063875000000006</v>
      </c>
      <c r="AM14" s="82" t="str">
        <f ca="1">IF('INF S5 272-354'!$U11="|","|",AM$7+'INF S5 272-354'!$U11)</f>
        <v>|</v>
      </c>
      <c r="AN14" s="83">
        <f ca="1">IF('INF S5 272-354'!$T11="|","|",AN$7+'INF S5 272-354'!$T11)</f>
        <v>0.81188278273809522</v>
      </c>
      <c r="AO14" s="83">
        <f ca="1">IF('INF S5 272-354'!$T11="|","|",AO$7+'INF S5 272-354'!$T11)</f>
        <v>0.83271611607142859</v>
      </c>
      <c r="AP14" s="82" t="str">
        <f ca="1">IF('INF S5 272-354'!$U11="|","|",AP$7+'INF S5 272-354'!$U11)</f>
        <v>|</v>
      </c>
      <c r="AQ14" s="83">
        <f ca="1">IF('INF S5 272-354'!$T11="|","|",AQ$12+'INF S5 272-354'!$T11-'INF S5 272-354'!$AQ$9)</f>
        <v>0.87397208333333343</v>
      </c>
      <c r="AR14" s="82" t="str">
        <f ca="1">IF('INF S5 272-354'!$U11="|","|",AR$7+'INF S5 272-354'!$U11)</f>
        <v>|</v>
      </c>
      <c r="AS14" s="190" t="str">
        <f ca="1">IF('INF S5 272-354'!$V11="|","|",AS$7+'INF S5 272-354'!$V11)</f>
        <v>|</v>
      </c>
      <c r="AT14" s="83">
        <f ca="1">IF('INF S5 272-354'!$T11="|","|",AT$7+'INF S5 272-354'!$T11)</f>
        <v>0.93688278273809522</v>
      </c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85">
        <f t="shared" si="0"/>
        <v>19.831999999999994</v>
      </c>
      <c r="CX14" s="154" t="str">
        <f t="shared" si="1"/>
        <v>Kórnik</v>
      </c>
      <c r="CY14" s="99"/>
      <c r="CZ14" s="268">
        <f ca="1">IF('INF S5 272-354'!$AB11="|","|",CZ$19+'INF S5 272-354'!$AB11)</f>
        <v>0.2298806712962963</v>
      </c>
      <c r="DA14" s="82" t="str">
        <f ca="1">IF('INF S5 272-354'!$AC11="|","|",DA$19+'INF S5 272-354'!$AC11)</f>
        <v>|</v>
      </c>
      <c r="DB14" s="83">
        <f ca="1">IF('INF S5 272-354'!$AB11="|","|",DB$19+'INF S5 272-354'!$AB11)</f>
        <v>0.27154733796296299</v>
      </c>
      <c r="DC14" s="190" t="str">
        <f ca="1">IF('INF S5 272-354'!$AD11="|","|",DC$19+'INF S5 272-354'!$AD11)</f>
        <v>|</v>
      </c>
      <c r="DD14" s="83">
        <f ca="1">IF('INF S5 272-354'!$AB11="|","|",DD$19+'INF S5 272-354'!$AB11)</f>
        <v>0.2923806712962963</v>
      </c>
      <c r="DE14" s="83">
        <f ca="1">IF('INF S5 272-354'!$AB11="|","|",DE$19+'INF S5 272-354'!$AB11)</f>
        <v>0.31321400462962962</v>
      </c>
      <c r="DF14" s="82" t="str">
        <f ca="1">IF('INF S5 272-354'!$AC11="|","|",DF$19+'INF S5 272-354'!$AC11)</f>
        <v>|</v>
      </c>
      <c r="DG14" s="83">
        <f ca="1">IF('INF S5 272-354'!$AB11="|","|",DG$19+'INF S5 272-354'!$AB11)</f>
        <v>0.33404733796296299</v>
      </c>
      <c r="DH14" s="83">
        <f ca="1">IF('INF S5 272-354'!$AB11="|","|",DH$19+'INF S5 272-354'!$AB11)</f>
        <v>0.3548806712962963</v>
      </c>
      <c r="DI14" s="82" t="str">
        <f ca="1">IF('INF S5 272-354'!$AC11="|","|",DI$19+'INF S5 272-354'!$AC11)</f>
        <v>|</v>
      </c>
      <c r="DJ14" s="83">
        <f ca="1">IF('INF S5 272-354'!$AB11="|","|",DJ$19+'INF S5 272-354'!$AB11)</f>
        <v>0.37571400462962962</v>
      </c>
      <c r="DK14" s="83">
        <f ca="1">IF('INF S5 272-354'!$AB11="|","|",DK$19+'INF S5 272-354'!$AB11)</f>
        <v>0.39654733796296293</v>
      </c>
      <c r="DL14" s="82" t="str">
        <f ca="1">IF('INF S5 272-354'!$AC11="|","|",DL$19+'INF S5 272-354'!$AC11)</f>
        <v>|</v>
      </c>
      <c r="DM14" s="83">
        <f ca="1">IF('INF S5 272-354'!$AB11="|","|",DM$19+'INF S5 272-354'!$AB11)</f>
        <v>0.41738067129629625</v>
      </c>
      <c r="DN14" s="190" t="str">
        <f ca="1">IF('INF S5 272-354'!$AD11="|","|",DN$19+'INF S5 272-354'!$AD11)</f>
        <v>|</v>
      </c>
      <c r="DO14" s="83">
        <f ca="1">IF('INF S5 272-354'!$AB11="|","|",DO$19+'INF S5 272-354'!$AB11)</f>
        <v>0.45904733796296293</v>
      </c>
      <c r="DP14" s="82" t="str">
        <f ca="1">IF('INF S5 272-354'!$AC11="|","|",DP$19+'INF S5 272-354'!$AC11)</f>
        <v>|</v>
      </c>
      <c r="DQ14" s="83">
        <f ca="1">IF('INF S5 272-354'!$AB11="|","|",DQ$19+'INF S5 272-354'!$AB11)</f>
        <v>0.50071400462962967</v>
      </c>
      <c r="DR14" s="82" t="str">
        <f ca="1">IF('INF S5 272-354'!$AC11="|","|",DR$19+'INF S5 272-354'!$AC11)</f>
        <v>|</v>
      </c>
      <c r="DS14" s="83">
        <f ca="1">IF('INF S5 272-354'!$AB11="|","|",DS$19+'INF S5 272-354'!$AB11)</f>
        <v>0.5423806712962963</v>
      </c>
      <c r="DT14" s="82" t="str">
        <f ca="1">IF('INF S5 272-354'!$AC11="|","|",DT$19+'INF S5 272-354'!$AC11)</f>
        <v>|</v>
      </c>
      <c r="DU14" s="83">
        <f ca="1">IF('INF S5 272-354'!$AB11="|","|",DU$19+'INF S5 272-354'!$AB11)</f>
        <v>0.58404733796296293</v>
      </c>
      <c r="DV14" s="190" t="str">
        <f ca="1">IF('INF S5 272-354'!$AD11="|","|",DV$19+'INF S5 272-354'!$AD11)</f>
        <v>|</v>
      </c>
      <c r="DW14" s="83">
        <f ca="1">IF('INF S5 272-354'!$AB11="|","|",DW$19+'INF S5 272-354'!$AB11)</f>
        <v>0.62571400462962956</v>
      </c>
      <c r="DX14" s="82" t="str">
        <f ca="1">IF('INF S5 272-354'!$AC11="|","|",DX$19+'INF S5 272-354'!$AC11)</f>
        <v>|</v>
      </c>
      <c r="DY14" s="83">
        <f ca="1">IF('INF S5 272-354'!$AB11="|","|",DY$19+'INF S5 272-354'!$AB11)</f>
        <v>0.6673806712962963</v>
      </c>
      <c r="DZ14" s="83">
        <f ca="1">IF('INF S5 272-354'!$AB11="|","|",DZ$19+'INF S5 272-354'!$AB11)</f>
        <v>0.68821400462962967</v>
      </c>
      <c r="EA14" s="82" t="str">
        <f ca="1">IF('INF S5 272-354'!$AC11="|","|",EA$19+'INF S5 272-354'!$AC11)</f>
        <v>|</v>
      </c>
      <c r="EB14" s="83">
        <f ca="1">IF('INF S5 272-354'!$AB11="|","|",EB$19+'INF S5 272-354'!$AB11)</f>
        <v>0.70904733796296293</v>
      </c>
      <c r="EC14" s="83">
        <f ca="1">IF('INF S5 272-354'!$AB11="|","|",EC$19+'INF S5 272-354'!$AB11)</f>
        <v>0.7298806712962963</v>
      </c>
      <c r="ED14" s="82" t="str">
        <f ca="1">IF('INF S5 272-354'!$AC11="|","|",ED$19+'INF S5 272-354'!$AC11)</f>
        <v>|</v>
      </c>
      <c r="EE14" s="83">
        <f ca="1">IF('INF S5 272-354'!$AB11="|","|",EE$19+'INF S5 272-354'!$AB11)</f>
        <v>0.75071400462962956</v>
      </c>
      <c r="EF14" s="83">
        <f ca="1">IF('INF S5 272-354'!$AB11="|","|",EF$19+'INF S5 272-354'!$AB11)</f>
        <v>0.77154733796296293</v>
      </c>
      <c r="EG14" s="190" t="str">
        <f ca="1">IF('INF S5 272-354'!$AD11="|","|",EG$19+'INF S5 272-354'!$AD11)</f>
        <v>|</v>
      </c>
      <c r="EH14" s="83">
        <f ca="1">IF('INF S5 272-354'!$AB11="|","|",EH$19+'INF S5 272-354'!$AB11)</f>
        <v>0.7923806712962963</v>
      </c>
      <c r="EI14" s="83">
        <f ca="1">IF('INF S5 272-354'!$AB11="|","|",EI$19+'INF S5 272-354'!$AB11)</f>
        <v>0.81321400462962967</v>
      </c>
      <c r="EJ14" s="82" t="str">
        <f ca="1">IF('INF S5 272-354'!$AC11="|","|",EJ$19+'INF S5 272-354'!$AC11)</f>
        <v>|</v>
      </c>
      <c r="EK14" s="83">
        <f ca="1">IF('INF S5 272-354'!$AB11="|","|",EK$19+'INF S5 272-354'!$AB11)</f>
        <v>0.83404733796296293</v>
      </c>
      <c r="EL14" s="82" t="str">
        <f ca="1">IF('INF S5 272-354'!$AC11="|","|",EL$19+'INF S5 272-354'!$AC11)</f>
        <v>|</v>
      </c>
      <c r="EM14" s="83">
        <f ca="1">IF('INF S5 272-354'!$AB11="|","|",EM$19+'INF S5 272-354'!$AB11)</f>
        <v>0.87571400462962956</v>
      </c>
      <c r="EN14" s="82" t="str">
        <f ca="1">IF('INF S5 272-354'!$AC11="|","|",EN$19+'INF S5 272-354'!$AC11)</f>
        <v>|</v>
      </c>
      <c r="EO14" s="83">
        <f ca="1">IF('INF S5 272-354'!$AB11="|","|",EO$19+'INF S5 272-354'!$AB11)</f>
        <v>0.9173806712962963</v>
      </c>
      <c r="EP14" s="83">
        <f ca="1">IF('INF S5 272-354'!$AB11="|","|",EP$19+'INF S5 272-354'!$AB11)</f>
        <v>0.9798806712962963</v>
      </c>
    </row>
    <row r="15" spans="1:146">
      <c r="A15" s="185">
        <f ca="1">'INF S5 272-354'!K12</f>
        <v>15.561999999999983</v>
      </c>
      <c r="B15" s="153" t="str">
        <f ca="1">'INF S5 272-354'!L12</f>
        <v>Gądki</v>
      </c>
      <c r="C15" s="99"/>
      <c r="D15" s="83">
        <f ca="1">IF('INF S5 272-354'!$T12="|","|",D$7+'INF S5 272-354'!$T12)</f>
        <v>0.23115257440476186</v>
      </c>
      <c r="E15" s="83">
        <f ca="1">IF('INF S5 272-354'!$T12="|","|",E$12+'INF S5 272-354'!$T12-'INF S5 272-354'!$AQ$9)</f>
        <v>0.25157520833333336</v>
      </c>
      <c r="F15" s="82" t="str">
        <f ca="1">IF('INF S5 272-354'!$U12="|","|",F$7+'INF S5 272-354'!$U12)</f>
        <v>|</v>
      </c>
      <c r="G15" s="83">
        <f ca="1">IF('INF S5 272-354'!$T12="|","|",G$7+'INF S5 272-354'!$T12)</f>
        <v>0.27281924107142858</v>
      </c>
      <c r="H15" s="83">
        <f ca="1">IF('INF S5 272-354'!$T12="|","|",H$12+'INF S5 272-354'!$T12-'INF S5 272-354'!$AQ$9)</f>
        <v>0.29324187499999999</v>
      </c>
      <c r="I15" s="82" t="str">
        <f ca="1">IF('INF S5 272-354'!$U12="|","|",I$7+'INF S5 272-354'!$U12)</f>
        <v>|</v>
      </c>
      <c r="J15" s="83">
        <f ca="1">IF('INF S5 272-354'!$T12="|","|",J$7+'INF S5 272-354'!$T12)</f>
        <v>0.31448590773809521</v>
      </c>
      <c r="K15" s="83">
        <f ca="1">IF('INF S5 272-354'!$T12="|","|",K$12+'INF S5 272-354'!$T12-'INF S5 272-354'!$AQ$9)</f>
        <v>0.33490854166666667</v>
      </c>
      <c r="L15" s="82" t="str">
        <f ca="1">IF('INF S5 272-354'!$U12="|","|",L$7+'INF S5 272-354'!$U12)</f>
        <v>|</v>
      </c>
      <c r="M15" s="83">
        <f ca="1">IF('INF S5 272-354'!$T12="|","|",M$7+'INF S5 272-354'!$T12)</f>
        <v>0.35615257440476189</v>
      </c>
      <c r="N15" s="83">
        <f ca="1">IF('INF S5 272-354'!$T12="|","|",N$12+'INF S5 272-354'!$T12-'INF S5 272-354'!$AQ$9)</f>
        <v>0.37657520833333336</v>
      </c>
      <c r="O15" s="82" t="str">
        <f ca="1">IF('INF S5 272-354'!$U12="|","|",O$7+'INF S5 272-354'!$U12)</f>
        <v>|</v>
      </c>
      <c r="P15" s="83">
        <f ca="1">IF('INF S5 272-354'!$T12="|","|",P$7+'INF S5 272-354'!$T12)</f>
        <v>0.41865257440476189</v>
      </c>
      <c r="Q15" s="190" t="str">
        <f ca="1">IF('INF S5 272-354'!$V12="|","|",Q$7+'INF S5 272-354'!$V12)</f>
        <v>|</v>
      </c>
      <c r="R15" s="83">
        <f ca="1">IF('INF S5 272-354'!$T12="|","|",R$12+'INF S5 272-354'!$T12-'INF S5 272-354'!$AQ$9)</f>
        <v>0.45990854166666667</v>
      </c>
      <c r="S15" s="82" t="str">
        <f ca="1">IF('INF S5 272-354'!$U12="|","|",S$7+'INF S5 272-354'!$U12)</f>
        <v>|</v>
      </c>
      <c r="T15" s="83">
        <f ca="1">IF('INF S5 272-354'!$T12="|","|",T$7+'INF S5 272-354'!$T12)</f>
        <v>0.50198590773809526</v>
      </c>
      <c r="U15" s="82" t="str">
        <f ca="1">IF('INF S5 272-354'!$U12="|","|",U$7+'INF S5 272-354'!$U12)</f>
        <v>|</v>
      </c>
      <c r="V15" s="83">
        <f ca="1">IF('INF S5 272-354'!$T12="|","|",V$12+'INF S5 272-354'!$T12-'INF S5 272-354'!$AQ$9)</f>
        <v>0.5432418750000001</v>
      </c>
      <c r="W15" s="82" t="str">
        <f ca="1">IF('INF S5 272-354'!$U12="|","|",W$7+'INF S5 272-354'!$U12)</f>
        <v>|</v>
      </c>
      <c r="X15" s="83">
        <f ca="1">IF('INF S5 272-354'!$T12="|","|",X$7+'INF S5 272-354'!$T12)</f>
        <v>0.58531924107142863</v>
      </c>
      <c r="Y15" s="190" t="str">
        <f ca="1">IF('INF S5 272-354'!$V12="|","|",Y$7+'INF S5 272-354'!$V12)</f>
        <v>|</v>
      </c>
      <c r="Z15" s="83">
        <f ca="1">IF('INF S5 272-354'!$T12="|","|",Z$12+'INF S5 272-354'!$T12-'INF S5 272-354'!$AQ$9)</f>
        <v>0.62657520833333347</v>
      </c>
      <c r="AA15" s="82" t="str">
        <f ca="1">IF('INF S5 272-354'!$U12="|","|",AA$7+'INF S5 272-354'!$U12)</f>
        <v>|</v>
      </c>
      <c r="AB15" s="83">
        <f ca="1">IF('INF S5 272-354'!$T12="|","|",AB$7+'INF S5 272-354'!$T12)</f>
        <v>0.64781924107142863</v>
      </c>
      <c r="AC15" s="83">
        <f ca="1">IF('INF S5 272-354'!$T12="|","|",AC$12+'INF S5 272-354'!$T12-'INF S5 272-354'!$AQ$9)</f>
        <v>0.6682418750000001</v>
      </c>
      <c r="AD15" s="82" t="str">
        <f ca="1">IF('INF S5 272-354'!$U12="|","|",AD$7+'INF S5 272-354'!$U12)</f>
        <v>|</v>
      </c>
      <c r="AE15" s="83">
        <f ca="1">IF('INF S5 272-354'!$T12="|","|",AE$7+'INF S5 272-354'!$T12)</f>
        <v>0.68948590773809526</v>
      </c>
      <c r="AF15" s="83">
        <f ca="1">IF('INF S5 272-354'!$T12="|","|",AF$12+'INF S5 272-354'!$T12-'INF S5 272-354'!$AQ$9)</f>
        <v>0.70990854166666684</v>
      </c>
      <c r="AG15" s="82" t="str">
        <f ca="1">IF('INF S5 272-354'!$U12="|","|",AG$7+'INF S5 272-354'!$U12)</f>
        <v>|</v>
      </c>
      <c r="AH15" s="83">
        <f ca="1">IF('INF S5 272-354'!$T12="|","|",AH$7+'INF S5 272-354'!$T12)</f>
        <v>0.73115257440476189</v>
      </c>
      <c r="AI15" s="83">
        <f ca="1">IF('INF S5 272-354'!$T12="|","|",AI$12+'INF S5 272-354'!$T12-'INF S5 272-354'!$AQ$9)</f>
        <v>0.75157520833333347</v>
      </c>
      <c r="AJ15" s="190" t="str">
        <f ca="1">IF('INF S5 272-354'!$V12="|","|",AJ$7+'INF S5 272-354'!$V12)</f>
        <v>|</v>
      </c>
      <c r="AK15" s="83">
        <f ca="1">IF('INF S5 272-354'!$T12="|","|",AK$7+'INF S5 272-354'!$T12)</f>
        <v>0.77281924107142863</v>
      </c>
      <c r="AL15" s="83">
        <f ca="1">IF('INF S5 272-354'!$T12="|","|",AL$12+'INF S5 272-354'!$T12-'INF S5 272-354'!$AQ$9)</f>
        <v>0.7932418750000001</v>
      </c>
      <c r="AM15" s="82" t="str">
        <f ca="1">IF('INF S5 272-354'!$U12="|","|",AM$7+'INF S5 272-354'!$U12)</f>
        <v>|</v>
      </c>
      <c r="AN15" s="83">
        <f ca="1">IF('INF S5 272-354'!$T12="|","|",AN$7+'INF S5 272-354'!$T12)</f>
        <v>0.81448590773809526</v>
      </c>
      <c r="AO15" s="83">
        <f ca="1">IF('INF S5 272-354'!$T12="|","|",AO$7+'INF S5 272-354'!$T12)</f>
        <v>0.83531924107142863</v>
      </c>
      <c r="AP15" s="82" t="str">
        <f ca="1">IF('INF S5 272-354'!$U12="|","|",AP$7+'INF S5 272-354'!$U12)</f>
        <v>|</v>
      </c>
      <c r="AQ15" s="83">
        <f ca="1">IF('INF S5 272-354'!$T12="|","|",AQ$12+'INF S5 272-354'!$T12-'INF S5 272-354'!$AQ$9)</f>
        <v>0.87657520833333347</v>
      </c>
      <c r="AR15" s="82" t="str">
        <f ca="1">IF('INF S5 272-354'!$U12="|","|",AR$7+'INF S5 272-354'!$U12)</f>
        <v>|</v>
      </c>
      <c r="AS15" s="190" t="str">
        <f ca="1">IF('INF S5 272-354'!$V12="|","|",AS$7+'INF S5 272-354'!$V12)</f>
        <v>|</v>
      </c>
      <c r="AT15" s="83">
        <f ca="1">IF('INF S5 272-354'!$T12="|","|",AT$7+'INF S5 272-354'!$T12)</f>
        <v>0.93948590773809526</v>
      </c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85">
        <f t="shared" si="0"/>
        <v>15.561999999999983</v>
      </c>
      <c r="CX15" s="153" t="str">
        <f t="shared" si="1"/>
        <v>Gądki</v>
      </c>
      <c r="CY15" s="99"/>
      <c r="CZ15" s="268">
        <f ca="1">IF('INF S5 272-354'!$AB12="|","|",CZ$19+'INF S5 272-354'!$AB12)</f>
        <v>0.22727754629629629</v>
      </c>
      <c r="DA15" s="82" t="str">
        <f ca="1">IF('INF S5 272-354'!$AC12="|","|",DA$19+'INF S5 272-354'!$AC12)</f>
        <v>|</v>
      </c>
      <c r="DB15" s="83">
        <f ca="1">IF('INF S5 272-354'!$AB12="|","|",DB$19+'INF S5 272-354'!$AB12)</f>
        <v>0.268944212962963</v>
      </c>
      <c r="DC15" s="190" t="str">
        <f ca="1">IF('INF S5 272-354'!$AD12="|","|",DC$19+'INF S5 272-354'!$AD12)</f>
        <v>|</v>
      </c>
      <c r="DD15" s="83">
        <f ca="1">IF('INF S5 272-354'!$AB12="|","|",DD$19+'INF S5 272-354'!$AB12)</f>
        <v>0.28977754629629632</v>
      </c>
      <c r="DE15" s="83">
        <f ca="1">IF('INF S5 272-354'!$AB12="|","|",DE$19+'INF S5 272-354'!$AB12)</f>
        <v>0.31061087962962963</v>
      </c>
      <c r="DF15" s="82" t="str">
        <f ca="1">IF('INF S5 272-354'!$AC12="|","|",DF$19+'INF S5 272-354'!$AC12)</f>
        <v>|</v>
      </c>
      <c r="DG15" s="83">
        <f ca="1">IF('INF S5 272-354'!$AB12="|","|",DG$19+'INF S5 272-354'!$AB12)</f>
        <v>0.331444212962963</v>
      </c>
      <c r="DH15" s="83">
        <f ca="1">IF('INF S5 272-354'!$AB12="|","|",DH$19+'INF S5 272-354'!$AB12)</f>
        <v>0.35227754629629632</v>
      </c>
      <c r="DI15" s="82" t="str">
        <f ca="1">IF('INF S5 272-354'!$AC12="|","|",DI$19+'INF S5 272-354'!$AC12)</f>
        <v>|</v>
      </c>
      <c r="DJ15" s="83">
        <f ca="1">IF('INF S5 272-354'!$AB12="|","|",DJ$19+'INF S5 272-354'!$AB12)</f>
        <v>0.37311087962962963</v>
      </c>
      <c r="DK15" s="83">
        <f ca="1">IF('INF S5 272-354'!$AB12="|","|",DK$19+'INF S5 272-354'!$AB12)</f>
        <v>0.39394421296296295</v>
      </c>
      <c r="DL15" s="82" t="str">
        <f ca="1">IF('INF S5 272-354'!$AC12="|","|",DL$19+'INF S5 272-354'!$AC12)</f>
        <v>|</v>
      </c>
      <c r="DM15" s="83">
        <f ca="1">IF('INF S5 272-354'!$AB12="|","|",DM$19+'INF S5 272-354'!$AB12)</f>
        <v>0.41477754629629626</v>
      </c>
      <c r="DN15" s="190" t="str">
        <f ca="1">IF('INF S5 272-354'!$AD12="|","|",DN$19+'INF S5 272-354'!$AD12)</f>
        <v>|</v>
      </c>
      <c r="DO15" s="83">
        <f ca="1">IF('INF S5 272-354'!$AB12="|","|",DO$19+'INF S5 272-354'!$AB12)</f>
        <v>0.45644421296296295</v>
      </c>
      <c r="DP15" s="82" t="str">
        <f ca="1">IF('INF S5 272-354'!$AC12="|","|",DP$19+'INF S5 272-354'!$AC12)</f>
        <v>|</v>
      </c>
      <c r="DQ15" s="83">
        <f ca="1">IF('INF S5 272-354'!$AB12="|","|",DQ$19+'INF S5 272-354'!$AB12)</f>
        <v>0.49811087962962963</v>
      </c>
      <c r="DR15" s="82" t="str">
        <f ca="1">IF('INF S5 272-354'!$AC12="|","|",DR$19+'INF S5 272-354'!$AC12)</f>
        <v>|</v>
      </c>
      <c r="DS15" s="83">
        <f ca="1">IF('INF S5 272-354'!$AB12="|","|",DS$19+'INF S5 272-354'!$AB12)</f>
        <v>0.53977754629629626</v>
      </c>
      <c r="DT15" s="82" t="str">
        <f ca="1">IF('INF S5 272-354'!$AC12="|","|",DT$19+'INF S5 272-354'!$AC12)</f>
        <v>|</v>
      </c>
      <c r="DU15" s="83">
        <f ca="1">IF('INF S5 272-354'!$AB12="|","|",DU$19+'INF S5 272-354'!$AB12)</f>
        <v>0.58144421296296289</v>
      </c>
      <c r="DV15" s="190" t="str">
        <f ca="1">IF('INF S5 272-354'!$AD12="|","|",DV$19+'INF S5 272-354'!$AD12)</f>
        <v>|</v>
      </c>
      <c r="DW15" s="83">
        <f ca="1">IF('INF S5 272-354'!$AB12="|","|",DW$19+'INF S5 272-354'!$AB12)</f>
        <v>0.62311087962962952</v>
      </c>
      <c r="DX15" s="82" t="str">
        <f ca="1">IF('INF S5 272-354'!$AC12="|","|",DX$19+'INF S5 272-354'!$AC12)</f>
        <v>|</v>
      </c>
      <c r="DY15" s="83">
        <f ca="1">IF('INF S5 272-354'!$AB12="|","|",DY$19+'INF S5 272-354'!$AB12)</f>
        <v>0.66477754629629626</v>
      </c>
      <c r="DZ15" s="83">
        <f ca="1">IF('INF S5 272-354'!$AB12="|","|",DZ$19+'INF S5 272-354'!$AB12)</f>
        <v>0.68561087962962963</v>
      </c>
      <c r="EA15" s="82" t="str">
        <f ca="1">IF('INF S5 272-354'!$AC12="|","|",EA$19+'INF S5 272-354'!$AC12)</f>
        <v>|</v>
      </c>
      <c r="EB15" s="83">
        <f ca="1">IF('INF S5 272-354'!$AB12="|","|",EB$19+'INF S5 272-354'!$AB12)</f>
        <v>0.70644421296296289</v>
      </c>
      <c r="EC15" s="83">
        <f ca="1">IF('INF S5 272-354'!$AB12="|","|",EC$19+'INF S5 272-354'!$AB12)</f>
        <v>0.72727754629629626</v>
      </c>
      <c r="ED15" s="82" t="str">
        <f ca="1">IF('INF S5 272-354'!$AC12="|","|",ED$19+'INF S5 272-354'!$AC12)</f>
        <v>|</v>
      </c>
      <c r="EE15" s="83">
        <f ca="1">IF('INF S5 272-354'!$AB12="|","|",EE$19+'INF S5 272-354'!$AB12)</f>
        <v>0.74811087962962952</v>
      </c>
      <c r="EF15" s="83">
        <f ca="1">IF('INF S5 272-354'!$AB12="|","|",EF$19+'INF S5 272-354'!$AB12)</f>
        <v>0.76894421296296289</v>
      </c>
      <c r="EG15" s="190" t="str">
        <f ca="1">IF('INF S5 272-354'!$AD12="|","|",EG$19+'INF S5 272-354'!$AD12)</f>
        <v>|</v>
      </c>
      <c r="EH15" s="83">
        <f ca="1">IF('INF S5 272-354'!$AB12="|","|",EH$19+'INF S5 272-354'!$AB12)</f>
        <v>0.78977754629629626</v>
      </c>
      <c r="EI15" s="83">
        <f ca="1">IF('INF S5 272-354'!$AB12="|","|",EI$19+'INF S5 272-354'!$AB12)</f>
        <v>0.81061087962962963</v>
      </c>
      <c r="EJ15" s="82" t="str">
        <f ca="1">IF('INF S5 272-354'!$AC12="|","|",EJ$19+'INF S5 272-354'!$AC12)</f>
        <v>|</v>
      </c>
      <c r="EK15" s="83">
        <f ca="1">IF('INF S5 272-354'!$AB12="|","|",EK$19+'INF S5 272-354'!$AB12)</f>
        <v>0.83144421296296289</v>
      </c>
      <c r="EL15" s="82" t="str">
        <f ca="1">IF('INF S5 272-354'!$AC12="|","|",EL$19+'INF S5 272-354'!$AC12)</f>
        <v>|</v>
      </c>
      <c r="EM15" s="83">
        <f ca="1">IF('INF S5 272-354'!$AB12="|","|",EM$19+'INF S5 272-354'!$AB12)</f>
        <v>0.87311087962962952</v>
      </c>
      <c r="EN15" s="82" t="str">
        <f ca="1">IF('INF S5 272-354'!$AC12="|","|",EN$19+'INF S5 272-354'!$AC12)</f>
        <v>|</v>
      </c>
      <c r="EO15" s="83">
        <f ca="1">IF('INF S5 272-354'!$AB12="|","|",EO$19+'INF S5 272-354'!$AB12)</f>
        <v>0.91477754629629626</v>
      </c>
      <c r="EP15" s="83">
        <f ca="1">IF('INF S5 272-354'!$AB12="|","|",EP$19+'INF S5 272-354'!$AB12)</f>
        <v>0.97727754629629626</v>
      </c>
    </row>
    <row r="16" spans="1:146">
      <c r="A16" s="185">
        <f ca="1">'INF S5 272-354'!K13</f>
        <v>9.2809999999999775</v>
      </c>
      <c r="B16" s="153" t="str">
        <f ca="1">'INF S5 272-354'!L13</f>
        <v>Poznań Krzesiny</v>
      </c>
      <c r="C16" s="99"/>
      <c r="D16" s="83">
        <f ca="1">IF('INF S5 272-354'!$T13="|","|",D$7+'INF S5 272-354'!$T13)</f>
        <v>0.23452378968253965</v>
      </c>
      <c r="E16" s="83">
        <f ca="1">IF('INF S5 272-354'!$T13="|","|",E$12+'INF S5 272-354'!$T13-'INF S5 272-354'!$AQ$9)</f>
        <v>0.25494642361111114</v>
      </c>
      <c r="F16" s="82" t="str">
        <f ca="1">IF('INF S5 272-354'!$U13="|","|",F$7+'INF S5 272-354'!$U13)</f>
        <v>|</v>
      </c>
      <c r="G16" s="83">
        <f ca="1">IF('INF S5 272-354'!$T13="|","|",G$7+'INF S5 272-354'!$T13)</f>
        <v>0.27619045634920636</v>
      </c>
      <c r="H16" s="83">
        <f ca="1">IF('INF S5 272-354'!$T13="|","|",H$12+'INF S5 272-354'!$T13-'INF S5 272-354'!$AQ$9)</f>
        <v>0.29661309027777777</v>
      </c>
      <c r="I16" s="82" t="str">
        <f ca="1">IF('INF S5 272-354'!$U13="|","|",I$7+'INF S5 272-354'!$U13)</f>
        <v>|</v>
      </c>
      <c r="J16" s="83">
        <f ca="1">IF('INF S5 272-354'!$T13="|","|",J$7+'INF S5 272-354'!$T13)</f>
        <v>0.31785712301587299</v>
      </c>
      <c r="K16" s="83">
        <f ca="1">IF('INF S5 272-354'!$T13="|","|",K$12+'INF S5 272-354'!$T13-'INF S5 272-354'!$AQ$9)</f>
        <v>0.33827975694444445</v>
      </c>
      <c r="L16" s="82" t="str">
        <f ca="1">IF('INF S5 272-354'!$U13="|","|",L$7+'INF S5 272-354'!$U13)</f>
        <v>|</v>
      </c>
      <c r="M16" s="83">
        <f ca="1">IF('INF S5 272-354'!$T13="|","|",M$7+'INF S5 272-354'!$T13)</f>
        <v>0.35952378968253967</v>
      </c>
      <c r="N16" s="83">
        <f ca="1">IF('INF S5 272-354'!$T13="|","|",N$12+'INF S5 272-354'!$T13-'INF S5 272-354'!$AQ$9)</f>
        <v>0.37994642361111114</v>
      </c>
      <c r="O16" s="82" t="str">
        <f ca="1">IF('INF S5 272-354'!$U13="|","|",O$7+'INF S5 272-354'!$U13)</f>
        <v>|</v>
      </c>
      <c r="P16" s="83">
        <f ca="1">IF('INF S5 272-354'!$T13="|","|",P$7+'INF S5 272-354'!$T13)</f>
        <v>0.42202378968253967</v>
      </c>
      <c r="Q16" s="190" t="str">
        <f ca="1">IF('INF S5 272-354'!$V13="|","|",Q$7+'INF S5 272-354'!$V13)</f>
        <v>|</v>
      </c>
      <c r="R16" s="83">
        <f ca="1">IF('INF S5 272-354'!$T13="|","|",R$12+'INF S5 272-354'!$T13-'INF S5 272-354'!$AQ$9)</f>
        <v>0.46327975694444445</v>
      </c>
      <c r="S16" s="82" t="str">
        <f ca="1">IF('INF S5 272-354'!$U13="|","|",S$7+'INF S5 272-354'!$U13)</f>
        <v>|</v>
      </c>
      <c r="T16" s="83">
        <f ca="1">IF('INF S5 272-354'!$T13="|","|",T$7+'INF S5 272-354'!$T13)</f>
        <v>0.50535712301587299</v>
      </c>
      <c r="U16" s="82" t="str">
        <f ca="1">IF('INF S5 272-354'!$U13="|","|",U$7+'INF S5 272-354'!$U13)</f>
        <v>|</v>
      </c>
      <c r="V16" s="83">
        <f ca="1">IF('INF S5 272-354'!$T13="|","|",V$12+'INF S5 272-354'!$T13-'INF S5 272-354'!$AQ$9)</f>
        <v>0.54661309027777782</v>
      </c>
      <c r="W16" s="82" t="str">
        <f ca="1">IF('INF S5 272-354'!$U13="|","|",W$7+'INF S5 272-354'!$U13)</f>
        <v>|</v>
      </c>
      <c r="X16" s="83">
        <f ca="1">IF('INF S5 272-354'!$T13="|","|",X$7+'INF S5 272-354'!$T13)</f>
        <v>0.58869045634920636</v>
      </c>
      <c r="Y16" s="190" t="str">
        <f ca="1">IF('INF S5 272-354'!$V13="|","|",Y$7+'INF S5 272-354'!$V13)</f>
        <v>|</v>
      </c>
      <c r="Z16" s="83">
        <f ca="1">IF('INF S5 272-354'!$T13="|","|",Z$12+'INF S5 272-354'!$T13-'INF S5 272-354'!$AQ$9)</f>
        <v>0.62994642361111119</v>
      </c>
      <c r="AA16" s="82" t="str">
        <f ca="1">IF('INF S5 272-354'!$U13="|","|",AA$7+'INF S5 272-354'!$U13)</f>
        <v>|</v>
      </c>
      <c r="AB16" s="83">
        <f ca="1">IF('INF S5 272-354'!$T13="|","|",AB$7+'INF S5 272-354'!$T13)</f>
        <v>0.65119045634920636</v>
      </c>
      <c r="AC16" s="83">
        <f ca="1">IF('INF S5 272-354'!$T13="|","|",AC$12+'INF S5 272-354'!$T13-'INF S5 272-354'!$AQ$9)</f>
        <v>0.67161309027777782</v>
      </c>
      <c r="AD16" s="82" t="str">
        <f ca="1">IF('INF S5 272-354'!$U13="|","|",AD$7+'INF S5 272-354'!$U13)</f>
        <v>|</v>
      </c>
      <c r="AE16" s="83">
        <f ca="1">IF('INF S5 272-354'!$T13="|","|",AE$7+'INF S5 272-354'!$T13)</f>
        <v>0.69285712301587299</v>
      </c>
      <c r="AF16" s="83">
        <f ca="1">IF('INF S5 272-354'!$T13="|","|",AF$12+'INF S5 272-354'!$T13-'INF S5 272-354'!$AQ$9)</f>
        <v>0.71327975694444457</v>
      </c>
      <c r="AG16" s="82" t="str">
        <f ca="1">IF('INF S5 272-354'!$U13="|","|",AG$7+'INF S5 272-354'!$U13)</f>
        <v>|</v>
      </c>
      <c r="AH16" s="83">
        <f ca="1">IF('INF S5 272-354'!$T13="|","|",AH$7+'INF S5 272-354'!$T13)</f>
        <v>0.73452378968253962</v>
      </c>
      <c r="AI16" s="83">
        <f ca="1">IF('INF S5 272-354'!$T13="|","|",AI$12+'INF S5 272-354'!$T13-'INF S5 272-354'!$AQ$9)</f>
        <v>0.75494642361111119</v>
      </c>
      <c r="AJ16" s="190" t="str">
        <f ca="1">IF('INF S5 272-354'!$V13="|","|",AJ$7+'INF S5 272-354'!$V13)</f>
        <v>|</v>
      </c>
      <c r="AK16" s="83">
        <f ca="1">IF('INF S5 272-354'!$T13="|","|",AK$7+'INF S5 272-354'!$T13)</f>
        <v>0.77619045634920636</v>
      </c>
      <c r="AL16" s="83">
        <f ca="1">IF('INF S5 272-354'!$T13="|","|",AL$12+'INF S5 272-354'!$T13-'INF S5 272-354'!$AQ$9)</f>
        <v>0.79661309027777782</v>
      </c>
      <c r="AM16" s="82" t="str">
        <f ca="1">IF('INF S5 272-354'!$U13="|","|",AM$7+'INF S5 272-354'!$U13)</f>
        <v>|</v>
      </c>
      <c r="AN16" s="83">
        <f ca="1">IF('INF S5 272-354'!$T13="|","|",AN$7+'INF S5 272-354'!$T13)</f>
        <v>0.81785712301587299</v>
      </c>
      <c r="AO16" s="83">
        <f ca="1">IF('INF S5 272-354'!$T13="|","|",AO$7+'INF S5 272-354'!$T13)</f>
        <v>0.83869045634920636</v>
      </c>
      <c r="AP16" s="82" t="str">
        <f ca="1">IF('INF S5 272-354'!$U13="|","|",AP$7+'INF S5 272-354'!$U13)</f>
        <v>|</v>
      </c>
      <c r="AQ16" s="83">
        <f ca="1">IF('INF S5 272-354'!$T13="|","|",AQ$12+'INF S5 272-354'!$T13-'INF S5 272-354'!$AQ$9)</f>
        <v>0.87994642361111119</v>
      </c>
      <c r="AR16" s="82" t="str">
        <f ca="1">IF('INF S5 272-354'!$U13="|","|",AR$7+'INF S5 272-354'!$U13)</f>
        <v>|</v>
      </c>
      <c r="AS16" s="190" t="str">
        <f ca="1">IF('INF S5 272-354'!$V13="|","|",AS$7+'INF S5 272-354'!$V13)</f>
        <v>|</v>
      </c>
      <c r="AT16" s="83">
        <f ca="1">IF('INF S5 272-354'!$T13="|","|",AT$7+'INF S5 272-354'!$T13)</f>
        <v>0.94285712301587299</v>
      </c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85">
        <f t="shared" si="0"/>
        <v>9.2809999999999775</v>
      </c>
      <c r="CX16" s="153" t="str">
        <f t="shared" si="1"/>
        <v>Poznań Krzesiny</v>
      </c>
      <c r="CY16" s="99"/>
      <c r="CZ16" s="268">
        <f ca="1">IF('INF S5 272-354'!$AB13="|","|",CZ$19+'INF S5 272-354'!$AB13)</f>
        <v>0.22390633101851853</v>
      </c>
      <c r="DA16" s="82" t="str">
        <f ca="1">IF('INF S5 272-354'!$AC13="|","|",DA$19+'INF S5 272-354'!$AC13)</f>
        <v>|</v>
      </c>
      <c r="DB16" s="83">
        <f ca="1">IF('INF S5 272-354'!$AB13="|","|",DB$19+'INF S5 272-354'!$AB13)</f>
        <v>0.26557299768518522</v>
      </c>
      <c r="DC16" s="190" t="str">
        <f ca="1">IF('INF S5 272-354'!$AD13="|","|",DC$19+'INF S5 272-354'!$AD13)</f>
        <v>|</v>
      </c>
      <c r="DD16" s="83">
        <f ca="1">IF('INF S5 272-354'!$AB13="|","|",DD$19+'INF S5 272-354'!$AB13)</f>
        <v>0.28640633101851853</v>
      </c>
      <c r="DE16" s="83">
        <f ca="1">IF('INF S5 272-354'!$AB13="|","|",DE$19+'INF S5 272-354'!$AB13)</f>
        <v>0.30723966435185185</v>
      </c>
      <c r="DF16" s="82" t="str">
        <f ca="1">IF('INF S5 272-354'!$AC13="|","|",DF$19+'INF S5 272-354'!$AC13)</f>
        <v>|</v>
      </c>
      <c r="DG16" s="83">
        <f ca="1">IF('INF S5 272-354'!$AB13="|","|",DG$19+'INF S5 272-354'!$AB13)</f>
        <v>0.32807299768518522</v>
      </c>
      <c r="DH16" s="83">
        <f ca="1">IF('INF S5 272-354'!$AB13="|","|",DH$19+'INF S5 272-354'!$AB13)</f>
        <v>0.34890633101851853</v>
      </c>
      <c r="DI16" s="82" t="str">
        <f ca="1">IF('INF S5 272-354'!$AC13="|","|",DI$19+'INF S5 272-354'!$AC13)</f>
        <v>|</v>
      </c>
      <c r="DJ16" s="83">
        <f ca="1">IF('INF S5 272-354'!$AB13="|","|",DJ$19+'INF S5 272-354'!$AB13)</f>
        <v>0.36973966435185185</v>
      </c>
      <c r="DK16" s="83">
        <f ca="1">IF('INF S5 272-354'!$AB13="|","|",DK$19+'INF S5 272-354'!$AB13)</f>
        <v>0.39057299768518516</v>
      </c>
      <c r="DL16" s="82" t="str">
        <f ca="1">IF('INF S5 272-354'!$AC13="|","|",DL$19+'INF S5 272-354'!$AC13)</f>
        <v>|</v>
      </c>
      <c r="DM16" s="83">
        <f ca="1">IF('INF S5 272-354'!$AB13="|","|",DM$19+'INF S5 272-354'!$AB13)</f>
        <v>0.41140633101851848</v>
      </c>
      <c r="DN16" s="190" t="str">
        <f ca="1">IF('INF S5 272-354'!$AD13="|","|",DN$19+'INF S5 272-354'!$AD13)</f>
        <v>|</v>
      </c>
      <c r="DO16" s="83">
        <f ca="1">IF('INF S5 272-354'!$AB13="|","|",DO$19+'INF S5 272-354'!$AB13)</f>
        <v>0.45307299768518516</v>
      </c>
      <c r="DP16" s="82" t="str">
        <f ca="1">IF('INF S5 272-354'!$AC13="|","|",DP$19+'INF S5 272-354'!$AC13)</f>
        <v>|</v>
      </c>
      <c r="DQ16" s="83">
        <f ca="1">IF('INF S5 272-354'!$AB13="|","|",DQ$19+'INF S5 272-354'!$AB13)</f>
        <v>0.49473966435185185</v>
      </c>
      <c r="DR16" s="82" t="str">
        <f ca="1">IF('INF S5 272-354'!$AC13="|","|",DR$19+'INF S5 272-354'!$AC13)</f>
        <v>|</v>
      </c>
      <c r="DS16" s="83">
        <f ca="1">IF('INF S5 272-354'!$AB13="|","|",DS$19+'INF S5 272-354'!$AB13)</f>
        <v>0.53640633101851853</v>
      </c>
      <c r="DT16" s="82" t="str">
        <f ca="1">IF('INF S5 272-354'!$AC13="|","|",DT$19+'INF S5 272-354'!$AC13)</f>
        <v>|</v>
      </c>
      <c r="DU16" s="83">
        <f ca="1">IF('INF S5 272-354'!$AB13="|","|",DU$19+'INF S5 272-354'!$AB13)</f>
        <v>0.57807299768518516</v>
      </c>
      <c r="DV16" s="190" t="str">
        <f ca="1">IF('INF S5 272-354'!$AD13="|","|",DV$19+'INF S5 272-354'!$AD13)</f>
        <v>|</v>
      </c>
      <c r="DW16" s="83">
        <f ca="1">IF('INF S5 272-354'!$AB13="|","|",DW$19+'INF S5 272-354'!$AB13)</f>
        <v>0.61973966435185179</v>
      </c>
      <c r="DX16" s="82" t="str">
        <f ca="1">IF('INF S5 272-354'!$AC13="|","|",DX$19+'INF S5 272-354'!$AC13)</f>
        <v>|</v>
      </c>
      <c r="DY16" s="83">
        <f ca="1">IF('INF S5 272-354'!$AB13="|","|",DY$19+'INF S5 272-354'!$AB13)</f>
        <v>0.66140633101851853</v>
      </c>
      <c r="DZ16" s="83">
        <f ca="1">IF('INF S5 272-354'!$AB13="|","|",DZ$19+'INF S5 272-354'!$AB13)</f>
        <v>0.6822396643518519</v>
      </c>
      <c r="EA16" s="82" t="str">
        <f ca="1">IF('INF S5 272-354'!$AC13="|","|",EA$19+'INF S5 272-354'!$AC13)</f>
        <v>|</v>
      </c>
      <c r="EB16" s="83">
        <f ca="1">IF('INF S5 272-354'!$AB13="|","|",EB$19+'INF S5 272-354'!$AB13)</f>
        <v>0.70307299768518516</v>
      </c>
      <c r="EC16" s="83">
        <f ca="1">IF('INF S5 272-354'!$AB13="|","|",EC$19+'INF S5 272-354'!$AB13)</f>
        <v>0.72390633101851853</v>
      </c>
      <c r="ED16" s="82" t="str">
        <f ca="1">IF('INF S5 272-354'!$AC13="|","|",ED$19+'INF S5 272-354'!$AC13)</f>
        <v>|</v>
      </c>
      <c r="EE16" s="83">
        <f ca="1">IF('INF S5 272-354'!$AB13="|","|",EE$19+'INF S5 272-354'!$AB13)</f>
        <v>0.74473966435185179</v>
      </c>
      <c r="EF16" s="83">
        <f ca="1">IF('INF S5 272-354'!$AB13="|","|",EF$19+'INF S5 272-354'!$AB13)</f>
        <v>0.76557299768518516</v>
      </c>
      <c r="EG16" s="190" t="str">
        <f ca="1">IF('INF S5 272-354'!$AD13="|","|",EG$19+'INF S5 272-354'!$AD13)</f>
        <v>|</v>
      </c>
      <c r="EH16" s="83">
        <f ca="1">IF('INF S5 272-354'!$AB13="|","|",EH$19+'INF S5 272-354'!$AB13)</f>
        <v>0.78640633101851853</v>
      </c>
      <c r="EI16" s="83">
        <f ca="1">IF('INF S5 272-354'!$AB13="|","|",EI$19+'INF S5 272-354'!$AB13)</f>
        <v>0.8072396643518519</v>
      </c>
      <c r="EJ16" s="82" t="str">
        <f ca="1">IF('INF S5 272-354'!$AC13="|","|",EJ$19+'INF S5 272-354'!$AC13)</f>
        <v>|</v>
      </c>
      <c r="EK16" s="83">
        <f ca="1">IF('INF S5 272-354'!$AB13="|","|",EK$19+'INF S5 272-354'!$AB13)</f>
        <v>0.82807299768518516</v>
      </c>
      <c r="EL16" s="82" t="str">
        <f ca="1">IF('INF S5 272-354'!$AC13="|","|",EL$19+'INF S5 272-354'!$AC13)</f>
        <v>|</v>
      </c>
      <c r="EM16" s="83">
        <f ca="1">IF('INF S5 272-354'!$AB13="|","|",EM$19+'INF S5 272-354'!$AB13)</f>
        <v>0.86973966435185179</v>
      </c>
      <c r="EN16" s="82" t="str">
        <f ca="1">IF('INF S5 272-354'!$AC13="|","|",EN$19+'INF S5 272-354'!$AC13)</f>
        <v>|</v>
      </c>
      <c r="EO16" s="83">
        <f ca="1">IF('INF S5 272-354'!$AB13="|","|",EO$19+'INF S5 272-354'!$AB13)</f>
        <v>0.91140633101851853</v>
      </c>
      <c r="EP16" s="83">
        <f ca="1">IF('INF S5 272-354'!$AB13="|","|",EP$19+'INF S5 272-354'!$AB13)</f>
        <v>0.97390633101851853</v>
      </c>
    </row>
    <row r="17" spans="1:146">
      <c r="A17" s="563">
        <f ca="1">'INF S5 272-354'!K14</f>
        <v>4.9019999999999868</v>
      </c>
      <c r="B17" s="155" t="str">
        <f ca="1">'INF S5 272-354'!L14</f>
        <v>Poznań Starołęka</v>
      </c>
      <c r="C17" s="99"/>
      <c r="D17" s="83">
        <f ca="1">IF('INF S5 272-354'!$T14="|","|",D$7+'INF S5 272-354'!$T14)</f>
        <v>0.23716854662698408</v>
      </c>
      <c r="E17" s="83">
        <f ca="1">IF('INF S5 272-354'!$T14="|","|",E$12+'INF S5 272-354'!$T14-'INF S5 272-354'!$AQ$9)</f>
        <v>0.25759118055555558</v>
      </c>
      <c r="F17" s="82">
        <f ca="1">IF('INF S5 272-354'!$U14="|","|",F$7+'INF S5 272-354'!$U14)</f>
        <v>0.26251440310846563</v>
      </c>
      <c r="G17" s="83">
        <f ca="1">IF('INF S5 272-354'!$T14="|","|",G$7+'INF S5 272-354'!$T14)</f>
        <v>0.2788352132936508</v>
      </c>
      <c r="H17" s="83">
        <f ca="1">IF('INF S5 272-354'!$T14="|","|",H$12+'INF S5 272-354'!$T14-'INF S5 272-354'!$AQ$9)</f>
        <v>0.29925784722222221</v>
      </c>
      <c r="I17" s="82">
        <f ca="1">IF('INF S5 272-354'!$U14="|","|",I$7+'INF S5 272-354'!$U14)</f>
        <v>0.30418106977513232</v>
      </c>
      <c r="J17" s="83">
        <f ca="1">IF('INF S5 272-354'!$T14="|","|",J$7+'INF S5 272-354'!$T14)</f>
        <v>0.32050187996031743</v>
      </c>
      <c r="K17" s="83">
        <f ca="1">IF('INF S5 272-354'!$T14="|","|",K$12+'INF S5 272-354'!$T14-'INF S5 272-354'!$AQ$9)</f>
        <v>0.34092451388888889</v>
      </c>
      <c r="L17" s="82">
        <f ca="1">IF('INF S5 272-354'!$U14="|","|",L$7+'INF S5 272-354'!$U14)</f>
        <v>0.345847736441799</v>
      </c>
      <c r="M17" s="83">
        <f ca="1">IF('INF S5 272-354'!$T14="|","|",M$7+'INF S5 272-354'!$T14)</f>
        <v>0.36216854662698411</v>
      </c>
      <c r="N17" s="83">
        <f ca="1">IF('INF S5 272-354'!$T14="|","|",N$12+'INF S5 272-354'!$T14-'INF S5 272-354'!$AQ$9)</f>
        <v>0.38259118055555558</v>
      </c>
      <c r="O17" s="82">
        <f ca="1">IF('INF S5 272-354'!$U14="|","|",O$7+'INF S5 272-354'!$U14)</f>
        <v>0.38751440310846569</v>
      </c>
      <c r="P17" s="83">
        <f ca="1">IF('INF S5 272-354'!$T14="|","|",P$7+'INF S5 272-354'!$T14)</f>
        <v>0.42466854662698411</v>
      </c>
      <c r="Q17" s="190" t="str">
        <f ca="1">IF('INF S5 272-354'!$V14="|","|",Q$7+'INF S5 272-354'!$V14)</f>
        <v>|</v>
      </c>
      <c r="R17" s="83">
        <f ca="1">IF('INF S5 272-354'!$T14="|","|",R$12+'INF S5 272-354'!$T14-'INF S5 272-354'!$AQ$9)</f>
        <v>0.46592451388888889</v>
      </c>
      <c r="S17" s="82">
        <f ca="1">IF('INF S5 272-354'!$U14="|","|",S$7+'INF S5 272-354'!$U14)</f>
        <v>0.470847736441799</v>
      </c>
      <c r="T17" s="83">
        <f ca="1">IF('INF S5 272-354'!$T14="|","|",T$7+'INF S5 272-354'!$T14)</f>
        <v>0.50800187996031743</v>
      </c>
      <c r="U17" s="82">
        <f ca="1">IF('INF S5 272-354'!$U14="|","|",U$7+'INF S5 272-354'!$U14)</f>
        <v>0.51251440310846563</v>
      </c>
      <c r="V17" s="83">
        <f ca="1">IF('INF S5 272-354'!$T14="|","|",V$12+'INF S5 272-354'!$T14-'INF S5 272-354'!$AQ$9)</f>
        <v>0.54925784722222226</v>
      </c>
      <c r="W17" s="82">
        <f ca="1">IF('INF S5 272-354'!$U14="|","|",W$7+'INF S5 272-354'!$U14)</f>
        <v>0.55418106977513226</v>
      </c>
      <c r="X17" s="83">
        <f ca="1">IF('INF S5 272-354'!$T14="|","|",X$7+'INF S5 272-354'!$T14)</f>
        <v>0.5913352132936508</v>
      </c>
      <c r="Y17" s="190" t="str">
        <f ca="1">IF('INF S5 272-354'!$V14="|","|",Y$7+'INF S5 272-354'!$V14)</f>
        <v>|</v>
      </c>
      <c r="Z17" s="83">
        <f ca="1">IF('INF S5 272-354'!$T14="|","|",Z$12+'INF S5 272-354'!$T14-'INF S5 272-354'!$AQ$9)</f>
        <v>0.63259118055555563</v>
      </c>
      <c r="AA17" s="82">
        <f ca="1">IF('INF S5 272-354'!$U14="|","|",AA$7+'INF S5 272-354'!$U14)</f>
        <v>0.63751440310846563</v>
      </c>
      <c r="AB17" s="83">
        <f ca="1">IF('INF S5 272-354'!$T14="|","|",AB$7+'INF S5 272-354'!$T14)</f>
        <v>0.6538352132936508</v>
      </c>
      <c r="AC17" s="83">
        <f ca="1">IF('INF S5 272-354'!$T14="|","|",AC$12+'INF S5 272-354'!$T14-'INF S5 272-354'!$AQ$9)</f>
        <v>0.67425784722222226</v>
      </c>
      <c r="AD17" s="82">
        <f ca="1">IF('INF S5 272-354'!$U14="|","|",AD$7+'INF S5 272-354'!$U14)</f>
        <v>0.67918106977513226</v>
      </c>
      <c r="AE17" s="83">
        <f ca="1">IF('INF S5 272-354'!$T14="|","|",AE$7+'INF S5 272-354'!$T14)</f>
        <v>0.69550187996031743</v>
      </c>
      <c r="AF17" s="83">
        <f ca="1">IF('INF S5 272-354'!$T14="|","|",AF$12+'INF S5 272-354'!$T14-'INF S5 272-354'!$AQ$9)</f>
        <v>0.715924513888889</v>
      </c>
      <c r="AG17" s="82">
        <f ca="1">IF('INF S5 272-354'!$U14="|","|",AG$7+'INF S5 272-354'!$U14)</f>
        <v>0.72084773644179889</v>
      </c>
      <c r="AH17" s="83">
        <f ca="1">IF('INF S5 272-354'!$T14="|","|",AH$7+'INF S5 272-354'!$T14)</f>
        <v>0.73716854662698406</v>
      </c>
      <c r="AI17" s="83">
        <f ca="1">IF('INF S5 272-354'!$T14="|","|",AI$12+'INF S5 272-354'!$T14-'INF S5 272-354'!$AQ$9)</f>
        <v>0.75759118055555563</v>
      </c>
      <c r="AJ17" s="190" t="str">
        <f ca="1">IF('INF S5 272-354'!$V14="|","|",AJ$7+'INF S5 272-354'!$V14)</f>
        <v>|</v>
      </c>
      <c r="AK17" s="83">
        <f ca="1">IF('INF S5 272-354'!$T14="|","|",AK$7+'INF S5 272-354'!$T14)</f>
        <v>0.7788352132936508</v>
      </c>
      <c r="AL17" s="83">
        <f ca="1">IF('INF S5 272-354'!$T14="|","|",AL$12+'INF S5 272-354'!$T14-'INF S5 272-354'!$AQ$9)</f>
        <v>0.79925784722222226</v>
      </c>
      <c r="AM17" s="82">
        <f ca="1">IF('INF S5 272-354'!$U14="|","|",AM$7+'INF S5 272-354'!$U14)</f>
        <v>0.80418106977513226</v>
      </c>
      <c r="AN17" s="83">
        <f ca="1">IF('INF S5 272-354'!$T14="|","|",AN$7+'INF S5 272-354'!$T14)</f>
        <v>0.82050187996031743</v>
      </c>
      <c r="AO17" s="83">
        <f ca="1">IF('INF S5 272-354'!$T14="|","|",AO$7+'INF S5 272-354'!$T14)</f>
        <v>0.8413352132936508</v>
      </c>
      <c r="AP17" s="82">
        <f ca="1">IF('INF S5 272-354'!$U14="|","|",AP$7+'INF S5 272-354'!$U14)</f>
        <v>0.845847736441799</v>
      </c>
      <c r="AQ17" s="83">
        <f ca="1">IF('INF S5 272-354'!$T14="|","|",AQ$12+'INF S5 272-354'!$T14-'INF S5 272-354'!$AQ$9)</f>
        <v>0.88259118055555563</v>
      </c>
      <c r="AR17" s="82">
        <f ca="1">IF('INF S5 272-354'!$U14="|","|",AR$7+'INF S5 272-354'!$U14)</f>
        <v>0.88751440310846563</v>
      </c>
      <c r="AS17" s="190" t="str">
        <f ca="1">IF('INF S5 272-354'!$V14="|","|",AS$7+'INF S5 272-354'!$V14)</f>
        <v>|</v>
      </c>
      <c r="AT17" s="83">
        <f ca="1">IF('INF S5 272-354'!$T14="|","|",AT$7+'INF S5 272-354'!$T14)</f>
        <v>0.94550187996031743</v>
      </c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85">
        <f t="shared" si="0"/>
        <v>4.9019999999999868</v>
      </c>
      <c r="CX17" s="155" t="str">
        <f t="shared" si="1"/>
        <v>Poznań Starołęka</v>
      </c>
      <c r="CY17" s="99"/>
      <c r="CZ17" s="268">
        <f ca="1">IF('INF S5 272-354'!$AB14="|","|",CZ$19+'INF S5 272-354'!$AB14)</f>
        <v>0.22126157407407407</v>
      </c>
      <c r="DA17" s="82">
        <f ca="1">IF('INF S5 272-354'!$AC14="|","|",DA$19+'INF S5 272-354'!$AC14)</f>
        <v>0.23835648148148145</v>
      </c>
      <c r="DB17" s="83">
        <f ca="1">IF('INF S5 272-354'!$AB14="|","|",DB$19+'INF S5 272-354'!$AB14)</f>
        <v>0.26292824074074078</v>
      </c>
      <c r="DC17" s="190" t="str">
        <f ca="1">IF('INF S5 272-354'!$AD14="|","|",DC$19+'INF S5 272-354'!$AD14)</f>
        <v>|</v>
      </c>
      <c r="DD17" s="83">
        <f ca="1">IF('INF S5 272-354'!$AB14="|","|",DD$19+'INF S5 272-354'!$AB14)</f>
        <v>0.2837615740740741</v>
      </c>
      <c r="DE17" s="83">
        <f ca="1">IF('INF S5 272-354'!$AB14="|","|",DE$19+'INF S5 272-354'!$AB14)</f>
        <v>0.30459490740740741</v>
      </c>
      <c r="DF17" s="82">
        <f ca="1">IF('INF S5 272-354'!$AC14="|","|",DF$19+'INF S5 272-354'!$AC14)</f>
        <v>0.32168981481481479</v>
      </c>
      <c r="DG17" s="83">
        <f ca="1">IF('INF S5 272-354'!$AB14="|","|",DG$19+'INF S5 272-354'!$AB14)</f>
        <v>0.32542824074074078</v>
      </c>
      <c r="DH17" s="83">
        <f ca="1">IF('INF S5 272-354'!$AB14="|","|",DH$19+'INF S5 272-354'!$AB14)</f>
        <v>0.3462615740740741</v>
      </c>
      <c r="DI17" s="82">
        <f ca="1">IF('INF S5 272-354'!$AC14="|","|",DI$19+'INF S5 272-354'!$AC14)</f>
        <v>0.36335648148148142</v>
      </c>
      <c r="DJ17" s="83">
        <f ca="1">IF('INF S5 272-354'!$AB14="|","|",DJ$19+'INF S5 272-354'!$AB14)</f>
        <v>0.36709490740740741</v>
      </c>
      <c r="DK17" s="83">
        <f ca="1">IF('INF S5 272-354'!$AB14="|","|",DK$19+'INF S5 272-354'!$AB14)</f>
        <v>0.38792824074074073</v>
      </c>
      <c r="DL17" s="82">
        <f ca="1">IF('INF S5 272-354'!$AC14="|","|",DL$19+'INF S5 272-354'!$AC14)</f>
        <v>0.4050231481481481</v>
      </c>
      <c r="DM17" s="83">
        <f ca="1">IF('INF S5 272-354'!$AB14="|","|",DM$19+'INF S5 272-354'!$AB14)</f>
        <v>0.40876157407407404</v>
      </c>
      <c r="DN17" s="190" t="str">
        <f ca="1">IF('INF S5 272-354'!$AD14="|","|",DN$19+'INF S5 272-354'!$AD14)</f>
        <v>|</v>
      </c>
      <c r="DO17" s="83">
        <f ca="1">IF('INF S5 272-354'!$AB14="|","|",DO$19+'INF S5 272-354'!$AB14)</f>
        <v>0.45042824074074073</v>
      </c>
      <c r="DP17" s="82">
        <f ca="1">IF('INF S5 272-354'!$AC14="|","|",DP$19+'INF S5 272-354'!$AC14)</f>
        <v>0.48835648148148142</v>
      </c>
      <c r="DQ17" s="83">
        <f ca="1">IF('INF S5 272-354'!$AB14="|","|",DQ$19+'INF S5 272-354'!$AB14)</f>
        <v>0.49209490740740741</v>
      </c>
      <c r="DR17" s="82">
        <f ca="1">IF('INF S5 272-354'!$AC14="|","|",DR$19+'INF S5 272-354'!$AC14)</f>
        <v>0.5300231481481481</v>
      </c>
      <c r="DS17" s="83">
        <f ca="1">IF('INF S5 272-354'!$AB14="|","|",DS$19+'INF S5 272-354'!$AB14)</f>
        <v>0.5337615740740741</v>
      </c>
      <c r="DT17" s="82">
        <f ca="1">IF('INF S5 272-354'!$AC14="|","|",DT$19+'INF S5 272-354'!$AC14)</f>
        <v>0.57168981481481485</v>
      </c>
      <c r="DU17" s="83">
        <f ca="1">IF('INF S5 272-354'!$AB14="|","|",DU$19+'INF S5 272-354'!$AB14)</f>
        <v>0.57542824074074073</v>
      </c>
      <c r="DV17" s="190" t="str">
        <f ca="1">IF('INF S5 272-354'!$AD14="|","|",DV$19+'INF S5 272-354'!$AD14)</f>
        <v>|</v>
      </c>
      <c r="DW17" s="83">
        <f ca="1">IF('INF S5 272-354'!$AB14="|","|",DW$19+'INF S5 272-354'!$AB14)</f>
        <v>0.61709490740740736</v>
      </c>
      <c r="DX17" s="82">
        <f ca="1">IF('INF S5 272-354'!$AC14="|","|",DX$19+'INF S5 272-354'!$AC14)</f>
        <v>0.6550231481481481</v>
      </c>
      <c r="DY17" s="83">
        <f ca="1">IF('INF S5 272-354'!$AB14="|","|",DY$19+'INF S5 272-354'!$AB14)</f>
        <v>0.6587615740740741</v>
      </c>
      <c r="DZ17" s="83">
        <f ca="1">IF('INF S5 272-354'!$AB14="|","|",DZ$19+'INF S5 272-354'!$AB14)</f>
        <v>0.67959490740740747</v>
      </c>
      <c r="EA17" s="82">
        <f ca="1">IF('INF S5 272-354'!$AC14="|","|",EA$19+'INF S5 272-354'!$AC14)</f>
        <v>0.69668981481481485</v>
      </c>
      <c r="EB17" s="83">
        <f ca="1">IF('INF S5 272-354'!$AB14="|","|",EB$19+'INF S5 272-354'!$AB14)</f>
        <v>0.70042824074074073</v>
      </c>
      <c r="EC17" s="83">
        <f ca="1">IF('INF S5 272-354'!$AB14="|","|",EC$19+'INF S5 272-354'!$AB14)</f>
        <v>0.7212615740740741</v>
      </c>
      <c r="ED17" s="82">
        <f ca="1">IF('INF S5 272-354'!$AC14="|","|",ED$19+'INF S5 272-354'!$AC14)</f>
        <v>0.73835648148148147</v>
      </c>
      <c r="EE17" s="83">
        <f ca="1">IF('INF S5 272-354'!$AB14="|","|",EE$19+'INF S5 272-354'!$AB14)</f>
        <v>0.74209490740740736</v>
      </c>
      <c r="EF17" s="83">
        <f ca="1">IF('INF S5 272-354'!$AB14="|","|",EF$19+'INF S5 272-354'!$AB14)</f>
        <v>0.76292824074074073</v>
      </c>
      <c r="EG17" s="190" t="str">
        <f ca="1">IF('INF S5 272-354'!$AD14="|","|",EG$19+'INF S5 272-354'!$AD14)</f>
        <v>|</v>
      </c>
      <c r="EH17" s="83">
        <f ca="1">IF('INF S5 272-354'!$AB14="|","|",EH$19+'INF S5 272-354'!$AB14)</f>
        <v>0.7837615740740741</v>
      </c>
      <c r="EI17" s="83">
        <f ca="1">IF('INF S5 272-354'!$AB14="|","|",EI$19+'INF S5 272-354'!$AB14)</f>
        <v>0.80459490740740747</v>
      </c>
      <c r="EJ17" s="82">
        <f ca="1">IF('INF S5 272-354'!$AC14="|","|",EJ$19+'INF S5 272-354'!$AC14)</f>
        <v>0.82168981481481485</v>
      </c>
      <c r="EK17" s="83">
        <f ca="1">IF('INF S5 272-354'!$AB14="|","|",EK$19+'INF S5 272-354'!$AB14)</f>
        <v>0.82542824074074073</v>
      </c>
      <c r="EL17" s="82">
        <f ca="1">IF('INF S5 272-354'!$AC14="|","|",EL$19+'INF S5 272-354'!$AC14)</f>
        <v>0.86335648148148159</v>
      </c>
      <c r="EM17" s="83">
        <f ca="1">IF('INF S5 272-354'!$AB14="|","|",EM$19+'INF S5 272-354'!$AB14)</f>
        <v>0.86709490740740736</v>
      </c>
      <c r="EN17" s="82">
        <f ca="1">IF('INF S5 272-354'!$AC14="|","|",EN$19+'INF S5 272-354'!$AC14)</f>
        <v>0.9050231481481481</v>
      </c>
      <c r="EO17" s="83">
        <f ca="1">IF('INF S5 272-354'!$AB14="|","|",EO$19+'INF S5 272-354'!$AB14)</f>
        <v>0.9087615740740741</v>
      </c>
      <c r="EP17" s="83">
        <f ca="1">IF('INF S5 272-354'!$AB14="|","|",EP$19+'INF S5 272-354'!$AB14)</f>
        <v>0.9712615740740741</v>
      </c>
    </row>
    <row r="18" spans="1:146">
      <c r="A18" s="563">
        <f ca="1">'INF S5 272-354'!K15</f>
        <v>3.2599999999999909</v>
      </c>
      <c r="B18" s="154" t="str">
        <f ca="1">'INF S5 272-354'!L15</f>
        <v>Poznań Dębina</v>
      </c>
      <c r="C18" s="99"/>
      <c r="D18" s="83">
        <f ca="1">IF('INF S5 272-354'!$T15="|","|",D$7+'INF S5 272-354'!$T15)</f>
        <v>0.2387773429232804</v>
      </c>
      <c r="E18" s="83">
        <f ca="1">IF('INF S5 272-354'!$T15="|","|",E$12+'INF S5 272-354'!$T15-'INF S5 272-354'!$AQ$9)</f>
        <v>0.25919997685185187</v>
      </c>
      <c r="F18" s="82" t="str">
        <f ca="1">IF('INF S5 272-354'!$U15="|","|",F$7+'INF S5 272-354'!$U15)</f>
        <v>|</v>
      </c>
      <c r="G18" s="83">
        <f ca="1">IF('INF S5 272-354'!$T15="|","|",G$7+'INF S5 272-354'!$T15)</f>
        <v>0.28044400958994709</v>
      </c>
      <c r="H18" s="83">
        <f ca="1">IF('INF S5 272-354'!$T15="|","|",H$12+'INF S5 272-354'!$T15-'INF S5 272-354'!$AQ$9)</f>
        <v>0.3008666435185185</v>
      </c>
      <c r="I18" s="82" t="str">
        <f ca="1">IF('INF S5 272-354'!$U15="|","|",I$7+'INF S5 272-354'!$U15)</f>
        <v>|</v>
      </c>
      <c r="J18" s="83">
        <f ca="1">IF('INF S5 272-354'!$T15="|","|",J$7+'INF S5 272-354'!$T15)</f>
        <v>0.32211067625661371</v>
      </c>
      <c r="K18" s="83">
        <f ca="1">IF('INF S5 272-354'!$T15="|","|",K$12+'INF S5 272-354'!$T15-'INF S5 272-354'!$AQ$9)</f>
        <v>0.34253331018518518</v>
      </c>
      <c r="L18" s="82" t="str">
        <f ca="1">IF('INF S5 272-354'!$U15="|","|",L$7+'INF S5 272-354'!$U15)</f>
        <v>|</v>
      </c>
      <c r="M18" s="83">
        <f ca="1">IF('INF S5 272-354'!$T15="|","|",M$7+'INF S5 272-354'!$T15)</f>
        <v>0.3637773429232804</v>
      </c>
      <c r="N18" s="83">
        <f ca="1">IF('INF S5 272-354'!$T15="|","|",N$12+'INF S5 272-354'!$T15-'INF S5 272-354'!$AQ$9)</f>
        <v>0.38419997685185187</v>
      </c>
      <c r="O18" s="82" t="str">
        <f ca="1">IF('INF S5 272-354'!$U15="|","|",O$7+'INF S5 272-354'!$U15)</f>
        <v>|</v>
      </c>
      <c r="P18" s="83">
        <f ca="1">IF('INF S5 272-354'!$T15="|","|",P$7+'INF S5 272-354'!$T15)</f>
        <v>0.4262773429232804</v>
      </c>
      <c r="Q18" s="190" t="str">
        <f ca="1">IF('INF S5 272-354'!$V15="|","|",Q$7+'INF S5 272-354'!$V15)</f>
        <v>|</v>
      </c>
      <c r="R18" s="83">
        <f ca="1">IF('INF S5 272-354'!$T15="|","|",R$12+'INF S5 272-354'!$T15-'INF S5 272-354'!$AQ$9)</f>
        <v>0.46753331018518518</v>
      </c>
      <c r="S18" s="82" t="str">
        <f ca="1">IF('INF S5 272-354'!$U15="|","|",S$7+'INF S5 272-354'!$U15)</f>
        <v>|</v>
      </c>
      <c r="T18" s="83">
        <f ca="1">IF('INF S5 272-354'!$T15="|","|",T$7+'INF S5 272-354'!$T15)</f>
        <v>0.50961067625661371</v>
      </c>
      <c r="U18" s="82" t="str">
        <f ca="1">IF('INF S5 272-354'!$U15="|","|",U$7+'INF S5 272-354'!$U15)</f>
        <v>|</v>
      </c>
      <c r="V18" s="83">
        <f ca="1">IF('INF S5 272-354'!$T15="|","|",V$12+'INF S5 272-354'!$T15-'INF S5 272-354'!$AQ$9)</f>
        <v>0.55086664351851855</v>
      </c>
      <c r="W18" s="82" t="str">
        <f ca="1">IF('INF S5 272-354'!$U15="|","|",W$7+'INF S5 272-354'!$U15)</f>
        <v>|</v>
      </c>
      <c r="X18" s="83">
        <f ca="1">IF('INF S5 272-354'!$T15="|","|",X$7+'INF S5 272-354'!$T15)</f>
        <v>0.59294400958994709</v>
      </c>
      <c r="Y18" s="190" t="str">
        <f ca="1">IF('INF S5 272-354'!$V15="|","|",Y$7+'INF S5 272-354'!$V15)</f>
        <v>|</v>
      </c>
      <c r="Z18" s="83">
        <f ca="1">IF('INF S5 272-354'!$T15="|","|",Z$12+'INF S5 272-354'!$T15-'INF S5 272-354'!$AQ$9)</f>
        <v>0.63419997685185192</v>
      </c>
      <c r="AA18" s="82" t="str">
        <f ca="1">IF('INF S5 272-354'!$U15="|","|",AA$7+'INF S5 272-354'!$U15)</f>
        <v>|</v>
      </c>
      <c r="AB18" s="83">
        <f ca="1">IF('INF S5 272-354'!$T15="|","|",AB$7+'INF S5 272-354'!$T15)</f>
        <v>0.65544400958994709</v>
      </c>
      <c r="AC18" s="83">
        <f ca="1">IF('INF S5 272-354'!$T15="|","|",AC$12+'INF S5 272-354'!$T15-'INF S5 272-354'!$AQ$9)</f>
        <v>0.67586664351851855</v>
      </c>
      <c r="AD18" s="82" t="str">
        <f ca="1">IF('INF S5 272-354'!$U15="|","|",AD$7+'INF S5 272-354'!$U15)</f>
        <v>|</v>
      </c>
      <c r="AE18" s="83">
        <f ca="1">IF('INF S5 272-354'!$T15="|","|",AE$7+'INF S5 272-354'!$T15)</f>
        <v>0.69711067625661371</v>
      </c>
      <c r="AF18" s="83">
        <f ca="1">IF('INF S5 272-354'!$T15="|","|",AF$12+'INF S5 272-354'!$T15-'INF S5 272-354'!$AQ$9)</f>
        <v>0.71753331018518529</v>
      </c>
      <c r="AG18" s="82" t="str">
        <f ca="1">IF('INF S5 272-354'!$U15="|","|",AG$7+'INF S5 272-354'!$U15)</f>
        <v>|</v>
      </c>
      <c r="AH18" s="83">
        <f ca="1">IF('INF S5 272-354'!$T15="|","|",AH$7+'INF S5 272-354'!$T15)</f>
        <v>0.73877734292328034</v>
      </c>
      <c r="AI18" s="83">
        <f ca="1">IF('INF S5 272-354'!$T15="|","|",AI$12+'INF S5 272-354'!$T15-'INF S5 272-354'!$AQ$9)</f>
        <v>0.75919997685185192</v>
      </c>
      <c r="AJ18" s="190" t="str">
        <f ca="1">IF('INF S5 272-354'!$V15="|","|",AJ$7+'INF S5 272-354'!$V15)</f>
        <v>|</v>
      </c>
      <c r="AK18" s="83">
        <f ca="1">IF('INF S5 272-354'!$T15="|","|",AK$7+'INF S5 272-354'!$T15)</f>
        <v>0.78044400958994709</v>
      </c>
      <c r="AL18" s="83">
        <f ca="1">IF('INF S5 272-354'!$T15="|","|",AL$12+'INF S5 272-354'!$T15-'INF S5 272-354'!$AQ$9)</f>
        <v>0.80086664351851855</v>
      </c>
      <c r="AM18" s="82" t="str">
        <f ca="1">IF('INF S5 272-354'!$U15="|","|",AM$7+'INF S5 272-354'!$U15)</f>
        <v>|</v>
      </c>
      <c r="AN18" s="83">
        <f ca="1">IF('INF S5 272-354'!$T15="|","|",AN$7+'INF S5 272-354'!$T15)</f>
        <v>0.82211067625661371</v>
      </c>
      <c r="AO18" s="83">
        <f ca="1">IF('INF S5 272-354'!$T15="|","|",AO$7+'INF S5 272-354'!$T15)</f>
        <v>0.84294400958994709</v>
      </c>
      <c r="AP18" s="82" t="str">
        <f ca="1">IF('INF S5 272-354'!$U15="|","|",AP$7+'INF S5 272-354'!$U15)</f>
        <v>|</v>
      </c>
      <c r="AQ18" s="83">
        <f ca="1">IF('INF S5 272-354'!$T15="|","|",AQ$12+'INF S5 272-354'!$T15-'INF S5 272-354'!$AQ$9)</f>
        <v>0.88419997685185192</v>
      </c>
      <c r="AR18" s="82" t="str">
        <f ca="1">IF('INF S5 272-354'!$U15="|","|",AR$7+'INF S5 272-354'!$U15)</f>
        <v>|</v>
      </c>
      <c r="AS18" s="190" t="str">
        <f ca="1">IF('INF S5 272-354'!$V15="|","|",AS$7+'INF S5 272-354'!$V15)</f>
        <v>|</v>
      </c>
      <c r="AT18" s="83">
        <f ca="1">IF('INF S5 272-354'!$T15="|","|",AT$7+'INF S5 272-354'!$T15)</f>
        <v>0.94711067625661371</v>
      </c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85">
        <f t="shared" si="0"/>
        <v>3.2599999999999909</v>
      </c>
      <c r="CX18" s="154" t="str">
        <f t="shared" si="1"/>
        <v>Poznań Dębina</v>
      </c>
      <c r="CY18" s="99"/>
      <c r="CZ18" s="268">
        <f ca="1">IF('INF S5 272-354'!$AB15="|","|",CZ$19+'INF S5 272-354'!$AB15)</f>
        <v>0.21965277777777778</v>
      </c>
      <c r="DA18" s="82" t="str">
        <f ca="1">IF('INF S5 272-354'!$AC15="|","|",DA$19+'INF S5 272-354'!$AC15)</f>
        <v>|</v>
      </c>
      <c r="DB18" s="83">
        <f ca="1">IF('INF S5 272-354'!$AB15="|","|",DB$19+'INF S5 272-354'!$AB15)</f>
        <v>0.26131944444444449</v>
      </c>
      <c r="DC18" s="190" t="str">
        <f ca="1">IF('INF S5 272-354'!$AD15="|","|",DC$19+'INF S5 272-354'!$AD15)</f>
        <v>|</v>
      </c>
      <c r="DD18" s="555">
        <f ca="1">IF('INF S5 272-354'!$AB15="|","|",DD$19+'INF S5 272-354'!$AB15)</f>
        <v>0.28215277777777781</v>
      </c>
      <c r="DE18" s="83">
        <f ca="1">IF('INF S5 272-354'!$AB15="|","|",DE$19+'INF S5 272-354'!$AB15)</f>
        <v>0.30298611111111112</v>
      </c>
      <c r="DF18" s="82" t="str">
        <f ca="1">IF('INF S5 272-354'!$AC15="|","|",DF$19+'INF S5 272-354'!$AC15)</f>
        <v>|</v>
      </c>
      <c r="DG18" s="555">
        <f ca="1">IF('INF S5 272-354'!$AB15="|","|",DG$19+'INF S5 272-354'!$AB15)</f>
        <v>0.32381944444444449</v>
      </c>
      <c r="DH18" s="83">
        <f ca="1">IF('INF S5 272-354'!$AB15="|","|",DH$19+'INF S5 272-354'!$AB15)</f>
        <v>0.34465277777777781</v>
      </c>
      <c r="DI18" s="82" t="str">
        <f ca="1">IF('INF S5 272-354'!$AC15="|","|",DI$19+'INF S5 272-354'!$AC15)</f>
        <v>|</v>
      </c>
      <c r="DJ18" s="555">
        <f ca="1">IF('INF S5 272-354'!$AB15="|","|",DJ$19+'INF S5 272-354'!$AB15)</f>
        <v>0.36548611111111112</v>
      </c>
      <c r="DK18" s="83">
        <f ca="1">IF('INF S5 272-354'!$AB15="|","|",DK$19+'INF S5 272-354'!$AB15)</f>
        <v>0.38631944444444444</v>
      </c>
      <c r="DL18" s="82" t="str">
        <f ca="1">IF('INF S5 272-354'!$AC15="|","|",DL$19+'INF S5 272-354'!$AC15)</f>
        <v>|</v>
      </c>
      <c r="DM18" s="555">
        <f ca="1">IF('INF S5 272-354'!$AB15="|","|",DM$19+'INF S5 272-354'!$AB15)</f>
        <v>0.40715277777777775</v>
      </c>
      <c r="DN18" s="190" t="str">
        <f ca="1">IF('INF S5 272-354'!$AD15="|","|",DN$19+'INF S5 272-354'!$AD15)</f>
        <v>|</v>
      </c>
      <c r="DO18" s="83">
        <f ca="1">IF('INF S5 272-354'!$AB15="|","|",DO$19+'INF S5 272-354'!$AB15)</f>
        <v>0.44881944444444444</v>
      </c>
      <c r="DP18" s="82" t="str">
        <f ca="1">IF('INF S5 272-354'!$AC15="|","|",DP$19+'INF S5 272-354'!$AC15)</f>
        <v>|</v>
      </c>
      <c r="DQ18" s="555">
        <f ca="1">IF('INF S5 272-354'!$AB15="|","|",DQ$19+'INF S5 272-354'!$AB15)</f>
        <v>0.49048611111111112</v>
      </c>
      <c r="DR18" s="82" t="str">
        <f ca="1">IF('INF S5 272-354'!$AC15="|","|",DR$19+'INF S5 272-354'!$AC15)</f>
        <v>|</v>
      </c>
      <c r="DS18" s="83">
        <f ca="1">IF('INF S5 272-354'!$AB15="|","|",DS$19+'INF S5 272-354'!$AB15)</f>
        <v>0.53215277777777781</v>
      </c>
      <c r="DT18" s="82" t="str">
        <f ca="1">IF('INF S5 272-354'!$AC15="|","|",DT$19+'INF S5 272-354'!$AC15)</f>
        <v>|</v>
      </c>
      <c r="DU18" s="555">
        <f ca="1">IF('INF S5 272-354'!$AB15="|","|",DU$19+'INF S5 272-354'!$AB15)</f>
        <v>0.57381944444444444</v>
      </c>
      <c r="DV18" s="190" t="str">
        <f ca="1">IF('INF S5 272-354'!$AD15="|","|",DV$19+'INF S5 272-354'!$AD15)</f>
        <v>|</v>
      </c>
      <c r="DW18" s="83">
        <f ca="1">IF('INF S5 272-354'!$AB15="|","|",DW$19+'INF S5 272-354'!$AB15)</f>
        <v>0.61548611111111107</v>
      </c>
      <c r="DX18" s="82" t="str">
        <f ca="1">IF('INF S5 272-354'!$AC15="|","|",DX$19+'INF S5 272-354'!$AC15)</f>
        <v>|</v>
      </c>
      <c r="DY18" s="555">
        <f ca="1">IF('INF S5 272-354'!$AB15="|","|",DY$19+'INF S5 272-354'!$AB15)</f>
        <v>0.65715277777777781</v>
      </c>
      <c r="DZ18" s="83">
        <f ca="1">IF('INF S5 272-354'!$AB15="|","|",DZ$19+'INF S5 272-354'!$AB15)</f>
        <v>0.67798611111111118</v>
      </c>
      <c r="EA18" s="82" t="str">
        <f ca="1">IF('INF S5 272-354'!$AC15="|","|",EA$19+'INF S5 272-354'!$AC15)</f>
        <v>|</v>
      </c>
      <c r="EB18" s="555">
        <f ca="1">IF('INF S5 272-354'!$AB15="|","|",EB$19+'INF S5 272-354'!$AB15)</f>
        <v>0.69881944444444444</v>
      </c>
      <c r="EC18" s="83">
        <f ca="1">IF('INF S5 272-354'!$AB15="|","|",EC$19+'INF S5 272-354'!$AB15)</f>
        <v>0.71965277777777781</v>
      </c>
      <c r="ED18" s="82" t="str">
        <f ca="1">IF('INF S5 272-354'!$AC15="|","|",ED$19+'INF S5 272-354'!$AC15)</f>
        <v>|</v>
      </c>
      <c r="EE18" s="555">
        <f ca="1">IF('INF S5 272-354'!$AB15="|","|",EE$19+'INF S5 272-354'!$AB15)</f>
        <v>0.74048611111111107</v>
      </c>
      <c r="EF18" s="83">
        <f ca="1">IF('INF S5 272-354'!$AB15="|","|",EF$19+'INF S5 272-354'!$AB15)</f>
        <v>0.76131944444444444</v>
      </c>
      <c r="EG18" s="190" t="str">
        <f ca="1">IF('INF S5 272-354'!$AD15="|","|",EG$19+'INF S5 272-354'!$AD15)</f>
        <v>|</v>
      </c>
      <c r="EH18" s="555">
        <f ca="1">IF('INF S5 272-354'!$AB15="|","|",EH$19+'INF S5 272-354'!$AB15)</f>
        <v>0.78215277777777781</v>
      </c>
      <c r="EI18" s="83">
        <f ca="1">IF('INF S5 272-354'!$AB15="|","|",EI$19+'INF S5 272-354'!$AB15)</f>
        <v>0.80298611111111118</v>
      </c>
      <c r="EJ18" s="82" t="str">
        <f ca="1">IF('INF S5 272-354'!$AC15="|","|",EJ$19+'INF S5 272-354'!$AC15)</f>
        <v>|</v>
      </c>
      <c r="EK18" s="555">
        <f ca="1">IF('INF S5 272-354'!$AB15="|","|",EK$19+'INF S5 272-354'!$AB15)</f>
        <v>0.82381944444444444</v>
      </c>
      <c r="EL18" s="82" t="str">
        <f ca="1">IF('INF S5 272-354'!$AC15="|","|",EL$19+'INF S5 272-354'!$AC15)</f>
        <v>|</v>
      </c>
      <c r="EM18" s="83">
        <f ca="1">IF('INF S5 272-354'!$AB15="|","|",EM$19+'INF S5 272-354'!$AB15)</f>
        <v>0.86548611111111107</v>
      </c>
      <c r="EN18" s="82" t="str">
        <f ca="1">IF('INF S5 272-354'!$AC15="|","|",EN$19+'INF S5 272-354'!$AC15)</f>
        <v>|</v>
      </c>
      <c r="EO18" s="555">
        <f ca="1">IF('INF S5 272-354'!$AB15="|","|",EO$19+'INF S5 272-354'!$AB15)</f>
        <v>0.90715277777777781</v>
      </c>
      <c r="EP18" s="83">
        <f ca="1">IF('INF S5 272-354'!$AB15="|","|",EP$19+'INF S5 272-354'!$AB15)</f>
        <v>0.96965277777777781</v>
      </c>
    </row>
    <row r="19" spans="1:146" s="18" customFormat="1">
      <c r="A19" s="565" t="s">
        <v>377</v>
      </c>
      <c r="B19" s="262" t="str">
        <f ca="1">'INF S5 272-354'!L16</f>
        <v>Poznań Główny</v>
      </c>
      <c r="C19" s="19"/>
      <c r="D19" s="84">
        <f ca="1">IF('INF S5 272-354'!$T16="|","|",D$7+'INF S5 272-354'!$T16)</f>
        <v>0.24141623181216926</v>
      </c>
      <c r="E19" s="84">
        <f ca="1">IF('INF S5 272-354'!$T16="|","|",E$12+'INF S5 272-354'!$T16-'INF S5 272-354'!$AQ$9)</f>
        <v>0.26183886574074072</v>
      </c>
      <c r="F19" s="86">
        <f ca="1">IF('INF S5 272-354'!$U16="|","|",F$7+'INF S5 272-354'!$U16)</f>
        <v>0.26580144014550267</v>
      </c>
      <c r="G19" s="84">
        <f ca="1">IF('INF S5 272-354'!$T16="|","|",G$7+'INF S5 272-354'!$T16)</f>
        <v>0.28308289847883594</v>
      </c>
      <c r="H19" s="84">
        <f ca="1">IF('INF S5 272-354'!$T16="|","|",H$12+'INF S5 272-354'!$T16-'INF S5 272-354'!$AQ$9)</f>
        <v>0.30350553240740741</v>
      </c>
      <c r="I19" s="86">
        <f ca="1">IF('INF S5 272-354'!$U16="|","|",I$7+'INF S5 272-354'!$U16)</f>
        <v>0.30746810681216935</v>
      </c>
      <c r="J19" s="84">
        <f ca="1">IF('INF S5 272-354'!$T16="|","|",J$7+'INF S5 272-354'!$T16)</f>
        <v>0.32474956514550263</v>
      </c>
      <c r="K19" s="84">
        <f ca="1">IF('INF S5 272-354'!$T16="|","|",K$12+'INF S5 272-354'!$T16-'INF S5 272-354'!$AQ$9)</f>
        <v>0.34517219907407409</v>
      </c>
      <c r="L19" s="86">
        <f ca="1">IF('INF S5 272-354'!$U16="|","|",L$7+'INF S5 272-354'!$U16)</f>
        <v>0.34913477347883604</v>
      </c>
      <c r="M19" s="84">
        <f ca="1">IF('INF S5 272-354'!$T16="|","|",M$7+'INF S5 272-354'!$T16)</f>
        <v>0.36641623181216931</v>
      </c>
      <c r="N19" s="84">
        <f ca="1">IF('INF S5 272-354'!$T16="|","|",N$12+'INF S5 272-354'!$T16-'INF S5 272-354'!$AQ$9)</f>
        <v>0.38683886574074078</v>
      </c>
      <c r="O19" s="86">
        <f ca="1">IF('INF S5 272-354'!$U16="|","|",O$7+'INF S5 272-354'!$U16)</f>
        <v>0.39080144014550272</v>
      </c>
      <c r="P19" s="84">
        <f ca="1">IF('INF S5 272-354'!$T16="|","|",P$7+'INF S5 272-354'!$T16)</f>
        <v>0.42891623181216931</v>
      </c>
      <c r="Q19" s="85">
        <f ca="1">IF('INF S5 272-354'!$V16="|","|",Q$7+'INF S5 272-354'!$V16)</f>
        <v>0.43243338458994712</v>
      </c>
      <c r="R19" s="84">
        <f ca="1">IF('INF S5 272-354'!$T16="|","|",R$12+'INF S5 272-354'!$T16-'INF S5 272-354'!$AQ$9)</f>
        <v>0.47017219907407409</v>
      </c>
      <c r="S19" s="86">
        <f ca="1">IF('INF S5 272-354'!$U16="|","|",S$7+'INF S5 272-354'!$U16)</f>
        <v>0.47413477347883604</v>
      </c>
      <c r="T19" s="84">
        <f ca="1">IF('INF S5 272-354'!$T16="|","|",T$7+'INF S5 272-354'!$T16)</f>
        <v>0.51224956514550257</v>
      </c>
      <c r="U19" s="86">
        <f ca="1">IF('INF S5 272-354'!$U16="|","|",U$7+'INF S5 272-354'!$U16)</f>
        <v>0.51580144014550267</v>
      </c>
      <c r="V19" s="84">
        <f ca="1">IF('INF S5 272-354'!$T16="|","|",V$12+'INF S5 272-354'!$T16-'INF S5 272-354'!$AQ$9)</f>
        <v>0.55350553240740741</v>
      </c>
      <c r="W19" s="86">
        <f ca="1">IF('INF S5 272-354'!$U16="|","|",W$7+'INF S5 272-354'!$U16)</f>
        <v>0.5574681068121693</v>
      </c>
      <c r="X19" s="84">
        <f ca="1">IF('INF S5 272-354'!$T16="|","|",X$7+'INF S5 272-354'!$T16)</f>
        <v>0.59558289847883594</v>
      </c>
      <c r="Y19" s="85">
        <f ca="1">IF('INF S5 272-354'!$V16="|","|",Y$7+'INF S5 272-354'!$V16)</f>
        <v>0.5991000512566137</v>
      </c>
      <c r="Z19" s="84">
        <f ca="1">IF('INF S5 272-354'!$T16="|","|",Z$12+'INF S5 272-354'!$T16-'INF S5 272-354'!$AQ$9)</f>
        <v>0.63683886574074078</v>
      </c>
      <c r="AA19" s="86">
        <f ca="1">IF('INF S5 272-354'!$U16="|","|",AA$7+'INF S5 272-354'!$U16)</f>
        <v>0.64080144014550267</v>
      </c>
      <c r="AB19" s="84">
        <f ca="1">IF('INF S5 272-354'!$T16="|","|",AB$7+'INF S5 272-354'!$T16)</f>
        <v>0.65808289847883594</v>
      </c>
      <c r="AC19" s="84">
        <f ca="1">IF('INF S5 272-354'!$T16="|","|",AC$12+'INF S5 272-354'!$T16-'INF S5 272-354'!$AQ$9)</f>
        <v>0.67850553240740741</v>
      </c>
      <c r="AD19" s="86">
        <f ca="1">IF('INF S5 272-354'!$U16="|","|",AD$7+'INF S5 272-354'!$U16)</f>
        <v>0.6824681068121693</v>
      </c>
      <c r="AE19" s="84">
        <f ca="1">IF('INF S5 272-354'!$T16="|","|",AE$7+'INF S5 272-354'!$T16)</f>
        <v>0.69974956514550257</v>
      </c>
      <c r="AF19" s="84">
        <f ca="1">IF('INF S5 272-354'!$T16="|","|",AF$12+'INF S5 272-354'!$T16-'INF S5 272-354'!$AQ$9)</f>
        <v>0.72017219907407415</v>
      </c>
      <c r="AG19" s="86">
        <f ca="1">IF('INF S5 272-354'!$U16="|","|",AG$7+'INF S5 272-354'!$U16)</f>
        <v>0.72413477347883592</v>
      </c>
      <c r="AH19" s="84">
        <f ca="1">IF('INF S5 272-354'!$T16="|","|",AH$7+'INF S5 272-354'!$T16)</f>
        <v>0.7414162318121692</v>
      </c>
      <c r="AI19" s="84">
        <f ca="1">IF('INF S5 272-354'!$T16="|","|",AI$12+'INF S5 272-354'!$T16-'INF S5 272-354'!$AQ$9)</f>
        <v>0.76183886574074078</v>
      </c>
      <c r="AJ19" s="85">
        <f ca="1">IF('INF S5 272-354'!$V16="|","|",AJ$7+'INF S5 272-354'!$V16)</f>
        <v>0.76576671792328044</v>
      </c>
      <c r="AK19" s="84">
        <f ca="1">IF('INF S5 272-354'!$T16="|","|",AK$7+'INF S5 272-354'!$T16)</f>
        <v>0.78308289847883594</v>
      </c>
      <c r="AL19" s="84">
        <f ca="1">IF('INF S5 272-354'!$T16="|","|",AL$12+'INF S5 272-354'!$T16-'INF S5 272-354'!$AQ$9)</f>
        <v>0.80350553240740741</v>
      </c>
      <c r="AM19" s="86">
        <f ca="1">IF('INF S5 272-354'!$U16="|","|",AM$7+'INF S5 272-354'!$U16)</f>
        <v>0.8074681068121693</v>
      </c>
      <c r="AN19" s="84">
        <f ca="1">IF('INF S5 272-354'!$T16="|","|",AN$7+'INF S5 272-354'!$T16)</f>
        <v>0.82474956514550257</v>
      </c>
      <c r="AO19" s="84">
        <f ca="1">IF('INF S5 272-354'!$T16="|","|",AO$7+'INF S5 272-354'!$T16)</f>
        <v>0.84558289847883594</v>
      </c>
      <c r="AP19" s="86">
        <f ca="1">IF('INF S5 272-354'!$U16="|","|",AP$7+'INF S5 272-354'!$U16)</f>
        <v>0.84913477347883604</v>
      </c>
      <c r="AQ19" s="84">
        <f ca="1">IF('INF S5 272-354'!$T16="|","|",AQ$12+'INF S5 272-354'!$T16-'INF S5 272-354'!$AQ$9)</f>
        <v>0.88683886574074078</v>
      </c>
      <c r="AR19" s="86">
        <f ca="1">IF('INF S5 272-354'!$U16="|","|",AR$7+'INF S5 272-354'!$U16)</f>
        <v>0.89080144014550267</v>
      </c>
      <c r="AS19" s="85">
        <f ca="1">IF('INF S5 272-354'!$V16="|","|",AS$7+'INF S5 272-354'!$V16)</f>
        <v>0.93243338458994707</v>
      </c>
      <c r="AT19" s="84">
        <f ca="1">IF('INF S5 272-354'!$T16="|","|",AT$7+'INF S5 272-354'!$T16)</f>
        <v>0.94974956514550257</v>
      </c>
      <c r="AU19" s="336"/>
      <c r="AV19" s="336"/>
      <c r="AW19" s="336"/>
      <c r="AX19" s="336"/>
      <c r="AY19" s="336"/>
      <c r="AZ19" s="336"/>
      <c r="BA19" s="336"/>
      <c r="BB19" s="336"/>
      <c r="BC19" s="336"/>
      <c r="BD19" s="336"/>
      <c r="BE19" s="336"/>
      <c r="BF19" s="336"/>
      <c r="BG19" s="336"/>
      <c r="BH19" s="336"/>
      <c r="BI19" s="336"/>
      <c r="BJ19" s="336"/>
      <c r="BK19" s="336"/>
      <c r="BL19" s="336"/>
      <c r="BM19" s="336"/>
      <c r="BN19" s="336"/>
      <c r="BO19" s="336"/>
      <c r="BP19" s="336"/>
      <c r="BQ19" s="336"/>
      <c r="BR19" s="336"/>
      <c r="BS19" s="336"/>
      <c r="BT19" s="336"/>
      <c r="BU19" s="336"/>
      <c r="BV19" s="336"/>
      <c r="BW19" s="336"/>
      <c r="BX19" s="336"/>
      <c r="BY19" s="336"/>
      <c r="BZ19" s="336"/>
      <c r="CA19" s="336"/>
      <c r="CB19" s="336"/>
      <c r="CC19" s="336"/>
      <c r="CD19" s="336"/>
      <c r="CE19" s="336"/>
      <c r="CF19" s="336"/>
      <c r="CG19" s="336"/>
      <c r="CH19" s="336"/>
      <c r="CI19" s="336"/>
      <c r="CJ19" s="336"/>
      <c r="CK19" s="336"/>
      <c r="CL19" s="336"/>
      <c r="CM19" s="336"/>
      <c r="CN19" s="336"/>
      <c r="CO19" s="336"/>
      <c r="CP19" s="336"/>
      <c r="CQ19" s="336"/>
      <c r="CR19" s="336"/>
      <c r="CS19" s="336"/>
      <c r="CT19" s="336"/>
      <c r="CU19" s="336"/>
      <c r="CV19" s="336"/>
      <c r="CW19" s="564" t="s">
        <v>377</v>
      </c>
      <c r="CX19" s="183" t="s">
        <v>179</v>
      </c>
      <c r="CY19" s="100"/>
      <c r="CZ19" s="269">
        <v>0.21666666666666667</v>
      </c>
      <c r="DA19" s="101">
        <v>0.23472222222222219</v>
      </c>
      <c r="DB19" s="167">
        <f>$CZ19+TIME(1,,)</f>
        <v>0.25833333333333336</v>
      </c>
      <c r="DC19" s="266">
        <v>0.27638888888888885</v>
      </c>
      <c r="DD19" s="556">
        <f>$CZ19+TIME(1,30,)</f>
        <v>0.27916666666666667</v>
      </c>
      <c r="DE19" s="167">
        <f>$CZ19+TIME(2,,)</f>
        <v>0.3</v>
      </c>
      <c r="DF19" s="101">
        <f>$DC19+TIME(1,0,)</f>
        <v>0.31805555555555554</v>
      </c>
      <c r="DG19" s="556">
        <v>0.32083333333333336</v>
      </c>
      <c r="DH19" s="167">
        <f>$CZ19+TIME(3,,)</f>
        <v>0.34166666666666667</v>
      </c>
      <c r="DI19" s="101">
        <f>$DC19+TIME(2,0,)</f>
        <v>0.35972222222222217</v>
      </c>
      <c r="DJ19" s="556">
        <v>0.36249999999999999</v>
      </c>
      <c r="DK19" s="167">
        <f>$CZ19+TIME(4,,)</f>
        <v>0.3833333333333333</v>
      </c>
      <c r="DL19" s="101">
        <f>$DC19+TIME(3,0,)</f>
        <v>0.40138888888888885</v>
      </c>
      <c r="DM19" s="556">
        <v>0.40416666666666662</v>
      </c>
      <c r="DN19" s="266">
        <f>$DC19+TIME(4,0,)</f>
        <v>0.44305555555555554</v>
      </c>
      <c r="DO19" s="167">
        <v>0.4458333333333333</v>
      </c>
      <c r="DP19" s="101">
        <f>$DC19+TIME(5,0,)</f>
        <v>0.48472222222222217</v>
      </c>
      <c r="DQ19" s="556">
        <v>0.48749999999999999</v>
      </c>
      <c r="DR19" s="101">
        <f>$DC19+TIME(6,0,)</f>
        <v>0.5263888888888888</v>
      </c>
      <c r="DS19" s="167">
        <v>0.52916666666666667</v>
      </c>
      <c r="DT19" s="101">
        <f>$DC19+TIME(7,0,)</f>
        <v>0.56805555555555554</v>
      </c>
      <c r="DU19" s="556">
        <v>0.5708333333333333</v>
      </c>
      <c r="DV19" s="266">
        <f>$DC19+TIME(8,0,)</f>
        <v>0.60972222222222217</v>
      </c>
      <c r="DW19" s="167">
        <v>0.61249999999999993</v>
      </c>
      <c r="DX19" s="101">
        <f>$DC19+TIME(9,0,)</f>
        <v>0.6513888888888888</v>
      </c>
      <c r="DY19" s="556">
        <v>0.65416666666666667</v>
      </c>
      <c r="DZ19" s="167">
        <f>$CZ19+TIME(11,,)</f>
        <v>0.67500000000000004</v>
      </c>
      <c r="EA19" s="101">
        <f>$DC19+TIME(10,0,)</f>
        <v>0.69305555555555554</v>
      </c>
      <c r="EB19" s="556">
        <v>0.6958333333333333</v>
      </c>
      <c r="EC19" s="167">
        <f>$CZ19+TIME(12,,)</f>
        <v>0.71666666666666667</v>
      </c>
      <c r="ED19" s="101">
        <f>$DC19+TIME(11,0,)</f>
        <v>0.73472222222222217</v>
      </c>
      <c r="EE19" s="556">
        <v>0.73749999999999993</v>
      </c>
      <c r="EF19" s="167">
        <f>$CZ19+TIME(13,,)</f>
        <v>0.7583333333333333</v>
      </c>
      <c r="EG19" s="266">
        <f>$DC19+TIME(12,,)</f>
        <v>0.7763888888888888</v>
      </c>
      <c r="EH19" s="556">
        <v>0.77916666666666667</v>
      </c>
      <c r="EI19" s="167">
        <f>$CZ19+TIME(14,,)</f>
        <v>0.8</v>
      </c>
      <c r="EJ19" s="101">
        <f>$DC19+TIME(13,,)</f>
        <v>0.81805555555555554</v>
      </c>
      <c r="EK19" s="556">
        <v>0.8208333333333333</v>
      </c>
      <c r="EL19" s="101">
        <f>$DC19+TIME(14,,)</f>
        <v>0.85972222222222228</v>
      </c>
      <c r="EM19" s="167">
        <v>0.86249999999999993</v>
      </c>
      <c r="EN19" s="101">
        <f>$DC19+TIME(15,0,)</f>
        <v>0.9013888888888888</v>
      </c>
      <c r="EO19" s="556">
        <v>0.90416666666666667</v>
      </c>
      <c r="EP19" s="167">
        <f>$CZ19+TIME(18,,)</f>
        <v>0.96666666666666667</v>
      </c>
    </row>
    <row r="20" spans="1:146" s="18" customFormat="1" ht="3" customHeight="1">
      <c r="A20" s="566"/>
      <c r="B20" s="567"/>
      <c r="C20" s="299"/>
      <c r="D20" s="568"/>
      <c r="E20" s="568"/>
      <c r="F20" s="569"/>
      <c r="G20" s="568"/>
      <c r="H20" s="568"/>
      <c r="I20" s="569"/>
      <c r="J20" s="568"/>
      <c r="K20" s="568"/>
      <c r="L20" s="569"/>
      <c r="M20" s="568"/>
      <c r="N20" s="568"/>
      <c r="O20" s="569"/>
      <c r="P20" s="568"/>
      <c r="Q20" s="570"/>
      <c r="R20" s="568"/>
      <c r="S20" s="569"/>
      <c r="T20" s="568"/>
      <c r="U20" s="569"/>
      <c r="V20" s="568"/>
      <c r="W20" s="569"/>
      <c r="X20" s="568"/>
      <c r="Y20" s="570"/>
      <c r="Z20" s="568"/>
      <c r="AA20" s="569"/>
      <c r="AB20" s="568"/>
      <c r="AC20" s="568"/>
      <c r="AD20" s="569"/>
      <c r="AE20" s="568"/>
      <c r="AF20" s="568"/>
      <c r="AG20" s="569"/>
      <c r="AH20" s="568"/>
      <c r="AI20" s="568"/>
      <c r="AJ20" s="570"/>
      <c r="AK20" s="568"/>
      <c r="AL20" s="568"/>
      <c r="AM20" s="569"/>
      <c r="AN20" s="568"/>
      <c r="AO20" s="568"/>
      <c r="AP20" s="569"/>
      <c r="AQ20" s="568"/>
      <c r="AR20" s="569"/>
      <c r="AS20" s="570"/>
      <c r="AT20" s="571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  <c r="BQ20" s="336"/>
      <c r="BR20" s="336"/>
      <c r="BS20" s="336"/>
      <c r="BT20" s="336"/>
      <c r="BU20" s="336"/>
      <c r="BV20" s="336"/>
      <c r="BW20" s="336"/>
      <c r="BX20" s="336"/>
      <c r="BY20" s="336"/>
      <c r="BZ20" s="336"/>
      <c r="CA20" s="336"/>
      <c r="CB20" s="336"/>
      <c r="CC20" s="336"/>
      <c r="CD20" s="336"/>
      <c r="CE20" s="336"/>
      <c r="CF20" s="336"/>
      <c r="CG20" s="336"/>
      <c r="CH20" s="336"/>
      <c r="CI20" s="336"/>
      <c r="CJ20" s="336"/>
      <c r="CK20" s="336"/>
      <c r="CL20" s="336"/>
      <c r="CM20" s="336"/>
      <c r="CN20" s="336"/>
      <c r="CO20" s="336"/>
      <c r="CP20" s="336"/>
      <c r="CQ20" s="336"/>
      <c r="CR20" s="336"/>
      <c r="CS20" s="336"/>
      <c r="CT20" s="336"/>
      <c r="CU20" s="336"/>
      <c r="CV20" s="336"/>
      <c r="CW20" s="566"/>
      <c r="CX20" s="567"/>
      <c r="CY20" s="299"/>
      <c r="CZ20" s="568"/>
      <c r="DA20" s="569"/>
      <c r="DB20" s="568"/>
      <c r="DC20" s="570"/>
      <c r="DD20" s="579"/>
      <c r="DE20" s="568"/>
      <c r="DF20" s="569"/>
      <c r="DG20" s="579"/>
      <c r="DH20" s="568"/>
      <c r="DI20" s="569"/>
      <c r="DJ20" s="579"/>
      <c r="DK20" s="568"/>
      <c r="DL20" s="569"/>
      <c r="DM20" s="579"/>
      <c r="DN20" s="570"/>
      <c r="DO20" s="568"/>
      <c r="DP20" s="569"/>
      <c r="DQ20" s="579"/>
      <c r="DR20" s="569"/>
      <c r="DS20" s="568"/>
      <c r="DT20" s="569"/>
      <c r="DU20" s="579"/>
      <c r="DV20" s="570"/>
      <c r="DW20" s="568"/>
      <c r="DX20" s="569"/>
      <c r="DY20" s="579"/>
      <c r="DZ20" s="568"/>
      <c r="EA20" s="569"/>
      <c r="EB20" s="579"/>
      <c r="EC20" s="568"/>
      <c r="ED20" s="569"/>
      <c r="EE20" s="579"/>
      <c r="EF20" s="568"/>
      <c r="EG20" s="570"/>
      <c r="EH20" s="579"/>
      <c r="EI20" s="568"/>
      <c r="EJ20" s="569"/>
      <c r="EK20" s="579"/>
      <c r="EL20" s="569"/>
      <c r="EM20" s="568"/>
      <c r="EN20" s="569"/>
      <c r="EO20" s="579"/>
      <c r="EP20" s="571"/>
    </row>
    <row r="21" spans="1:146" s="217" customFormat="1">
      <c r="A21" s="572" t="s">
        <v>377</v>
      </c>
      <c r="B21" s="219" t="s">
        <v>45</v>
      </c>
      <c r="C21" s="219"/>
      <c r="D21" s="523"/>
      <c r="E21" s="573">
        <f>E19+TIME(0,8,0)</f>
        <v>0.26739442129629626</v>
      </c>
      <c r="F21" s="523"/>
      <c r="G21" s="523"/>
      <c r="H21" s="573">
        <f>H19+TIME(0,8,0)</f>
        <v>0.30906108796296294</v>
      </c>
      <c r="I21" s="523"/>
      <c r="J21" s="574"/>
      <c r="K21" s="573">
        <f>K19+TIME(0,8,0)</f>
        <v>0.35072775462962963</v>
      </c>
      <c r="L21" s="574"/>
      <c r="M21" s="574"/>
      <c r="N21" s="573">
        <f>N19+TIME(0,8,0)</f>
        <v>0.39239442129629631</v>
      </c>
      <c r="O21" s="574"/>
      <c r="P21" s="509"/>
      <c r="Q21" s="509"/>
      <c r="R21" s="573">
        <f>R19+TIME(0,8,0)</f>
        <v>0.47572775462962963</v>
      </c>
      <c r="S21" s="509"/>
      <c r="T21" s="509"/>
      <c r="U21" s="509"/>
      <c r="V21" s="573">
        <f>V19+TIME(0,8,0)</f>
        <v>0.55906108796296294</v>
      </c>
      <c r="W21" s="509"/>
      <c r="X21" s="509"/>
      <c r="Y21" s="509"/>
      <c r="Z21" s="573">
        <f>Z19+TIME(0,8,0)</f>
        <v>0.64239442129629631</v>
      </c>
      <c r="AA21" s="509"/>
      <c r="AB21" s="509"/>
      <c r="AC21" s="573">
        <f>AC19+TIME(0,8,0)</f>
        <v>0.68406108796296294</v>
      </c>
      <c r="AD21" s="509"/>
      <c r="AE21" s="509"/>
      <c r="AF21" s="573">
        <f>AF19+TIME(0,8,0)</f>
        <v>0.72572775462962968</v>
      </c>
      <c r="AG21" s="509"/>
      <c r="AH21" s="509"/>
      <c r="AI21" s="573">
        <f>AI19+TIME(0,8,0)</f>
        <v>0.76739442129629631</v>
      </c>
      <c r="AJ21" s="509"/>
      <c r="AK21" s="509"/>
      <c r="AL21" s="573">
        <f>AL19+TIME(0,8,0)</f>
        <v>0.80906108796296294</v>
      </c>
      <c r="AM21" s="509"/>
      <c r="AN21" s="509"/>
      <c r="AO21" s="509"/>
      <c r="AP21" s="509"/>
      <c r="AQ21" s="573">
        <f>AQ19+TIME(0,8,0)</f>
        <v>0.89239442129629631</v>
      </c>
      <c r="AR21" s="509"/>
      <c r="AS21" s="509"/>
      <c r="AT21" s="511"/>
      <c r="CW21" s="580" t="s">
        <v>377</v>
      </c>
      <c r="CX21" s="509" t="s">
        <v>393</v>
      </c>
      <c r="CY21" s="219"/>
      <c r="CZ21" s="509"/>
      <c r="DA21" s="509"/>
      <c r="DB21" s="509"/>
      <c r="DC21" s="509"/>
      <c r="DD21" s="581">
        <f>DD19-TIME(0,9,0)</f>
        <v>0.2729166666666667</v>
      </c>
      <c r="DE21" s="509"/>
      <c r="DF21" s="509"/>
      <c r="DG21" s="581">
        <f>DG19-TIME(0,9,0)</f>
        <v>0.31458333333333338</v>
      </c>
      <c r="DH21" s="509"/>
      <c r="DI21" s="509"/>
      <c r="DJ21" s="581">
        <f>DJ19-TIME(0,9,0)</f>
        <v>0.35625000000000001</v>
      </c>
      <c r="DK21" s="509"/>
      <c r="DL21" s="509"/>
      <c r="DM21" s="581">
        <f>DM19-TIME(0,9,0)</f>
        <v>0.39791666666666664</v>
      </c>
      <c r="DN21" s="509"/>
      <c r="DO21" s="509"/>
      <c r="DP21" s="509"/>
      <c r="DQ21" s="581">
        <f>DQ19-TIME(0,9,0)</f>
        <v>0.48125000000000001</v>
      </c>
      <c r="DR21" s="509"/>
      <c r="DS21" s="509"/>
      <c r="DT21" s="509"/>
      <c r="DU21" s="581">
        <f>DU19-TIME(0,9,0)</f>
        <v>0.56458333333333333</v>
      </c>
      <c r="DV21" s="509"/>
      <c r="DW21" s="509"/>
      <c r="DX21" s="509"/>
      <c r="DY21" s="581">
        <f>DY19-TIME(0,9,0)</f>
        <v>0.6479166666666667</v>
      </c>
      <c r="DZ21" s="509"/>
      <c r="EA21" s="509"/>
      <c r="EB21" s="581">
        <f>EB19-TIME(0,9,0)</f>
        <v>0.68958333333333333</v>
      </c>
      <c r="EC21" s="509"/>
      <c r="ED21" s="509"/>
      <c r="EE21" s="581">
        <f>EE19-TIME(0,9,0)</f>
        <v>0.73124999999999996</v>
      </c>
      <c r="EF21" s="509"/>
      <c r="EG21" s="509"/>
      <c r="EH21" s="581">
        <f>EH19-TIME(0,9,0)</f>
        <v>0.7729166666666667</v>
      </c>
      <c r="EI21" s="509"/>
      <c r="EJ21" s="509"/>
      <c r="EK21" s="581">
        <f>EK19-TIME(0,9,0)</f>
        <v>0.81458333333333333</v>
      </c>
      <c r="EL21" s="509"/>
      <c r="EM21" s="509"/>
      <c r="EN21" s="509"/>
      <c r="EO21" s="581">
        <f>EO19-TIME(0,9,0)</f>
        <v>0.8979166666666667</v>
      </c>
      <c r="EP21" s="511"/>
    </row>
    <row r="22" spans="1:146" s="217" customFormat="1">
      <c r="A22" s="296">
        <v>24.5</v>
      </c>
      <c r="B22" s="219" t="s">
        <v>75</v>
      </c>
      <c r="C22" s="219"/>
      <c r="D22" s="523"/>
      <c r="E22" s="573">
        <f>E21+TIME(0,37,0)</f>
        <v>0.29308886574074072</v>
      </c>
      <c r="F22" s="523"/>
      <c r="G22" s="523"/>
      <c r="H22" s="573">
        <f>H21+TIME(0,37,0)</f>
        <v>0.33475553240740741</v>
      </c>
      <c r="I22" s="523"/>
      <c r="J22" s="574"/>
      <c r="K22" s="573">
        <f>K21+TIME(0,37,0)</f>
        <v>0.37642219907407409</v>
      </c>
      <c r="L22" s="574"/>
      <c r="M22" s="574"/>
      <c r="N22" s="573">
        <f>N21+TIME(0,37,0)</f>
        <v>0.41808886574074078</v>
      </c>
      <c r="O22" s="574"/>
      <c r="P22" s="509"/>
      <c r="Q22" s="509"/>
      <c r="R22" s="573">
        <f>R21+TIME(0,37,0)</f>
        <v>0.50142219907407404</v>
      </c>
      <c r="S22" s="509"/>
      <c r="T22" s="509"/>
      <c r="U22" s="509"/>
      <c r="V22" s="573">
        <f>V21+TIME(0,37,0)</f>
        <v>0.58475553240740741</v>
      </c>
      <c r="W22" s="509"/>
      <c r="X22" s="509"/>
      <c r="Y22" s="509"/>
      <c r="Z22" s="573">
        <f>Z21+TIME(0,37,0)</f>
        <v>0.66808886574074078</v>
      </c>
      <c r="AA22" s="509"/>
      <c r="AB22" s="509"/>
      <c r="AC22" s="573">
        <f>AC21+TIME(0,37,0)</f>
        <v>0.70975553240740741</v>
      </c>
      <c r="AD22" s="509"/>
      <c r="AE22" s="509"/>
      <c r="AF22" s="573">
        <f>AF21+TIME(0,37,0)</f>
        <v>0.75142219907407415</v>
      </c>
      <c r="AG22" s="509"/>
      <c r="AH22" s="509"/>
      <c r="AI22" s="573">
        <f>AI21+TIME(0,37,0)</f>
        <v>0.79308886574074078</v>
      </c>
      <c r="AJ22" s="509"/>
      <c r="AK22" s="509"/>
      <c r="AL22" s="573">
        <f>AL21+TIME(0,37,0)</f>
        <v>0.83475553240740741</v>
      </c>
      <c r="AM22" s="509"/>
      <c r="AN22" s="509"/>
      <c r="AO22" s="509"/>
      <c r="AP22" s="509"/>
      <c r="AQ22" s="573">
        <f>AQ21+TIME(0,37,0)</f>
        <v>0.91808886574074078</v>
      </c>
      <c r="AR22" s="509"/>
      <c r="AS22" s="509"/>
      <c r="AT22" s="511"/>
      <c r="CW22" s="582">
        <v>24.5</v>
      </c>
      <c r="CX22" s="509" t="s">
        <v>75</v>
      </c>
      <c r="CY22" s="219"/>
      <c r="CZ22" s="509"/>
      <c r="DA22" s="509"/>
      <c r="DB22" s="509"/>
      <c r="DC22" s="509"/>
      <c r="DD22" s="581">
        <f>DD21-TIME(0,29,0)</f>
        <v>0.25277777777777782</v>
      </c>
      <c r="DE22" s="574"/>
      <c r="DF22" s="509"/>
      <c r="DG22" s="581">
        <f>DG21-TIME(0,29,0)</f>
        <v>0.29444444444444451</v>
      </c>
      <c r="DH22" s="509"/>
      <c r="DI22" s="509"/>
      <c r="DJ22" s="581">
        <f>DJ21-TIME(0,29,0)</f>
        <v>0.33611111111111114</v>
      </c>
      <c r="DK22" s="509"/>
      <c r="DL22" s="509"/>
      <c r="DM22" s="581">
        <f>DM21-TIME(0,29,0)</f>
        <v>0.37777777777777777</v>
      </c>
      <c r="DN22" s="509"/>
      <c r="DO22" s="509"/>
      <c r="DP22" s="509"/>
      <c r="DQ22" s="581">
        <f>DQ21-TIME(0,29,0)</f>
        <v>0.46111111111111114</v>
      </c>
      <c r="DR22" s="509"/>
      <c r="DS22" s="509"/>
      <c r="DT22" s="509"/>
      <c r="DU22" s="581">
        <f>DU21-TIME(0,29,0)</f>
        <v>0.5444444444444444</v>
      </c>
      <c r="DV22" s="509"/>
      <c r="DW22" s="509"/>
      <c r="DX22" s="509"/>
      <c r="DY22" s="581">
        <f>DY21-TIME(0,29,0)</f>
        <v>0.62777777777777777</v>
      </c>
      <c r="DZ22" s="509"/>
      <c r="EA22" s="509"/>
      <c r="EB22" s="581">
        <f>EB21-TIME(0,29,0)</f>
        <v>0.6694444444444444</v>
      </c>
      <c r="EC22" s="509"/>
      <c r="ED22" s="509"/>
      <c r="EE22" s="581">
        <f>EE21-TIME(0,29,0)</f>
        <v>0.71111111111111103</v>
      </c>
      <c r="EF22" s="509"/>
      <c r="EG22" s="509"/>
      <c r="EH22" s="581">
        <f>EH21-TIME(0,29,0)</f>
        <v>0.75277777777777777</v>
      </c>
      <c r="EI22" s="509"/>
      <c r="EJ22" s="509"/>
      <c r="EK22" s="581">
        <f>EK21-TIME(0,29,0)</f>
        <v>0.7944444444444444</v>
      </c>
      <c r="EL22" s="509"/>
      <c r="EM22" s="509"/>
      <c r="EN22" s="509"/>
      <c r="EO22" s="581">
        <f>EO21-TIME(0,29,0)</f>
        <v>0.87777777777777777</v>
      </c>
      <c r="EP22" s="511"/>
    </row>
    <row r="23" spans="1:146" s="217" customFormat="1">
      <c r="A23" s="576"/>
      <c r="D23" s="577"/>
      <c r="E23" s="578" t="s">
        <v>385</v>
      </c>
      <c r="F23" s="577"/>
      <c r="G23" s="577"/>
      <c r="H23" s="578" t="s">
        <v>385</v>
      </c>
      <c r="I23" s="577"/>
      <c r="J23" s="575"/>
      <c r="K23" s="578" t="s">
        <v>385</v>
      </c>
      <c r="L23" s="575"/>
      <c r="M23" s="575"/>
      <c r="N23" s="578" t="s">
        <v>385</v>
      </c>
      <c r="O23" s="575"/>
      <c r="R23" s="578" t="s">
        <v>385</v>
      </c>
      <c r="V23" s="578" t="s">
        <v>385</v>
      </c>
      <c r="Z23" s="578" t="s">
        <v>385</v>
      </c>
      <c r="AC23" s="578" t="s">
        <v>385</v>
      </c>
      <c r="AF23" s="578" t="s">
        <v>385</v>
      </c>
      <c r="AI23" s="578" t="s">
        <v>385</v>
      </c>
      <c r="AL23" s="578" t="s">
        <v>385</v>
      </c>
      <c r="AQ23" s="578" t="s">
        <v>385</v>
      </c>
      <c r="DD23" s="578" t="s">
        <v>385</v>
      </c>
      <c r="DG23" s="578" t="s">
        <v>385</v>
      </c>
      <c r="DJ23" s="578" t="s">
        <v>385</v>
      </c>
      <c r="DM23" s="578" t="s">
        <v>385</v>
      </c>
      <c r="DQ23" s="578" t="s">
        <v>385</v>
      </c>
      <c r="DU23" s="578" t="s">
        <v>385</v>
      </c>
      <c r="DY23" s="578" t="s">
        <v>385</v>
      </c>
      <c r="EB23" s="578" t="s">
        <v>385</v>
      </c>
      <c r="EE23" s="578" t="s">
        <v>385</v>
      </c>
      <c r="EH23" s="578" t="s">
        <v>385</v>
      </c>
      <c r="EK23" s="578" t="s">
        <v>385</v>
      </c>
      <c r="EO23" s="578" t="s">
        <v>385</v>
      </c>
    </row>
    <row r="47" spans="4:212" s="389" customFormat="1">
      <c r="D47" s="263">
        <f t="array" ref="D47">INDEX($A7:$A46,MATCH(FALSE,ISBLANK(D7:D46),0))-INDEX($A7:$A46,MATCH("Poznań Główny",$B7:$B46,0))</f>
        <v>67.328999999999979</v>
      </c>
      <c r="E47" s="263">
        <f t="array" ref="E47">INDEX($A7:$A46,MATCH(FALSE,ISBLANK(E7:E46),0))-INDEX($A7:$A46,MATCH("Poznań Główny",$B7:$B46,0))</f>
        <v>33.867999999999995</v>
      </c>
      <c r="F47" s="263">
        <f t="array" ref="F47">INDEX($A7:$A46,MATCH(FALSE,ISBLANK(F7:F46),0))-INDEX($A7:$A46,MATCH("Poznań Główny",$B7:$B46,0))</f>
        <v>67.328999999999979</v>
      </c>
      <c r="G47" s="263">
        <f t="array" ref="G47">INDEX($A7:$A46,MATCH(FALSE,ISBLANK(G7:G46),0))-INDEX($A7:$A46,MATCH("Poznań Główny",$B7:$B46,0))</f>
        <v>67.328999999999979</v>
      </c>
      <c r="H47" s="263">
        <f t="array" ref="H47">INDEX($A7:$A46,MATCH(FALSE,ISBLANK(H7:H46),0))-INDEX($A7:$A46,MATCH("Poznań Główny",$B7:$B46,0))</f>
        <v>33.867999999999995</v>
      </c>
      <c r="I47" s="263">
        <f t="array" ref="I47">INDEX($A7:$A46,MATCH(FALSE,ISBLANK(I7:I46),0))-INDEX($A7:$A46,MATCH("Poznań Główny",$B7:$B46,0))</f>
        <v>67.328999999999979</v>
      </c>
      <c r="J47" s="263">
        <f t="array" ref="J47">INDEX($A7:$A46,MATCH(FALSE,ISBLANK(J7:J46),0))-INDEX($A7:$A46,MATCH("Poznań Główny",$B7:$B46,0))</f>
        <v>67.328999999999979</v>
      </c>
      <c r="K47" s="263">
        <f t="array" ref="K47">INDEX($A7:$A46,MATCH(FALSE,ISBLANK(K7:K46),0))-INDEX($A7:$A46,MATCH("Poznań Główny",$B7:$B46,0))</f>
        <v>33.867999999999995</v>
      </c>
      <c r="L47" s="263">
        <f t="array" ref="L47">INDEX($A7:$A46,MATCH(FALSE,ISBLANK(L7:L46),0))-INDEX($A7:$A46,MATCH("Poznań Główny",$B7:$B46,0))</f>
        <v>67.328999999999979</v>
      </c>
      <c r="M47" s="263">
        <f t="array" ref="M47">INDEX($A7:$A46,MATCH(FALSE,ISBLANK(M7:M46),0))-INDEX($A7:$A46,MATCH("Poznań Główny",$B7:$B46,0))</f>
        <v>67.328999999999979</v>
      </c>
      <c r="N47" s="263">
        <f t="array" ref="N47">INDEX($A7:$A46,MATCH(FALSE,ISBLANK(N7:N46),0))-INDEX($A7:$A46,MATCH("Poznań Główny",$B7:$B46,0))</f>
        <v>33.867999999999995</v>
      </c>
      <c r="O47" s="263">
        <f t="array" ref="O47">INDEX($A7:$A46,MATCH(FALSE,ISBLANK(O7:O46),0))-INDEX($A7:$A46,MATCH("Poznań Główny",$B7:$B46,0))</f>
        <v>67.328999999999979</v>
      </c>
      <c r="P47" s="263">
        <f t="array" ref="P47">INDEX($A7:$A46,MATCH(FALSE,ISBLANK(P7:P46),0))-INDEX($A7:$A46,MATCH("Poznań Główny",$B7:$B46,0))</f>
        <v>67.328999999999979</v>
      </c>
      <c r="Q47" s="263">
        <f t="array" ref="Q47">INDEX($A7:$A46,MATCH(FALSE,ISBLANK(Q7:Q46),0))-INDEX($A7:$A46,MATCH("Poznań Główny",$B7:$B46,0))</f>
        <v>67.328999999999979</v>
      </c>
      <c r="R47" s="263">
        <f t="array" ref="R47">INDEX($A7:$A46,MATCH(FALSE,ISBLANK(R7:R46),0))-INDEX($A7:$A46,MATCH("Poznań Główny",$B7:$B46,0))</f>
        <v>33.867999999999995</v>
      </c>
      <c r="S47" s="263">
        <f t="array" ref="S47">INDEX($A7:$A46,MATCH(FALSE,ISBLANK(S7:S46),0))-INDEX($A7:$A46,MATCH("Poznań Główny",$B7:$B46,0))</f>
        <v>67.328999999999979</v>
      </c>
      <c r="T47" s="263">
        <f t="array" ref="T47">INDEX($A7:$A46,MATCH(FALSE,ISBLANK(T7:T46),0))-INDEX($A7:$A46,MATCH("Poznań Główny",$B7:$B46,0))</f>
        <v>67.328999999999979</v>
      </c>
      <c r="U47" s="263">
        <f t="array" ref="U47">INDEX($A7:$A46,MATCH(FALSE,ISBLANK(U7:U46),0))-INDEX($A7:$A46,MATCH("Poznań Główny",$B7:$B46,0))</f>
        <v>67.328999999999979</v>
      </c>
      <c r="V47" s="263">
        <f t="array" ref="V47">INDEX($A7:$A46,MATCH(FALSE,ISBLANK(V7:V46),0))-INDEX($A7:$A46,MATCH("Poznań Główny",$B7:$B46,0))</f>
        <v>33.867999999999995</v>
      </c>
      <c r="W47" s="263">
        <f t="array" ref="W47">INDEX($A7:$A46,MATCH(FALSE,ISBLANK(W7:W46),0))-INDEX($A7:$A46,MATCH("Poznań Główny",$B7:$B46,0))</f>
        <v>67.328999999999979</v>
      </c>
      <c r="X47" s="263">
        <f t="array" ref="X47">INDEX($A7:$A46,MATCH(FALSE,ISBLANK(X7:X46),0))-INDEX($A7:$A46,MATCH("Poznań Główny",$B7:$B46,0))</f>
        <v>67.328999999999979</v>
      </c>
      <c r="Y47" s="263">
        <f t="array" ref="Y47">INDEX($A7:$A46,MATCH(FALSE,ISBLANK(Y7:Y46),0))-INDEX($A7:$A46,MATCH("Poznań Główny",$B7:$B46,0))</f>
        <v>67.328999999999979</v>
      </c>
      <c r="Z47" s="263">
        <f t="array" ref="Z47">INDEX($A7:$A46,MATCH(FALSE,ISBLANK(Z7:Z46),0))-INDEX($A7:$A46,MATCH("Poznań Główny",$B7:$B46,0))</f>
        <v>33.867999999999995</v>
      </c>
      <c r="AA47" s="263">
        <f t="array" ref="AA47">INDEX($A7:$A46,MATCH(FALSE,ISBLANK(AA7:AA46),0))-INDEX($A7:$A46,MATCH("Poznań Główny",$B7:$B46,0))</f>
        <v>67.328999999999979</v>
      </c>
      <c r="AB47" s="263">
        <f t="array" ref="AB47">INDEX($A7:$A46,MATCH(FALSE,ISBLANK(AB7:AB46),0))-INDEX($A7:$A46,MATCH("Poznań Główny",$B7:$B46,0))</f>
        <v>67.328999999999979</v>
      </c>
      <c r="AC47" s="263">
        <f t="array" ref="AC47">INDEX($A7:$A46,MATCH(FALSE,ISBLANK(AC7:AC46),0))-INDEX($A7:$A46,MATCH("Poznań Główny",$B7:$B46,0))</f>
        <v>33.867999999999995</v>
      </c>
      <c r="AD47" s="263">
        <f t="array" ref="AD47">INDEX($A7:$A46,MATCH(FALSE,ISBLANK(AD7:AD46),0))-INDEX($A7:$A46,MATCH("Poznań Główny",$B7:$B46,0))</f>
        <v>67.328999999999979</v>
      </c>
      <c r="AE47" s="263">
        <f t="array" ref="AE47">INDEX($A7:$A46,MATCH(FALSE,ISBLANK(AE7:AE46),0))-INDEX($A7:$A46,MATCH("Poznań Główny",$B7:$B46,0))</f>
        <v>67.328999999999979</v>
      </c>
      <c r="AF47" s="263">
        <f t="array" ref="AF47">INDEX($A7:$A46,MATCH(FALSE,ISBLANK(AF7:AF46),0))-INDEX($A7:$A46,MATCH("Poznań Główny",$B7:$B46,0))</f>
        <v>33.867999999999995</v>
      </c>
      <c r="AG47" s="263">
        <f t="array" ref="AG47">INDEX($A7:$A46,MATCH(FALSE,ISBLANK(AG7:AG46),0))-INDEX($A7:$A46,MATCH("Poznań Główny",$B7:$B46,0))</f>
        <v>67.328999999999979</v>
      </c>
      <c r="AH47" s="263">
        <f t="array" ref="AH47">INDEX($A7:$A46,MATCH(FALSE,ISBLANK(AH7:AH46),0))-INDEX($A7:$A46,MATCH("Poznań Główny",$B7:$B46,0))</f>
        <v>67.328999999999979</v>
      </c>
      <c r="AI47" s="263">
        <f t="array" ref="AI47">INDEX($A7:$A46,MATCH(FALSE,ISBLANK(AI7:AI46),0))-INDEX($A7:$A46,MATCH("Poznań Główny",$B7:$B46,0))</f>
        <v>33.867999999999995</v>
      </c>
      <c r="AJ47" s="263">
        <f t="array" ref="AJ47">INDEX($A7:$A46,MATCH(FALSE,ISBLANK(AJ7:AJ46),0))-INDEX($A7:$A46,MATCH("Poznań Główny",$B7:$B46,0))</f>
        <v>67.328999999999979</v>
      </c>
      <c r="AK47" s="263">
        <f t="array" ref="AK47">INDEX($A7:$A46,MATCH(FALSE,ISBLANK(AK7:AK46),0))-INDEX($A7:$A46,MATCH("Poznań Główny",$B7:$B46,0))</f>
        <v>67.328999999999979</v>
      </c>
      <c r="AL47" s="263">
        <f t="array" ref="AL47">INDEX($A7:$A46,MATCH(FALSE,ISBLANK(AL7:AL46),0))-INDEX($A7:$A46,MATCH("Poznań Główny",$B7:$B46,0))</f>
        <v>33.867999999999995</v>
      </c>
      <c r="AM47" s="263">
        <f t="array" ref="AM47">INDEX($A7:$A46,MATCH(FALSE,ISBLANK(AM7:AM46),0))-INDEX($A7:$A46,MATCH("Poznań Główny",$B7:$B46,0))</f>
        <v>67.328999999999979</v>
      </c>
      <c r="AN47" s="263">
        <f t="array" ref="AN47">INDEX($A7:$A46,MATCH(FALSE,ISBLANK(AN7:AN46),0))-INDEX($A7:$A46,MATCH("Poznań Główny",$B7:$B46,0))</f>
        <v>67.328999999999979</v>
      </c>
      <c r="AO47" s="263">
        <f t="array" ref="AO47">INDEX($A7:$A46,MATCH(FALSE,ISBLANK(AO7:AO46),0))-INDEX($A7:$A46,MATCH("Poznań Główny",$B7:$B46,0))</f>
        <v>67.328999999999979</v>
      </c>
      <c r="AP47" s="263">
        <f t="array" ref="AP47">INDEX($A7:$A46,MATCH(FALSE,ISBLANK(AP7:AP46),0))-INDEX($A7:$A46,MATCH("Poznań Główny",$B7:$B46,0))</f>
        <v>67.328999999999979</v>
      </c>
      <c r="AQ47" s="263">
        <f t="array" ref="AQ47">INDEX($A7:$A46,MATCH(FALSE,ISBLANK(AQ7:AQ46),0))-INDEX($A7:$A46,MATCH("Poznań Główny",$B7:$B46,0))</f>
        <v>33.867999999999995</v>
      </c>
      <c r="AR47" s="263">
        <f t="array" ref="AR47">INDEX($A7:$A46,MATCH(FALSE,ISBLANK(AR7:AR46),0))-INDEX($A7:$A46,MATCH("Poznań Główny",$B7:$B46,0))</f>
        <v>67.328999999999979</v>
      </c>
      <c r="AS47" s="263">
        <f t="array" ref="AS47">INDEX($A7:$A46,MATCH(FALSE,ISBLANK(AS7:AS46),0))-INDEX($A7:$A46,MATCH("Poznań Główny",$B7:$B46,0))</f>
        <v>67.328999999999979</v>
      </c>
      <c r="AT47" s="263">
        <f t="array" ref="AT47">INDEX($A7:$A46,MATCH(FALSE,ISBLANK(AT7:AT46),0))-INDEX($A7:$A46,MATCH("Poznań Główny",$B7:$B46,0))</f>
        <v>67.328999999999979</v>
      </c>
      <c r="AU47" s="263" t="e">
        <f t="array" ref="AU47">INDEX($A7:$A46,MATCH(FALSE,ISBLANK(AU7:AU46),0))-INDEX($A7:$A46,MATCH("Poznań Główny",$B7:$B46,0))</f>
        <v>#N/A</v>
      </c>
      <c r="AV47" s="263" t="e">
        <f t="array" ref="AV47">INDEX($A7:$A46,MATCH(FALSE,ISBLANK(AV7:AV46),0))-INDEX($A7:$A46,MATCH("Poznań Główny",$B7:$B46,0))</f>
        <v>#N/A</v>
      </c>
      <c r="AW47" s="263" t="e">
        <f t="array" ref="AW47">INDEX($A7:$A46,MATCH(FALSE,ISBLANK(AW7:AW46),0))-INDEX($A7:$A46,MATCH("Poznań Główny",$B7:$B46,0))</f>
        <v>#N/A</v>
      </c>
      <c r="AX47" s="263" t="e">
        <f t="array" ref="AX47">INDEX($A7:$A46,MATCH(FALSE,ISBLANK(AX7:AX46),0))-INDEX($A7:$A46,MATCH("Poznań Główny",$B7:$B46,0))</f>
        <v>#N/A</v>
      </c>
      <c r="AY47" s="263" t="e">
        <f t="array" ref="AY47">INDEX($A7:$A46,MATCH(FALSE,ISBLANK(AY7:AY46),0))-INDEX($A7:$A46,MATCH("Poznań Główny",$B7:$B46,0))</f>
        <v>#N/A</v>
      </c>
      <c r="AZ47" s="263" t="e">
        <f t="array" ref="AZ47">INDEX($A7:$A46,MATCH(FALSE,ISBLANK(AZ7:AZ46),0))-INDEX($A7:$A46,MATCH("Poznań Główny",$B7:$B46,0))</f>
        <v>#N/A</v>
      </c>
      <c r="BA47" s="263" t="e">
        <f t="array" ref="BA47">INDEX($A7:$A46,MATCH(FALSE,ISBLANK(BA7:BA46),0))-INDEX($A7:$A46,MATCH("Poznań Główny",$B7:$B46,0))</f>
        <v>#N/A</v>
      </c>
      <c r="BB47" s="263" t="e">
        <f t="array" ref="BB47">INDEX($A7:$A46,MATCH(FALSE,ISBLANK(BB7:BB46),0))-INDEX($A7:$A46,MATCH("Poznań Główny",$B7:$B46,0))</f>
        <v>#N/A</v>
      </c>
      <c r="BC47" s="263" t="e">
        <f t="array" ref="BC47">INDEX($A7:$A46,MATCH(FALSE,ISBLANK(BC7:BC46),0))-INDEX($A7:$A46,MATCH("Poznań Główny",$B7:$B46,0))</f>
        <v>#N/A</v>
      </c>
      <c r="BD47" s="263" t="e">
        <f t="array" ref="BD47">INDEX($A7:$A46,MATCH(FALSE,ISBLANK(BD7:BD46),0))-INDEX($A7:$A46,MATCH("Poznań Główny",$B7:$B46,0))</f>
        <v>#N/A</v>
      </c>
      <c r="BE47" s="263" t="e">
        <f t="array" ref="BE47">INDEX($A7:$A46,MATCH(FALSE,ISBLANK(BE7:BE46),0))-INDEX($A7:$A46,MATCH("Poznań Główny",$B7:$B46,0))</f>
        <v>#N/A</v>
      </c>
      <c r="BF47" s="263" t="e">
        <f t="array" ref="BF47">INDEX($A7:$A46,MATCH(FALSE,ISBLANK(BF7:BF46),0))-INDEX($A7:$A46,MATCH("Poznań Główny",$B7:$B46,0))</f>
        <v>#N/A</v>
      </c>
      <c r="BG47" s="263" t="e">
        <f t="array" ref="BG47">INDEX($A7:$A46,MATCH(FALSE,ISBLANK(BG7:BG46),0))-INDEX($A7:$A46,MATCH("Poznań Główny",$B7:$B46,0))</f>
        <v>#N/A</v>
      </c>
      <c r="BH47" s="263" t="e">
        <f t="array" ref="BH47">INDEX($A7:$A46,MATCH(FALSE,ISBLANK(BH7:BH46),0))-INDEX($A7:$A46,MATCH("Poznań Główny",$B7:$B46,0))</f>
        <v>#N/A</v>
      </c>
      <c r="BI47" s="263" t="e">
        <f t="array" ref="BI47">INDEX($A7:$A46,MATCH(FALSE,ISBLANK(BI7:BI46),0))-INDEX($A7:$A46,MATCH("Poznań Główny",$B7:$B46,0))</f>
        <v>#N/A</v>
      </c>
      <c r="BJ47" s="263" t="e">
        <f t="array" ref="BJ47">INDEX($A7:$A46,MATCH(FALSE,ISBLANK(BJ7:BJ46),0))-INDEX($A7:$A46,MATCH("Poznań Główny",$B7:$B46,0))</f>
        <v>#N/A</v>
      </c>
      <c r="BK47" s="263" t="e">
        <f t="array" ref="BK47">INDEX($A7:$A46,MATCH(FALSE,ISBLANK(BK7:BK46),0))-INDEX($A7:$A46,MATCH("Poznań Główny",$B7:$B46,0))</f>
        <v>#N/A</v>
      </c>
      <c r="BL47" s="263" t="e">
        <f t="array" ref="BL47">INDEX($A7:$A46,MATCH(FALSE,ISBLANK(BL7:BL46),0))-INDEX($A7:$A46,MATCH("Poznań Główny",$B7:$B46,0))</f>
        <v>#N/A</v>
      </c>
      <c r="BM47" s="263" t="e">
        <f t="array" ref="BM47">INDEX($A7:$A46,MATCH(FALSE,ISBLANK(BM7:BM46),0))-INDEX($A7:$A46,MATCH("Poznań Główny",$B7:$B46,0))</f>
        <v>#N/A</v>
      </c>
      <c r="BN47" s="263" t="e">
        <f t="array" ref="BN47">INDEX($A7:$A46,MATCH(FALSE,ISBLANK(BN7:BN46),0))-INDEX($A7:$A46,MATCH("Poznań Główny",$B7:$B46,0))</f>
        <v>#N/A</v>
      </c>
      <c r="BO47" s="263" t="e">
        <f t="array" ref="BO47">INDEX($A7:$A46,MATCH(FALSE,ISBLANK(BO7:BO46),0))-INDEX($A7:$A46,MATCH("Poznań Główny",$B7:$B46,0))</f>
        <v>#N/A</v>
      </c>
      <c r="BP47" s="263" t="e">
        <f t="array" ref="BP47">INDEX($A7:$A46,MATCH(FALSE,ISBLANK(BP7:BP46),0))-INDEX($A7:$A46,MATCH("Poznań Główny",$B7:$B46,0))</f>
        <v>#N/A</v>
      </c>
      <c r="BQ47" s="263" t="e">
        <f t="array" ref="BQ47">INDEX($A7:$A46,MATCH(FALSE,ISBLANK(BQ7:BQ46),0))-INDEX($A7:$A46,MATCH("Poznań Główny",$B7:$B46,0))</f>
        <v>#N/A</v>
      </c>
      <c r="BR47" s="263" t="e">
        <f t="array" ref="BR47">INDEX($A7:$A46,MATCH(FALSE,ISBLANK(BR7:BR46),0))-INDEX($A7:$A46,MATCH("Poznań Główny",$B7:$B46,0))</f>
        <v>#N/A</v>
      </c>
      <c r="BS47" s="263" t="e">
        <f t="array" ref="BS47">INDEX($A7:$A46,MATCH(FALSE,ISBLANK(BS7:BS46),0))-INDEX($A7:$A46,MATCH("Poznań Główny",$B7:$B46,0))</f>
        <v>#N/A</v>
      </c>
      <c r="BT47" s="263" t="e">
        <f t="array" ref="BT47">INDEX($A7:$A46,MATCH(FALSE,ISBLANK(BT7:BT46),0))-INDEX($A7:$A46,MATCH("Poznań Główny",$B7:$B46,0))</f>
        <v>#N/A</v>
      </c>
      <c r="BU47" s="263" t="e">
        <f t="array" ref="BU47">INDEX($A7:$A46,MATCH(FALSE,ISBLANK(BU7:BU46),0))-INDEX($A7:$A46,MATCH("Poznań Główny",$B7:$B46,0))</f>
        <v>#N/A</v>
      </c>
      <c r="BV47" s="263" t="e">
        <f t="array" ref="BV47">INDEX($A7:$A46,MATCH(FALSE,ISBLANK(BV7:BV46),0))-INDEX($A7:$A46,MATCH("Poznań Główny",$B7:$B46,0))</f>
        <v>#N/A</v>
      </c>
      <c r="BW47" s="263" t="e">
        <f t="array" ref="BW47">INDEX($A7:$A46,MATCH(FALSE,ISBLANK(BW7:BW46),0))-INDEX($A7:$A46,MATCH("Poznań Główny",$B7:$B46,0))</f>
        <v>#N/A</v>
      </c>
      <c r="BX47" s="263" t="e">
        <f t="array" ref="BX47">INDEX($A7:$A46,MATCH(FALSE,ISBLANK(BX7:BX46),0))-INDEX($A7:$A46,MATCH("Poznań Główny",$B7:$B46,0))</f>
        <v>#N/A</v>
      </c>
      <c r="BY47" s="263" t="e">
        <f t="array" ref="BY47">INDEX($A7:$A46,MATCH(FALSE,ISBLANK(BY7:BY46),0))-INDEX($A7:$A46,MATCH("Poznań Główny",$B7:$B46,0))</f>
        <v>#N/A</v>
      </c>
      <c r="BZ47" s="263" t="e">
        <f t="array" ref="BZ47">INDEX($A7:$A46,MATCH(FALSE,ISBLANK(BZ7:BZ46),0))-INDEX($A7:$A46,MATCH("Poznań Główny",$B7:$B46,0))</f>
        <v>#N/A</v>
      </c>
      <c r="CA47" s="263" t="e">
        <f t="array" ref="CA47">INDEX($A7:$A46,MATCH(FALSE,ISBLANK(CA7:CA46),0))-INDEX($A7:$A46,MATCH("Poznań Główny",$B7:$B46,0))</f>
        <v>#N/A</v>
      </c>
      <c r="CB47" s="263" t="e">
        <f t="array" ref="CB47">INDEX($A7:$A46,MATCH(FALSE,ISBLANK(CB7:CB46),0))-INDEX($A7:$A46,MATCH("Poznań Główny",$B7:$B46,0))</f>
        <v>#N/A</v>
      </c>
      <c r="CC47" s="263" t="e">
        <f t="array" ref="CC47">INDEX($A7:$A46,MATCH(FALSE,ISBLANK(CC7:CC46),0))-INDEX($A7:$A46,MATCH("Poznań Główny",$B7:$B46,0))</f>
        <v>#N/A</v>
      </c>
      <c r="CD47" s="263" t="e">
        <f t="array" ref="CD47">INDEX($A7:$A46,MATCH(FALSE,ISBLANK(CD7:CD46),0))-INDEX($A7:$A46,MATCH("Poznań Główny",$B7:$B46,0))</f>
        <v>#N/A</v>
      </c>
      <c r="CE47" s="263" t="e">
        <f t="array" ref="CE47">INDEX($A7:$A46,MATCH(FALSE,ISBLANK(CE7:CE46),0))-INDEX($A7:$A46,MATCH("Poznań Główny",$B7:$B46,0))</f>
        <v>#N/A</v>
      </c>
      <c r="CF47" s="263" t="e">
        <f t="array" ref="CF47">INDEX($A7:$A46,MATCH(FALSE,ISBLANK(CF7:CF46),0))-INDEX($A7:$A46,MATCH("Poznań Główny",$B7:$B46,0))</f>
        <v>#N/A</v>
      </c>
      <c r="CG47" s="263" t="e">
        <f t="array" ref="CG47">INDEX($A7:$A46,MATCH(FALSE,ISBLANK(CG7:CG46),0))-INDEX($A7:$A46,MATCH("Poznań Główny",$B7:$B46,0))</f>
        <v>#N/A</v>
      </c>
      <c r="CH47" s="263" t="e">
        <f t="array" ref="CH47">INDEX($A7:$A46,MATCH(FALSE,ISBLANK(CH7:CH46),0))-INDEX($A7:$A46,MATCH("Poznań Główny",$B7:$B46,0))</f>
        <v>#N/A</v>
      </c>
      <c r="CI47" s="263" t="e">
        <f t="array" ref="CI47">INDEX($A7:$A46,MATCH(FALSE,ISBLANK(CI7:CI46),0))-INDEX($A7:$A46,MATCH("Poznań Główny",$B7:$B46,0))</f>
        <v>#N/A</v>
      </c>
      <c r="CJ47" s="263" t="e">
        <f t="array" ref="CJ47">INDEX($A7:$A46,MATCH(FALSE,ISBLANK(CJ7:CJ46),0))-INDEX($A7:$A46,MATCH("Poznań Główny",$B7:$B46,0))</f>
        <v>#N/A</v>
      </c>
      <c r="CK47" s="263" t="e">
        <f t="array" ref="CK47">INDEX($A7:$A46,MATCH(FALSE,ISBLANK(CK7:CK46),0))-INDEX($A7:$A46,MATCH("Poznań Główny",$B7:$B46,0))</f>
        <v>#N/A</v>
      </c>
      <c r="CL47" s="263" t="e">
        <f t="array" ref="CL47">INDEX($A7:$A46,MATCH(FALSE,ISBLANK(CL7:CL46),0))-INDEX($A7:$A46,MATCH("Poznań Główny",$B7:$B46,0))</f>
        <v>#N/A</v>
      </c>
      <c r="CM47" s="263" t="e">
        <f t="array" ref="CM47">INDEX($A7:$A46,MATCH(FALSE,ISBLANK(CM7:CM46),0))-INDEX($A7:$A46,MATCH("Poznań Główny",$B7:$B46,0))</f>
        <v>#N/A</v>
      </c>
      <c r="CN47" s="263" t="e">
        <f t="array" ref="CN47">INDEX($A7:$A46,MATCH(FALSE,ISBLANK(CN7:CN46),0))-INDEX($A7:$A46,MATCH("Poznań Główny",$B7:$B46,0))</f>
        <v>#N/A</v>
      </c>
      <c r="CO47" s="263" t="e">
        <f t="array" ref="CO47">INDEX($A7:$A46,MATCH(FALSE,ISBLANK(CO7:CO46),0))-INDEX($A7:$A46,MATCH("Poznań Główny",$B7:$B46,0))</f>
        <v>#N/A</v>
      </c>
      <c r="CP47" s="263" t="e">
        <f t="array" ref="CP47">INDEX($A7:$A46,MATCH(FALSE,ISBLANK(CP7:CP46),0))-INDEX($A7:$A46,MATCH("Poznań Główny",$B7:$B46,0))</f>
        <v>#N/A</v>
      </c>
      <c r="CQ47" s="263" t="e">
        <f t="array" ref="CQ47">INDEX($A7:$A46,MATCH(FALSE,ISBLANK(CQ7:CQ46),0))-INDEX($A7:$A46,MATCH("Poznań Główny",$B7:$B46,0))</f>
        <v>#N/A</v>
      </c>
      <c r="CR47" s="263" t="e">
        <f t="array" ref="CR47">INDEX($A7:$A46,MATCH(FALSE,ISBLANK(CR7:CR46),0))-INDEX($A7:$A46,MATCH("Poznań Główny",$B7:$B46,0))</f>
        <v>#N/A</v>
      </c>
      <c r="CS47" s="263" t="e">
        <f t="array" ref="CS47">INDEX($A7:$A46,MATCH(FALSE,ISBLANK(CS7:CS46),0))-INDEX($A7:$A46,MATCH("Poznań Główny",$B7:$B46,0))</f>
        <v>#N/A</v>
      </c>
      <c r="CT47" s="263" t="e">
        <f t="array" ref="CT47">INDEX($A7:$A46,MATCH(FALSE,ISBLANK(CT7:CT46),0))-INDEX($A7:$A46,MATCH("Poznań Główny",$B7:$B46,0))</f>
        <v>#N/A</v>
      </c>
      <c r="CU47" s="263" t="e">
        <f t="array" ref="CU47">INDEX($A7:$A46,MATCH(FALSE,ISBLANK(CU7:CU46),0))-INDEX($A7:$A46,MATCH("Poznań Główny",$B7:$B46,0))</f>
        <v>#N/A</v>
      </c>
      <c r="CV47" s="263"/>
      <c r="CW47" s="263"/>
      <c r="CX47" s="263"/>
      <c r="CY47" s="263"/>
      <c r="CZ47" s="263">
        <f t="array" ref="CZ47">INDEX($A7:$A46,MATCH(FALSE,ISBLANK(CZ7:CZ46),0))-INDEX($A7:$A46,MATCH("Poznań Główny",$B7:$B46,0))</f>
        <v>67.328999999999979</v>
      </c>
      <c r="DA47" s="263">
        <f t="array" ref="DA47">INDEX($A7:$A46,MATCH(FALSE,ISBLANK(DA7:DA46),0))-INDEX($A7:$A46,MATCH("Poznań Główny",$B7:$B46,0))</f>
        <v>67.328999999999979</v>
      </c>
      <c r="DB47" s="263">
        <f t="array" ref="DB47">INDEX($A7:$A46,MATCH(FALSE,ISBLANK(DB7:DB46),0))-INDEX($A7:$A46,MATCH("Poznań Główny",$B7:$B46,0))</f>
        <v>67.328999999999979</v>
      </c>
      <c r="DC47" s="263">
        <f t="array" ref="DC47">INDEX($A7:$A46,MATCH(FALSE,ISBLANK(DC7:DC46),0))-INDEX($A7:$A46,MATCH("Poznań Główny",$B7:$B46,0))</f>
        <v>67.328999999999979</v>
      </c>
      <c r="DD47" s="263">
        <f t="array" ref="DD47">INDEX($A7:$A46,MATCH(FALSE,ISBLANK(DD7:DD46),0))-INDEX($A7:$A46,MATCH("Poznań Główny",$B7:$B46,0))</f>
        <v>33.867999999999995</v>
      </c>
      <c r="DE47" s="263">
        <f t="array" ref="DE47">INDEX($A7:$A46,MATCH(FALSE,ISBLANK(DE7:DE46),0))-INDEX($A7:$A46,MATCH("Poznań Główny",$B7:$B46,0))</f>
        <v>67.328999999999979</v>
      </c>
      <c r="DF47" s="263">
        <f t="array" ref="DF47">INDEX($A7:$A46,MATCH(FALSE,ISBLANK(DF7:DF46),0))-INDEX($A7:$A46,MATCH("Poznań Główny",$B7:$B46,0))</f>
        <v>67.328999999999979</v>
      </c>
      <c r="DG47" s="263">
        <f t="array" ref="DG47">INDEX($A7:$A46,MATCH(FALSE,ISBLANK(DG7:DG46),0))-INDEX($A7:$A46,MATCH("Poznań Główny",$B7:$B46,0))</f>
        <v>33.867999999999995</v>
      </c>
      <c r="DH47" s="263">
        <f t="array" ref="DH47">INDEX($A7:$A46,MATCH(FALSE,ISBLANK(DH7:DH46),0))-INDEX($A7:$A46,MATCH("Poznań Główny",$B7:$B46,0))</f>
        <v>67.328999999999979</v>
      </c>
      <c r="DI47" s="263">
        <f t="array" ref="DI47">INDEX($A7:$A46,MATCH(FALSE,ISBLANK(DI7:DI46),0))-INDEX($A7:$A46,MATCH("Poznań Główny",$B7:$B46,0))</f>
        <v>67.328999999999979</v>
      </c>
      <c r="DJ47" s="263">
        <f t="array" ref="DJ47">INDEX($A7:$A46,MATCH(FALSE,ISBLANK(DJ7:DJ46),0))-INDEX($A7:$A46,MATCH("Poznań Główny",$B7:$B46,0))</f>
        <v>33.867999999999995</v>
      </c>
      <c r="DK47" s="263">
        <f t="array" ref="DK47">INDEX($A7:$A46,MATCH(FALSE,ISBLANK(DK7:DK46),0))-INDEX($A7:$A46,MATCH("Poznań Główny",$B7:$B46,0))</f>
        <v>67.328999999999979</v>
      </c>
      <c r="DL47" s="263">
        <f t="array" ref="DL47">INDEX($A7:$A46,MATCH(FALSE,ISBLANK(DL7:DL46),0))-INDEX($A7:$A46,MATCH("Poznań Główny",$B7:$B46,0))</f>
        <v>67.328999999999979</v>
      </c>
      <c r="DM47" s="263">
        <f t="array" ref="DM47">INDEX($A7:$A46,MATCH(FALSE,ISBLANK(DM7:DM46),0))-INDEX($A7:$A46,MATCH("Poznań Główny",$B7:$B46,0))</f>
        <v>33.867999999999995</v>
      </c>
      <c r="DN47" s="263">
        <f t="array" ref="DN47">INDEX($A7:$A46,MATCH(FALSE,ISBLANK(DN7:DN46),0))-INDEX($A7:$A46,MATCH("Poznań Główny",$B7:$B46,0))</f>
        <v>67.328999999999979</v>
      </c>
      <c r="DO47" s="263">
        <f t="array" ref="DO47">INDEX($A7:$A46,MATCH(FALSE,ISBLANK(DO7:DO46),0))-INDEX($A7:$A46,MATCH("Poznań Główny",$B7:$B46,0))</f>
        <v>67.328999999999979</v>
      </c>
      <c r="DP47" s="263">
        <f t="array" ref="DP47">INDEX($A7:$A46,MATCH(FALSE,ISBLANK(DP7:DP46),0))-INDEX($A7:$A46,MATCH("Poznań Główny",$B7:$B46,0))</f>
        <v>67.328999999999979</v>
      </c>
      <c r="DQ47" s="263">
        <f t="array" ref="DQ47">INDEX($A7:$A46,MATCH(FALSE,ISBLANK(DQ7:DQ46),0))-INDEX($A7:$A46,MATCH("Poznań Główny",$B7:$B46,0))</f>
        <v>33.867999999999995</v>
      </c>
      <c r="DR47" s="263">
        <f t="array" ref="DR47">INDEX($A7:$A46,MATCH(FALSE,ISBLANK(DR7:DR46),0))-INDEX($A7:$A46,MATCH("Poznań Główny",$B7:$B46,0))</f>
        <v>67.328999999999979</v>
      </c>
      <c r="DS47" s="263">
        <f t="array" ref="DS47">INDEX($A7:$A46,MATCH(FALSE,ISBLANK(DS7:DS46),0))-INDEX($A7:$A46,MATCH("Poznań Główny",$B7:$B46,0))</f>
        <v>67.328999999999979</v>
      </c>
      <c r="DT47" s="263">
        <f t="array" ref="DT47">INDEX($A7:$A46,MATCH(FALSE,ISBLANK(DT7:DT46),0))-INDEX($A7:$A46,MATCH("Poznań Główny",$B7:$B46,0))</f>
        <v>67.328999999999979</v>
      </c>
      <c r="DU47" s="263">
        <f t="array" ref="DU47">INDEX($A7:$A46,MATCH(FALSE,ISBLANK(DU7:DU46),0))-INDEX($A7:$A46,MATCH("Poznań Główny",$B7:$B46,0))</f>
        <v>33.867999999999995</v>
      </c>
      <c r="DV47" s="263">
        <f t="array" ref="DV47">INDEX($A7:$A46,MATCH(FALSE,ISBLANK(DV7:DV46),0))-INDEX($A7:$A46,MATCH("Poznań Główny",$B7:$B46,0))</f>
        <v>67.328999999999979</v>
      </c>
      <c r="DW47" s="263">
        <f t="array" ref="DW47">INDEX($A7:$A46,MATCH(FALSE,ISBLANK(DW7:DW46),0))-INDEX($A7:$A46,MATCH("Poznań Główny",$B7:$B46,0))</f>
        <v>67.328999999999979</v>
      </c>
      <c r="DX47" s="263">
        <f t="array" ref="DX47">INDEX($A7:$A46,MATCH(FALSE,ISBLANK(DX7:DX46),0))-INDEX($A7:$A46,MATCH("Poznań Główny",$B7:$B46,0))</f>
        <v>67.328999999999979</v>
      </c>
      <c r="DY47" s="263">
        <f t="array" ref="DY47">INDEX($A7:$A46,MATCH(FALSE,ISBLANK(DY7:DY46),0))-INDEX($A7:$A46,MATCH("Poznań Główny",$B7:$B46,0))</f>
        <v>33.867999999999995</v>
      </c>
      <c r="DZ47" s="263">
        <f t="array" ref="DZ47">INDEX($A7:$A46,MATCH(FALSE,ISBLANK(DZ7:DZ46),0))-INDEX($A7:$A46,MATCH("Poznań Główny",$B7:$B46,0))</f>
        <v>67.328999999999979</v>
      </c>
      <c r="EA47" s="263">
        <f t="array" ref="EA47">INDEX($A7:$A46,MATCH(FALSE,ISBLANK(EA7:EA46),0))-INDEX($A7:$A46,MATCH("Poznań Główny",$B7:$B46,0))</f>
        <v>67.328999999999979</v>
      </c>
      <c r="EB47" s="263">
        <f t="array" ref="EB47">INDEX($A7:$A46,MATCH(FALSE,ISBLANK(EB7:EB46),0))-INDEX($A7:$A46,MATCH("Poznań Główny",$B7:$B46,0))</f>
        <v>33.867999999999995</v>
      </c>
      <c r="EC47" s="263">
        <f t="array" ref="EC47">INDEX($A7:$A46,MATCH(FALSE,ISBLANK(EC7:EC46),0))-INDEX($A7:$A46,MATCH("Poznań Główny",$B7:$B46,0))</f>
        <v>67.328999999999979</v>
      </c>
      <c r="ED47" s="263">
        <f t="array" ref="ED47">INDEX($A7:$A46,MATCH(FALSE,ISBLANK(ED7:ED46),0))-INDEX($A7:$A46,MATCH("Poznań Główny",$B7:$B46,0))</f>
        <v>67.328999999999979</v>
      </c>
      <c r="EE47" s="263">
        <f t="array" ref="EE47">INDEX($A7:$A46,MATCH(FALSE,ISBLANK(EE7:EE46),0))-INDEX($A7:$A46,MATCH("Poznań Główny",$B7:$B46,0))</f>
        <v>33.867999999999995</v>
      </c>
      <c r="EF47" s="263">
        <f t="array" ref="EF47">INDEX($A7:$A46,MATCH(FALSE,ISBLANK(EF7:EF46),0))-INDEX($A7:$A46,MATCH("Poznań Główny",$B7:$B46,0))</f>
        <v>67.328999999999979</v>
      </c>
      <c r="EG47" s="263">
        <f t="array" ref="EG47">INDEX($A7:$A46,MATCH(FALSE,ISBLANK(EG7:EG46),0))-INDEX($A7:$A46,MATCH("Poznań Główny",$B7:$B46,0))</f>
        <v>67.328999999999979</v>
      </c>
      <c r="EH47" s="263">
        <f t="array" ref="EH47">INDEX($A7:$A46,MATCH(FALSE,ISBLANK(EH7:EH46),0))-INDEX($A7:$A46,MATCH("Poznań Główny",$B7:$B46,0))</f>
        <v>33.867999999999995</v>
      </c>
      <c r="EI47" s="263">
        <f t="array" ref="EI47">INDEX($A7:$A46,MATCH(FALSE,ISBLANK(EI7:EI46),0))-INDEX($A7:$A46,MATCH("Poznań Główny",$B7:$B46,0))</f>
        <v>67.328999999999979</v>
      </c>
      <c r="EJ47" s="263">
        <f t="array" ref="EJ47">INDEX($A7:$A46,MATCH(FALSE,ISBLANK(EJ7:EJ46),0))-INDEX($A7:$A46,MATCH("Poznań Główny",$B7:$B46,0))</f>
        <v>67.328999999999979</v>
      </c>
      <c r="EK47" s="263">
        <f t="array" ref="EK47">INDEX($A7:$A46,MATCH(FALSE,ISBLANK(EK7:EK46),0))-INDEX($A7:$A46,MATCH("Poznań Główny",$B7:$B46,0))</f>
        <v>33.867999999999995</v>
      </c>
      <c r="EL47" s="263">
        <f t="array" ref="EL47">INDEX($A7:$A46,MATCH(FALSE,ISBLANK(EL7:EL46),0))-INDEX($A7:$A46,MATCH("Poznań Główny",$B7:$B46,0))</f>
        <v>67.328999999999979</v>
      </c>
      <c r="EM47" s="263">
        <f t="array" ref="EM47">INDEX($A7:$A46,MATCH(FALSE,ISBLANK(EM7:EM46),0))-INDEX($A7:$A46,MATCH("Poznań Główny",$B7:$B46,0))</f>
        <v>67.328999999999979</v>
      </c>
      <c r="EN47" s="263">
        <f t="array" ref="EN47">INDEX($A7:$A46,MATCH(FALSE,ISBLANK(EN7:EN46),0))-INDEX($A7:$A46,MATCH("Poznań Główny",$B7:$B46,0))</f>
        <v>67.328999999999979</v>
      </c>
      <c r="EO47" s="263">
        <f t="array" ref="EO47">INDEX($A7:$A46,MATCH(FALSE,ISBLANK(EO7:EO46),0))-INDEX($A7:$A46,MATCH("Poznań Główny",$B7:$B46,0))</f>
        <v>33.867999999999995</v>
      </c>
      <c r="EP47" s="263">
        <f t="array" ref="EP47">INDEX($A7:$A46,MATCH(FALSE,ISBLANK(EP7:EP46),0))-INDEX($A7:$A46,MATCH("Poznań Główny",$B7:$B46,0))</f>
        <v>67.328999999999979</v>
      </c>
      <c r="EQ47" s="263" t="e">
        <f t="array" ref="EQ47">INDEX($A7:$A46,MATCH(FALSE,ISBLANK(EQ7:EQ46),0))-INDEX($A7:$A46,MATCH("Poznań Główny",$B7:$B46,0))</f>
        <v>#N/A</v>
      </c>
      <c r="ER47" s="263" t="e">
        <f t="array" ref="ER47">INDEX($A7:$A46,MATCH(FALSE,ISBLANK(ER7:ER46),0))-INDEX($A7:$A46,MATCH("Poznań Główny",$B7:$B46,0))</f>
        <v>#N/A</v>
      </c>
      <c r="ES47" s="263" t="e">
        <f t="array" ref="ES47">INDEX($A7:$A46,MATCH(FALSE,ISBLANK(ES7:ES46),0))-INDEX($A7:$A46,MATCH("Poznań Główny",$B7:$B46,0))</f>
        <v>#N/A</v>
      </c>
      <c r="ET47" s="263" t="e">
        <f t="array" ref="ET47">INDEX($A7:$A46,MATCH(FALSE,ISBLANK(ET7:ET46),0))-INDEX($A7:$A46,MATCH("Poznań Główny",$B7:$B46,0))</f>
        <v>#N/A</v>
      </c>
      <c r="EU47" s="263" t="e">
        <f t="array" ref="EU47">INDEX($A7:$A46,MATCH(FALSE,ISBLANK(EU7:EU46),0))-INDEX($A7:$A46,MATCH("Poznań Główny",$B7:$B46,0))</f>
        <v>#N/A</v>
      </c>
      <c r="EV47" s="263" t="e">
        <f t="array" ref="EV47">INDEX($A7:$A46,MATCH(FALSE,ISBLANK(EV7:EV46),0))-INDEX($A7:$A46,MATCH("Poznań Główny",$B7:$B46,0))</f>
        <v>#N/A</v>
      </c>
      <c r="EW47" s="263" t="e">
        <f t="array" ref="EW47">INDEX($A7:$A46,MATCH(FALSE,ISBLANK(EW7:EW46),0))-INDEX($A7:$A46,MATCH("Poznań Główny",$B7:$B46,0))</f>
        <v>#N/A</v>
      </c>
      <c r="EX47" s="263" t="e">
        <f t="array" ref="EX47">INDEX($A7:$A46,MATCH(FALSE,ISBLANK(EX7:EX46),0))-INDEX($A7:$A46,MATCH("Poznań Główny",$B7:$B46,0))</f>
        <v>#N/A</v>
      </c>
      <c r="EY47" s="263" t="e">
        <f t="array" ref="EY47">INDEX($A7:$A46,MATCH(FALSE,ISBLANK(EY7:EY46),0))-INDEX($A7:$A46,MATCH("Poznań Główny",$B7:$B46,0))</f>
        <v>#N/A</v>
      </c>
      <c r="EZ47" s="263" t="e">
        <f t="array" ref="EZ47">INDEX($A7:$A46,MATCH(FALSE,ISBLANK(EZ7:EZ46),0))-INDEX($A7:$A46,MATCH("Poznań Główny",$B7:$B46,0))</f>
        <v>#N/A</v>
      </c>
      <c r="FA47" s="263" t="e">
        <f t="array" ref="FA47">INDEX($A7:$A46,MATCH(FALSE,ISBLANK(FA7:FA46),0))-INDEX($A7:$A46,MATCH("Poznań Główny",$B7:$B46,0))</f>
        <v>#N/A</v>
      </c>
      <c r="FB47" s="263" t="e">
        <f t="array" ref="FB47">INDEX($A7:$A46,MATCH(FALSE,ISBLANK(FB7:FB46),0))-INDEX($A7:$A46,MATCH("Poznań Główny",$B7:$B46,0))</f>
        <v>#N/A</v>
      </c>
      <c r="FC47" s="263" t="e">
        <f t="array" ref="FC47">INDEX($A7:$A46,MATCH(FALSE,ISBLANK(FC7:FC46),0))-INDEX($A7:$A46,MATCH("Poznań Główny",$B7:$B46,0))</f>
        <v>#N/A</v>
      </c>
      <c r="FD47" s="263" t="e">
        <f t="array" ref="FD47">INDEX($A7:$A46,MATCH(FALSE,ISBLANK(FD7:FD46),0))-INDEX($A7:$A46,MATCH("Poznań Główny",$B7:$B46,0))</f>
        <v>#N/A</v>
      </c>
      <c r="FE47" s="263" t="e">
        <f t="array" ref="FE47">INDEX($A7:$A46,MATCH(FALSE,ISBLANK(FE7:FE46),0))-INDEX($A7:$A46,MATCH("Poznań Główny",$B7:$B46,0))</f>
        <v>#N/A</v>
      </c>
      <c r="FF47" s="263" t="e">
        <f t="array" ref="FF47">INDEX($A7:$A46,MATCH(FALSE,ISBLANK(FF7:FF46),0))-INDEX($A7:$A46,MATCH("Poznań Główny",$B7:$B46,0))</f>
        <v>#N/A</v>
      </c>
      <c r="FG47" s="263" t="e">
        <f t="array" ref="FG47">INDEX($A7:$A46,MATCH(FALSE,ISBLANK(FG7:FG46),0))-INDEX($A7:$A46,MATCH("Poznań Główny",$B7:$B46,0))</f>
        <v>#N/A</v>
      </c>
      <c r="FH47" s="263" t="e">
        <f t="array" ref="FH47">INDEX($A7:$A46,MATCH(FALSE,ISBLANK(FH7:FH46),0))-INDEX($A7:$A46,MATCH("Poznań Główny",$B7:$B46,0))</f>
        <v>#N/A</v>
      </c>
      <c r="FI47" s="263" t="e">
        <f t="array" ref="FI47">INDEX($A7:$A46,MATCH(FALSE,ISBLANK(FI7:FI46),0))-INDEX($A7:$A46,MATCH("Poznań Główny",$B7:$B46,0))</f>
        <v>#N/A</v>
      </c>
      <c r="FJ47" s="263" t="e">
        <f t="array" ref="FJ47">INDEX($A7:$A46,MATCH(FALSE,ISBLANK(FJ7:FJ46),0))-INDEX($A7:$A46,MATCH("Poznań Główny",$B7:$B46,0))</f>
        <v>#N/A</v>
      </c>
      <c r="FK47" s="263" t="e">
        <f t="array" ref="FK47">INDEX($A7:$A46,MATCH(FALSE,ISBLANK(FK7:FK46),0))-INDEX($A7:$A46,MATCH("Poznań Główny",$B7:$B46,0))</f>
        <v>#N/A</v>
      </c>
      <c r="FL47" s="263" t="e">
        <f t="array" ref="FL47">INDEX($A7:$A46,MATCH(FALSE,ISBLANK(FL7:FL46),0))-INDEX($A7:$A46,MATCH("Poznań Główny",$B7:$B46,0))</f>
        <v>#N/A</v>
      </c>
      <c r="FM47" s="263" t="e">
        <f t="array" ref="FM47">INDEX($A7:$A46,MATCH(FALSE,ISBLANK(FM7:FM46),0))-INDEX($A7:$A46,MATCH("Poznań Główny",$B7:$B46,0))</f>
        <v>#N/A</v>
      </c>
      <c r="FN47" s="263" t="e">
        <f t="array" ref="FN47">INDEX($A7:$A46,MATCH(FALSE,ISBLANK(FN7:FN46),0))-INDEX($A7:$A46,MATCH("Poznań Główny",$B7:$B46,0))</f>
        <v>#N/A</v>
      </c>
      <c r="FO47" s="263" t="e">
        <f t="array" ref="FO47">INDEX($A7:$A46,MATCH(FALSE,ISBLANK(FO7:FO46),0))-INDEX($A7:$A46,MATCH("Poznań Główny",$B7:$B46,0))</f>
        <v>#N/A</v>
      </c>
      <c r="FP47" s="263" t="e">
        <f t="array" ref="FP47">INDEX($A7:$A46,MATCH(FALSE,ISBLANK(FP7:FP46),0))-INDEX($A7:$A46,MATCH("Poznań Główny",$B7:$B46,0))</f>
        <v>#N/A</v>
      </c>
      <c r="FQ47" s="263" t="e">
        <f t="array" ref="FQ47">INDEX($A7:$A46,MATCH(FALSE,ISBLANK(FQ7:FQ46),0))-INDEX($A7:$A46,MATCH("Poznań Główny",$B7:$B46,0))</f>
        <v>#N/A</v>
      </c>
      <c r="FR47" s="263" t="e">
        <f t="array" ref="FR47">INDEX($A7:$A46,MATCH(FALSE,ISBLANK(FR7:FR46),0))-INDEX($A7:$A46,MATCH("Poznań Główny",$B7:$B46,0))</f>
        <v>#N/A</v>
      </c>
      <c r="FS47" s="263" t="e">
        <f t="array" ref="FS47">INDEX($A7:$A46,MATCH(FALSE,ISBLANK(FS7:FS46),0))-INDEX($A7:$A46,MATCH("Poznań Główny",$B7:$B46,0))</f>
        <v>#N/A</v>
      </c>
      <c r="FT47" s="263" t="e">
        <f t="array" ref="FT47">INDEX($A7:$A46,MATCH(FALSE,ISBLANK(FT7:FT46),0))-INDEX($A7:$A46,MATCH("Poznań Główny",$B7:$B46,0))</f>
        <v>#N/A</v>
      </c>
      <c r="FU47" s="263" t="e">
        <f t="array" ref="FU47">INDEX($A7:$A46,MATCH(FALSE,ISBLANK(FU7:FU46),0))-INDEX($A7:$A46,MATCH("Poznań Główny",$B7:$B46,0))</f>
        <v>#N/A</v>
      </c>
      <c r="FV47" s="263" t="e">
        <f t="array" ref="FV47">INDEX($A7:$A46,MATCH(FALSE,ISBLANK(FV7:FV46),0))-INDEX($A7:$A46,MATCH("Poznań Główny",$B7:$B46,0))</f>
        <v>#N/A</v>
      </c>
      <c r="FW47" s="263" t="e">
        <f t="array" ref="FW47">INDEX($A7:$A46,MATCH(FALSE,ISBLANK(FW7:FW46),0))-INDEX($A7:$A46,MATCH("Poznań Główny",$B7:$B46,0))</f>
        <v>#N/A</v>
      </c>
      <c r="FX47" s="263" t="e">
        <f t="array" ref="FX47">INDEX($A7:$A46,MATCH(FALSE,ISBLANK(FX7:FX46),0))-INDEX($A7:$A46,MATCH("Poznań Główny",$B7:$B46,0))</f>
        <v>#N/A</v>
      </c>
      <c r="FY47" s="263" t="e">
        <f t="array" ref="FY47">INDEX($A7:$A46,MATCH(FALSE,ISBLANK(FY7:FY46),0))-INDEX($A7:$A46,MATCH("Poznań Główny",$B7:$B46,0))</f>
        <v>#N/A</v>
      </c>
      <c r="FZ47" s="263" t="e">
        <f t="array" ref="FZ47">INDEX($A7:$A46,MATCH(FALSE,ISBLANK(FZ7:FZ46),0))-INDEX($A7:$A46,MATCH("Poznań Główny",$B7:$B46,0))</f>
        <v>#N/A</v>
      </c>
      <c r="GA47" s="263" t="e">
        <f t="array" ref="GA47">INDEX($A7:$A46,MATCH(FALSE,ISBLANK(GA7:GA46),0))-INDEX($A7:$A46,MATCH("Poznań Główny",$B7:$B46,0))</f>
        <v>#N/A</v>
      </c>
      <c r="GB47" s="263" t="e">
        <f t="array" ref="GB47">INDEX($A7:$A46,MATCH(FALSE,ISBLANK(GB7:GB46),0))-INDEX($A7:$A46,MATCH("Poznań Główny",$B7:$B46,0))</f>
        <v>#N/A</v>
      </c>
      <c r="GC47" s="263" t="e">
        <f t="array" ref="GC47">INDEX($A7:$A46,MATCH(FALSE,ISBLANK(GC7:GC46),0))-INDEX($A7:$A46,MATCH("Poznań Główny",$B7:$B46,0))</f>
        <v>#N/A</v>
      </c>
      <c r="GD47" s="263" t="e">
        <f t="array" ref="GD47">INDEX($A7:$A46,MATCH(FALSE,ISBLANK(GD7:GD46),0))-INDEX($A7:$A46,MATCH("Poznań Główny",$B7:$B46,0))</f>
        <v>#N/A</v>
      </c>
      <c r="GE47" s="263" t="e">
        <f t="array" ref="GE47">INDEX($A7:$A46,MATCH(FALSE,ISBLANK(GE7:GE46),0))-INDEX($A7:$A46,MATCH("Poznań Główny",$B7:$B46,0))</f>
        <v>#N/A</v>
      </c>
      <c r="GF47" s="263" t="e">
        <f t="array" ref="GF47">INDEX($A7:$A46,MATCH(FALSE,ISBLANK(GF7:GF46),0))-INDEX($A7:$A46,MATCH("Poznań Główny",$B7:$B46,0))</f>
        <v>#N/A</v>
      </c>
      <c r="GG47" s="263" t="e">
        <f t="array" ref="GG47">INDEX($A7:$A46,MATCH(FALSE,ISBLANK(GG7:GG46),0))-INDEX($A7:$A46,MATCH("Poznań Główny",$B7:$B46,0))</f>
        <v>#N/A</v>
      </c>
      <c r="GH47" s="263" t="e">
        <f t="array" ref="GH47">INDEX($A7:$A46,MATCH(FALSE,ISBLANK(GH7:GH46),0))-INDEX($A7:$A46,MATCH("Poznań Główny",$B7:$B46,0))</f>
        <v>#N/A</v>
      </c>
      <c r="GI47" s="263" t="e">
        <f t="array" ref="GI47">INDEX($A7:$A46,MATCH(FALSE,ISBLANK(GI7:GI46),0))-INDEX($A7:$A46,MATCH("Poznań Główny",$B7:$B46,0))</f>
        <v>#N/A</v>
      </c>
      <c r="GJ47" s="263" t="e">
        <f t="array" ref="GJ47">INDEX($A7:$A46,MATCH(FALSE,ISBLANK(GJ7:GJ46),0))-INDEX($A7:$A46,MATCH("Poznań Główny",$B7:$B46,0))</f>
        <v>#N/A</v>
      </c>
      <c r="GK47" s="263" t="e">
        <f t="array" ref="GK47">INDEX($A7:$A46,MATCH(FALSE,ISBLANK(GK7:GK46),0))-INDEX($A7:$A46,MATCH("Poznań Główny",$B7:$B46,0))</f>
        <v>#N/A</v>
      </c>
      <c r="GL47" s="263" t="e">
        <f t="array" ref="GL47">INDEX($A7:$A46,MATCH(FALSE,ISBLANK(GL7:GL46),0))-INDEX($A7:$A46,MATCH("Poznań Główny",$B7:$B46,0))</f>
        <v>#N/A</v>
      </c>
      <c r="GM47" s="263" t="e">
        <f t="array" ref="GM47">INDEX($A7:$A46,MATCH(FALSE,ISBLANK(GM7:GM46),0))-INDEX($A7:$A46,MATCH("Poznań Główny",$B7:$B46,0))</f>
        <v>#N/A</v>
      </c>
      <c r="GN47" s="263" t="e">
        <f t="array" ref="GN47">INDEX($A7:$A46,MATCH(FALSE,ISBLANK(GN7:GN46),0))-INDEX($A7:$A46,MATCH("Poznań Główny",$B7:$B46,0))</f>
        <v>#N/A</v>
      </c>
      <c r="GO47" s="263" t="e">
        <f t="array" ref="GO47">INDEX($A7:$A46,MATCH(FALSE,ISBLANK(GO7:GO46),0))-INDEX($A7:$A46,MATCH("Poznań Główny",$B7:$B46,0))</f>
        <v>#N/A</v>
      </c>
      <c r="GP47" s="263" t="e">
        <f t="array" ref="GP47">INDEX($A7:$A46,MATCH(FALSE,ISBLANK(GP7:GP46),0))-INDEX($A7:$A46,MATCH("Poznań Główny",$B7:$B46,0))</f>
        <v>#N/A</v>
      </c>
      <c r="GQ47" s="263" t="e">
        <f t="array" ref="GQ47">INDEX($A7:$A46,MATCH(FALSE,ISBLANK(GQ7:GQ46),0))-INDEX($A7:$A46,MATCH("Poznań Główny",$B7:$B46,0))</f>
        <v>#N/A</v>
      </c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</row>
    <row r="48" spans="4:212" s="390" customFormat="1">
      <c r="D48" s="392">
        <f t="array" ref="D48">ABS(INDEX($A7:$A46,MATCH("Poznań Główny",$B7:$B46,0))-INDEX($A7:$A46, MAX(IF(ISBLANK(D7:D46), 0, ROW(D7:D46))) - ROW(D7:D46)+1))</f>
        <v>0</v>
      </c>
      <c r="E48" s="392">
        <f t="array" ref="E48">ABS(INDEX($A7:$A46,MATCH("Poznań Główny",$B7:$B46,0))-INDEX($A7:$A46, MAX(IF(ISBLANK(E7:E46), 0, ROW(E7:E46))) - ROW(E7:E46)+1))</f>
        <v>0</v>
      </c>
      <c r="F48" s="392">
        <f t="array" ref="F48">ABS(INDEX($A7:$A46,MATCH("Poznań Główny",$B7:$B46,0))-INDEX($A7:$A46, MAX(IF(ISBLANK(F7:F46), 0, ROW(F7:F46))) - ROW(F7:F46)+1))</f>
        <v>0</v>
      </c>
      <c r="G48" s="392">
        <f t="array" ref="G48">ABS(INDEX($A7:$A46,MATCH("Poznań Główny",$B7:$B46,0))-INDEX($A7:$A46, MAX(IF(ISBLANK(G7:G46), 0, ROW(G7:G46))) - ROW(G7:G46)+1))</f>
        <v>0</v>
      </c>
      <c r="H48" s="392">
        <f t="array" ref="H48">ABS(INDEX($A7:$A46,MATCH("Poznań Główny",$B7:$B46,0))-INDEX($A7:$A46, MAX(IF(ISBLANK(H7:H46), 0, ROW(H7:H46))) - ROW(H7:H46)+1))</f>
        <v>0</v>
      </c>
      <c r="I48" s="392">
        <f t="array" ref="I48">ABS(INDEX($A7:$A46,MATCH("Poznań Główny",$B7:$B46,0))-INDEX($A7:$A46, MAX(IF(ISBLANK(I7:I46), 0, ROW(I7:I46))) - ROW(I7:I46)+1))</f>
        <v>0</v>
      </c>
      <c r="J48" s="392">
        <f t="array" ref="J48">ABS(INDEX($A7:$A46,MATCH("Poznań Główny",$B7:$B46,0))-INDEX($A7:$A46, MAX(IF(ISBLANK(J7:J46), 0, ROW(J7:J46))) - ROW(J7:J46)+1))</f>
        <v>0</v>
      </c>
      <c r="K48" s="392">
        <f t="array" ref="K48">ABS(INDEX($A7:$A46,MATCH("Poznań Główny",$B7:$B46,0))-INDEX($A7:$A46, MAX(IF(ISBLANK(K7:K46), 0, ROW(K7:K46))) - ROW(K7:K46)+1))</f>
        <v>0</v>
      </c>
      <c r="L48" s="392">
        <f t="array" ref="L48">ABS(INDEX($A7:$A46,MATCH("Poznań Główny",$B7:$B46,0))-INDEX($A7:$A46, MAX(IF(ISBLANK(L7:L46), 0, ROW(L7:L46))) - ROW(L7:L46)+1))</f>
        <v>0</v>
      </c>
      <c r="M48" s="392">
        <f t="array" ref="M48">ABS(INDEX($A7:$A46,MATCH("Poznań Główny",$B7:$B46,0))-INDEX($A7:$A46, MAX(IF(ISBLANK(M7:M46), 0, ROW(M7:M46))) - ROW(M7:M46)+1))</f>
        <v>0</v>
      </c>
      <c r="N48" s="392">
        <f t="array" ref="N48">ABS(INDEX($A7:$A46,MATCH("Poznań Główny",$B7:$B46,0))-INDEX($A7:$A46, MAX(IF(ISBLANK(N7:N46), 0, ROW(N7:N46))) - ROW(N7:N46)+1))</f>
        <v>0</v>
      </c>
      <c r="O48" s="392">
        <f t="array" ref="O48">ABS(INDEX($A7:$A46,MATCH("Poznań Główny",$B7:$B46,0))-INDEX($A7:$A46, MAX(IF(ISBLANK(O7:O46), 0, ROW(O7:O46))) - ROW(O7:O46)+1))</f>
        <v>0</v>
      </c>
      <c r="P48" s="392">
        <f t="array" ref="P48">ABS(INDEX($A7:$A46,MATCH("Poznań Główny",$B7:$B46,0))-INDEX($A7:$A46, MAX(IF(ISBLANK(P7:P46), 0, ROW(P7:P46))) - ROW(P7:P46)+1))</f>
        <v>0</v>
      </c>
      <c r="Q48" s="392">
        <f t="array" ref="Q48">ABS(INDEX($A7:$A46,MATCH("Poznań Główny",$B7:$B46,0))-INDEX($A7:$A46, MAX(IF(ISBLANK(Q7:Q46), 0, ROW(Q7:Q46))) - ROW(Q7:Q46)+1))</f>
        <v>0</v>
      </c>
      <c r="R48" s="392">
        <f t="array" ref="R48">ABS(INDEX($A7:$A46,MATCH("Poznań Główny",$B7:$B46,0))-INDEX($A7:$A46, MAX(IF(ISBLANK(R7:R46), 0, ROW(R7:R46))) - ROW(R7:R46)+1))</f>
        <v>0</v>
      </c>
      <c r="S48" s="392">
        <f t="array" ref="S48">ABS(INDEX($A7:$A46,MATCH("Poznań Główny",$B7:$B46,0))-INDEX($A7:$A46, MAX(IF(ISBLANK(S7:S46), 0, ROW(S7:S46))) - ROW(S7:S46)+1))</f>
        <v>0</v>
      </c>
      <c r="T48" s="392">
        <f t="array" ref="T48">ABS(INDEX($A7:$A46,MATCH("Poznań Główny",$B7:$B46,0))-INDEX($A7:$A46, MAX(IF(ISBLANK(T7:T46), 0, ROW(T7:T46))) - ROW(T7:T46)+1))</f>
        <v>0</v>
      </c>
      <c r="U48" s="392">
        <f t="array" ref="U48">ABS(INDEX($A7:$A46,MATCH("Poznań Główny",$B7:$B46,0))-INDEX($A7:$A46, MAX(IF(ISBLANK(U7:U46), 0, ROW(U7:U46))) - ROW(U7:U46)+1))</f>
        <v>0</v>
      </c>
      <c r="V48" s="392">
        <f t="array" ref="V48">ABS(INDEX($A7:$A46,MATCH("Poznań Główny",$B7:$B46,0))-INDEX($A7:$A46, MAX(IF(ISBLANK(V7:V46), 0, ROW(V7:V46))) - ROW(V7:V46)+1))</f>
        <v>0</v>
      </c>
      <c r="W48" s="392">
        <f t="array" ref="W48">ABS(INDEX($A7:$A46,MATCH("Poznań Główny",$B7:$B46,0))-INDEX($A7:$A46, MAX(IF(ISBLANK(W7:W46), 0, ROW(W7:W46))) - ROW(W7:W46)+1))</f>
        <v>0</v>
      </c>
      <c r="X48" s="392">
        <f t="array" ref="X48">ABS(INDEX($A7:$A46,MATCH("Poznań Główny",$B7:$B46,0))-INDEX($A7:$A46, MAX(IF(ISBLANK(X7:X46), 0, ROW(X7:X46))) - ROW(X7:X46)+1))</f>
        <v>0</v>
      </c>
      <c r="Y48" s="392">
        <f t="array" ref="Y48">ABS(INDEX($A7:$A46,MATCH("Poznań Główny",$B7:$B46,0))-INDEX($A7:$A46, MAX(IF(ISBLANK(Y7:Y46), 0, ROW(Y7:Y46))) - ROW(Y7:Y46)+1))</f>
        <v>0</v>
      </c>
      <c r="Z48" s="392">
        <f t="array" ref="Z48">ABS(INDEX($A7:$A46,MATCH("Poznań Główny",$B7:$B46,0))-INDEX($A7:$A46, MAX(IF(ISBLANK(Z7:Z46), 0, ROW(Z7:Z46))) - ROW(Z7:Z46)+1))</f>
        <v>0</v>
      </c>
      <c r="AA48" s="392">
        <f t="array" ref="AA48">ABS(INDEX($A7:$A46,MATCH("Poznań Główny",$B7:$B46,0))-INDEX($A7:$A46, MAX(IF(ISBLANK(AA7:AA46), 0, ROW(AA7:AA46))) - ROW(AA7:AA46)+1))</f>
        <v>0</v>
      </c>
      <c r="AB48" s="392">
        <f t="array" ref="AB48">ABS(INDEX($A7:$A46,MATCH("Poznań Główny",$B7:$B46,0))-INDEX($A7:$A46, MAX(IF(ISBLANK(AB7:AB46), 0, ROW(AB7:AB46))) - ROW(AB7:AB46)+1))</f>
        <v>0</v>
      </c>
      <c r="AC48" s="392">
        <f t="array" ref="AC48">ABS(INDEX($A7:$A46,MATCH("Poznań Główny",$B7:$B46,0))-INDEX($A7:$A46, MAX(IF(ISBLANK(AC7:AC46), 0, ROW(AC7:AC46))) - ROW(AC7:AC46)+1))</f>
        <v>0</v>
      </c>
      <c r="AD48" s="392">
        <f t="array" ref="AD48">ABS(INDEX($A7:$A46,MATCH("Poznań Główny",$B7:$B46,0))-INDEX($A7:$A46, MAX(IF(ISBLANK(AD7:AD46), 0, ROW(AD7:AD46))) - ROW(AD7:AD46)+1))</f>
        <v>0</v>
      </c>
      <c r="AE48" s="392">
        <f t="array" ref="AE48">ABS(INDEX($A7:$A46,MATCH("Poznań Główny",$B7:$B46,0))-INDEX($A7:$A46, MAX(IF(ISBLANK(AE7:AE46), 0, ROW(AE7:AE46))) - ROW(AE7:AE46)+1))</f>
        <v>0</v>
      </c>
      <c r="AF48" s="392">
        <f t="array" ref="AF48">ABS(INDEX($A7:$A46,MATCH("Poznań Główny",$B7:$B46,0))-INDEX($A7:$A46, MAX(IF(ISBLANK(AF7:AF46), 0, ROW(AF7:AF46))) - ROW(AF7:AF46)+1))</f>
        <v>0</v>
      </c>
      <c r="AG48" s="392">
        <f t="array" ref="AG48">ABS(INDEX($A7:$A46,MATCH("Poznań Główny",$B7:$B46,0))-INDEX($A7:$A46, MAX(IF(ISBLANK(AG7:AG46), 0, ROW(AG7:AG46))) - ROW(AG7:AG46)+1))</f>
        <v>0</v>
      </c>
      <c r="AH48" s="392">
        <f t="array" ref="AH48">ABS(INDEX($A7:$A46,MATCH("Poznań Główny",$B7:$B46,0))-INDEX($A7:$A46, MAX(IF(ISBLANK(AH7:AH46), 0, ROW(AH7:AH46))) - ROW(AH7:AH46)+1))</f>
        <v>0</v>
      </c>
      <c r="AI48" s="392">
        <f t="array" ref="AI48">ABS(INDEX($A7:$A46,MATCH("Poznań Główny",$B7:$B46,0))-INDEX($A7:$A46, MAX(IF(ISBLANK(AI7:AI46), 0, ROW(AI7:AI46))) - ROW(AI7:AI46)+1))</f>
        <v>0</v>
      </c>
      <c r="AJ48" s="392">
        <f t="array" ref="AJ48">ABS(INDEX($A7:$A46,MATCH("Poznań Główny",$B7:$B46,0))-INDEX($A7:$A46, MAX(IF(ISBLANK(AJ7:AJ46), 0, ROW(AJ7:AJ46))) - ROW(AJ7:AJ46)+1))</f>
        <v>0</v>
      </c>
      <c r="AK48" s="392">
        <f t="array" ref="AK48">ABS(INDEX($A7:$A46,MATCH("Poznań Główny",$B7:$B46,0))-INDEX($A7:$A46, MAX(IF(ISBLANK(AK7:AK46), 0, ROW(AK7:AK46))) - ROW(AK7:AK46)+1))</f>
        <v>0</v>
      </c>
      <c r="AL48" s="392">
        <f t="array" ref="AL48">ABS(INDEX($A7:$A46,MATCH("Poznań Główny",$B7:$B46,0))-INDEX($A7:$A46, MAX(IF(ISBLANK(AL7:AL46), 0, ROW(AL7:AL46))) - ROW(AL7:AL46)+1))</f>
        <v>0</v>
      </c>
      <c r="AM48" s="392">
        <f t="array" ref="AM48">ABS(INDEX($A7:$A46,MATCH("Poznań Główny",$B7:$B46,0))-INDEX($A7:$A46, MAX(IF(ISBLANK(AM7:AM46), 0, ROW(AM7:AM46))) - ROW(AM7:AM46)+1))</f>
        <v>0</v>
      </c>
      <c r="AN48" s="392">
        <f t="array" ref="AN48">ABS(INDEX($A7:$A46,MATCH("Poznań Główny",$B7:$B46,0))-INDEX($A7:$A46, MAX(IF(ISBLANK(AN7:AN46), 0, ROW(AN7:AN46))) - ROW(AN7:AN46)+1))</f>
        <v>0</v>
      </c>
      <c r="AO48" s="392">
        <f t="array" ref="AO48">ABS(INDEX($A7:$A46,MATCH("Poznań Główny",$B7:$B46,0))-INDEX($A7:$A46, MAX(IF(ISBLANK(AO7:AO46), 0, ROW(AO7:AO46))) - ROW(AO7:AO46)+1))</f>
        <v>0</v>
      </c>
      <c r="AP48" s="392">
        <f t="array" ref="AP48">ABS(INDEX($A7:$A46,MATCH("Poznań Główny",$B7:$B46,0))-INDEX($A7:$A46, MAX(IF(ISBLANK(AP7:AP46), 0, ROW(AP7:AP46))) - ROW(AP7:AP46)+1))</f>
        <v>0</v>
      </c>
      <c r="AQ48" s="392">
        <f t="array" ref="AQ48">ABS(INDEX($A7:$A46,MATCH("Poznań Główny",$B7:$B46,0))-INDEX($A7:$A46, MAX(IF(ISBLANK(AQ7:AQ46), 0, ROW(AQ7:AQ46))) - ROW(AQ7:AQ46)+1))</f>
        <v>0</v>
      </c>
      <c r="AR48" s="392">
        <f t="array" ref="AR48">ABS(INDEX($A7:$A46,MATCH("Poznań Główny",$B7:$B46,0))-INDEX($A7:$A46, MAX(IF(ISBLANK(AR7:AR46), 0, ROW(AR7:AR46))) - ROW(AR7:AR46)+1))</f>
        <v>0</v>
      </c>
      <c r="AS48" s="392">
        <f t="array" ref="AS48">ABS(INDEX($A7:$A46,MATCH("Poznań Główny",$B7:$B46,0))-INDEX($A7:$A46, MAX(IF(ISBLANK(AS7:AS46), 0, ROW(AS7:AS46))) - ROW(AS7:AS46)+1))</f>
        <v>0</v>
      </c>
      <c r="AT48" s="392">
        <f t="array" ref="AT48">ABS(INDEX($A7:$A46,MATCH("Poznań Główny",$B7:$B46,0))-INDEX($A7:$A46, MAX(IF(ISBLANK(AT7:AT46), 0, ROW(AT7:AT46))) - ROW(AT7:AT46)+1))</f>
        <v>0</v>
      </c>
      <c r="AU48" s="392" t="e">
        <f t="array" ref="AU48">ABS(INDEX($A7:$A46,MATCH("Poznań Główny",$B7:$B46,0))-INDEX($A7:$A46, MAX(IF(ISBLANK(AU7:AU46), 0, ROW(AU7:AU46))) - ROW(AU7:AU46)+1))</f>
        <v>#VALUE!</v>
      </c>
      <c r="AV48" s="392" t="e">
        <f t="array" ref="AV48">ABS(INDEX($A7:$A46,MATCH("Poznań Główny",$B7:$B46,0))-INDEX($A7:$A46, MAX(IF(ISBLANK(AV7:AV46), 0, ROW(AV7:AV46))) - ROW(AV7:AV46)+1))</f>
        <v>#VALUE!</v>
      </c>
      <c r="AW48" s="392" t="e">
        <f t="array" ref="AW48">ABS(INDEX($A7:$A46,MATCH("Poznań Główny",$B7:$B46,0))-INDEX($A7:$A46, MAX(IF(ISBLANK(AW7:AW46), 0, ROW(AW7:AW46))) - ROW(AW7:AW46)+1))</f>
        <v>#VALUE!</v>
      </c>
      <c r="AX48" s="392" t="e">
        <f t="array" ref="AX48">ABS(INDEX($A7:$A46,MATCH("Poznań Główny",$B7:$B46,0))-INDEX($A7:$A46, MAX(IF(ISBLANK(AX7:AX46), 0, ROW(AX7:AX46))) - ROW(AX7:AX46)+1))</f>
        <v>#VALUE!</v>
      </c>
      <c r="AY48" s="392" t="e">
        <f t="array" ref="AY48">ABS(INDEX($A7:$A46,MATCH("Poznań Główny",$B7:$B46,0))-INDEX($A7:$A46, MAX(IF(ISBLANK(AY7:AY46), 0, ROW(AY7:AY46))) - ROW(AY7:AY46)+1))</f>
        <v>#VALUE!</v>
      </c>
      <c r="AZ48" s="392" t="e">
        <f t="array" ref="AZ48">ABS(INDEX($A7:$A46,MATCH("Poznań Główny",$B7:$B46,0))-INDEX($A7:$A46, MAX(IF(ISBLANK(AZ7:AZ46), 0, ROW(AZ7:AZ46))) - ROW(AZ7:AZ46)+1))</f>
        <v>#VALUE!</v>
      </c>
      <c r="BA48" s="392" t="e">
        <f t="array" ref="BA48">ABS(INDEX($A7:$A46,MATCH("Poznań Główny",$B7:$B46,0))-INDEX($A7:$A46, MAX(IF(ISBLANK(BA7:BA46), 0, ROW(BA7:BA46))) - ROW(BA7:BA46)+1))</f>
        <v>#VALUE!</v>
      </c>
      <c r="BB48" s="392" t="e">
        <f t="array" ref="BB48">ABS(INDEX($A7:$A46,MATCH("Poznań Główny",$B7:$B46,0))-INDEX($A7:$A46, MAX(IF(ISBLANK(BB7:BB46), 0, ROW(BB7:BB46))) - ROW(BB7:BB46)+1))</f>
        <v>#VALUE!</v>
      </c>
      <c r="BC48" s="392" t="e">
        <f t="array" ref="BC48">ABS(INDEX($A7:$A46,MATCH("Poznań Główny",$B7:$B46,0))-INDEX($A7:$A46, MAX(IF(ISBLANK(BC7:BC46), 0, ROW(BC7:BC46))) - ROW(BC7:BC46)+1))</f>
        <v>#VALUE!</v>
      </c>
      <c r="BD48" s="392" t="e">
        <f t="array" ref="BD48">ABS(INDEX($A7:$A46,MATCH("Poznań Główny",$B7:$B46,0))-INDEX($A7:$A46, MAX(IF(ISBLANK(BD7:BD46), 0, ROW(BD7:BD46))) - ROW(BD7:BD46)+1))</f>
        <v>#VALUE!</v>
      </c>
      <c r="BE48" s="392" t="e">
        <f t="array" ref="BE48">ABS(INDEX($A7:$A46,MATCH("Poznań Główny",$B7:$B46,0))-INDEX($A7:$A46, MAX(IF(ISBLANK(BE7:BE46), 0, ROW(BE7:BE46))) - ROW(BE7:BE46)+1))</f>
        <v>#VALUE!</v>
      </c>
      <c r="BF48" s="392" t="e">
        <f t="array" ref="BF48">ABS(INDEX($A7:$A46,MATCH("Poznań Główny",$B7:$B46,0))-INDEX($A7:$A46, MAX(IF(ISBLANK(BF7:BF46), 0, ROW(BF7:BF46))) - ROW(BF7:BF46)+1))</f>
        <v>#VALUE!</v>
      </c>
      <c r="BG48" s="392" t="e">
        <f t="array" ref="BG48">ABS(INDEX($A7:$A46,MATCH("Poznań Główny",$B7:$B46,0))-INDEX($A7:$A46, MAX(IF(ISBLANK(BG7:BG46), 0, ROW(BG7:BG46))) - ROW(BG7:BG46)+1))</f>
        <v>#VALUE!</v>
      </c>
      <c r="BH48" s="392" t="e">
        <f t="array" ref="BH48">ABS(INDEX($A7:$A46,MATCH("Poznań Główny",$B7:$B46,0))-INDEX($A7:$A46, MAX(IF(ISBLANK(BH7:BH46), 0, ROW(BH7:BH46))) - ROW(BH7:BH46)+1))</f>
        <v>#VALUE!</v>
      </c>
      <c r="BI48" s="392" t="e">
        <f t="array" ref="BI48">ABS(INDEX($A7:$A46,MATCH("Poznań Główny",$B7:$B46,0))-INDEX($A7:$A46, MAX(IF(ISBLANK(BI7:BI46), 0, ROW(BI7:BI46))) - ROW(BI7:BI46)+1))</f>
        <v>#VALUE!</v>
      </c>
      <c r="BJ48" s="392" t="e">
        <f t="array" ref="BJ48">ABS(INDEX($A7:$A46,MATCH("Poznań Główny",$B7:$B46,0))-INDEX($A7:$A46, MAX(IF(ISBLANK(BJ7:BJ46), 0, ROW(BJ7:BJ46))) - ROW(BJ7:BJ46)+1))</f>
        <v>#VALUE!</v>
      </c>
      <c r="BK48" s="392" t="e">
        <f t="array" ref="BK48">ABS(INDEX($A7:$A46,MATCH("Poznań Główny",$B7:$B46,0))-INDEX($A7:$A46, MAX(IF(ISBLANK(BK7:BK46), 0, ROW(BK7:BK46))) - ROW(BK7:BK46)+1))</f>
        <v>#VALUE!</v>
      </c>
      <c r="BL48" s="392" t="e">
        <f t="array" ref="BL48">ABS(INDEX($A7:$A46,MATCH("Poznań Główny",$B7:$B46,0))-INDEX($A7:$A46, MAX(IF(ISBLANK(BL7:BL46), 0, ROW(BL7:BL46))) - ROW(BL7:BL46)+1))</f>
        <v>#VALUE!</v>
      </c>
      <c r="BM48" s="392" t="e">
        <f t="array" ref="BM48">ABS(INDEX($A7:$A46,MATCH("Poznań Główny",$B7:$B46,0))-INDEX($A7:$A46, MAX(IF(ISBLANK(BM7:BM46), 0, ROW(BM7:BM46))) - ROW(BM7:BM46)+1))</f>
        <v>#VALUE!</v>
      </c>
      <c r="BN48" s="392" t="e">
        <f t="array" ref="BN48">ABS(INDEX($A7:$A46,MATCH("Poznań Główny",$B7:$B46,0))-INDEX($A7:$A46, MAX(IF(ISBLANK(BN7:BN46), 0, ROW(BN7:BN46))) - ROW(BN7:BN46)+1))</f>
        <v>#VALUE!</v>
      </c>
      <c r="BO48" s="392" t="e">
        <f t="array" ref="BO48">ABS(INDEX($A7:$A46,MATCH("Poznań Główny",$B7:$B46,0))-INDEX($A7:$A46, MAX(IF(ISBLANK(BO7:BO46), 0, ROW(BO7:BO46))) - ROW(BO7:BO46)+1))</f>
        <v>#VALUE!</v>
      </c>
      <c r="BP48" s="392" t="e">
        <f t="array" ref="BP48">ABS(INDEX($A7:$A46,MATCH("Poznań Główny",$B7:$B46,0))-INDEX($A7:$A46, MAX(IF(ISBLANK(BP7:BP46), 0, ROW(BP7:BP46))) - ROW(BP7:BP46)+1))</f>
        <v>#VALUE!</v>
      </c>
      <c r="BQ48" s="392" t="e">
        <f t="array" ref="BQ48">ABS(INDEX($A7:$A46,MATCH("Poznań Główny",$B7:$B46,0))-INDEX($A7:$A46, MAX(IF(ISBLANK(BQ7:BQ46), 0, ROW(BQ7:BQ46))) - ROW(BQ7:BQ46)+1))</f>
        <v>#VALUE!</v>
      </c>
      <c r="BR48" s="392" t="e">
        <f t="array" ref="BR48">ABS(INDEX($A7:$A46,MATCH("Poznań Główny",$B7:$B46,0))-INDEX($A7:$A46, MAX(IF(ISBLANK(BR7:BR46), 0, ROW(BR7:BR46))) - ROW(BR7:BR46)+1))</f>
        <v>#VALUE!</v>
      </c>
      <c r="BS48" s="392" t="e">
        <f t="array" ref="BS48">ABS(INDEX($A7:$A46,MATCH("Poznań Główny",$B7:$B46,0))-INDEX($A7:$A46, MAX(IF(ISBLANK(BS7:BS46), 0, ROW(BS7:BS46))) - ROW(BS7:BS46)+1))</f>
        <v>#VALUE!</v>
      </c>
      <c r="BT48" s="392" t="e">
        <f t="array" ref="BT48">ABS(INDEX($A7:$A46,MATCH("Poznań Główny",$B7:$B46,0))-INDEX($A7:$A46, MAX(IF(ISBLANK(BT7:BT46), 0, ROW(BT7:BT46))) - ROW(BT7:BT46)+1))</f>
        <v>#VALUE!</v>
      </c>
      <c r="BU48" s="392" t="e">
        <f t="array" ref="BU48">ABS(INDEX($A7:$A46,MATCH("Poznań Główny",$B7:$B46,0))-INDEX($A7:$A46, MAX(IF(ISBLANK(BU7:BU46), 0, ROW(BU7:BU46))) - ROW(BU7:BU46)+1))</f>
        <v>#VALUE!</v>
      </c>
      <c r="BV48" s="392" t="e">
        <f t="array" ref="BV48">ABS(INDEX($A7:$A46,MATCH("Poznań Główny",$B7:$B46,0))-INDEX($A7:$A46, MAX(IF(ISBLANK(BV7:BV46), 0, ROW(BV7:BV46))) - ROW(BV7:BV46)+1))</f>
        <v>#VALUE!</v>
      </c>
      <c r="BW48" s="392" t="e">
        <f t="array" ref="BW48">ABS(INDEX($A7:$A46,MATCH("Poznań Główny",$B7:$B46,0))-INDEX($A7:$A46, MAX(IF(ISBLANK(BW7:BW46), 0, ROW(BW7:BW46))) - ROW(BW7:BW46)+1))</f>
        <v>#VALUE!</v>
      </c>
      <c r="BX48" s="392" t="e">
        <f t="array" ref="BX48">ABS(INDEX($A7:$A46,MATCH("Poznań Główny",$B7:$B46,0))-INDEX($A7:$A46, MAX(IF(ISBLANK(BX7:BX46), 0, ROW(BX7:BX46))) - ROW(BX7:BX46)+1))</f>
        <v>#VALUE!</v>
      </c>
      <c r="BY48" s="392" t="e">
        <f t="array" ref="BY48">ABS(INDEX($A7:$A46,MATCH("Poznań Główny",$B7:$B46,0))-INDEX($A7:$A46, MAX(IF(ISBLANK(BY7:BY46), 0, ROW(BY7:BY46))) - ROW(BY7:BY46)+1))</f>
        <v>#VALUE!</v>
      </c>
      <c r="BZ48" s="392" t="e">
        <f t="array" ref="BZ48">ABS(INDEX($A7:$A46,MATCH("Poznań Główny",$B7:$B46,0))-INDEX($A7:$A46, MAX(IF(ISBLANK(BZ7:BZ46), 0, ROW(BZ7:BZ46))) - ROW(BZ7:BZ46)+1))</f>
        <v>#VALUE!</v>
      </c>
      <c r="CA48" s="392" t="e">
        <f t="array" ref="CA48">ABS(INDEX($A7:$A46,MATCH("Poznań Główny",$B7:$B46,0))-INDEX($A7:$A46, MAX(IF(ISBLANK(CA7:CA46), 0, ROW(CA7:CA46))) - ROW(CA7:CA46)+1))</f>
        <v>#VALUE!</v>
      </c>
      <c r="CB48" s="392" t="e">
        <f t="array" ref="CB48">ABS(INDEX($A7:$A46,MATCH("Poznań Główny",$B7:$B46,0))-INDEX($A7:$A46, MAX(IF(ISBLANK(CB7:CB46), 0, ROW(CB7:CB46))) - ROW(CB7:CB46)+1))</f>
        <v>#VALUE!</v>
      </c>
      <c r="CC48" s="392" t="e">
        <f t="array" ref="CC48">ABS(INDEX($A7:$A46,MATCH("Poznań Główny",$B7:$B46,0))-INDEX($A7:$A46, MAX(IF(ISBLANK(CC7:CC46), 0, ROW(CC7:CC46))) - ROW(CC7:CC46)+1))</f>
        <v>#VALUE!</v>
      </c>
      <c r="CD48" s="392" t="e">
        <f t="array" ref="CD48">ABS(INDEX($A7:$A46,MATCH("Poznań Główny",$B7:$B46,0))-INDEX($A7:$A46, MAX(IF(ISBLANK(CD7:CD46), 0, ROW(CD7:CD46))) - ROW(CD7:CD46)+1))</f>
        <v>#VALUE!</v>
      </c>
      <c r="CE48" s="392" t="e">
        <f t="array" ref="CE48">ABS(INDEX($A7:$A46,MATCH("Poznań Główny",$B7:$B46,0))-INDEX($A7:$A46, MAX(IF(ISBLANK(CE7:CE46), 0, ROW(CE7:CE46))) - ROW(CE7:CE46)+1))</f>
        <v>#VALUE!</v>
      </c>
      <c r="CF48" s="392" t="e">
        <f t="array" ref="CF48">ABS(INDEX($A7:$A46,MATCH("Poznań Główny",$B7:$B46,0))-INDEX($A7:$A46, MAX(IF(ISBLANK(CF7:CF46), 0, ROW(CF7:CF46))) - ROW(CF7:CF46)+1))</f>
        <v>#VALUE!</v>
      </c>
      <c r="CG48" s="392" t="e">
        <f t="array" ref="CG48">ABS(INDEX($A7:$A46,MATCH("Poznań Główny",$B7:$B46,0))-INDEX($A7:$A46, MAX(IF(ISBLANK(CG7:CG46), 0, ROW(CG7:CG46))) - ROW(CG7:CG46)+1))</f>
        <v>#VALUE!</v>
      </c>
      <c r="CH48" s="392" t="e">
        <f t="array" ref="CH48">ABS(INDEX($A7:$A46,MATCH("Poznań Główny",$B7:$B46,0))-INDEX($A7:$A46, MAX(IF(ISBLANK(CH7:CH46), 0, ROW(CH7:CH46))) - ROW(CH7:CH46)+1))</f>
        <v>#VALUE!</v>
      </c>
      <c r="CI48" s="392" t="e">
        <f t="array" ref="CI48">ABS(INDEX($A7:$A46,MATCH("Poznań Główny",$B7:$B46,0))-INDEX($A7:$A46, MAX(IF(ISBLANK(CI7:CI46), 0, ROW(CI7:CI46))) - ROW(CI7:CI46)+1))</f>
        <v>#VALUE!</v>
      </c>
      <c r="CJ48" s="392" t="e">
        <f t="array" ref="CJ48">ABS(INDEX($A7:$A46,MATCH("Poznań Główny",$B7:$B46,0))-INDEX($A7:$A46, MAX(IF(ISBLANK(CJ7:CJ46), 0, ROW(CJ7:CJ46))) - ROW(CJ7:CJ46)+1))</f>
        <v>#VALUE!</v>
      </c>
      <c r="CK48" s="392" t="e">
        <f t="array" ref="CK48">ABS(INDEX($A7:$A46,MATCH("Poznań Główny",$B7:$B46,0))-INDEX($A7:$A46, MAX(IF(ISBLANK(CK7:CK46), 0, ROW(CK7:CK46))) - ROW(CK7:CK46)+1))</f>
        <v>#VALUE!</v>
      </c>
      <c r="CL48" s="392" t="e">
        <f t="array" ref="CL48">ABS(INDEX($A7:$A46,MATCH("Poznań Główny",$B7:$B46,0))-INDEX($A7:$A46, MAX(IF(ISBLANK(CL7:CL46), 0, ROW(CL7:CL46))) - ROW(CL7:CL46)+1))</f>
        <v>#VALUE!</v>
      </c>
      <c r="CM48" s="392" t="e">
        <f t="array" ref="CM48">ABS(INDEX($A7:$A46,MATCH("Poznań Główny",$B7:$B46,0))-INDEX($A7:$A46, MAX(IF(ISBLANK(CM7:CM46), 0, ROW(CM7:CM46))) - ROW(CM7:CM46)+1))</f>
        <v>#VALUE!</v>
      </c>
      <c r="CN48" s="392" t="e">
        <f t="array" ref="CN48">ABS(INDEX($A7:$A46,MATCH("Poznań Główny",$B7:$B46,0))-INDEX($A7:$A46, MAX(IF(ISBLANK(CN7:CN46), 0, ROW(CN7:CN46))) - ROW(CN7:CN46)+1))</f>
        <v>#VALUE!</v>
      </c>
      <c r="CO48" s="392" t="e">
        <f t="array" ref="CO48">ABS(INDEX($A7:$A46,MATCH("Poznań Główny",$B7:$B46,0))-INDEX($A7:$A46, MAX(IF(ISBLANK(CO7:CO46), 0, ROW(CO7:CO46))) - ROW(CO7:CO46)+1))</f>
        <v>#VALUE!</v>
      </c>
      <c r="CP48" s="392" t="e">
        <f t="array" ref="CP48">ABS(INDEX($A7:$A46,MATCH("Poznań Główny",$B7:$B46,0))-INDEX($A7:$A46, MAX(IF(ISBLANK(CP7:CP46), 0, ROW(CP7:CP46))) - ROW(CP7:CP46)+1))</f>
        <v>#VALUE!</v>
      </c>
      <c r="CQ48" s="392" t="e">
        <f t="array" ref="CQ48">ABS(INDEX($A7:$A46,MATCH("Poznań Główny",$B7:$B46,0))-INDEX($A7:$A46, MAX(IF(ISBLANK(CQ7:CQ46), 0, ROW(CQ7:CQ46))) - ROW(CQ7:CQ46)+1))</f>
        <v>#VALUE!</v>
      </c>
      <c r="CR48" s="392" t="e">
        <f t="array" ref="CR48">ABS(INDEX($A7:$A46,MATCH("Poznań Główny",$B7:$B46,0))-INDEX($A7:$A46, MAX(IF(ISBLANK(CR7:CR46), 0, ROW(CR7:CR46))) - ROW(CR7:CR46)+1))</f>
        <v>#VALUE!</v>
      </c>
      <c r="CS48" s="392" t="e">
        <f t="array" ref="CS48">ABS(INDEX($A7:$A46,MATCH("Poznań Główny",$B7:$B46,0))-INDEX($A7:$A46, MAX(IF(ISBLANK(CS7:CS46), 0, ROW(CS7:CS46))) - ROW(CS7:CS46)+1))</f>
        <v>#VALUE!</v>
      </c>
      <c r="CT48" s="392" t="e">
        <f t="array" ref="CT48">ABS(INDEX($A7:$A46,MATCH("Poznań Główny",$B7:$B46,0))-INDEX($A7:$A46, MAX(IF(ISBLANK(CT7:CT46), 0, ROW(CT7:CT46))) - ROW(CT7:CT46)+1))</f>
        <v>#VALUE!</v>
      </c>
      <c r="CU48" s="392" t="e">
        <f t="array" ref="CU48">ABS(INDEX($A7:$A46,MATCH("Poznań Główny",$B7:$B46,0))-INDEX($A7:$A46, MAX(IF(ISBLANK(CU7:CU46), 0, ROW(CU7:CU46))) - ROW(CU7:CU46)+1))</f>
        <v>#VALUE!</v>
      </c>
      <c r="CV48" s="392"/>
      <c r="CW48" s="392"/>
      <c r="CX48" s="392"/>
      <c r="CY48" s="392"/>
      <c r="CZ48" s="392">
        <f t="array" ref="CZ48">ABS(INDEX($A7:$A46,MATCH("Poznań Główny",$B7:$B46,0))-INDEX($A7:$A46, MAX(IF(ISBLANK(CZ7:CZ46), 0, ROW(CZ7:CZ46))) - ROW(CZ7:CZ46)+1))</f>
        <v>0</v>
      </c>
      <c r="DA48" s="392">
        <f t="array" ref="DA48">ABS(INDEX($A7:$A46,MATCH("Poznań Główny",$B7:$B46,0))-INDEX($A7:$A46, MAX(IF(ISBLANK(DA7:DA46), 0, ROW(DA7:DA46))) - ROW(DA7:DA46)+1))</f>
        <v>0</v>
      </c>
      <c r="DB48" s="392">
        <f t="array" ref="DB48">ABS(INDEX($A7:$A46,MATCH("Poznań Główny",$B7:$B46,0))-INDEX($A7:$A46, MAX(IF(ISBLANK(DB7:DB46), 0, ROW(DB7:DB46))) - ROW(DB7:DB46)+1))</f>
        <v>0</v>
      </c>
      <c r="DC48" s="392">
        <f t="array" ref="DC48">ABS(INDEX($A7:$A46,MATCH("Poznań Główny",$B7:$B46,0))-INDEX($A7:$A46, MAX(IF(ISBLANK(DC7:DC46), 0, ROW(DC7:DC46))) - ROW(DC7:DC46)+1))</f>
        <v>0</v>
      </c>
      <c r="DD48" s="392">
        <f t="array" ref="DD48">ABS(INDEX($A7:$A46,MATCH("Poznań Główny",$B7:$B46,0))-INDEX($A7:$A46, MAX(IF(ISBLANK(DD7:DD46), 0, ROW(DD7:DD46))) - ROW(DD7:DD46)+1))</f>
        <v>0</v>
      </c>
      <c r="DE48" s="392">
        <f t="array" ref="DE48">ABS(INDEX($A7:$A46,MATCH("Poznań Główny",$B7:$B46,0))-INDEX($A7:$A46, MAX(IF(ISBLANK(DE7:DE46), 0, ROW(DE7:DE46))) - ROW(DE7:DE46)+1))</f>
        <v>0</v>
      </c>
      <c r="DF48" s="392">
        <f t="array" ref="DF48">ABS(INDEX($A7:$A46,MATCH("Poznań Główny",$B7:$B46,0))-INDEX($A7:$A46, MAX(IF(ISBLANK(DF7:DF46), 0, ROW(DF7:DF46))) - ROW(DF7:DF46)+1))</f>
        <v>0</v>
      </c>
      <c r="DG48" s="392">
        <f t="array" ref="DG48">ABS(INDEX($A7:$A46,MATCH("Poznań Główny",$B7:$B46,0))-INDEX($A7:$A46, MAX(IF(ISBLANK(DG7:DG46), 0, ROW(DG7:DG46))) - ROW(DG7:DG46)+1))</f>
        <v>0</v>
      </c>
      <c r="DH48" s="392">
        <f t="array" ref="DH48">ABS(INDEX($A7:$A46,MATCH("Poznań Główny",$B7:$B46,0))-INDEX($A7:$A46, MAX(IF(ISBLANK(DH7:DH46), 0, ROW(DH7:DH46))) - ROW(DH7:DH46)+1))</f>
        <v>0</v>
      </c>
      <c r="DI48" s="392">
        <f t="array" ref="DI48">ABS(INDEX($A7:$A46,MATCH("Poznań Główny",$B7:$B46,0))-INDEX($A7:$A46, MAX(IF(ISBLANK(DI7:DI46), 0, ROW(DI7:DI46))) - ROW(DI7:DI46)+1))</f>
        <v>0</v>
      </c>
      <c r="DJ48" s="392">
        <f t="array" ref="DJ48">ABS(INDEX($A7:$A46,MATCH("Poznań Główny",$B7:$B46,0))-INDEX($A7:$A46, MAX(IF(ISBLANK(DJ7:DJ46), 0, ROW(DJ7:DJ46))) - ROW(DJ7:DJ46)+1))</f>
        <v>0</v>
      </c>
      <c r="DK48" s="392">
        <f t="array" ref="DK48">ABS(INDEX($A7:$A46,MATCH("Poznań Główny",$B7:$B46,0))-INDEX($A7:$A46, MAX(IF(ISBLANK(DK7:DK46), 0, ROW(DK7:DK46))) - ROW(DK7:DK46)+1))</f>
        <v>0</v>
      </c>
      <c r="DL48" s="392">
        <f t="array" ref="DL48">ABS(INDEX($A7:$A46,MATCH("Poznań Główny",$B7:$B46,0))-INDEX($A7:$A46, MAX(IF(ISBLANK(DL7:DL46), 0, ROW(DL7:DL46))) - ROW(DL7:DL46)+1))</f>
        <v>0</v>
      </c>
      <c r="DM48" s="392">
        <f t="array" ref="DM48">ABS(INDEX($A7:$A46,MATCH("Poznań Główny",$B7:$B46,0))-INDEX($A7:$A46, MAX(IF(ISBLANK(DM7:DM46), 0, ROW(DM7:DM46))) - ROW(DM7:DM46)+1))</f>
        <v>0</v>
      </c>
      <c r="DN48" s="392">
        <f t="array" ref="DN48">ABS(INDEX($A7:$A46,MATCH("Poznań Główny",$B7:$B46,0))-INDEX($A7:$A46, MAX(IF(ISBLANK(DN7:DN46), 0, ROW(DN7:DN46))) - ROW(DN7:DN46)+1))</f>
        <v>0</v>
      </c>
      <c r="DO48" s="392">
        <f t="array" ref="DO48">ABS(INDEX($A7:$A46,MATCH("Poznań Główny",$B7:$B46,0))-INDEX($A7:$A46, MAX(IF(ISBLANK(DO7:DO46), 0, ROW(DO7:DO46))) - ROW(DO7:DO46)+1))</f>
        <v>0</v>
      </c>
      <c r="DP48" s="392">
        <f t="array" ref="DP48">ABS(INDEX($A7:$A46,MATCH("Poznań Główny",$B7:$B46,0))-INDEX($A7:$A46, MAX(IF(ISBLANK(DP7:DP46), 0, ROW(DP7:DP46))) - ROW(DP7:DP46)+1))</f>
        <v>0</v>
      </c>
      <c r="DQ48" s="392">
        <f t="array" ref="DQ48">ABS(INDEX($A7:$A46,MATCH("Poznań Główny",$B7:$B46,0))-INDEX($A7:$A46, MAX(IF(ISBLANK(DQ7:DQ46), 0, ROW(DQ7:DQ46))) - ROW(DQ7:DQ46)+1))</f>
        <v>0</v>
      </c>
      <c r="DR48" s="392">
        <f t="array" ref="DR48">ABS(INDEX($A7:$A46,MATCH("Poznań Główny",$B7:$B46,0))-INDEX($A7:$A46, MAX(IF(ISBLANK(DR7:DR46), 0, ROW(DR7:DR46))) - ROW(DR7:DR46)+1))</f>
        <v>0</v>
      </c>
      <c r="DS48" s="392">
        <f t="array" ref="DS48">ABS(INDEX($A7:$A46,MATCH("Poznań Główny",$B7:$B46,0))-INDEX($A7:$A46, MAX(IF(ISBLANK(DS7:DS46), 0, ROW(DS7:DS46))) - ROW(DS7:DS46)+1))</f>
        <v>0</v>
      </c>
      <c r="DT48" s="392">
        <f t="array" ref="DT48">ABS(INDEX($A7:$A46,MATCH("Poznań Główny",$B7:$B46,0))-INDEX($A7:$A46, MAX(IF(ISBLANK(DT7:DT46), 0, ROW(DT7:DT46))) - ROW(DT7:DT46)+1))</f>
        <v>0</v>
      </c>
      <c r="DU48" s="392">
        <f t="array" ref="DU48">ABS(INDEX($A7:$A46,MATCH("Poznań Główny",$B7:$B46,0))-INDEX($A7:$A46, MAX(IF(ISBLANK(DU7:DU46), 0, ROW(DU7:DU46))) - ROW(DU7:DU46)+1))</f>
        <v>0</v>
      </c>
      <c r="DV48" s="392">
        <f t="array" ref="DV48">ABS(INDEX($A7:$A46,MATCH("Poznań Główny",$B7:$B46,0))-INDEX($A7:$A46, MAX(IF(ISBLANK(DV7:DV46), 0, ROW(DV7:DV46))) - ROW(DV7:DV46)+1))</f>
        <v>0</v>
      </c>
      <c r="DW48" s="392">
        <f t="array" ref="DW48">ABS(INDEX($A7:$A46,MATCH("Poznań Główny",$B7:$B46,0))-INDEX($A7:$A46, MAX(IF(ISBLANK(DW7:DW46), 0, ROW(DW7:DW46))) - ROW(DW7:DW46)+1))</f>
        <v>0</v>
      </c>
      <c r="DX48" s="392">
        <f t="array" ref="DX48">ABS(INDEX($A7:$A46,MATCH("Poznań Główny",$B7:$B46,0))-INDEX($A7:$A46, MAX(IF(ISBLANK(DX7:DX46), 0, ROW(DX7:DX46))) - ROW(DX7:DX46)+1))</f>
        <v>0</v>
      </c>
      <c r="DY48" s="392">
        <f t="array" ref="DY48">ABS(INDEX($A7:$A46,MATCH("Poznań Główny",$B7:$B46,0))-INDEX($A7:$A46, MAX(IF(ISBLANK(DY7:DY46), 0, ROW(DY7:DY46))) - ROW(DY7:DY46)+1))</f>
        <v>0</v>
      </c>
      <c r="DZ48" s="392">
        <f t="array" ref="DZ48">ABS(INDEX($A7:$A46,MATCH("Poznań Główny",$B7:$B46,0))-INDEX($A7:$A46, MAX(IF(ISBLANK(DZ7:DZ46), 0, ROW(DZ7:DZ46))) - ROW(DZ7:DZ46)+1))</f>
        <v>0</v>
      </c>
      <c r="EA48" s="392">
        <f t="array" ref="EA48">ABS(INDEX($A7:$A46,MATCH("Poznań Główny",$B7:$B46,0))-INDEX($A7:$A46, MAX(IF(ISBLANK(EA7:EA46), 0, ROW(EA7:EA46))) - ROW(EA7:EA46)+1))</f>
        <v>0</v>
      </c>
      <c r="EB48" s="392">
        <f t="array" ref="EB48">ABS(INDEX($A7:$A46,MATCH("Poznań Główny",$B7:$B46,0))-INDEX($A7:$A46, MAX(IF(ISBLANK(EB7:EB46), 0, ROW(EB7:EB46))) - ROW(EB7:EB46)+1))</f>
        <v>0</v>
      </c>
      <c r="EC48" s="392">
        <f t="array" ref="EC48">ABS(INDEX($A7:$A46,MATCH("Poznań Główny",$B7:$B46,0))-INDEX($A7:$A46, MAX(IF(ISBLANK(EC7:EC46), 0, ROW(EC7:EC46))) - ROW(EC7:EC46)+1))</f>
        <v>0</v>
      </c>
      <c r="ED48" s="392">
        <f t="array" ref="ED48">ABS(INDEX($A7:$A46,MATCH("Poznań Główny",$B7:$B46,0))-INDEX($A7:$A46, MAX(IF(ISBLANK(ED7:ED46), 0, ROW(ED7:ED46))) - ROW(ED7:ED46)+1))</f>
        <v>0</v>
      </c>
      <c r="EE48" s="392">
        <f t="array" ref="EE48">ABS(INDEX($A7:$A46,MATCH("Poznań Główny",$B7:$B46,0))-INDEX($A7:$A46, MAX(IF(ISBLANK(EE7:EE46), 0, ROW(EE7:EE46))) - ROW(EE7:EE46)+1))</f>
        <v>0</v>
      </c>
      <c r="EF48" s="392">
        <f t="array" ref="EF48">ABS(INDEX($A7:$A46,MATCH("Poznań Główny",$B7:$B46,0))-INDEX($A7:$A46, MAX(IF(ISBLANK(EF7:EF46), 0, ROW(EF7:EF46))) - ROW(EF7:EF46)+1))</f>
        <v>0</v>
      </c>
      <c r="EG48" s="392">
        <f t="array" ref="EG48">ABS(INDEX($A7:$A46,MATCH("Poznań Główny",$B7:$B46,0))-INDEX($A7:$A46, MAX(IF(ISBLANK(EG7:EG46), 0, ROW(EG7:EG46))) - ROW(EG7:EG46)+1))</f>
        <v>0</v>
      </c>
      <c r="EH48" s="392">
        <f t="array" ref="EH48">ABS(INDEX($A7:$A46,MATCH("Poznań Główny",$B7:$B46,0))-INDEX($A7:$A46, MAX(IF(ISBLANK(EH7:EH46), 0, ROW(EH7:EH46))) - ROW(EH7:EH46)+1))</f>
        <v>0</v>
      </c>
      <c r="EI48" s="392">
        <f t="array" ref="EI48">ABS(INDEX($A7:$A46,MATCH("Poznań Główny",$B7:$B46,0))-INDEX($A7:$A46, MAX(IF(ISBLANK(EI7:EI46), 0, ROW(EI7:EI46))) - ROW(EI7:EI46)+1))</f>
        <v>0</v>
      </c>
      <c r="EJ48" s="392">
        <f t="array" ref="EJ48">ABS(INDEX($A7:$A46,MATCH("Poznań Główny",$B7:$B46,0))-INDEX($A7:$A46, MAX(IF(ISBLANK(EJ7:EJ46), 0, ROW(EJ7:EJ46))) - ROW(EJ7:EJ46)+1))</f>
        <v>0</v>
      </c>
      <c r="EK48" s="392">
        <f t="array" ref="EK48">ABS(INDEX($A7:$A46,MATCH("Poznań Główny",$B7:$B46,0))-INDEX($A7:$A46, MAX(IF(ISBLANK(EK7:EK46), 0, ROW(EK7:EK46))) - ROW(EK7:EK46)+1))</f>
        <v>0</v>
      </c>
      <c r="EL48" s="392">
        <f t="array" ref="EL48">ABS(INDEX($A7:$A46,MATCH("Poznań Główny",$B7:$B46,0))-INDEX($A7:$A46, MAX(IF(ISBLANK(EL7:EL46), 0, ROW(EL7:EL46))) - ROW(EL7:EL46)+1))</f>
        <v>0</v>
      </c>
      <c r="EM48" s="392">
        <f t="array" ref="EM48">ABS(INDEX($A7:$A46,MATCH("Poznań Główny",$B7:$B46,0))-INDEX($A7:$A46, MAX(IF(ISBLANK(EM7:EM46), 0, ROW(EM7:EM46))) - ROW(EM7:EM46)+1))</f>
        <v>0</v>
      </c>
      <c r="EN48" s="392">
        <f t="array" ref="EN48">ABS(INDEX($A7:$A46,MATCH("Poznań Główny",$B7:$B46,0))-INDEX($A7:$A46, MAX(IF(ISBLANK(EN7:EN46), 0, ROW(EN7:EN46))) - ROW(EN7:EN46)+1))</f>
        <v>0</v>
      </c>
      <c r="EO48" s="392">
        <f t="array" ref="EO48">ABS(INDEX($A7:$A46,MATCH("Poznań Główny",$B7:$B46,0))-INDEX($A7:$A46, MAX(IF(ISBLANK(EO7:EO46), 0, ROW(EO7:EO46))) - ROW(EO7:EO46)+1))</f>
        <v>0</v>
      </c>
      <c r="EP48" s="392">
        <f t="array" ref="EP48">ABS(INDEX($A7:$A46,MATCH("Poznań Główny",$B7:$B46,0))-INDEX($A7:$A46, MAX(IF(ISBLANK(EP7:EP46), 0, ROW(EP7:EP46))) - ROW(EP7:EP46)+1))</f>
        <v>0</v>
      </c>
      <c r="EQ48" s="392" t="e">
        <f t="array" ref="EQ48">ABS(INDEX($A7:$A46,MATCH("Poznań Główny",$B7:$B46,0))-INDEX($A7:$A46, MAX(IF(ISBLANK(EQ7:EQ46), 0, ROW(EQ7:EQ46))) - ROW(EQ7:EQ46)+1))</f>
        <v>#VALUE!</v>
      </c>
      <c r="ER48" s="392" t="e">
        <f t="array" ref="ER48">ABS(INDEX($A7:$A46,MATCH("Poznań Główny",$B7:$B46,0))-INDEX($A7:$A46, MAX(IF(ISBLANK(ER7:ER46), 0, ROW(ER7:ER46))) - ROW(ER7:ER46)+1))</f>
        <v>#VALUE!</v>
      </c>
      <c r="ES48" s="392" t="e">
        <f t="array" ref="ES48">ABS(INDEX($A7:$A46,MATCH("Poznań Główny",$B7:$B46,0))-INDEX($A7:$A46, MAX(IF(ISBLANK(ES7:ES46), 0, ROW(ES7:ES46))) - ROW(ES7:ES46)+1))</f>
        <v>#VALUE!</v>
      </c>
      <c r="ET48" s="392" t="e">
        <f t="array" ref="ET48">ABS(INDEX($A7:$A46,MATCH("Poznań Główny",$B7:$B46,0))-INDEX($A7:$A46, MAX(IF(ISBLANK(ET7:ET46), 0, ROW(ET7:ET46))) - ROW(ET7:ET46)+1))</f>
        <v>#VALUE!</v>
      </c>
      <c r="EU48" s="392" t="e">
        <f t="array" ref="EU48">ABS(INDEX($A7:$A46,MATCH("Poznań Główny",$B7:$B46,0))-INDEX($A7:$A46, MAX(IF(ISBLANK(EU7:EU46), 0, ROW(EU7:EU46))) - ROW(EU7:EU46)+1))</f>
        <v>#VALUE!</v>
      </c>
      <c r="EV48" s="392" t="e">
        <f t="array" ref="EV48">ABS(INDEX($A7:$A46,MATCH("Poznań Główny",$B7:$B46,0))-INDEX($A7:$A46, MAX(IF(ISBLANK(EV7:EV46), 0, ROW(EV7:EV46))) - ROW(EV7:EV46)+1))</f>
        <v>#VALUE!</v>
      </c>
      <c r="EW48" s="392" t="e">
        <f t="array" ref="EW48">ABS(INDEX($A7:$A46,MATCH("Poznań Główny",$B7:$B46,0))-INDEX($A7:$A46, MAX(IF(ISBLANK(EW7:EW46), 0, ROW(EW7:EW46))) - ROW(EW7:EW46)+1))</f>
        <v>#VALUE!</v>
      </c>
      <c r="EX48" s="392" t="e">
        <f t="array" ref="EX48">ABS(INDEX($A7:$A46,MATCH("Poznań Główny",$B7:$B46,0))-INDEX($A7:$A46, MAX(IF(ISBLANK(EX7:EX46), 0, ROW(EX7:EX46))) - ROW(EX7:EX46)+1))</f>
        <v>#VALUE!</v>
      </c>
      <c r="EY48" s="392" t="e">
        <f t="array" ref="EY48">ABS(INDEX($A7:$A46,MATCH("Poznań Główny",$B7:$B46,0))-INDEX($A7:$A46, MAX(IF(ISBLANK(EY7:EY46), 0, ROW(EY7:EY46))) - ROW(EY7:EY46)+1))</f>
        <v>#VALUE!</v>
      </c>
      <c r="EZ48" s="392" t="e">
        <f t="array" ref="EZ48">ABS(INDEX($A7:$A46,MATCH("Poznań Główny",$B7:$B46,0))-INDEX($A7:$A46, MAX(IF(ISBLANK(EZ7:EZ46), 0, ROW(EZ7:EZ46))) - ROW(EZ7:EZ46)+1))</f>
        <v>#VALUE!</v>
      </c>
      <c r="FA48" s="392" t="e">
        <f t="array" ref="FA48">ABS(INDEX($A7:$A46,MATCH("Poznań Główny",$B7:$B46,0))-INDEX($A7:$A46, MAX(IF(ISBLANK(FA7:FA46), 0, ROW(FA7:FA46))) - ROW(FA7:FA46)+1))</f>
        <v>#VALUE!</v>
      </c>
      <c r="FB48" s="392" t="e">
        <f t="array" ref="FB48">ABS(INDEX($A7:$A46,MATCH("Poznań Główny",$B7:$B46,0))-INDEX($A7:$A46, MAX(IF(ISBLANK(FB7:FB46), 0, ROW(FB7:FB46))) - ROW(FB7:FB46)+1))</f>
        <v>#VALUE!</v>
      </c>
      <c r="FC48" s="392" t="e">
        <f t="array" ref="FC48">ABS(INDEX($A7:$A46,MATCH("Poznań Główny",$B7:$B46,0))-INDEX($A7:$A46, MAX(IF(ISBLANK(FC7:FC46), 0, ROW(FC7:FC46))) - ROW(FC7:FC46)+1))</f>
        <v>#VALUE!</v>
      </c>
      <c r="FD48" s="392" t="e">
        <f t="array" ref="FD48">ABS(INDEX($A7:$A46,MATCH("Poznań Główny",$B7:$B46,0))-INDEX($A7:$A46, MAX(IF(ISBLANK(FD7:FD46), 0, ROW(FD7:FD46))) - ROW(FD7:FD46)+1))</f>
        <v>#VALUE!</v>
      </c>
      <c r="FE48" s="392" t="e">
        <f t="array" ref="FE48">ABS(INDEX($A7:$A46,MATCH("Poznań Główny",$B7:$B46,0))-INDEX($A7:$A46, MAX(IF(ISBLANK(FE7:FE46), 0, ROW(FE7:FE46))) - ROW(FE7:FE46)+1))</f>
        <v>#VALUE!</v>
      </c>
      <c r="FF48" s="392" t="e">
        <f t="array" ref="FF48">ABS(INDEX($A7:$A46,MATCH("Poznań Główny",$B7:$B46,0))-INDEX($A7:$A46, MAX(IF(ISBLANK(FF7:FF46), 0, ROW(FF7:FF46))) - ROW(FF7:FF46)+1))</f>
        <v>#VALUE!</v>
      </c>
      <c r="FG48" s="392" t="e">
        <f t="array" ref="FG48">ABS(INDEX($A7:$A46,MATCH("Poznań Główny",$B7:$B46,0))-INDEX($A7:$A46, MAX(IF(ISBLANK(FG7:FG46), 0, ROW(FG7:FG46))) - ROW(FG7:FG46)+1))</f>
        <v>#VALUE!</v>
      </c>
      <c r="FH48" s="392" t="e">
        <f t="array" ref="FH48">ABS(INDEX($A7:$A46,MATCH("Poznań Główny",$B7:$B46,0))-INDEX($A7:$A46, MAX(IF(ISBLANK(FH7:FH46), 0, ROW(FH7:FH46))) - ROW(FH7:FH46)+1))</f>
        <v>#VALUE!</v>
      </c>
      <c r="FI48" s="392" t="e">
        <f t="array" ref="FI48">ABS(INDEX($A7:$A46,MATCH("Poznań Główny",$B7:$B46,0))-INDEX($A7:$A46, MAX(IF(ISBLANK(FI7:FI46), 0, ROW(FI7:FI46))) - ROW(FI7:FI46)+1))</f>
        <v>#VALUE!</v>
      </c>
      <c r="FJ48" s="392" t="e">
        <f t="array" ref="FJ48">ABS(INDEX($A7:$A46,MATCH("Poznań Główny",$B7:$B46,0))-INDEX($A7:$A46, MAX(IF(ISBLANK(FJ7:FJ46), 0, ROW(FJ7:FJ46))) - ROW(FJ7:FJ46)+1))</f>
        <v>#VALUE!</v>
      </c>
      <c r="FK48" s="392" t="e">
        <f t="array" ref="FK48">ABS(INDEX($A7:$A46,MATCH("Poznań Główny",$B7:$B46,0))-INDEX($A7:$A46, MAX(IF(ISBLANK(FK7:FK46), 0, ROW(FK7:FK46))) - ROW(FK7:FK46)+1))</f>
        <v>#VALUE!</v>
      </c>
      <c r="FL48" s="392" t="e">
        <f t="array" ref="FL48">ABS(INDEX($A7:$A46,MATCH("Poznań Główny",$B7:$B46,0))-INDEX($A7:$A46, MAX(IF(ISBLANK(FL7:FL46), 0, ROW(FL7:FL46))) - ROW(FL7:FL46)+1))</f>
        <v>#VALUE!</v>
      </c>
      <c r="FM48" s="392" t="e">
        <f t="array" ref="FM48">ABS(INDEX($A7:$A46,MATCH("Poznań Główny",$B7:$B46,0))-INDEX($A7:$A46, MAX(IF(ISBLANK(FM7:FM46), 0, ROW(FM7:FM46))) - ROW(FM7:FM46)+1))</f>
        <v>#VALUE!</v>
      </c>
      <c r="FN48" s="392" t="e">
        <f t="array" ref="FN48">ABS(INDEX($A7:$A46,MATCH("Poznań Główny",$B7:$B46,0))-INDEX($A7:$A46, MAX(IF(ISBLANK(FN7:FN46), 0, ROW(FN7:FN46))) - ROW(FN7:FN46)+1))</f>
        <v>#VALUE!</v>
      </c>
      <c r="FO48" s="392" t="e">
        <f t="array" ref="FO48">ABS(INDEX($A7:$A46,MATCH("Poznań Główny",$B7:$B46,0))-INDEX($A7:$A46, MAX(IF(ISBLANK(FO7:FO46), 0, ROW(FO7:FO46))) - ROW(FO7:FO46)+1))</f>
        <v>#VALUE!</v>
      </c>
      <c r="FP48" s="392" t="e">
        <f t="array" ref="FP48">ABS(INDEX($A7:$A46,MATCH("Poznań Główny",$B7:$B46,0))-INDEX($A7:$A46, MAX(IF(ISBLANK(FP7:FP46), 0, ROW(FP7:FP46))) - ROW(FP7:FP46)+1))</f>
        <v>#VALUE!</v>
      </c>
      <c r="FQ48" s="392" t="e">
        <f t="array" ref="FQ48">ABS(INDEX($A7:$A46,MATCH("Poznań Główny",$B7:$B46,0))-INDEX($A7:$A46, MAX(IF(ISBLANK(FQ7:FQ46), 0, ROW(FQ7:FQ46))) - ROW(FQ7:FQ46)+1))</f>
        <v>#VALUE!</v>
      </c>
      <c r="FR48" s="392" t="e">
        <f t="array" ref="FR48">ABS(INDEX($A7:$A46,MATCH("Poznań Główny",$B7:$B46,0))-INDEX($A7:$A46, MAX(IF(ISBLANK(FR7:FR46), 0, ROW(FR7:FR46))) - ROW(FR7:FR46)+1))</f>
        <v>#VALUE!</v>
      </c>
      <c r="FS48" s="392" t="e">
        <f t="array" ref="FS48">ABS(INDEX($A7:$A46,MATCH("Poznań Główny",$B7:$B46,0))-INDEX($A7:$A46, MAX(IF(ISBLANK(FS7:FS46), 0, ROW(FS7:FS46))) - ROW(FS7:FS46)+1))</f>
        <v>#VALUE!</v>
      </c>
      <c r="FT48" s="392" t="e">
        <f t="array" ref="FT48">ABS(INDEX($A7:$A46,MATCH("Poznań Główny",$B7:$B46,0))-INDEX($A7:$A46, MAX(IF(ISBLANK(FT7:FT46), 0, ROW(FT7:FT46))) - ROW(FT7:FT46)+1))</f>
        <v>#VALUE!</v>
      </c>
      <c r="FU48" s="392" t="e">
        <f t="array" ref="FU48">ABS(INDEX($A7:$A46,MATCH("Poznań Główny",$B7:$B46,0))-INDEX($A7:$A46, MAX(IF(ISBLANK(FU7:FU46), 0, ROW(FU7:FU46))) - ROW(FU7:FU46)+1))</f>
        <v>#VALUE!</v>
      </c>
      <c r="FV48" s="392" t="e">
        <f t="array" ref="FV48">ABS(INDEX($A7:$A46,MATCH("Poznań Główny",$B7:$B46,0))-INDEX($A7:$A46, MAX(IF(ISBLANK(FV7:FV46), 0, ROW(FV7:FV46))) - ROW(FV7:FV46)+1))</f>
        <v>#VALUE!</v>
      </c>
      <c r="FW48" s="392" t="e">
        <f t="array" ref="FW48">ABS(INDEX($A7:$A46,MATCH("Poznań Główny",$B7:$B46,0))-INDEX($A7:$A46, MAX(IF(ISBLANK(FW7:FW46), 0, ROW(FW7:FW46))) - ROW(FW7:FW46)+1))</f>
        <v>#VALUE!</v>
      </c>
      <c r="FX48" s="392" t="e">
        <f t="array" ref="FX48">ABS(INDEX($A7:$A46,MATCH("Poznań Główny",$B7:$B46,0))-INDEX($A7:$A46, MAX(IF(ISBLANK(FX7:FX46), 0, ROW(FX7:FX46))) - ROW(FX7:FX46)+1))</f>
        <v>#VALUE!</v>
      </c>
      <c r="FY48" s="392" t="e">
        <f t="array" ref="FY48">ABS(INDEX($A7:$A46,MATCH("Poznań Główny",$B7:$B46,0))-INDEX($A7:$A46, MAX(IF(ISBLANK(FY7:FY46), 0, ROW(FY7:FY46))) - ROW(FY7:FY46)+1))</f>
        <v>#VALUE!</v>
      </c>
      <c r="FZ48" s="392" t="e">
        <f t="array" ref="FZ48">ABS(INDEX($A7:$A46,MATCH("Poznań Główny",$B7:$B46,0))-INDEX($A7:$A46, MAX(IF(ISBLANK(FZ7:FZ46), 0, ROW(FZ7:FZ46))) - ROW(FZ7:FZ46)+1))</f>
        <v>#VALUE!</v>
      </c>
      <c r="GA48" s="392" t="e">
        <f t="array" ref="GA48">ABS(INDEX($A7:$A46,MATCH("Poznań Główny",$B7:$B46,0))-INDEX($A7:$A46, MAX(IF(ISBLANK(GA7:GA46), 0, ROW(GA7:GA46))) - ROW(GA7:GA46)+1))</f>
        <v>#VALUE!</v>
      </c>
      <c r="GB48" s="392" t="e">
        <f t="array" ref="GB48">ABS(INDEX($A7:$A46,MATCH("Poznań Główny",$B7:$B46,0))-INDEX($A7:$A46, MAX(IF(ISBLANK(GB7:GB46), 0, ROW(GB7:GB46))) - ROW(GB7:GB46)+1))</f>
        <v>#VALUE!</v>
      </c>
      <c r="GC48" s="392" t="e">
        <f t="array" ref="GC48">ABS(INDEX($A7:$A46,MATCH("Poznań Główny",$B7:$B46,0))-INDEX($A7:$A46, MAX(IF(ISBLANK(GC7:GC46), 0, ROW(GC7:GC46))) - ROW(GC7:GC46)+1))</f>
        <v>#VALUE!</v>
      </c>
      <c r="GD48" s="392" t="e">
        <f t="array" ref="GD48">ABS(INDEX($A7:$A46,MATCH("Poznań Główny",$B7:$B46,0))-INDEX($A7:$A46, MAX(IF(ISBLANK(GD7:GD46), 0, ROW(GD7:GD46))) - ROW(GD7:GD46)+1))</f>
        <v>#VALUE!</v>
      </c>
      <c r="GE48" s="392" t="e">
        <f t="array" ref="GE48">ABS(INDEX($A7:$A46,MATCH("Poznań Główny",$B7:$B46,0))-INDEX($A7:$A46, MAX(IF(ISBLANK(GE7:GE46), 0, ROW(GE7:GE46))) - ROW(GE7:GE46)+1))</f>
        <v>#VALUE!</v>
      </c>
      <c r="GF48" s="392" t="e">
        <f t="array" ref="GF48">ABS(INDEX($A7:$A46,MATCH("Poznań Główny",$B7:$B46,0))-INDEX($A7:$A46, MAX(IF(ISBLANK(GF7:GF46), 0, ROW(GF7:GF46))) - ROW(GF7:GF46)+1))</f>
        <v>#VALUE!</v>
      </c>
      <c r="GG48" s="392" t="e">
        <f t="array" ref="GG48">ABS(INDEX($A7:$A46,MATCH("Poznań Główny",$B7:$B46,0))-INDEX($A7:$A46, MAX(IF(ISBLANK(GG7:GG46), 0, ROW(GG7:GG46))) - ROW(GG7:GG46)+1))</f>
        <v>#VALUE!</v>
      </c>
      <c r="GH48" s="392" t="e">
        <f t="array" ref="GH48">ABS(INDEX($A7:$A46,MATCH("Poznań Główny",$B7:$B46,0))-INDEX($A7:$A46, MAX(IF(ISBLANK(GH7:GH46), 0, ROW(GH7:GH46))) - ROW(GH7:GH46)+1))</f>
        <v>#VALUE!</v>
      </c>
      <c r="GI48" s="392" t="e">
        <f t="array" ref="GI48">ABS(INDEX($A7:$A46,MATCH("Poznań Główny",$B7:$B46,0))-INDEX($A7:$A46, MAX(IF(ISBLANK(GI7:GI46), 0, ROW(GI7:GI46))) - ROW(GI7:GI46)+1))</f>
        <v>#VALUE!</v>
      </c>
      <c r="GJ48" s="392" t="e">
        <f t="array" ref="GJ48">ABS(INDEX($A7:$A46,MATCH("Poznań Główny",$B7:$B46,0))-INDEX($A7:$A46, MAX(IF(ISBLANK(GJ7:GJ46), 0, ROW(GJ7:GJ46))) - ROW(GJ7:GJ46)+1))</f>
        <v>#VALUE!</v>
      </c>
      <c r="GK48" s="392" t="e">
        <f t="array" ref="GK48">ABS(INDEX($A7:$A46,MATCH("Poznań Główny",$B7:$B46,0))-INDEX($A7:$A46, MAX(IF(ISBLANK(GK7:GK46), 0, ROW(GK7:GK46))) - ROW(GK7:GK46)+1))</f>
        <v>#VALUE!</v>
      </c>
      <c r="GL48" s="392" t="e">
        <f t="array" ref="GL48">ABS(INDEX($A7:$A46,MATCH("Poznań Główny",$B7:$B46,0))-INDEX($A7:$A46, MAX(IF(ISBLANK(GL7:GL46), 0, ROW(GL7:GL46))) - ROW(GL7:GL46)+1))</f>
        <v>#VALUE!</v>
      </c>
      <c r="GM48" s="392" t="e">
        <f t="array" ref="GM48">ABS(INDEX($A7:$A46,MATCH("Poznań Główny",$B7:$B46,0))-INDEX($A7:$A46, MAX(IF(ISBLANK(GM7:GM46), 0, ROW(GM7:GM46))) - ROW(GM7:GM46)+1))</f>
        <v>#VALUE!</v>
      </c>
      <c r="GN48" s="392" t="e">
        <f t="array" ref="GN48">ABS(INDEX($A7:$A46,MATCH("Poznań Główny",$B7:$B46,0))-INDEX($A7:$A46, MAX(IF(ISBLANK(GN7:GN46), 0, ROW(GN7:GN46))) - ROW(GN7:GN46)+1))</f>
        <v>#VALUE!</v>
      </c>
      <c r="GO48" s="392" t="e">
        <f t="array" ref="GO48">ABS(INDEX($A7:$A46,MATCH("Poznań Główny",$B7:$B46,0))-INDEX($A7:$A46, MAX(IF(ISBLANK(GO7:GO46), 0, ROW(GO7:GO46))) - ROW(GO7:GO46)+1))</f>
        <v>#VALUE!</v>
      </c>
      <c r="GP48" s="392" t="e">
        <f t="array" ref="GP48">ABS(INDEX($A7:$A46,MATCH("Poznań Główny",$B7:$B46,0))-INDEX($A7:$A46, MAX(IF(ISBLANK(GP7:GP46), 0, ROW(GP7:GP46))) - ROW(GP7:GP46)+1))</f>
        <v>#VALUE!</v>
      </c>
      <c r="GQ48" s="392" t="e">
        <f t="array" ref="GQ48">ABS(INDEX($A7:$A46,MATCH("Poznań Główny",$B7:$B46,0))-INDEX($A7:$A46, MAX(IF(ISBLANK(GQ7:GQ46), 0, ROW(GQ7:GQ46))) - ROW(GQ7:GQ46)+1))</f>
        <v>#VALUE!</v>
      </c>
    </row>
    <row r="49" spans="1:3">
      <c r="A49" s="754" t="s">
        <v>307</v>
      </c>
      <c r="B49" s="754"/>
      <c r="C49" s="754"/>
    </row>
    <row r="50" spans="1:3">
      <c r="A50" s="150" t="s">
        <v>23</v>
      </c>
      <c r="B50" s="391">
        <f>SUMIF(5:5,"PKM S5",47:47)</f>
        <v>1885.2119999999989</v>
      </c>
    </row>
    <row r="51" spans="1:3">
      <c r="B51" s="391">
        <f>SUMIF(5:5,"PKM S5",48:48)</f>
        <v>0</v>
      </c>
    </row>
    <row r="52" spans="1:3">
      <c r="A52" s="150" t="s">
        <v>4</v>
      </c>
      <c r="B52" s="391">
        <f>SUMIF(5:5,"PKM S1",47:47)</f>
        <v>812.83199999999943</v>
      </c>
    </row>
    <row r="53" spans="1:3">
      <c r="B53" s="391"/>
    </row>
    <row r="54" spans="1:3">
      <c r="B54" s="391">
        <f>SUMIF(5:5,"Regio",48:48)</f>
        <v>0</v>
      </c>
    </row>
    <row r="55" spans="1:3">
      <c r="A55" s="150" t="s">
        <v>268</v>
      </c>
      <c r="B55" s="391">
        <f>SUMIF(5:5,"REx",47:47)</f>
        <v>1750.553999999999</v>
      </c>
    </row>
    <row r="56" spans="1:3">
      <c r="C56">
        <f>SUMIF(5:5,"REx",48:48)</f>
        <v>0</v>
      </c>
    </row>
    <row r="57" spans="1:3">
      <c r="A57" s="150" t="s">
        <v>306</v>
      </c>
      <c r="B57" s="391">
        <f>SUM(B50:B56)</f>
        <v>4448.5979999999972</v>
      </c>
    </row>
  </sheetData>
  <sheetCalcPr fullCalcOnLoad="1"/>
  <mergeCells count="11">
    <mergeCell ref="A1:B2"/>
    <mergeCell ref="CW1:CX2"/>
    <mergeCell ref="A3:B3"/>
    <mergeCell ref="CW3:CX3"/>
    <mergeCell ref="A4:B4"/>
    <mergeCell ref="CW4:CX4"/>
    <mergeCell ref="A49:C49"/>
    <mergeCell ref="A5:B5"/>
    <mergeCell ref="CW5:CX5"/>
    <mergeCell ref="A6:B6"/>
    <mergeCell ref="CW6:CX6"/>
  </mergeCells>
  <phoneticPr fontId="0" type="noConversion"/>
  <printOptions gridLines="1"/>
  <pageMargins left="0.7" right="0.7" top="0.75" bottom="0.75" header="0.3" footer="0.3"/>
  <pageSetup paperSize="9" scale="31" fitToWidth="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HL59"/>
  <sheetViews>
    <sheetView showZeros="0" topLeftCell="K22" zoomScale="55" zoomScaleNormal="55" workbookViewId="0">
      <selection activeCell="D50" sqref="D50:AU50"/>
    </sheetView>
  </sheetViews>
  <sheetFormatPr defaultRowHeight="15"/>
  <cols>
    <col min="1" max="1" width="9.140625" style="150"/>
    <col min="2" max="2" width="27.5703125" customWidth="1"/>
    <col min="3" max="3" width="2.85546875" customWidth="1"/>
    <col min="4" max="9" width="9.140625" style="81"/>
    <col min="10" max="16" width="9.140625" style="80"/>
    <col min="48" max="99" width="0" hidden="1" customWidth="1"/>
    <col min="105" max="105" width="27.7109375" customWidth="1"/>
    <col min="106" max="106" width="3" customWidth="1"/>
  </cols>
  <sheetData>
    <row r="1" spans="1:155" ht="33.75" customHeight="1">
      <c r="A1" s="807" t="s">
        <v>23</v>
      </c>
      <c r="B1" s="807"/>
      <c r="C1" s="631" t="s">
        <v>248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Z1" s="807" t="s">
        <v>23</v>
      </c>
      <c r="DA1" s="807"/>
      <c r="DB1" s="631" t="s">
        <v>251</v>
      </c>
      <c r="DC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</row>
    <row r="2" spans="1:155" ht="25.5" customHeight="1">
      <c r="A2" s="807"/>
      <c r="B2" s="807"/>
      <c r="C2" s="632" t="s">
        <v>215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O2" s="174"/>
      <c r="CP2" s="174"/>
      <c r="CQ2" s="174"/>
      <c r="CR2" s="174"/>
      <c r="CS2" s="174"/>
      <c r="CT2" s="174"/>
      <c r="CU2" s="174"/>
      <c r="CV2" s="174"/>
      <c r="CW2" s="174"/>
      <c r="CX2" s="174"/>
      <c r="CZ2" s="807"/>
      <c r="DA2" s="807"/>
      <c r="DB2" s="632" t="s">
        <v>215</v>
      </c>
      <c r="DC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  <c r="DR2" s="174"/>
      <c r="DS2" s="174"/>
      <c r="DT2" s="174"/>
      <c r="DU2" s="174"/>
      <c r="DV2" s="174"/>
      <c r="DW2" s="174"/>
      <c r="DX2" s="174"/>
      <c r="DY2" s="174"/>
      <c r="DZ2" s="174"/>
      <c r="EA2" s="174"/>
      <c r="EB2" s="174"/>
      <c r="EC2" s="174"/>
      <c r="ED2" s="174"/>
      <c r="EE2" s="174"/>
      <c r="EF2" s="174"/>
      <c r="EG2" s="174"/>
      <c r="EH2" s="174"/>
      <c r="EI2" s="174"/>
      <c r="EJ2" s="174"/>
      <c r="EK2" s="174"/>
      <c r="EL2" s="174"/>
      <c r="EM2" s="174"/>
      <c r="EN2" s="174"/>
      <c r="EO2" s="174"/>
      <c r="EP2" s="174"/>
      <c r="EQ2" s="174"/>
      <c r="ER2" s="174"/>
      <c r="ES2" s="174"/>
    </row>
    <row r="3" spans="1:155" ht="15" customHeight="1">
      <c r="A3" s="808" t="s">
        <v>249</v>
      </c>
      <c r="B3" s="808"/>
      <c r="C3" s="17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174"/>
      <c r="CV3" s="174"/>
      <c r="CW3" s="174"/>
      <c r="CX3" s="174"/>
      <c r="CZ3" s="808" t="s">
        <v>250</v>
      </c>
      <c r="DA3" s="808"/>
      <c r="DB3" s="171"/>
      <c r="DC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</row>
    <row r="4" spans="1:155" ht="60.75" customHeight="1">
      <c r="A4" s="756" t="s">
        <v>180</v>
      </c>
      <c r="B4" s="756"/>
      <c r="D4" s="91" t="s">
        <v>299</v>
      </c>
      <c r="E4" s="529" t="s">
        <v>383</v>
      </c>
      <c r="F4" s="93" t="s">
        <v>240</v>
      </c>
      <c r="G4" s="91" t="s">
        <v>299</v>
      </c>
      <c r="H4" s="529" t="s">
        <v>383</v>
      </c>
      <c r="I4" s="93" t="s">
        <v>240</v>
      </c>
      <c r="J4" s="91" t="s">
        <v>238</v>
      </c>
      <c r="K4" s="529" t="s">
        <v>383</v>
      </c>
      <c r="L4" s="93" t="s">
        <v>240</v>
      </c>
      <c r="M4" s="91" t="s">
        <v>299</v>
      </c>
      <c r="N4" s="529" t="s">
        <v>383</v>
      </c>
      <c r="O4" s="93" t="s">
        <v>240</v>
      </c>
      <c r="P4" s="91" t="s">
        <v>238</v>
      </c>
      <c r="Q4" s="92" t="s">
        <v>297</v>
      </c>
      <c r="R4" s="529" t="s">
        <v>383</v>
      </c>
      <c r="S4" s="93" t="s">
        <v>240</v>
      </c>
      <c r="T4" s="91" t="s">
        <v>238</v>
      </c>
      <c r="U4" s="93" t="s">
        <v>240</v>
      </c>
      <c r="V4" s="529" t="s">
        <v>383</v>
      </c>
      <c r="W4" s="93" t="s">
        <v>240</v>
      </c>
      <c r="X4" s="91" t="s">
        <v>238</v>
      </c>
      <c r="Y4" s="92" t="s">
        <v>297</v>
      </c>
      <c r="Z4" s="529" t="s">
        <v>383</v>
      </c>
      <c r="AA4" s="93" t="s">
        <v>240</v>
      </c>
      <c r="AB4" s="91" t="s">
        <v>299</v>
      </c>
      <c r="AC4" s="529" t="s">
        <v>383</v>
      </c>
      <c r="AD4" s="93" t="s">
        <v>240</v>
      </c>
      <c r="AE4" s="91" t="s">
        <v>299</v>
      </c>
      <c r="AF4" s="529" t="s">
        <v>383</v>
      </c>
      <c r="AG4" s="93" t="s">
        <v>240</v>
      </c>
      <c r="AH4" s="91" t="s">
        <v>299</v>
      </c>
      <c r="AI4" s="529" t="s">
        <v>383</v>
      </c>
      <c r="AJ4" s="92" t="s">
        <v>297</v>
      </c>
      <c r="AK4" s="91" t="s">
        <v>299</v>
      </c>
      <c r="AL4" s="529" t="s">
        <v>383</v>
      </c>
      <c r="AM4" s="93" t="s">
        <v>240</v>
      </c>
      <c r="AN4" s="91" t="s">
        <v>299</v>
      </c>
      <c r="AO4" s="93" t="s">
        <v>240</v>
      </c>
      <c r="AP4" s="529" t="s">
        <v>383</v>
      </c>
      <c r="AQ4" s="93" t="s">
        <v>240</v>
      </c>
      <c r="AR4" s="91" t="s">
        <v>299</v>
      </c>
      <c r="AS4" s="92" t="s">
        <v>297</v>
      </c>
      <c r="AT4" s="91" t="s">
        <v>238</v>
      </c>
      <c r="AU4" s="91" t="s">
        <v>238</v>
      </c>
      <c r="AV4" s="381"/>
      <c r="AW4" s="381"/>
      <c r="AX4" s="381"/>
      <c r="AY4" s="381"/>
      <c r="AZ4" s="381"/>
      <c r="BA4" s="381"/>
      <c r="BB4" s="381"/>
      <c r="BC4" s="381"/>
      <c r="BD4" s="381"/>
      <c r="BE4" s="381"/>
      <c r="BF4" s="381"/>
      <c r="BG4" s="381"/>
      <c r="BH4" s="381"/>
      <c r="BI4" s="381"/>
      <c r="BJ4" s="381"/>
      <c r="BK4" s="381"/>
      <c r="BL4" s="381"/>
      <c r="BM4" s="381"/>
      <c r="BN4" s="381"/>
      <c r="BO4" s="381"/>
      <c r="BP4" s="381"/>
      <c r="BQ4" s="381"/>
      <c r="BR4" s="381"/>
      <c r="BS4" s="381"/>
      <c r="BT4" s="381"/>
      <c r="BU4" s="381"/>
      <c r="BV4" s="381"/>
      <c r="BW4" s="381"/>
      <c r="BX4" s="381"/>
      <c r="BY4" s="381"/>
      <c r="BZ4" s="381"/>
      <c r="CA4" s="381"/>
      <c r="CB4" s="381"/>
      <c r="CC4" s="381"/>
      <c r="CD4" s="381"/>
      <c r="CE4" s="381"/>
      <c r="CF4" s="381"/>
      <c r="CG4" s="381"/>
      <c r="CH4" s="381"/>
      <c r="CI4" s="381"/>
      <c r="CJ4" s="381"/>
      <c r="CK4" s="381"/>
      <c r="CL4" s="381"/>
      <c r="CM4" s="381"/>
      <c r="CN4" s="381"/>
      <c r="CO4" s="381"/>
      <c r="CP4" s="381"/>
      <c r="CQ4" s="381"/>
      <c r="CR4" s="381"/>
      <c r="CS4" s="381"/>
      <c r="CT4" s="381"/>
      <c r="CU4" s="381"/>
      <c r="CV4" s="381"/>
      <c r="CW4" s="381"/>
      <c r="CX4" s="381"/>
      <c r="CZ4" s="756" t="s">
        <v>180</v>
      </c>
      <c r="DA4" s="756"/>
      <c r="DC4" s="91" t="s">
        <v>302</v>
      </c>
      <c r="DD4" s="93" t="s">
        <v>242</v>
      </c>
      <c r="DE4" s="91" t="s">
        <v>302</v>
      </c>
      <c r="DF4" s="92" t="s">
        <v>298</v>
      </c>
      <c r="DG4" s="529" t="s">
        <v>366</v>
      </c>
      <c r="DH4" s="91" t="s">
        <v>302</v>
      </c>
      <c r="DI4" s="93" t="s">
        <v>242</v>
      </c>
      <c r="DJ4" s="529" t="s">
        <v>366</v>
      </c>
      <c r="DK4" s="91" t="s">
        <v>302</v>
      </c>
      <c r="DL4" s="93" t="s">
        <v>242</v>
      </c>
      <c r="DM4" s="529" t="s">
        <v>366</v>
      </c>
      <c r="DN4" s="91" t="s">
        <v>302</v>
      </c>
      <c r="DO4" s="93" t="s">
        <v>242</v>
      </c>
      <c r="DP4" s="529" t="s">
        <v>366</v>
      </c>
      <c r="DQ4" s="529"/>
      <c r="DR4" s="92" t="s">
        <v>298</v>
      </c>
      <c r="DS4" s="91" t="s">
        <v>241</v>
      </c>
      <c r="DT4" s="93" t="s">
        <v>242</v>
      </c>
      <c r="DU4" s="529" t="s">
        <v>366</v>
      </c>
      <c r="DV4" s="93" t="s">
        <v>242</v>
      </c>
      <c r="DW4" s="91" t="s">
        <v>302</v>
      </c>
      <c r="DX4" s="93" t="s">
        <v>242</v>
      </c>
      <c r="DY4" s="529" t="s">
        <v>366</v>
      </c>
      <c r="DZ4" s="529"/>
      <c r="EA4" s="92" t="s">
        <v>298</v>
      </c>
      <c r="EB4" s="91" t="s">
        <v>302</v>
      </c>
      <c r="EC4" s="93" t="s">
        <v>242</v>
      </c>
      <c r="ED4" s="529" t="s">
        <v>366</v>
      </c>
      <c r="EE4" s="91" t="s">
        <v>241</v>
      </c>
      <c r="EF4" s="93" t="s">
        <v>242</v>
      </c>
      <c r="EG4" s="529" t="s">
        <v>366</v>
      </c>
      <c r="EH4" s="91" t="s">
        <v>302</v>
      </c>
      <c r="EI4" s="93" t="s">
        <v>242</v>
      </c>
      <c r="EJ4" s="529" t="s">
        <v>366</v>
      </c>
      <c r="EK4" s="91" t="s">
        <v>302</v>
      </c>
      <c r="EL4" s="91"/>
      <c r="EM4" s="92" t="s">
        <v>298</v>
      </c>
      <c r="EN4" s="529" t="s">
        <v>366</v>
      </c>
      <c r="EO4" s="91" t="s">
        <v>302</v>
      </c>
      <c r="EP4" s="93" t="s">
        <v>242</v>
      </c>
      <c r="EQ4" s="529" t="s">
        <v>366</v>
      </c>
      <c r="ER4" s="93" t="s">
        <v>242</v>
      </c>
      <c r="ES4" s="91" t="s">
        <v>241</v>
      </c>
      <c r="ET4" s="93" t="s">
        <v>242</v>
      </c>
      <c r="EU4" s="529" t="s">
        <v>366</v>
      </c>
      <c r="EV4" s="91"/>
      <c r="EW4" s="91"/>
      <c r="EX4" s="91" t="s">
        <v>241</v>
      </c>
      <c r="EY4" s="91" t="s">
        <v>241</v>
      </c>
    </row>
    <row r="5" spans="1:155" s="264" customFormat="1" ht="15" customHeight="1">
      <c r="A5" s="755" t="s">
        <v>178</v>
      </c>
      <c r="B5" s="755"/>
      <c r="D5" s="94" t="s">
        <v>239</v>
      </c>
      <c r="E5" s="94" t="s">
        <v>177</v>
      </c>
      <c r="F5" s="203" t="s">
        <v>268</v>
      </c>
      <c r="G5" s="94" t="s">
        <v>239</v>
      </c>
      <c r="H5" s="94" t="s">
        <v>177</v>
      </c>
      <c r="I5" s="203" t="s">
        <v>268</v>
      </c>
      <c r="J5" s="94" t="s">
        <v>239</v>
      </c>
      <c r="K5" s="94" t="s">
        <v>177</v>
      </c>
      <c r="L5" s="203" t="s">
        <v>268</v>
      </c>
      <c r="M5" s="94" t="s">
        <v>239</v>
      </c>
      <c r="N5" s="94" t="s">
        <v>177</v>
      </c>
      <c r="O5" s="203" t="s">
        <v>268</v>
      </c>
      <c r="P5" s="94" t="s">
        <v>239</v>
      </c>
      <c r="Q5" s="265" t="s">
        <v>47</v>
      </c>
      <c r="R5" s="94" t="s">
        <v>177</v>
      </c>
      <c r="S5" s="203" t="s">
        <v>268</v>
      </c>
      <c r="T5" s="94" t="s">
        <v>239</v>
      </c>
      <c r="U5" s="203" t="s">
        <v>268</v>
      </c>
      <c r="V5" s="94" t="s">
        <v>177</v>
      </c>
      <c r="W5" s="203" t="s">
        <v>268</v>
      </c>
      <c r="X5" s="94" t="s">
        <v>239</v>
      </c>
      <c r="Y5" s="265" t="s">
        <v>47</v>
      </c>
      <c r="Z5" s="94" t="s">
        <v>177</v>
      </c>
      <c r="AA5" s="203" t="s">
        <v>268</v>
      </c>
      <c r="AB5" s="94" t="s">
        <v>239</v>
      </c>
      <c r="AC5" s="94" t="s">
        <v>177</v>
      </c>
      <c r="AD5" s="203" t="s">
        <v>268</v>
      </c>
      <c r="AE5" s="94" t="s">
        <v>239</v>
      </c>
      <c r="AF5" s="94" t="s">
        <v>177</v>
      </c>
      <c r="AG5" s="203" t="s">
        <v>268</v>
      </c>
      <c r="AH5" s="94" t="s">
        <v>239</v>
      </c>
      <c r="AI5" s="94" t="s">
        <v>177</v>
      </c>
      <c r="AJ5" s="265" t="s">
        <v>47</v>
      </c>
      <c r="AK5" s="94" t="s">
        <v>239</v>
      </c>
      <c r="AL5" s="94" t="s">
        <v>177</v>
      </c>
      <c r="AM5" s="203" t="s">
        <v>268</v>
      </c>
      <c r="AN5" s="94" t="s">
        <v>239</v>
      </c>
      <c r="AO5" s="203" t="s">
        <v>268</v>
      </c>
      <c r="AP5" s="94" t="s">
        <v>177</v>
      </c>
      <c r="AQ5" s="203" t="s">
        <v>268</v>
      </c>
      <c r="AR5" s="94" t="s">
        <v>239</v>
      </c>
      <c r="AS5" s="265" t="s">
        <v>47</v>
      </c>
      <c r="AT5" s="94" t="s">
        <v>239</v>
      </c>
      <c r="AU5" s="94" t="s">
        <v>239</v>
      </c>
      <c r="AV5" s="382"/>
      <c r="AW5" s="382"/>
      <c r="AX5" s="382"/>
      <c r="AY5" s="382"/>
      <c r="AZ5" s="382"/>
      <c r="BA5" s="382"/>
      <c r="BB5" s="382"/>
      <c r="BC5" s="382"/>
      <c r="BD5" s="382"/>
      <c r="BE5" s="382"/>
      <c r="BF5" s="382"/>
      <c r="BG5" s="382"/>
      <c r="BH5" s="382"/>
      <c r="BI5" s="382"/>
      <c r="BJ5" s="382"/>
      <c r="BK5" s="382"/>
      <c r="BL5" s="382"/>
      <c r="BM5" s="382"/>
      <c r="BN5" s="382"/>
      <c r="BO5" s="382"/>
      <c r="BP5" s="382"/>
      <c r="BQ5" s="382"/>
      <c r="BR5" s="382"/>
      <c r="BS5" s="382"/>
      <c r="BT5" s="382"/>
      <c r="BU5" s="382"/>
      <c r="BV5" s="382"/>
      <c r="BW5" s="382"/>
      <c r="BX5" s="382"/>
      <c r="BY5" s="382"/>
      <c r="BZ5" s="382"/>
      <c r="CA5" s="382"/>
      <c r="CB5" s="382"/>
      <c r="CC5" s="382"/>
      <c r="CD5" s="382"/>
      <c r="CE5" s="382"/>
      <c r="CF5" s="382"/>
      <c r="CG5" s="382"/>
      <c r="CH5" s="382"/>
      <c r="CI5" s="382"/>
      <c r="CJ5" s="382"/>
      <c r="CK5" s="382"/>
      <c r="CL5" s="382"/>
      <c r="CM5" s="382"/>
      <c r="CN5" s="382"/>
      <c r="CO5" s="382"/>
      <c r="CP5" s="382"/>
      <c r="CQ5" s="382"/>
      <c r="CR5" s="382"/>
      <c r="CS5" s="382"/>
      <c r="CT5" s="382"/>
      <c r="CU5" s="382"/>
      <c r="CV5" s="382"/>
      <c r="CW5" s="382"/>
      <c r="CX5" s="382"/>
      <c r="CZ5" s="755" t="s">
        <v>178</v>
      </c>
      <c r="DA5" s="755"/>
      <c r="DC5" s="94" t="s">
        <v>239</v>
      </c>
      <c r="DD5" s="203" t="s">
        <v>268</v>
      </c>
      <c r="DE5" s="94" t="s">
        <v>239</v>
      </c>
      <c r="DF5" s="265" t="s">
        <v>47</v>
      </c>
      <c r="DG5" s="94" t="s">
        <v>177</v>
      </c>
      <c r="DH5" s="94" t="s">
        <v>239</v>
      </c>
      <c r="DI5" s="203" t="s">
        <v>268</v>
      </c>
      <c r="DJ5" s="94" t="s">
        <v>177</v>
      </c>
      <c r="DK5" s="94" t="s">
        <v>239</v>
      </c>
      <c r="DL5" s="203" t="s">
        <v>268</v>
      </c>
      <c r="DM5" s="94" t="s">
        <v>177</v>
      </c>
      <c r="DN5" s="94" t="s">
        <v>239</v>
      </c>
      <c r="DO5" s="203" t="s">
        <v>268</v>
      </c>
      <c r="DP5" s="94" t="s">
        <v>177</v>
      </c>
      <c r="DQ5" s="94"/>
      <c r="DR5" s="265" t="s">
        <v>47</v>
      </c>
      <c r="DS5" s="94" t="s">
        <v>239</v>
      </c>
      <c r="DT5" s="203" t="s">
        <v>268</v>
      </c>
      <c r="DU5" s="94" t="s">
        <v>177</v>
      </c>
      <c r="DV5" s="203" t="s">
        <v>268</v>
      </c>
      <c r="DW5" s="94" t="s">
        <v>239</v>
      </c>
      <c r="DX5" s="203" t="s">
        <v>268</v>
      </c>
      <c r="DY5" s="94" t="s">
        <v>177</v>
      </c>
      <c r="DZ5" s="94"/>
      <c r="EA5" s="265" t="s">
        <v>47</v>
      </c>
      <c r="EB5" s="94" t="s">
        <v>239</v>
      </c>
      <c r="EC5" s="203" t="s">
        <v>268</v>
      </c>
      <c r="ED5" s="94" t="s">
        <v>177</v>
      </c>
      <c r="EE5" s="94" t="s">
        <v>239</v>
      </c>
      <c r="EF5" s="203" t="s">
        <v>268</v>
      </c>
      <c r="EG5" s="94" t="s">
        <v>177</v>
      </c>
      <c r="EH5" s="94" t="s">
        <v>239</v>
      </c>
      <c r="EI5" s="203" t="s">
        <v>268</v>
      </c>
      <c r="EJ5" s="94" t="s">
        <v>177</v>
      </c>
      <c r="EK5" s="94" t="s">
        <v>239</v>
      </c>
      <c r="EL5" s="94"/>
      <c r="EM5" s="265" t="s">
        <v>47</v>
      </c>
      <c r="EN5" s="94" t="s">
        <v>177</v>
      </c>
      <c r="EO5" s="94" t="s">
        <v>239</v>
      </c>
      <c r="EP5" s="203" t="s">
        <v>268</v>
      </c>
      <c r="EQ5" s="94" t="s">
        <v>177</v>
      </c>
      <c r="ER5" s="203" t="s">
        <v>268</v>
      </c>
      <c r="ES5" s="94" t="s">
        <v>239</v>
      </c>
      <c r="ET5" s="203" t="s">
        <v>268</v>
      </c>
      <c r="EU5" s="94" t="s">
        <v>177</v>
      </c>
      <c r="EV5" s="94"/>
      <c r="EW5" s="94"/>
      <c r="EX5" s="94" t="s">
        <v>239</v>
      </c>
      <c r="EY5" s="94" t="s">
        <v>239</v>
      </c>
    </row>
    <row r="6" spans="1:155" ht="15" customHeight="1">
      <c r="A6" s="756"/>
      <c r="B6" s="756"/>
      <c r="D6" s="94"/>
      <c r="E6" s="94"/>
      <c r="F6" s="203"/>
      <c r="G6" s="94"/>
      <c r="H6" s="94"/>
      <c r="I6" s="203"/>
      <c r="J6" s="94"/>
      <c r="K6" s="94"/>
      <c r="L6" s="203"/>
      <c r="M6" s="94"/>
      <c r="N6" s="94"/>
      <c r="O6" s="203"/>
      <c r="P6" s="94"/>
      <c r="Q6" s="265"/>
      <c r="R6" s="94"/>
      <c r="S6" s="203"/>
      <c r="T6" s="94"/>
      <c r="U6" s="203"/>
      <c r="V6" s="94"/>
      <c r="W6" s="203"/>
      <c r="X6" s="94"/>
      <c r="Y6" s="265"/>
      <c r="Z6" s="94"/>
      <c r="AA6" s="203"/>
      <c r="AB6" s="94"/>
      <c r="AC6" s="94"/>
      <c r="AD6" s="203"/>
      <c r="AE6" s="94"/>
      <c r="AF6" s="94"/>
      <c r="AG6" s="203"/>
      <c r="AH6" s="94"/>
      <c r="AI6" s="94"/>
      <c r="AJ6" s="265"/>
      <c r="AK6" s="94"/>
      <c r="AL6" s="94"/>
      <c r="AM6" s="203"/>
      <c r="AN6" s="94"/>
      <c r="AO6" s="203"/>
      <c r="AP6" s="94"/>
      <c r="AQ6" s="203"/>
      <c r="AR6" s="94"/>
      <c r="AS6" s="265"/>
      <c r="AT6" s="94"/>
      <c r="AU6" s="94"/>
      <c r="AV6" s="382"/>
      <c r="AW6" s="382"/>
      <c r="AX6" s="382"/>
      <c r="AY6" s="382"/>
      <c r="AZ6" s="382"/>
      <c r="BA6" s="382"/>
      <c r="BB6" s="382"/>
      <c r="BC6" s="382"/>
      <c r="BD6" s="382"/>
      <c r="BE6" s="382"/>
      <c r="BF6" s="382"/>
      <c r="BG6" s="382"/>
      <c r="BH6" s="382"/>
      <c r="BI6" s="382"/>
      <c r="BJ6" s="382"/>
      <c r="BK6" s="382"/>
      <c r="BL6" s="382"/>
      <c r="BM6" s="382"/>
      <c r="BN6" s="382"/>
      <c r="BO6" s="382"/>
      <c r="BP6" s="382"/>
      <c r="BQ6" s="382"/>
      <c r="BR6" s="382"/>
      <c r="BS6" s="382"/>
      <c r="BT6" s="382"/>
      <c r="BU6" s="382"/>
      <c r="BV6" s="382"/>
      <c r="BW6" s="382"/>
      <c r="BX6" s="382"/>
      <c r="BY6" s="382"/>
      <c r="BZ6" s="382"/>
      <c r="CA6" s="382"/>
      <c r="CB6" s="382"/>
      <c r="CC6" s="382"/>
      <c r="CD6" s="382"/>
      <c r="CE6" s="382"/>
      <c r="CF6" s="382"/>
      <c r="CG6" s="382"/>
      <c r="CH6" s="382"/>
      <c r="CI6" s="382"/>
      <c r="CJ6" s="382"/>
      <c r="CK6" s="382"/>
      <c r="CL6" s="382"/>
      <c r="CM6" s="382"/>
      <c r="CN6" s="382"/>
      <c r="CO6" s="382"/>
      <c r="CP6" s="382"/>
      <c r="CQ6" s="382"/>
      <c r="CR6" s="382"/>
      <c r="CS6" s="382"/>
      <c r="CT6" s="382"/>
      <c r="CU6" s="382"/>
      <c r="CV6" s="382"/>
      <c r="CW6" s="382"/>
      <c r="CX6" s="382"/>
      <c r="CZ6" s="756"/>
      <c r="DA6" s="756"/>
      <c r="DC6" s="94"/>
      <c r="DD6" s="96"/>
      <c r="DE6" s="94"/>
      <c r="DF6" s="95"/>
      <c r="DG6" s="94"/>
      <c r="DH6" s="94"/>
      <c r="DI6" s="96"/>
      <c r="DJ6" s="94"/>
      <c r="DK6" s="94"/>
      <c r="DL6" s="96"/>
      <c r="DM6" s="94"/>
      <c r="DN6" s="94"/>
      <c r="DO6" s="96"/>
      <c r="DP6" s="94"/>
      <c r="DQ6" s="94"/>
      <c r="DR6" s="95"/>
      <c r="DS6" s="94"/>
      <c r="DT6" s="96"/>
      <c r="DU6" s="94"/>
      <c r="DV6" s="96"/>
      <c r="DW6" s="94"/>
      <c r="DX6" s="96"/>
      <c r="DY6" s="94"/>
      <c r="DZ6" s="94"/>
      <c r="EA6" s="95"/>
      <c r="EB6" s="94"/>
      <c r="EC6" s="96"/>
      <c r="ED6" s="94"/>
      <c r="EE6" s="94"/>
      <c r="EF6" s="96"/>
      <c r="EG6" s="94"/>
      <c r="EH6" s="94"/>
      <c r="EI6" s="96"/>
      <c r="EJ6" s="94"/>
      <c r="EK6" s="94"/>
      <c r="EL6" s="94"/>
      <c r="EM6" s="95"/>
      <c r="EN6" s="94"/>
      <c r="EO6" s="94"/>
      <c r="EP6" s="96"/>
      <c r="EQ6" s="94"/>
      <c r="ER6" s="96"/>
      <c r="ES6" s="94"/>
      <c r="ET6" s="96"/>
      <c r="EU6" s="94"/>
      <c r="EV6" s="94"/>
      <c r="EW6" s="94"/>
      <c r="EX6" s="94"/>
      <c r="EY6" s="94"/>
    </row>
    <row r="7" spans="1:155" s="18" customFormat="1">
      <c r="A7" s="151">
        <f ca="1">'INF S5 272-354'!$AH4</f>
        <v>67.328999999999979</v>
      </c>
      <c r="B7" s="238" t="str">
        <f ca="1">'INF S5 272-354'!$AI4</f>
        <v>Jarocin</v>
      </c>
      <c r="C7" s="98"/>
      <c r="D7" s="84">
        <v>0.19652777777777777</v>
      </c>
      <c r="E7" s="84"/>
      <c r="F7" s="337">
        <v>0.2298611111111111</v>
      </c>
      <c r="G7" s="84">
        <v>0.23819444444444446</v>
      </c>
      <c r="H7" s="84"/>
      <c r="I7" s="86">
        <f ca="1">$F7+TIME(1,0,0)</f>
        <v>0.27152777777777776</v>
      </c>
      <c r="J7" s="84">
        <v>0.27986111111111112</v>
      </c>
      <c r="K7" s="84"/>
      <c r="L7" s="86">
        <f ca="1">$F7+TIME(2,0,0)</f>
        <v>0.31319444444444444</v>
      </c>
      <c r="M7" s="84">
        <v>0.3215277777777778</v>
      </c>
      <c r="N7" s="84"/>
      <c r="O7" s="86">
        <f ca="1">$F7+TIME(3,0,0)</f>
        <v>0.35486111111111107</v>
      </c>
      <c r="P7" s="84">
        <v>0.3840277777777778</v>
      </c>
      <c r="Q7" s="214">
        <f ca="1">$F7+TIME(4,4,0)</f>
        <v>0.39930555555555552</v>
      </c>
      <c r="R7" s="84"/>
      <c r="S7" s="86">
        <f ca="1">$F7+TIME(5,0,0)</f>
        <v>0.43819444444444444</v>
      </c>
      <c r="T7" s="84">
        <v>0.46736111111111112</v>
      </c>
      <c r="U7" s="86">
        <f ca="1">$F7+TIME(6,0,0)</f>
        <v>0.47986111111111107</v>
      </c>
      <c r="V7" s="84"/>
      <c r="W7" s="86">
        <f ca="1">$F7+TIME(7,0,0)</f>
        <v>0.52152777777777781</v>
      </c>
      <c r="X7" s="84">
        <v>0.55069444444444449</v>
      </c>
      <c r="Y7" s="85">
        <f ca="1">$F7+TIME(8,4,0)</f>
        <v>0.56597222222222221</v>
      </c>
      <c r="Z7" s="84"/>
      <c r="AA7" s="86">
        <f ca="1">$F7+TIME(9,,)</f>
        <v>0.60486111111111107</v>
      </c>
      <c r="AB7" s="84">
        <v>0.61319444444444449</v>
      </c>
      <c r="AC7" s="84"/>
      <c r="AD7" s="86">
        <f ca="1">$F7+TIME(10,,)</f>
        <v>0.64652777777777781</v>
      </c>
      <c r="AE7" s="84">
        <v>0.65486111111111112</v>
      </c>
      <c r="AF7" s="84"/>
      <c r="AG7" s="86">
        <f ca="1">$F7+TIME(11,,)</f>
        <v>0.68819444444444444</v>
      </c>
      <c r="AH7" s="84">
        <v>0.69652777777777775</v>
      </c>
      <c r="AI7" s="84"/>
      <c r="AJ7" s="85">
        <f ca="1">$F7+TIME(12,4,0)</f>
        <v>0.73263888888888884</v>
      </c>
      <c r="AK7" s="84">
        <v>0.73819444444444438</v>
      </c>
      <c r="AL7" s="84"/>
      <c r="AM7" s="86">
        <f ca="1">$F7+TIME(13,,)</f>
        <v>0.7715277777777777</v>
      </c>
      <c r="AN7" s="84">
        <v>0.80069444444444438</v>
      </c>
      <c r="AO7" s="86">
        <f ca="1">$F7+TIME(14,,)</f>
        <v>0.81319444444444444</v>
      </c>
      <c r="AP7" s="84"/>
      <c r="AQ7" s="86">
        <f ca="1">$F7+TIME(15,,)</f>
        <v>0.85486111111111107</v>
      </c>
      <c r="AR7" s="84">
        <v>0.88402777777777775</v>
      </c>
      <c r="AS7" s="85">
        <f ca="1">$F7+TIME(16,4,0)</f>
        <v>0.89930555555555547</v>
      </c>
      <c r="AT7" s="84">
        <v>0.92569444444444438</v>
      </c>
      <c r="AU7" s="84">
        <v>0.96736111111111101</v>
      </c>
      <c r="AV7" s="336"/>
      <c r="AW7" s="336"/>
      <c r="AX7" s="336"/>
      <c r="AY7" s="336"/>
      <c r="AZ7" s="336"/>
      <c r="BA7" s="336"/>
      <c r="BB7" s="336"/>
      <c r="BC7" s="336"/>
      <c r="BD7" s="336"/>
      <c r="BE7" s="336"/>
      <c r="BF7" s="336"/>
      <c r="BG7" s="336"/>
      <c r="BH7" s="336"/>
      <c r="BI7" s="336"/>
      <c r="BJ7" s="336"/>
      <c r="BK7" s="336"/>
      <c r="BL7" s="336"/>
      <c r="BM7" s="336"/>
      <c r="BN7" s="336"/>
      <c r="BO7" s="336"/>
      <c r="BP7" s="336"/>
      <c r="BQ7" s="336"/>
      <c r="BR7" s="336"/>
      <c r="BS7" s="336"/>
      <c r="BT7" s="336"/>
      <c r="BU7" s="336"/>
      <c r="BV7" s="336"/>
      <c r="BW7" s="336"/>
      <c r="BX7" s="336"/>
      <c r="BY7" s="336"/>
      <c r="BZ7" s="336"/>
      <c r="CA7" s="336"/>
      <c r="CB7" s="336"/>
      <c r="CC7" s="336"/>
      <c r="CD7" s="336"/>
      <c r="CE7" s="336"/>
      <c r="CF7" s="336"/>
      <c r="CG7" s="336"/>
      <c r="CH7" s="336"/>
      <c r="CI7" s="336"/>
      <c r="CJ7" s="336"/>
      <c r="CK7" s="336"/>
      <c r="CL7" s="336"/>
      <c r="CM7" s="336"/>
      <c r="CN7" s="336"/>
      <c r="CO7" s="336"/>
      <c r="CP7" s="336"/>
      <c r="CQ7" s="336"/>
      <c r="CR7" s="336"/>
      <c r="CS7" s="336"/>
      <c r="CT7" s="336"/>
      <c r="CU7" s="336"/>
      <c r="CV7" s="336"/>
      <c r="CW7" s="336"/>
      <c r="CX7" s="336"/>
      <c r="CZ7" s="151">
        <f ca="1">'INF S5 272-354'!$AH4</f>
        <v>67.328999999999979</v>
      </c>
      <c r="DA7" s="238" t="str">
        <f ca="1">'INF S5 272-354'!$AI4</f>
        <v>Jarocin</v>
      </c>
      <c r="DB7" s="98"/>
      <c r="DC7" s="267">
        <f ca="1">IF('INF S5 272-354'!$AY4="|","|",DC$21+'INF S5 272-354'!$AY4)</f>
        <v>0.26141877810846559</v>
      </c>
      <c r="DD7" s="86">
        <f ca="1">IF('INF S5 272-354'!$AC4="|","|",DD$21+'INF S5 272-354'!$AC4)</f>
        <v>0.27066255125661376</v>
      </c>
      <c r="DE7" s="267">
        <f ca="1">IF('INF S5 272-354'!$AY4="|","|",DE$21+'INF S5 272-354'!$AY4)</f>
        <v>0.30308544477513227</v>
      </c>
      <c r="DF7" s="85">
        <f ca="1">IF('INF S5 272-354'!$BA4="|","|",DF$21+'INF S5 272-354'!$BA4)</f>
        <v>0.30951671792328045</v>
      </c>
      <c r="DG7" s="267"/>
      <c r="DH7" s="267">
        <f ca="1">IF('INF S5 272-354'!$AY4="|","|",DH$21+'INF S5 272-354'!$AY4)</f>
        <v>0.3447521114417989</v>
      </c>
      <c r="DI7" s="86">
        <f ca="1">IF('INF S5 272-354'!$AC4="|","|",DI$21+'INF S5 272-354'!$AC4)</f>
        <v>0.35399588458994713</v>
      </c>
      <c r="DJ7" s="267"/>
      <c r="DK7" s="267">
        <f ca="1">IF('INF S5 272-354'!$AY4="|","|",DK$21+'INF S5 272-354'!$AY4)</f>
        <v>0.38641877810846559</v>
      </c>
      <c r="DL7" s="86">
        <f ca="1">IF('INF S5 272-354'!$AC4="|","|",DL$21+'INF S5 272-354'!$AC4)</f>
        <v>0.39566255125661376</v>
      </c>
      <c r="DM7" s="267"/>
      <c r="DN7" s="267">
        <f ca="1">IF('INF S5 272-354'!$AY4="|","|",DN$21+'INF S5 272-354'!$AY4)</f>
        <v>0.42808544477513222</v>
      </c>
      <c r="DO7" s="86">
        <f ca="1">IF('INF S5 272-354'!$AC4="|","|",DO$21+'INF S5 272-354'!$AC4)</f>
        <v>0.43732921792328044</v>
      </c>
      <c r="DP7" s="267"/>
      <c r="DQ7" s="267"/>
      <c r="DR7" s="85">
        <f ca="1">IF('INF S5 272-354'!$BA4="|","|",DR$21+'INF S5 272-354'!$BA4)</f>
        <v>0.47618338458994708</v>
      </c>
      <c r="DS7" s="267">
        <f ca="1">IF('INF S5 272-354'!$AY4="|","|",DS$21+'INF S5 272-354'!$AY4)</f>
        <v>0.49058544477513227</v>
      </c>
      <c r="DT7" s="86">
        <f ca="1">IF('INF S5 272-354'!$AC4="|","|",DT$21+'INF S5 272-354'!$AC4)</f>
        <v>0.52066255125661376</v>
      </c>
      <c r="DU7" s="267"/>
      <c r="DV7" s="86">
        <f ca="1">IF('INF S5 272-354'!$AC4="|","|",DV$21+'INF S5 272-354'!$AC4)</f>
        <v>0.56232921792328039</v>
      </c>
      <c r="DW7" s="267">
        <f ca="1">IF('INF S5 272-354'!$AY4="|","|",DW$21+'INF S5 272-354'!$AY4)</f>
        <v>0.57391877810846559</v>
      </c>
      <c r="DX7" s="86">
        <f ca="1">IF('INF S5 272-354'!$AC4="|","|",DX$21+'INF S5 272-354'!$AC4)</f>
        <v>0.60399588458994702</v>
      </c>
      <c r="DY7" s="267"/>
      <c r="DZ7" s="267"/>
      <c r="EA7" s="85">
        <f ca="1">IF('INF S5 272-354'!$BA4="|","|",EA$21+'INF S5 272-354'!$BA4)</f>
        <v>0.64285005125661376</v>
      </c>
      <c r="EB7" s="267">
        <f ca="1">IF('INF S5 272-354'!$AY4="|","|",EB$21+'INF S5 272-354'!$AY4)</f>
        <v>0.65725211144179896</v>
      </c>
      <c r="EC7" s="86">
        <f ca="1">IF('INF S5 272-354'!$AC4="|","|",EC$21+'INF S5 272-354'!$AC4)</f>
        <v>0.68732921792328039</v>
      </c>
      <c r="ED7" s="267"/>
      <c r="EE7" s="267">
        <f ca="1">IF('INF S5 272-354'!$AY4="|","|",EE$21+'INF S5 272-354'!$AY4)</f>
        <v>0.71975211144179896</v>
      </c>
      <c r="EF7" s="86">
        <f ca="1">IF('INF S5 272-354'!$AC4="|","|",EF$21+'INF S5 272-354'!$AC4)</f>
        <v>0.72899588458994702</v>
      </c>
      <c r="EG7" s="267"/>
      <c r="EH7" s="267">
        <f ca="1">IF('INF S5 272-354'!$AY4="|","|",EH$21+'INF S5 272-354'!$AY4)</f>
        <v>0.76141877810846559</v>
      </c>
      <c r="EI7" s="86">
        <f ca="1">IF('INF S5 272-354'!$AC4="|","|",EI$21+'INF S5 272-354'!$AC4)</f>
        <v>0.77066255125661376</v>
      </c>
      <c r="EJ7" s="267"/>
      <c r="EK7" s="267">
        <f ca="1">IF('INF S5 272-354'!$AY4="|","|",EK$21+'INF S5 272-354'!$AY4)</f>
        <v>0.80308544477513222</v>
      </c>
      <c r="EL7" s="267"/>
      <c r="EM7" s="85">
        <f ca="1">IF('INF S5 272-354'!$BA4="|","|",EM$21+'INF S5 272-354'!$BA4)</f>
        <v>0.80951671792328039</v>
      </c>
      <c r="EN7" s="267"/>
      <c r="EO7" s="267">
        <f ca="1">IF('INF S5 272-354'!$AY4="|","|",EO$21+'INF S5 272-354'!$AY4)</f>
        <v>0.84475211144179896</v>
      </c>
      <c r="EP7" s="86">
        <f ca="1">IF('INF S5 272-354'!$AC4="|","|",EP$21+'INF S5 272-354'!$AC4)</f>
        <v>0.85399588458994702</v>
      </c>
      <c r="EQ7" s="267"/>
      <c r="ER7" s="86">
        <f ca="1">IF('INF S5 272-354'!$AC4="|","|",ER$21+'INF S5 272-354'!$AC4)</f>
        <v>0.89566255125661376</v>
      </c>
      <c r="ES7" s="267">
        <f ca="1">IF('INF S5 272-354'!$AY4="|","|",ES$21+'INF S5 272-354'!$AY4)</f>
        <v>0.90725211144179896</v>
      </c>
      <c r="ET7" s="86">
        <f ca="1">IF('INF S5 272-354'!$AC4="|","|",ET$21+'INF S5 272-354'!$AC4)</f>
        <v>0.93732921792328039</v>
      </c>
      <c r="EU7" s="267"/>
      <c r="EV7" s="84"/>
      <c r="EW7" s="84"/>
      <c r="EX7" s="84">
        <f ca="1">IF('INF S5 272-354'!$AY4="|","|",EX$21+'INF S5 272-354'!$AY4)</f>
        <v>0.99058544477513233</v>
      </c>
      <c r="EY7" s="84">
        <f ca="1">IF('INF S5 272-354'!$AY4="|","|",EY$21+'INF S5 272-354'!$AY4)</f>
        <v>1.0322521114417991</v>
      </c>
    </row>
    <row r="8" spans="1:155">
      <c r="A8" s="185">
        <f ca="1">'INF S5 272-354'!$AH5</f>
        <v>59.930999999999983</v>
      </c>
      <c r="B8" s="155" t="str">
        <f ca="1">'INF S5 272-354'!$AI5</f>
        <v>Mieszków</v>
      </c>
      <c r="C8" s="99"/>
      <c r="D8" s="83">
        <f ca="1">IF('INF S5 272-354'!$AQ5="|","|",D$7+'INF S5 272-354'!$AQ5)</f>
        <v>0.20045608134920634</v>
      </c>
      <c r="E8" s="83"/>
      <c r="F8" s="82">
        <f ca="1">IF('INF S5 272-354'!$AR5="|","|",F$7+'INF S5 272-354'!$AR5)</f>
        <v>0.23378941468253966</v>
      </c>
      <c r="G8" s="83">
        <f ca="1">IF('INF S5 272-354'!$AQ5="|","|",G$7+'INF S5 272-354'!$AQ5)</f>
        <v>0.24212274801587302</v>
      </c>
      <c r="H8" s="83"/>
      <c r="I8" s="82">
        <f ca="1">IF('INF S5 272-354'!$AR5="|","|",I$7+'INF S5 272-354'!$AR5)</f>
        <v>0.27545608134920629</v>
      </c>
      <c r="J8" s="83">
        <f ca="1">IF('INF S5 272-354'!$AQ5="|","|",J$7+'INF S5 272-354'!$AQ5)</f>
        <v>0.28378941468253971</v>
      </c>
      <c r="K8" s="83"/>
      <c r="L8" s="82">
        <f ca="1">IF('INF S5 272-354'!$AR5="|","|",L$7+'INF S5 272-354'!$AR5)</f>
        <v>0.31712274801587303</v>
      </c>
      <c r="M8" s="83">
        <f ca="1">IF('INF S5 272-354'!$AQ5="|","|",M$7+'INF S5 272-354'!$AQ5)</f>
        <v>0.32545608134920634</v>
      </c>
      <c r="N8" s="83"/>
      <c r="O8" s="82">
        <f ca="1">IF('INF S5 272-354'!$AR5="|","|",O$7+'INF S5 272-354'!$AR5)</f>
        <v>0.35878941468253966</v>
      </c>
      <c r="P8" s="83">
        <f ca="1">IF('INF S5 272-354'!$AQ5="|","|",P$7+'INF S5 272-354'!$AQ5)</f>
        <v>0.38795608134920634</v>
      </c>
      <c r="Q8" s="190" t="str">
        <f ca="1">IF('INF S5 272-354'!$AS5="|","|",Q$7+'INF S5 272-354'!$AS5)</f>
        <v>|</v>
      </c>
      <c r="R8" s="83"/>
      <c r="S8" s="82">
        <f ca="1">IF('INF S5 272-354'!$AR5="|","|",S$7+'INF S5 272-354'!$AR5)</f>
        <v>0.44212274801587303</v>
      </c>
      <c r="T8" s="83">
        <f ca="1">IF('INF S5 272-354'!$AQ5="|","|",T$7+'INF S5 272-354'!$AQ5)</f>
        <v>0.47128941468253971</v>
      </c>
      <c r="U8" s="82">
        <f ca="1">IF('INF S5 272-354'!$AR5="|","|",U$7+'INF S5 272-354'!$AR5)</f>
        <v>0.48378941468253966</v>
      </c>
      <c r="V8" s="83"/>
      <c r="W8" s="82">
        <f ca="1">IF('INF S5 272-354'!$AR5="|","|",W$7+'INF S5 272-354'!$AR5)</f>
        <v>0.52545608134920641</v>
      </c>
      <c r="X8" s="83">
        <f ca="1">IF('INF S5 272-354'!$AQ5="|","|",X$7+'INF S5 272-354'!$AQ5)</f>
        <v>0.55462274801587308</v>
      </c>
      <c r="Y8" s="190" t="str">
        <f ca="1">IF('INF S5 272-354'!$AS5="|","|",Y$7+'INF S5 272-354'!$AS5)</f>
        <v>|</v>
      </c>
      <c r="Z8" s="83"/>
      <c r="AA8" s="82">
        <f ca="1">IF('INF S5 272-354'!$AR5="|","|",AA$7+'INF S5 272-354'!$AR5)</f>
        <v>0.60878941468253966</v>
      </c>
      <c r="AB8" s="83">
        <f ca="1">IF('INF S5 272-354'!$AQ5="|","|",AB$7+'INF S5 272-354'!$AQ5)</f>
        <v>0.61712274801587308</v>
      </c>
      <c r="AC8" s="83"/>
      <c r="AD8" s="82">
        <f ca="1">IF('INF S5 272-354'!$AR5="|","|",AD$7+'INF S5 272-354'!$AR5)</f>
        <v>0.65045608134920641</v>
      </c>
      <c r="AE8" s="83">
        <f ca="1">IF('INF S5 272-354'!$AQ5="|","|",AE$7+'INF S5 272-354'!$AQ5)</f>
        <v>0.65878941468253971</v>
      </c>
      <c r="AF8" s="83"/>
      <c r="AG8" s="82">
        <f ca="1">IF('INF S5 272-354'!$AR5="|","|",AG$7+'INF S5 272-354'!$AR5)</f>
        <v>0.69212274801587303</v>
      </c>
      <c r="AH8" s="83">
        <f ca="1">IF('INF S5 272-354'!$AQ5="|","|",AH$7+'INF S5 272-354'!$AQ5)</f>
        <v>0.70045608134920634</v>
      </c>
      <c r="AI8" s="83"/>
      <c r="AJ8" s="190" t="str">
        <f ca="1">IF('INF S5 272-354'!$AS5="|","|",AJ$7+'INF S5 272-354'!$AS5)</f>
        <v>|</v>
      </c>
      <c r="AK8" s="83">
        <f ca="1">IF('INF S5 272-354'!$AQ5="|","|",AK$7+'INF S5 272-354'!$AQ5)</f>
        <v>0.74212274801587297</v>
      </c>
      <c r="AL8" s="83"/>
      <c r="AM8" s="82">
        <f ca="1">IF('INF S5 272-354'!$AR5="|","|",AM$7+'INF S5 272-354'!$AR5)</f>
        <v>0.77545608134920629</v>
      </c>
      <c r="AN8" s="83">
        <f ca="1">IF('INF S5 272-354'!$AQ5="|","|",AN$7+'INF S5 272-354'!$AQ5)</f>
        <v>0.80462274801587297</v>
      </c>
      <c r="AO8" s="82">
        <f ca="1">IF('INF S5 272-354'!$AR5="|","|",AO$7+'INF S5 272-354'!$AR5)</f>
        <v>0.81712274801587303</v>
      </c>
      <c r="AP8" s="83"/>
      <c r="AQ8" s="82">
        <f ca="1">IF('INF S5 272-354'!$AR5="|","|",AQ$7+'INF S5 272-354'!$AR5)</f>
        <v>0.85878941468253966</v>
      </c>
      <c r="AR8" s="83">
        <f ca="1">IF('INF S5 272-354'!$AQ5="|","|",AR$7+'INF S5 272-354'!$AQ5)</f>
        <v>0.88795608134920634</v>
      </c>
      <c r="AS8" s="190" t="str">
        <f ca="1">IF('INF S5 272-354'!$AS5="|","|",AS$7+'INF S5 272-354'!$AS5)</f>
        <v>|</v>
      </c>
      <c r="AT8" s="83">
        <f ca="1">IF('INF S5 272-354'!$AQ5="|","|",AT$7+'INF S5 272-354'!$AQ5)</f>
        <v>0.92962274801587297</v>
      </c>
      <c r="AU8" s="83">
        <f ca="1">IF('INF S5 272-354'!$AQ5="|","|",AU$7+'INF S5 272-354'!$AQ5)</f>
        <v>0.9712894146825396</v>
      </c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Z8" s="185">
        <f ca="1">'INF S5 272-354'!$AH5</f>
        <v>59.930999999999983</v>
      </c>
      <c r="DA8" s="155" t="str">
        <f ca="1">'INF S5 272-354'!$AI5</f>
        <v>Mieszków</v>
      </c>
      <c r="DB8" s="99"/>
      <c r="DC8" s="268">
        <f ca="1">IF('INF S5 272-354'!$AY5="|","|",DC$21+'INF S5 272-354'!$AY5)</f>
        <v>0.25783769675925927</v>
      </c>
      <c r="DD8" s="82">
        <f ca="1">IF('INF S5 272-354'!$AZ5="|","|",DD$21+'INF S5 272-354'!$AZ5)</f>
        <v>0.26708146990740744</v>
      </c>
      <c r="DE8" s="268">
        <f ca="1">IF('INF S5 272-354'!$AY5="|","|",DE$21+'INF S5 272-354'!$AY5)</f>
        <v>0.29950436342592596</v>
      </c>
      <c r="DF8" s="190" t="str">
        <f ca="1">IF('INF S5 272-354'!$BA5="|","|",DF$21+'INF S5 272-354'!$BA5)</f>
        <v>|</v>
      </c>
      <c r="DG8" s="268"/>
      <c r="DH8" s="268">
        <f ca="1">IF('INF S5 272-354'!$AY5="|","|",DH$21+'INF S5 272-354'!$AY5)</f>
        <v>0.34117103009259259</v>
      </c>
      <c r="DI8" s="82">
        <f ca="1">IF('INF S5 272-354'!$AZ5="|","|",DI$21+'INF S5 272-354'!$AZ5)</f>
        <v>0.35041480324074076</v>
      </c>
      <c r="DJ8" s="268"/>
      <c r="DK8" s="268">
        <f ca="1">IF('INF S5 272-354'!$AY5="|","|",DK$21+'INF S5 272-354'!$AY5)</f>
        <v>0.38283769675925927</v>
      </c>
      <c r="DL8" s="82">
        <f ca="1">IF('INF S5 272-354'!$AZ5="|","|",DL$21+'INF S5 272-354'!$AZ5)</f>
        <v>0.39208146990740739</v>
      </c>
      <c r="DM8" s="268"/>
      <c r="DN8" s="268">
        <f ca="1">IF('INF S5 272-354'!$AY5="|","|",DN$21+'INF S5 272-354'!$AY5)</f>
        <v>0.4245043634259259</v>
      </c>
      <c r="DO8" s="82">
        <f ca="1">IF('INF S5 272-354'!$AZ5="|","|",DO$21+'INF S5 272-354'!$AZ5)</f>
        <v>0.43374813657407407</v>
      </c>
      <c r="DP8" s="268"/>
      <c r="DQ8" s="268"/>
      <c r="DR8" s="190" t="str">
        <f ca="1">IF('INF S5 272-354'!$BA5="|","|",DR$21+'INF S5 272-354'!$BA5)</f>
        <v>|</v>
      </c>
      <c r="DS8" s="268">
        <f ca="1">IF('INF S5 272-354'!$AY5="|","|",DS$21+'INF S5 272-354'!$AY5)</f>
        <v>0.48700436342592596</v>
      </c>
      <c r="DT8" s="82">
        <f ca="1">IF('INF S5 272-354'!$AZ5="|","|",DT$21+'INF S5 272-354'!$AZ5)</f>
        <v>0.51708146990740744</v>
      </c>
      <c r="DU8" s="268"/>
      <c r="DV8" s="82">
        <f ca="1">IF('INF S5 272-354'!$AZ5="|","|",DV$21+'INF S5 272-354'!$AZ5)</f>
        <v>0.55874813657407407</v>
      </c>
      <c r="DW8" s="268">
        <f ca="1">IF('INF S5 272-354'!$AY5="|","|",DW$21+'INF S5 272-354'!$AY5)</f>
        <v>0.57033769675925927</v>
      </c>
      <c r="DX8" s="82">
        <f ca="1">IF('INF S5 272-354'!$AZ5="|","|",DX$21+'INF S5 272-354'!$AZ5)</f>
        <v>0.6004148032407407</v>
      </c>
      <c r="DY8" s="268"/>
      <c r="DZ8" s="268"/>
      <c r="EA8" s="190" t="str">
        <f ca="1">IF('INF S5 272-354'!$BA5="|","|",EA$21+'INF S5 272-354'!$BA5)</f>
        <v>|</v>
      </c>
      <c r="EB8" s="268">
        <f ca="1">IF('INF S5 272-354'!$AY5="|","|",EB$21+'INF S5 272-354'!$AY5)</f>
        <v>0.65367103009259264</v>
      </c>
      <c r="EC8" s="82">
        <f ca="1">IF('INF S5 272-354'!$AZ5="|","|",EC$21+'INF S5 272-354'!$AZ5)</f>
        <v>0.68374813657407407</v>
      </c>
      <c r="ED8" s="268"/>
      <c r="EE8" s="268">
        <f ca="1">IF('INF S5 272-354'!$AY5="|","|",EE$21+'INF S5 272-354'!$AY5)</f>
        <v>0.71617103009259264</v>
      </c>
      <c r="EF8" s="82">
        <f ca="1">IF('INF S5 272-354'!$AZ5="|","|",EF$21+'INF S5 272-354'!$AZ5)</f>
        <v>0.7254148032407407</v>
      </c>
      <c r="EG8" s="268"/>
      <c r="EH8" s="268">
        <f ca="1">IF('INF S5 272-354'!$AY5="|","|",EH$21+'INF S5 272-354'!$AY5)</f>
        <v>0.75783769675925927</v>
      </c>
      <c r="EI8" s="82">
        <f ca="1">IF('INF S5 272-354'!$AZ5="|","|",EI$21+'INF S5 272-354'!$AZ5)</f>
        <v>0.76708146990740744</v>
      </c>
      <c r="EJ8" s="268"/>
      <c r="EK8" s="268">
        <f ca="1">IF('INF S5 272-354'!$AY5="|","|",EK$21+'INF S5 272-354'!$AY5)</f>
        <v>0.7995043634259259</v>
      </c>
      <c r="EL8" s="268"/>
      <c r="EM8" s="190" t="str">
        <f ca="1">IF('INF S5 272-354'!$BA5="|","|",EM$21+'INF S5 272-354'!$BA5)</f>
        <v>|</v>
      </c>
      <c r="EN8" s="268"/>
      <c r="EO8" s="268">
        <f ca="1">IF('INF S5 272-354'!$AY5="|","|",EO$21+'INF S5 272-354'!$AY5)</f>
        <v>0.84117103009259264</v>
      </c>
      <c r="EP8" s="82">
        <f ca="1">IF('INF S5 272-354'!$AZ5="|","|",EP$21+'INF S5 272-354'!$AZ5)</f>
        <v>0.8504148032407407</v>
      </c>
      <c r="EQ8" s="268"/>
      <c r="ER8" s="82">
        <f ca="1">IF('INF S5 272-354'!$AZ5="|","|",ER$21+'INF S5 272-354'!$AZ5)</f>
        <v>0.89208146990740744</v>
      </c>
      <c r="ES8" s="268">
        <f ca="1">IF('INF S5 272-354'!$AY5="|","|",ES$21+'INF S5 272-354'!$AY5)</f>
        <v>0.90367103009259264</v>
      </c>
      <c r="ET8" s="82">
        <f ca="1">IF('INF S5 272-354'!$AZ5="|","|",ET$21+'INF S5 272-354'!$AZ5)</f>
        <v>0.93374813657407407</v>
      </c>
      <c r="EU8" s="268"/>
      <c r="EV8" s="83"/>
      <c r="EW8" s="83"/>
      <c r="EX8" s="83">
        <f ca="1">IF('INF S5 272-354'!$AY5="|","|",EX$21+'INF S5 272-354'!$AY5)</f>
        <v>0.98700436342592601</v>
      </c>
      <c r="EY8" s="83">
        <f ca="1">IF('INF S5 272-354'!$AY5="|","|",EY$21+'INF S5 272-354'!$AY5)</f>
        <v>1.0286710300925925</v>
      </c>
    </row>
    <row r="9" spans="1:155">
      <c r="A9" s="185">
        <f ca="1">'INF S5 272-354'!$AH6</f>
        <v>51.58499999999998</v>
      </c>
      <c r="B9" s="155" t="str">
        <f ca="1">'INF S5 272-354'!$AI6</f>
        <v>Chocicza</v>
      </c>
      <c r="C9" s="99"/>
      <c r="D9" s="83">
        <f ca="1">IF('INF S5 272-354'!$AQ6="|","|",D$7+'INF S5 272-354'!$AQ6)</f>
        <v>0.20461601190476189</v>
      </c>
      <c r="E9" s="83"/>
      <c r="F9" s="82">
        <f ca="1">IF('INF S5 272-354'!$AR6="|","|",F$7+'INF S5 272-354'!$AR6)</f>
        <v>0.23794934523809522</v>
      </c>
      <c r="G9" s="83">
        <f ca="1">IF('INF S5 272-354'!$AQ6="|","|",G$7+'INF S5 272-354'!$AQ6)</f>
        <v>0.24628267857142858</v>
      </c>
      <c r="H9" s="83"/>
      <c r="I9" s="82">
        <f ca="1">IF('INF S5 272-354'!$AR6="|","|",I$7+'INF S5 272-354'!$AR6)</f>
        <v>0.27961601190476187</v>
      </c>
      <c r="J9" s="83">
        <f ca="1">IF('INF S5 272-354'!$AQ6="|","|",J$7+'INF S5 272-354'!$AQ6)</f>
        <v>0.28794934523809523</v>
      </c>
      <c r="K9" s="83"/>
      <c r="L9" s="82">
        <f ca="1">IF('INF S5 272-354'!$AR6="|","|",L$7+'INF S5 272-354'!$AR6)</f>
        <v>0.32128267857142856</v>
      </c>
      <c r="M9" s="83">
        <f ca="1">IF('INF S5 272-354'!$AQ6="|","|",M$7+'INF S5 272-354'!$AQ6)</f>
        <v>0.32961601190476192</v>
      </c>
      <c r="N9" s="83"/>
      <c r="O9" s="82">
        <f ca="1">IF('INF S5 272-354'!$AR6="|","|",O$7+'INF S5 272-354'!$AR6)</f>
        <v>0.36294934523809519</v>
      </c>
      <c r="P9" s="83">
        <f ca="1">IF('INF S5 272-354'!$AQ6="|","|",P$7+'INF S5 272-354'!$AQ6)</f>
        <v>0.39211601190476192</v>
      </c>
      <c r="Q9" s="190" t="str">
        <f ca="1">IF('INF S5 272-354'!$AS6="|","|",Q$7+'INF S5 272-354'!$AS6)</f>
        <v>|</v>
      </c>
      <c r="R9" s="83"/>
      <c r="S9" s="82">
        <f ca="1">IF('INF S5 272-354'!$AR6="|","|",S$7+'INF S5 272-354'!$AR6)</f>
        <v>0.44628267857142856</v>
      </c>
      <c r="T9" s="83">
        <f ca="1">IF('INF S5 272-354'!$AQ6="|","|",T$7+'INF S5 272-354'!$AQ6)</f>
        <v>0.47544934523809523</v>
      </c>
      <c r="U9" s="82">
        <f ca="1">IF('INF S5 272-354'!$AR6="|","|",U$7+'INF S5 272-354'!$AR6)</f>
        <v>0.48794934523809519</v>
      </c>
      <c r="V9" s="83"/>
      <c r="W9" s="82">
        <f ca="1">IF('INF S5 272-354'!$AR6="|","|",W$7+'INF S5 272-354'!$AR6)</f>
        <v>0.52961601190476193</v>
      </c>
      <c r="X9" s="83">
        <f ca="1">IF('INF S5 272-354'!$AQ6="|","|",X$7+'INF S5 272-354'!$AQ6)</f>
        <v>0.5587826785714286</v>
      </c>
      <c r="Y9" s="190" t="str">
        <f ca="1">IF('INF S5 272-354'!$AS6="|","|",Y$7+'INF S5 272-354'!$AS6)</f>
        <v>|</v>
      </c>
      <c r="Z9" s="83"/>
      <c r="AA9" s="82">
        <f ca="1">IF('INF S5 272-354'!$AR6="|","|",AA$7+'INF S5 272-354'!$AR6)</f>
        <v>0.61294934523809519</v>
      </c>
      <c r="AB9" s="83">
        <f ca="1">IF('INF S5 272-354'!$AQ6="|","|",AB$7+'INF S5 272-354'!$AQ6)</f>
        <v>0.6212826785714286</v>
      </c>
      <c r="AC9" s="83"/>
      <c r="AD9" s="82">
        <f ca="1">IF('INF S5 272-354'!$AR6="|","|",AD$7+'INF S5 272-354'!$AR6)</f>
        <v>0.65461601190476193</v>
      </c>
      <c r="AE9" s="83">
        <f ca="1">IF('INF S5 272-354'!$AQ6="|","|",AE$7+'INF S5 272-354'!$AQ6)</f>
        <v>0.66294934523809523</v>
      </c>
      <c r="AF9" s="83"/>
      <c r="AG9" s="82">
        <f ca="1">IF('INF S5 272-354'!$AR6="|","|",AG$7+'INF S5 272-354'!$AR6)</f>
        <v>0.69628267857142856</v>
      </c>
      <c r="AH9" s="83">
        <f ca="1">IF('INF S5 272-354'!$AQ6="|","|",AH$7+'INF S5 272-354'!$AQ6)</f>
        <v>0.70461601190476186</v>
      </c>
      <c r="AI9" s="83"/>
      <c r="AJ9" s="190" t="str">
        <f ca="1">IF('INF S5 272-354'!$AS6="|","|",AJ$7+'INF S5 272-354'!$AS6)</f>
        <v>|</v>
      </c>
      <c r="AK9" s="83">
        <f ca="1">IF('INF S5 272-354'!$AQ6="|","|",AK$7+'INF S5 272-354'!$AQ6)</f>
        <v>0.74628267857142849</v>
      </c>
      <c r="AL9" s="83"/>
      <c r="AM9" s="82">
        <f ca="1">IF('INF S5 272-354'!$AR6="|","|",AM$7+'INF S5 272-354'!$AR6)</f>
        <v>0.77961601190476182</v>
      </c>
      <c r="AN9" s="83">
        <f ca="1">IF('INF S5 272-354'!$AQ6="|","|",AN$7+'INF S5 272-354'!$AQ6)</f>
        <v>0.80878267857142849</v>
      </c>
      <c r="AO9" s="82">
        <f ca="1">IF('INF S5 272-354'!$AR6="|","|",AO$7+'INF S5 272-354'!$AR6)</f>
        <v>0.82128267857142856</v>
      </c>
      <c r="AP9" s="83"/>
      <c r="AQ9" s="82">
        <f ca="1">IF('INF S5 272-354'!$AR6="|","|",AQ$7+'INF S5 272-354'!$AR6)</f>
        <v>0.86294934523809519</v>
      </c>
      <c r="AR9" s="83">
        <f ca="1">IF('INF S5 272-354'!$AQ6="|","|",AR$7+'INF S5 272-354'!$AQ6)</f>
        <v>0.89211601190476186</v>
      </c>
      <c r="AS9" s="190" t="str">
        <f ca="1">IF('INF S5 272-354'!$AS6="|","|",AS$7+'INF S5 272-354'!$AS6)</f>
        <v>|</v>
      </c>
      <c r="AT9" s="83">
        <f ca="1">IF('INF S5 272-354'!$AQ6="|","|",AT$7+'INF S5 272-354'!$AQ6)</f>
        <v>0.93378267857142849</v>
      </c>
      <c r="AU9" s="83">
        <f ca="1">IF('INF S5 272-354'!$AQ6="|","|",AU$7+'INF S5 272-354'!$AQ6)</f>
        <v>0.97544934523809512</v>
      </c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Z9" s="185">
        <f ca="1">'INF S5 272-354'!$AH6</f>
        <v>51.58499999999998</v>
      </c>
      <c r="DA9" s="155" t="str">
        <f ca="1">'INF S5 272-354'!$AI6</f>
        <v>Chocicza</v>
      </c>
      <c r="DB9" s="99"/>
      <c r="DC9" s="268">
        <f ca="1">IF('INF S5 272-354'!$AY6="|","|",DC$21+'INF S5 272-354'!$AY6)</f>
        <v>0.25367776620370369</v>
      </c>
      <c r="DD9" s="82">
        <f ca="1">IF('INF S5 272-354'!$AZ6="|","|",DD$21+'INF S5 272-354'!$AZ6)</f>
        <v>0.26292153935185186</v>
      </c>
      <c r="DE9" s="268">
        <f ca="1">IF('INF S5 272-354'!$AY6="|","|",DE$21+'INF S5 272-354'!$AY6)</f>
        <v>0.29534443287037038</v>
      </c>
      <c r="DF9" s="190" t="str">
        <f ca="1">IF('INF S5 272-354'!$BA6="|","|",DF$21+'INF S5 272-354'!$BA6)</f>
        <v>|</v>
      </c>
      <c r="DG9" s="268"/>
      <c r="DH9" s="268">
        <f ca="1">IF('INF S5 272-354'!$AY6="|","|",DH$21+'INF S5 272-354'!$AY6)</f>
        <v>0.33701109953703701</v>
      </c>
      <c r="DI9" s="82">
        <f ca="1">IF('INF S5 272-354'!$AZ6="|","|",DI$21+'INF S5 272-354'!$AZ6)</f>
        <v>0.34625487268518523</v>
      </c>
      <c r="DJ9" s="268"/>
      <c r="DK9" s="268">
        <f ca="1">IF('INF S5 272-354'!$AY6="|","|",DK$21+'INF S5 272-354'!$AY6)</f>
        <v>0.37867776620370369</v>
      </c>
      <c r="DL9" s="82">
        <f ca="1">IF('INF S5 272-354'!$AZ6="|","|",DL$21+'INF S5 272-354'!$AZ6)</f>
        <v>0.38792153935185186</v>
      </c>
      <c r="DM9" s="268"/>
      <c r="DN9" s="268">
        <f ca="1">IF('INF S5 272-354'!$AY6="|","|",DN$21+'INF S5 272-354'!$AY6)</f>
        <v>0.42034443287037032</v>
      </c>
      <c r="DO9" s="82">
        <f ca="1">IF('INF S5 272-354'!$AZ6="|","|",DO$21+'INF S5 272-354'!$AZ6)</f>
        <v>0.42958820601851855</v>
      </c>
      <c r="DP9" s="268"/>
      <c r="DQ9" s="268"/>
      <c r="DR9" s="190" t="str">
        <f ca="1">IF('INF S5 272-354'!$BA6="|","|",DR$21+'INF S5 272-354'!$BA6)</f>
        <v>|</v>
      </c>
      <c r="DS9" s="268">
        <f ca="1">IF('INF S5 272-354'!$AY6="|","|",DS$21+'INF S5 272-354'!$AY6)</f>
        <v>0.48284443287037038</v>
      </c>
      <c r="DT9" s="82">
        <f ca="1">IF('INF S5 272-354'!$AZ6="|","|",DT$21+'INF S5 272-354'!$AZ6)</f>
        <v>0.51292153935185192</v>
      </c>
      <c r="DU9" s="268"/>
      <c r="DV9" s="82">
        <f ca="1">IF('INF S5 272-354'!$AZ6="|","|",DV$21+'INF S5 272-354'!$AZ6)</f>
        <v>0.55458820601851855</v>
      </c>
      <c r="DW9" s="268">
        <f ca="1">IF('INF S5 272-354'!$AY6="|","|",DW$21+'INF S5 272-354'!$AY6)</f>
        <v>0.56617776620370375</v>
      </c>
      <c r="DX9" s="82">
        <f ca="1">IF('INF S5 272-354'!$AZ6="|","|",DX$21+'INF S5 272-354'!$AZ6)</f>
        <v>0.59625487268518518</v>
      </c>
      <c r="DY9" s="268"/>
      <c r="DZ9" s="268"/>
      <c r="EA9" s="190" t="str">
        <f ca="1">IF('INF S5 272-354'!$BA6="|","|",EA$21+'INF S5 272-354'!$BA6)</f>
        <v>|</v>
      </c>
      <c r="EB9" s="268">
        <f ca="1">IF('INF S5 272-354'!$AY6="|","|",EB$21+'INF S5 272-354'!$AY6)</f>
        <v>0.64951109953703701</v>
      </c>
      <c r="EC9" s="82">
        <f ca="1">IF('INF S5 272-354'!$AZ6="|","|",EC$21+'INF S5 272-354'!$AZ6)</f>
        <v>0.67958820601851855</v>
      </c>
      <c r="ED9" s="268"/>
      <c r="EE9" s="268">
        <f ca="1">IF('INF S5 272-354'!$AY6="|","|",EE$21+'INF S5 272-354'!$AY6)</f>
        <v>0.71201109953703701</v>
      </c>
      <c r="EF9" s="82">
        <f ca="1">IF('INF S5 272-354'!$AZ6="|","|",EF$21+'INF S5 272-354'!$AZ6)</f>
        <v>0.72125487268518518</v>
      </c>
      <c r="EG9" s="268"/>
      <c r="EH9" s="268">
        <f ca="1">IF('INF S5 272-354'!$AY6="|","|",EH$21+'INF S5 272-354'!$AY6)</f>
        <v>0.75367776620370375</v>
      </c>
      <c r="EI9" s="82">
        <f ca="1">IF('INF S5 272-354'!$AZ6="|","|",EI$21+'INF S5 272-354'!$AZ6)</f>
        <v>0.76292153935185192</v>
      </c>
      <c r="EJ9" s="268"/>
      <c r="EK9" s="268">
        <f ca="1">IF('INF S5 272-354'!$AY6="|","|",EK$21+'INF S5 272-354'!$AY6)</f>
        <v>0.79534443287037027</v>
      </c>
      <c r="EL9" s="268"/>
      <c r="EM9" s="190" t="str">
        <f ca="1">IF('INF S5 272-354'!$BA6="|","|",EM$21+'INF S5 272-354'!$BA6)</f>
        <v>|</v>
      </c>
      <c r="EN9" s="268"/>
      <c r="EO9" s="268">
        <f ca="1">IF('INF S5 272-354'!$AY6="|","|",EO$21+'INF S5 272-354'!$AY6)</f>
        <v>0.83701109953703701</v>
      </c>
      <c r="EP9" s="82">
        <f ca="1">IF('INF S5 272-354'!$AZ6="|","|",EP$21+'INF S5 272-354'!$AZ6)</f>
        <v>0.84625487268518518</v>
      </c>
      <c r="EQ9" s="268"/>
      <c r="ER9" s="82">
        <f ca="1">IF('INF S5 272-354'!$AZ6="|","|",ER$21+'INF S5 272-354'!$AZ6)</f>
        <v>0.88792153935185192</v>
      </c>
      <c r="ES9" s="268">
        <f ca="1">IF('INF S5 272-354'!$AY6="|","|",ES$21+'INF S5 272-354'!$AY6)</f>
        <v>0.89951109953703701</v>
      </c>
      <c r="ET9" s="82">
        <f ca="1">IF('INF S5 272-354'!$AZ6="|","|",ET$21+'INF S5 272-354'!$AZ6)</f>
        <v>0.92958820601851855</v>
      </c>
      <c r="EU9" s="268"/>
      <c r="EV9" s="83"/>
      <c r="EW9" s="83"/>
      <c r="EX9" s="83">
        <f ca="1">IF('INF S5 272-354'!$AY6="|","|",EX$21+'INF S5 272-354'!$AY6)</f>
        <v>0.98284443287037049</v>
      </c>
      <c r="EY9" s="83">
        <f ca="1">IF('INF S5 272-354'!$AY6="|","|",EY$21+'INF S5 272-354'!$AY6)</f>
        <v>1.024511099537037</v>
      </c>
    </row>
    <row r="10" spans="1:155">
      <c r="A10" s="185">
        <f ca="1">'INF S5 272-354'!$AH7</f>
        <v>46.686999999999983</v>
      </c>
      <c r="B10" s="154" t="str">
        <f ca="1">'INF S5 272-354'!$AI7</f>
        <v>Solec Wlkp.</v>
      </c>
      <c r="C10" s="99"/>
      <c r="D10" s="83">
        <f ca="1">IF('INF S5 272-354'!$AQ7="|","|",D$7+'INF S5 272-354'!$AQ7)</f>
        <v>0.207458998015873</v>
      </c>
      <c r="E10" s="83"/>
      <c r="F10" s="82" t="str">
        <f ca="1">IF('INF S5 272-354'!$AR7="|","|",F$7+'INF S5 272-354'!$AR7)</f>
        <v>|</v>
      </c>
      <c r="G10" s="83">
        <f ca="1">IF('INF S5 272-354'!$AQ7="|","|",G$7+'INF S5 272-354'!$AQ7)</f>
        <v>0.24912566468253969</v>
      </c>
      <c r="H10" s="83"/>
      <c r="I10" s="82" t="str">
        <f ca="1">IF('INF S5 272-354'!$AR7="|","|",I$7+'INF S5 272-354'!$AR7)</f>
        <v>|</v>
      </c>
      <c r="J10" s="83">
        <f ca="1">IF('INF S5 272-354'!$AQ7="|","|",J$7+'INF S5 272-354'!$AQ7)</f>
        <v>0.29079233134920635</v>
      </c>
      <c r="K10" s="83"/>
      <c r="L10" s="82" t="str">
        <f ca="1">IF('INF S5 272-354'!$AR7="|","|",L$7+'INF S5 272-354'!$AR7)</f>
        <v>|</v>
      </c>
      <c r="M10" s="83">
        <f ca="1">IF('INF S5 272-354'!$AQ7="|","|",M$7+'INF S5 272-354'!$AQ7)</f>
        <v>0.33245899801587303</v>
      </c>
      <c r="N10" s="83"/>
      <c r="O10" s="82" t="str">
        <f ca="1">IF('INF S5 272-354'!$AR7="|","|",O$7+'INF S5 272-354'!$AR7)</f>
        <v>|</v>
      </c>
      <c r="P10" s="83">
        <f ca="1">IF('INF S5 272-354'!$AQ7="|","|",P$7+'INF S5 272-354'!$AQ7)</f>
        <v>0.39495899801587303</v>
      </c>
      <c r="Q10" s="190" t="str">
        <f ca="1">IF('INF S5 272-354'!$AS7="|","|",Q$7+'INF S5 272-354'!$AS7)</f>
        <v>|</v>
      </c>
      <c r="R10" s="83"/>
      <c r="S10" s="82" t="str">
        <f ca="1">IF('INF S5 272-354'!$AR7="|","|",S$7+'INF S5 272-354'!$AR7)</f>
        <v>|</v>
      </c>
      <c r="T10" s="83">
        <f ca="1">IF('INF S5 272-354'!$AQ7="|","|",T$7+'INF S5 272-354'!$AQ7)</f>
        <v>0.47829233134920635</v>
      </c>
      <c r="U10" s="82" t="str">
        <f ca="1">IF('INF S5 272-354'!$AR7="|","|",U$7+'INF S5 272-354'!$AR7)</f>
        <v>|</v>
      </c>
      <c r="V10" s="83"/>
      <c r="W10" s="82" t="str">
        <f ca="1">IF('INF S5 272-354'!$AR7="|","|",W$7+'INF S5 272-354'!$AR7)</f>
        <v>|</v>
      </c>
      <c r="X10" s="83">
        <f ca="1">IF('INF S5 272-354'!$AQ7="|","|",X$7+'INF S5 272-354'!$AQ7)</f>
        <v>0.56162566468253972</v>
      </c>
      <c r="Y10" s="190" t="str">
        <f ca="1">IF('INF S5 272-354'!$AS7="|","|",Y$7+'INF S5 272-354'!$AS7)</f>
        <v>|</v>
      </c>
      <c r="Z10" s="83"/>
      <c r="AA10" s="82" t="str">
        <f ca="1">IF('INF S5 272-354'!$AR7="|","|",AA$7+'INF S5 272-354'!$AR7)</f>
        <v>|</v>
      </c>
      <c r="AB10" s="83">
        <f ca="1">IF('INF S5 272-354'!$AQ7="|","|",AB$7+'INF S5 272-354'!$AQ7)</f>
        <v>0.62412566468253972</v>
      </c>
      <c r="AC10" s="83"/>
      <c r="AD10" s="82" t="str">
        <f ca="1">IF('INF S5 272-354'!$AR7="|","|",AD$7+'INF S5 272-354'!$AR7)</f>
        <v>|</v>
      </c>
      <c r="AE10" s="83">
        <f ca="1">IF('INF S5 272-354'!$AQ7="|","|",AE$7+'INF S5 272-354'!$AQ7)</f>
        <v>0.66579233134920635</v>
      </c>
      <c r="AF10" s="83"/>
      <c r="AG10" s="82" t="str">
        <f ca="1">IF('INF S5 272-354'!$AR7="|","|",AG$7+'INF S5 272-354'!$AR7)</f>
        <v>|</v>
      </c>
      <c r="AH10" s="83">
        <f ca="1">IF('INF S5 272-354'!$AQ7="|","|",AH$7+'INF S5 272-354'!$AQ7)</f>
        <v>0.70745899801587298</v>
      </c>
      <c r="AI10" s="83"/>
      <c r="AJ10" s="190" t="str">
        <f ca="1">IF('INF S5 272-354'!$AS7="|","|",AJ$7+'INF S5 272-354'!$AS7)</f>
        <v>|</v>
      </c>
      <c r="AK10" s="83">
        <f ca="1">IF('INF S5 272-354'!$AQ7="|","|",AK$7+'INF S5 272-354'!$AQ7)</f>
        <v>0.7491256646825396</v>
      </c>
      <c r="AL10" s="83"/>
      <c r="AM10" s="82" t="str">
        <f ca="1">IF('INF S5 272-354'!$AR7="|","|",AM$7+'INF S5 272-354'!$AR7)</f>
        <v>|</v>
      </c>
      <c r="AN10" s="83">
        <f ca="1">IF('INF S5 272-354'!$AQ7="|","|",AN$7+'INF S5 272-354'!$AQ7)</f>
        <v>0.8116256646825396</v>
      </c>
      <c r="AO10" s="82" t="str">
        <f ca="1">IF('INF S5 272-354'!$AR7="|","|",AO$7+'INF S5 272-354'!$AR7)</f>
        <v>|</v>
      </c>
      <c r="AP10" s="83"/>
      <c r="AQ10" s="82" t="str">
        <f ca="1">IF('INF S5 272-354'!$AR7="|","|",AQ$7+'INF S5 272-354'!$AR7)</f>
        <v>|</v>
      </c>
      <c r="AR10" s="83">
        <f ca="1">IF('INF S5 272-354'!$AQ7="|","|",AR$7+'INF S5 272-354'!$AQ7)</f>
        <v>0.89495899801587298</v>
      </c>
      <c r="AS10" s="190" t="str">
        <f ca="1">IF('INF S5 272-354'!$AS7="|","|",AS$7+'INF S5 272-354'!$AS7)</f>
        <v>|</v>
      </c>
      <c r="AT10" s="83">
        <f ca="1">IF('INF S5 272-354'!$AQ7="|","|",AT$7+'INF S5 272-354'!$AQ7)</f>
        <v>0.9366256646825396</v>
      </c>
      <c r="AU10" s="83">
        <f ca="1">IF('INF S5 272-354'!$AQ7="|","|",AU$7+'INF S5 272-354'!$AQ7)</f>
        <v>0.97829233134920623</v>
      </c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Z10" s="185">
        <f ca="1">'INF S5 272-354'!$AH7</f>
        <v>46.686999999999983</v>
      </c>
      <c r="DA10" s="154" t="str">
        <f ca="1">'INF S5 272-354'!$AI7</f>
        <v>Solec Wlkp.</v>
      </c>
      <c r="DB10" s="99"/>
      <c r="DC10" s="268">
        <f ca="1">IF('INF S5 272-354'!$AY7="|","|",DC$21+'INF S5 272-354'!$AY7)</f>
        <v>0.25083478009259258</v>
      </c>
      <c r="DD10" s="82" t="str">
        <f ca="1">IF('INF S5 272-354'!$AZ7="|","|",DD$21+'INF S5 272-354'!$AZ7)</f>
        <v>|</v>
      </c>
      <c r="DE10" s="268">
        <f ca="1">IF('INF S5 272-354'!$AY7="|","|",DE$21+'INF S5 272-354'!$AY7)</f>
        <v>0.29250144675925926</v>
      </c>
      <c r="DF10" s="190" t="str">
        <f ca="1">IF('INF S5 272-354'!$BA7="|","|",DF$21+'INF S5 272-354'!$BA7)</f>
        <v>|</v>
      </c>
      <c r="DG10" s="268"/>
      <c r="DH10" s="268">
        <f ca="1">IF('INF S5 272-354'!$AY7="|","|",DH$21+'INF S5 272-354'!$AY7)</f>
        <v>0.33416811342592589</v>
      </c>
      <c r="DI10" s="82" t="str">
        <f ca="1">IF('INF S5 272-354'!$AZ7="|","|",DI$21+'INF S5 272-354'!$AZ7)</f>
        <v>|</v>
      </c>
      <c r="DJ10" s="268"/>
      <c r="DK10" s="268">
        <f ca="1">IF('INF S5 272-354'!$AY7="|","|",DK$21+'INF S5 272-354'!$AY7)</f>
        <v>0.37583478009259258</v>
      </c>
      <c r="DL10" s="82" t="str">
        <f ca="1">IF('INF S5 272-354'!$AZ7="|","|",DL$21+'INF S5 272-354'!$AZ7)</f>
        <v>|</v>
      </c>
      <c r="DM10" s="268"/>
      <c r="DN10" s="268">
        <f ca="1">IF('INF S5 272-354'!$AY7="|","|",DN$21+'INF S5 272-354'!$AY7)</f>
        <v>0.41750144675925921</v>
      </c>
      <c r="DO10" s="82" t="str">
        <f ca="1">IF('INF S5 272-354'!$AZ7="|","|",DO$21+'INF S5 272-354'!$AZ7)</f>
        <v>|</v>
      </c>
      <c r="DP10" s="268"/>
      <c r="DQ10" s="268"/>
      <c r="DR10" s="190" t="str">
        <f ca="1">IF('INF S5 272-354'!$BA7="|","|",DR$21+'INF S5 272-354'!$BA7)</f>
        <v>|</v>
      </c>
      <c r="DS10" s="268">
        <f ca="1">IF('INF S5 272-354'!$AY7="|","|",DS$21+'INF S5 272-354'!$AY7)</f>
        <v>0.48000144675925926</v>
      </c>
      <c r="DT10" s="82" t="str">
        <f ca="1">IF('INF S5 272-354'!$AZ7="|","|",DT$21+'INF S5 272-354'!$AZ7)</f>
        <v>|</v>
      </c>
      <c r="DU10" s="268"/>
      <c r="DV10" s="82" t="str">
        <f ca="1">IF('INF S5 272-354'!$AZ7="|","|",DV$21+'INF S5 272-354'!$AZ7)</f>
        <v>|</v>
      </c>
      <c r="DW10" s="268">
        <f ca="1">IF('INF S5 272-354'!$AY7="|","|",DW$21+'INF S5 272-354'!$AY7)</f>
        <v>0.56333478009259264</v>
      </c>
      <c r="DX10" s="82" t="str">
        <f ca="1">IF('INF S5 272-354'!$AZ7="|","|",DX$21+'INF S5 272-354'!$AZ7)</f>
        <v>|</v>
      </c>
      <c r="DY10" s="268"/>
      <c r="DZ10" s="268"/>
      <c r="EA10" s="190" t="str">
        <f ca="1">IF('INF S5 272-354'!$BA7="|","|",EA$21+'INF S5 272-354'!$BA7)</f>
        <v>|</v>
      </c>
      <c r="EB10" s="268">
        <f ca="1">IF('INF S5 272-354'!$AY7="|","|",EB$21+'INF S5 272-354'!$AY7)</f>
        <v>0.64666811342592601</v>
      </c>
      <c r="EC10" s="82" t="str">
        <f ca="1">IF('INF S5 272-354'!$AZ7="|","|",EC$21+'INF S5 272-354'!$AZ7)</f>
        <v>|</v>
      </c>
      <c r="ED10" s="268"/>
      <c r="EE10" s="268">
        <f ca="1">IF('INF S5 272-354'!$AY7="|","|",EE$21+'INF S5 272-354'!$AY7)</f>
        <v>0.70916811342592601</v>
      </c>
      <c r="EF10" s="82" t="str">
        <f ca="1">IF('INF S5 272-354'!$AZ7="|","|",EF$21+'INF S5 272-354'!$AZ7)</f>
        <v>|</v>
      </c>
      <c r="EG10" s="268"/>
      <c r="EH10" s="268">
        <f ca="1">IF('INF S5 272-354'!$AY7="|","|",EH$21+'INF S5 272-354'!$AY7)</f>
        <v>0.75083478009259264</v>
      </c>
      <c r="EI10" s="82" t="str">
        <f ca="1">IF('INF S5 272-354'!$AZ7="|","|",EI$21+'INF S5 272-354'!$AZ7)</f>
        <v>|</v>
      </c>
      <c r="EJ10" s="268"/>
      <c r="EK10" s="268">
        <f ca="1">IF('INF S5 272-354'!$AY7="|","|",EK$21+'INF S5 272-354'!$AY7)</f>
        <v>0.79250144675925926</v>
      </c>
      <c r="EL10" s="268"/>
      <c r="EM10" s="190" t="str">
        <f ca="1">IF('INF S5 272-354'!$BA7="|","|",EM$21+'INF S5 272-354'!$BA7)</f>
        <v>|</v>
      </c>
      <c r="EN10" s="268"/>
      <c r="EO10" s="268">
        <f ca="1">IF('INF S5 272-354'!$AY7="|","|",EO$21+'INF S5 272-354'!$AY7)</f>
        <v>0.83416811342592601</v>
      </c>
      <c r="EP10" s="82" t="str">
        <f ca="1">IF('INF S5 272-354'!$AZ7="|","|",EP$21+'INF S5 272-354'!$AZ7)</f>
        <v>|</v>
      </c>
      <c r="EQ10" s="268"/>
      <c r="ER10" s="82" t="str">
        <f ca="1">IF('INF S5 272-354'!$AZ7="|","|",ER$21+'INF S5 272-354'!$AZ7)</f>
        <v>|</v>
      </c>
      <c r="ES10" s="268">
        <f ca="1">IF('INF S5 272-354'!$AY7="|","|",ES$21+'INF S5 272-354'!$AY7)</f>
        <v>0.89666811342592601</v>
      </c>
      <c r="ET10" s="82" t="str">
        <f ca="1">IF('INF S5 272-354'!$AZ7="|","|",ET$21+'INF S5 272-354'!$AZ7)</f>
        <v>|</v>
      </c>
      <c r="EU10" s="268"/>
      <c r="EV10" s="83"/>
      <c r="EW10" s="83"/>
      <c r="EX10" s="83">
        <f ca="1">IF('INF S5 272-354'!$AY7="|","|",EX$21+'INF S5 272-354'!$AY7)</f>
        <v>0.98000144675925938</v>
      </c>
      <c r="EY10" s="83">
        <f ca="1">IF('INF S5 272-354'!$AY7="|","|",EY$21+'INF S5 272-354'!$AY7)</f>
        <v>1.021668113425926</v>
      </c>
    </row>
    <row r="11" spans="1:155">
      <c r="A11" s="185">
        <f ca="1">'INF S5 272-354'!$AH8</f>
        <v>43.338999999999999</v>
      </c>
      <c r="B11" s="153" t="str">
        <f ca="1">'INF S5 272-354'!$AI8</f>
        <v>Sulęcinek</v>
      </c>
      <c r="C11" s="99"/>
      <c r="D11" s="83">
        <f ca="1">IF('INF S5 272-354'!$AQ8="|","|",D$7+'INF S5 272-354'!$AQ8)</f>
        <v>0.20970997023809523</v>
      </c>
      <c r="E11" s="83"/>
      <c r="F11" s="82" t="str">
        <f ca="1">IF('INF S5 272-354'!$AR8="|","|",F$7+'INF S5 272-354'!$AR8)</f>
        <v>|</v>
      </c>
      <c r="G11" s="83">
        <f ca="1">IF('INF S5 272-354'!$AQ8="|","|",G$7+'INF S5 272-354'!$AQ8)</f>
        <v>0.25137663690476192</v>
      </c>
      <c r="H11" s="83"/>
      <c r="I11" s="82" t="str">
        <f ca="1">IF('INF S5 272-354'!$AR8="|","|",I$7+'INF S5 272-354'!$AR8)</f>
        <v>|</v>
      </c>
      <c r="J11" s="83">
        <f ca="1">IF('INF S5 272-354'!$AQ8="|","|",J$7+'INF S5 272-354'!$AQ8)</f>
        <v>0.29304330357142855</v>
      </c>
      <c r="K11" s="83"/>
      <c r="L11" s="82" t="str">
        <f ca="1">IF('INF S5 272-354'!$AR8="|","|",L$7+'INF S5 272-354'!$AR8)</f>
        <v>|</v>
      </c>
      <c r="M11" s="83">
        <f ca="1">IF('INF S5 272-354'!$AQ8="|","|",M$7+'INF S5 272-354'!$AQ8)</f>
        <v>0.33470997023809523</v>
      </c>
      <c r="N11" s="83"/>
      <c r="O11" s="82" t="str">
        <f ca="1">IF('INF S5 272-354'!$AR8="|","|",O$7+'INF S5 272-354'!$AR8)</f>
        <v>|</v>
      </c>
      <c r="P11" s="83">
        <f ca="1">IF('INF S5 272-354'!$AQ8="|","|",P$7+'INF S5 272-354'!$AQ8)</f>
        <v>0.39720997023809523</v>
      </c>
      <c r="Q11" s="190" t="str">
        <f ca="1">IF('INF S5 272-354'!$AS8="|","|",Q$7+'INF S5 272-354'!$AS8)</f>
        <v>|</v>
      </c>
      <c r="R11" s="83"/>
      <c r="S11" s="82" t="str">
        <f ca="1">IF('INF S5 272-354'!$AR8="|","|",S$7+'INF S5 272-354'!$AR8)</f>
        <v>|</v>
      </c>
      <c r="T11" s="83">
        <f ca="1">IF('INF S5 272-354'!$AQ8="|","|",T$7+'INF S5 272-354'!$AQ8)</f>
        <v>0.48054330357142855</v>
      </c>
      <c r="U11" s="82" t="str">
        <f ca="1">IF('INF S5 272-354'!$AR8="|","|",U$7+'INF S5 272-354'!$AR8)</f>
        <v>|</v>
      </c>
      <c r="V11" s="83"/>
      <c r="W11" s="82" t="str">
        <f ca="1">IF('INF S5 272-354'!$AR8="|","|",W$7+'INF S5 272-354'!$AR8)</f>
        <v>|</v>
      </c>
      <c r="X11" s="83">
        <f ca="1">IF('INF S5 272-354'!$AQ8="|","|",X$7+'INF S5 272-354'!$AQ8)</f>
        <v>0.56387663690476197</v>
      </c>
      <c r="Y11" s="190" t="str">
        <f ca="1">IF('INF S5 272-354'!$AS8="|","|",Y$7+'INF S5 272-354'!$AS8)</f>
        <v>|</v>
      </c>
      <c r="Z11" s="83"/>
      <c r="AA11" s="82" t="str">
        <f ca="1">IF('INF S5 272-354'!$AR8="|","|",AA$7+'INF S5 272-354'!$AR8)</f>
        <v>|</v>
      </c>
      <c r="AB11" s="83">
        <f ca="1">IF('INF S5 272-354'!$AQ8="|","|",AB$7+'INF S5 272-354'!$AQ8)</f>
        <v>0.62637663690476197</v>
      </c>
      <c r="AC11" s="83"/>
      <c r="AD11" s="82" t="str">
        <f ca="1">IF('INF S5 272-354'!$AR8="|","|",AD$7+'INF S5 272-354'!$AR8)</f>
        <v>|</v>
      </c>
      <c r="AE11" s="83">
        <f ca="1">IF('INF S5 272-354'!$AQ8="|","|",AE$7+'INF S5 272-354'!$AQ8)</f>
        <v>0.6680433035714286</v>
      </c>
      <c r="AF11" s="83"/>
      <c r="AG11" s="82" t="str">
        <f ca="1">IF('INF S5 272-354'!$AR8="|","|",AG$7+'INF S5 272-354'!$AR8)</f>
        <v>|</v>
      </c>
      <c r="AH11" s="83">
        <f ca="1">IF('INF S5 272-354'!$AQ8="|","|",AH$7+'INF S5 272-354'!$AQ8)</f>
        <v>0.70970997023809523</v>
      </c>
      <c r="AI11" s="83"/>
      <c r="AJ11" s="190" t="str">
        <f ca="1">IF('INF S5 272-354'!$AS8="|","|",AJ$7+'INF S5 272-354'!$AS8)</f>
        <v>|</v>
      </c>
      <c r="AK11" s="83">
        <f ca="1">IF('INF S5 272-354'!$AQ8="|","|",AK$7+'INF S5 272-354'!$AQ8)</f>
        <v>0.75137663690476186</v>
      </c>
      <c r="AL11" s="83"/>
      <c r="AM11" s="82" t="str">
        <f ca="1">IF('INF S5 272-354'!$AR8="|","|",AM$7+'INF S5 272-354'!$AR8)</f>
        <v>|</v>
      </c>
      <c r="AN11" s="83">
        <f ca="1">IF('INF S5 272-354'!$AQ8="|","|",AN$7+'INF S5 272-354'!$AQ8)</f>
        <v>0.81387663690476186</v>
      </c>
      <c r="AO11" s="82" t="str">
        <f ca="1">IF('INF S5 272-354'!$AR8="|","|",AO$7+'INF S5 272-354'!$AR8)</f>
        <v>|</v>
      </c>
      <c r="AP11" s="83"/>
      <c r="AQ11" s="82" t="str">
        <f ca="1">IF('INF S5 272-354'!$AR8="|","|",AQ$7+'INF S5 272-354'!$AR8)</f>
        <v>|</v>
      </c>
      <c r="AR11" s="83">
        <f ca="1">IF('INF S5 272-354'!$AQ8="|","|",AR$7+'INF S5 272-354'!$AQ8)</f>
        <v>0.89720997023809523</v>
      </c>
      <c r="AS11" s="190" t="str">
        <f ca="1">IF('INF S5 272-354'!$AS8="|","|",AS$7+'INF S5 272-354'!$AS8)</f>
        <v>|</v>
      </c>
      <c r="AT11" s="83">
        <f ca="1">IF('INF S5 272-354'!$AQ8="|","|",AT$7+'INF S5 272-354'!$AQ8)</f>
        <v>0.93887663690476186</v>
      </c>
      <c r="AU11" s="83">
        <f ca="1">IF('INF S5 272-354'!$AQ8="|","|",AU$7+'INF S5 272-354'!$AQ8)</f>
        <v>0.98054330357142849</v>
      </c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Z11" s="185">
        <f ca="1">'INF S5 272-354'!$AH8</f>
        <v>43.338999999999999</v>
      </c>
      <c r="DA11" s="153" t="str">
        <f ca="1">'INF S5 272-354'!$AI8</f>
        <v>Sulęcinek</v>
      </c>
      <c r="DB11" s="99"/>
      <c r="DC11" s="268">
        <f ca="1">IF('INF S5 272-354'!$AY8="|","|",DC$21+'INF S5 272-354'!$AY8)</f>
        <v>0.24858380787037038</v>
      </c>
      <c r="DD11" s="82" t="str">
        <f ca="1">IF('INF S5 272-354'!$AZ8="|","|",DD$21+'INF S5 272-354'!$AZ8)</f>
        <v>|</v>
      </c>
      <c r="DE11" s="268">
        <f ca="1">IF('INF S5 272-354'!$AY8="|","|",DE$21+'INF S5 272-354'!$AY8)</f>
        <v>0.29025047453703706</v>
      </c>
      <c r="DF11" s="190" t="str">
        <f ca="1">IF('INF S5 272-354'!$BA8="|","|",DF$21+'INF S5 272-354'!$BA8)</f>
        <v>|</v>
      </c>
      <c r="DG11" s="268"/>
      <c r="DH11" s="268">
        <f ca="1">IF('INF S5 272-354'!$AY8="|","|",DH$21+'INF S5 272-354'!$AY8)</f>
        <v>0.33191714120370369</v>
      </c>
      <c r="DI11" s="82" t="str">
        <f ca="1">IF('INF S5 272-354'!$AZ8="|","|",DI$21+'INF S5 272-354'!$AZ8)</f>
        <v>|</v>
      </c>
      <c r="DJ11" s="268"/>
      <c r="DK11" s="268">
        <f ca="1">IF('INF S5 272-354'!$AY8="|","|",DK$21+'INF S5 272-354'!$AY8)</f>
        <v>0.37358380787037038</v>
      </c>
      <c r="DL11" s="82" t="str">
        <f ca="1">IF('INF S5 272-354'!$AZ8="|","|",DL$21+'INF S5 272-354'!$AZ8)</f>
        <v>|</v>
      </c>
      <c r="DM11" s="268"/>
      <c r="DN11" s="268">
        <f ca="1">IF('INF S5 272-354'!$AY8="|","|",DN$21+'INF S5 272-354'!$AY8)</f>
        <v>0.41525047453703701</v>
      </c>
      <c r="DO11" s="82" t="str">
        <f ca="1">IF('INF S5 272-354'!$AZ8="|","|",DO$21+'INF S5 272-354'!$AZ8)</f>
        <v>|</v>
      </c>
      <c r="DP11" s="268"/>
      <c r="DQ11" s="268"/>
      <c r="DR11" s="190" t="str">
        <f ca="1">IF('INF S5 272-354'!$BA8="|","|",DR$21+'INF S5 272-354'!$BA8)</f>
        <v>|</v>
      </c>
      <c r="DS11" s="268">
        <f ca="1">IF('INF S5 272-354'!$AY8="|","|",DS$21+'INF S5 272-354'!$AY8)</f>
        <v>0.47775047453703706</v>
      </c>
      <c r="DT11" s="82" t="str">
        <f ca="1">IF('INF S5 272-354'!$AZ8="|","|",DT$21+'INF S5 272-354'!$AZ8)</f>
        <v>|</v>
      </c>
      <c r="DU11" s="268"/>
      <c r="DV11" s="82" t="str">
        <f ca="1">IF('INF S5 272-354'!$AZ8="|","|",DV$21+'INF S5 272-354'!$AZ8)</f>
        <v>|</v>
      </c>
      <c r="DW11" s="268">
        <f ca="1">IF('INF S5 272-354'!$AY8="|","|",DW$21+'INF S5 272-354'!$AY8)</f>
        <v>0.56108380787037038</v>
      </c>
      <c r="DX11" s="82" t="str">
        <f ca="1">IF('INF S5 272-354'!$AZ8="|","|",DX$21+'INF S5 272-354'!$AZ8)</f>
        <v>|</v>
      </c>
      <c r="DY11" s="268"/>
      <c r="DZ11" s="268"/>
      <c r="EA11" s="190" t="str">
        <f ca="1">IF('INF S5 272-354'!$BA8="|","|",EA$21+'INF S5 272-354'!$BA8)</f>
        <v>|</v>
      </c>
      <c r="EB11" s="268">
        <f ca="1">IF('INF S5 272-354'!$AY8="|","|",EB$21+'INF S5 272-354'!$AY8)</f>
        <v>0.64441714120370375</v>
      </c>
      <c r="EC11" s="82" t="str">
        <f ca="1">IF('INF S5 272-354'!$AZ8="|","|",EC$21+'INF S5 272-354'!$AZ8)</f>
        <v>|</v>
      </c>
      <c r="ED11" s="268"/>
      <c r="EE11" s="268">
        <f ca="1">IF('INF S5 272-354'!$AY8="|","|",EE$21+'INF S5 272-354'!$AY8)</f>
        <v>0.70691714120370375</v>
      </c>
      <c r="EF11" s="82" t="str">
        <f ca="1">IF('INF S5 272-354'!$AZ8="|","|",EF$21+'INF S5 272-354'!$AZ8)</f>
        <v>|</v>
      </c>
      <c r="EG11" s="268"/>
      <c r="EH11" s="268">
        <f ca="1">IF('INF S5 272-354'!$AY8="|","|",EH$21+'INF S5 272-354'!$AY8)</f>
        <v>0.74858380787037038</v>
      </c>
      <c r="EI11" s="82" t="str">
        <f ca="1">IF('INF S5 272-354'!$AZ8="|","|",EI$21+'INF S5 272-354'!$AZ8)</f>
        <v>|</v>
      </c>
      <c r="EJ11" s="268"/>
      <c r="EK11" s="268">
        <f ca="1">IF('INF S5 272-354'!$AY8="|","|",EK$21+'INF S5 272-354'!$AY8)</f>
        <v>0.79025047453703701</v>
      </c>
      <c r="EL11" s="268"/>
      <c r="EM11" s="190" t="str">
        <f ca="1">IF('INF S5 272-354'!$BA8="|","|",EM$21+'INF S5 272-354'!$BA8)</f>
        <v>|</v>
      </c>
      <c r="EN11" s="268"/>
      <c r="EO11" s="268">
        <f ca="1">IF('INF S5 272-354'!$AY8="|","|",EO$21+'INF S5 272-354'!$AY8)</f>
        <v>0.83191714120370375</v>
      </c>
      <c r="EP11" s="82" t="str">
        <f ca="1">IF('INF S5 272-354'!$AZ8="|","|",EP$21+'INF S5 272-354'!$AZ8)</f>
        <v>|</v>
      </c>
      <c r="EQ11" s="268"/>
      <c r="ER11" s="82" t="str">
        <f ca="1">IF('INF S5 272-354'!$AZ8="|","|",ER$21+'INF S5 272-354'!$AZ8)</f>
        <v>|</v>
      </c>
      <c r="ES11" s="268">
        <f ca="1">IF('INF S5 272-354'!$AY8="|","|",ES$21+'INF S5 272-354'!$AY8)</f>
        <v>0.89441714120370375</v>
      </c>
      <c r="ET11" s="82" t="str">
        <f ca="1">IF('INF S5 272-354'!$AZ8="|","|",ET$21+'INF S5 272-354'!$AZ8)</f>
        <v>|</v>
      </c>
      <c r="EU11" s="268"/>
      <c r="EV11" s="83"/>
      <c r="EW11" s="83"/>
      <c r="EX11" s="83">
        <f ca="1">IF('INF S5 272-354'!$AY8="|","|",EX$21+'INF S5 272-354'!$AY8)</f>
        <v>0.97775047453703712</v>
      </c>
      <c r="EY11" s="83">
        <f ca="1">IF('INF S5 272-354'!$AY8="|","|",EY$21+'INF S5 272-354'!$AY8)</f>
        <v>1.0194171412037036</v>
      </c>
    </row>
    <row r="12" spans="1:155" s="18" customFormat="1">
      <c r="A12" s="147">
        <f ca="1">'INF S5 272-354'!$AH9</f>
        <v>33.867999999999995</v>
      </c>
      <c r="B12" s="262" t="str">
        <f ca="1">'INF S5 272-354'!$AI9</f>
        <v>Środa Wlkp.</v>
      </c>
      <c r="C12" s="98"/>
      <c r="D12" s="84">
        <f ca="1">IF('INF S5 272-354'!$AQ9="|","|",D$7+'INF S5 272-354'!$AQ9)</f>
        <v>0.21429958829365078</v>
      </c>
      <c r="E12" s="84">
        <v>0.23472222222222219</v>
      </c>
      <c r="F12" s="86">
        <f ca="1">IF('INF S5 272-354'!$AR9="|","|",F$7+'INF S5 272-354'!$AR9)</f>
        <v>0.24631211144179893</v>
      </c>
      <c r="G12" s="84">
        <f ca="1">IF('INF S5 272-354'!$AQ9="|","|",G$7+'INF S5 272-354'!$AQ9)</f>
        <v>0.25596625496031744</v>
      </c>
      <c r="H12" s="84">
        <v>0.27638888888888885</v>
      </c>
      <c r="I12" s="86">
        <f ca="1">IF('INF S5 272-354'!$AR9="|","|",I$7+'INF S5 272-354'!$AR9)</f>
        <v>0.28797877810846556</v>
      </c>
      <c r="J12" s="84">
        <f ca="1">IF('INF S5 272-354'!$AQ9="|","|",J$7+'INF S5 272-354'!$AQ9)</f>
        <v>0.29763292162698413</v>
      </c>
      <c r="K12" s="84">
        <v>0.31805555555555554</v>
      </c>
      <c r="L12" s="86">
        <f ca="1">IF('INF S5 272-354'!$AR9="|","|",L$7+'INF S5 272-354'!$AR9)</f>
        <v>0.32964544477513225</v>
      </c>
      <c r="M12" s="84">
        <f ca="1">IF('INF S5 272-354'!$AQ9="|","|",M$7+'INF S5 272-354'!$AQ9)</f>
        <v>0.33929958829365081</v>
      </c>
      <c r="N12" s="84">
        <v>0.35972222222222222</v>
      </c>
      <c r="O12" s="86">
        <f ca="1">IF('INF S5 272-354'!$AR9="|","|",O$7+'INF S5 272-354'!$AR9)</f>
        <v>0.37131211144179888</v>
      </c>
      <c r="P12" s="84">
        <f ca="1">IF('INF S5 272-354'!$AQ9="|","|",P$7+'INF S5 272-354'!$AQ9)</f>
        <v>0.40179958829365081</v>
      </c>
      <c r="Q12" s="85">
        <f ca="1">IF('INF S5 272-354'!$AS9="|","|",Q$7+'INF S5 272-354'!$AS9)</f>
        <v>0.41353433366402115</v>
      </c>
      <c r="R12" s="84">
        <v>0.44305555555555554</v>
      </c>
      <c r="S12" s="86">
        <f ca="1">IF('INF S5 272-354'!$AR9="|","|",S$7+'INF S5 272-354'!$AR9)</f>
        <v>0.45464544477513225</v>
      </c>
      <c r="T12" s="84">
        <f ca="1">IF('INF S5 272-354'!$AQ9="|","|",T$7+'INF S5 272-354'!$AQ9)</f>
        <v>0.48513292162698413</v>
      </c>
      <c r="U12" s="86">
        <f ca="1">IF('INF S5 272-354'!$AR9="|","|",U$7+'INF S5 272-354'!$AR9)</f>
        <v>0.49631211144179888</v>
      </c>
      <c r="V12" s="84">
        <v>0.52638888888888891</v>
      </c>
      <c r="W12" s="86">
        <f ca="1">IF('INF S5 272-354'!$AR9="|","|",W$7+'INF S5 272-354'!$AR9)</f>
        <v>0.53797877810846562</v>
      </c>
      <c r="X12" s="84">
        <f ca="1">IF('INF S5 272-354'!$AQ9="|","|",X$7+'INF S5 272-354'!$AQ9)</f>
        <v>0.56846625496031744</v>
      </c>
      <c r="Y12" s="85">
        <f ca="1">IF('INF S5 272-354'!$AS9="|","|",Y$7+'INF S5 272-354'!$AS9)</f>
        <v>0.58020100033068778</v>
      </c>
      <c r="Z12" s="84">
        <v>0.60972222222222217</v>
      </c>
      <c r="AA12" s="86">
        <f ca="1">IF('INF S5 272-354'!$AR9="|","|",AA$7+'INF S5 272-354'!$AR9)</f>
        <v>0.62131211144179888</v>
      </c>
      <c r="AB12" s="84">
        <f ca="1">IF('INF S5 272-354'!$AQ9="|","|",AB$7+'INF S5 272-354'!$AQ9)</f>
        <v>0.63096625496031744</v>
      </c>
      <c r="AC12" s="84">
        <v>0.65138888888888891</v>
      </c>
      <c r="AD12" s="86">
        <f ca="1">IF('INF S5 272-354'!$AR9="|","|",AD$7+'INF S5 272-354'!$AR9)</f>
        <v>0.66297877810846562</v>
      </c>
      <c r="AE12" s="84">
        <f ca="1">IF('INF S5 272-354'!$AQ9="|","|",AE$7+'INF S5 272-354'!$AQ9)</f>
        <v>0.67263292162698407</v>
      </c>
      <c r="AF12" s="84">
        <v>0.69305555555555554</v>
      </c>
      <c r="AG12" s="86">
        <f ca="1">IF('INF S5 272-354'!$AR9="|","|",AG$7+'INF S5 272-354'!$AR9)</f>
        <v>0.70464544477513225</v>
      </c>
      <c r="AH12" s="84">
        <f ca="1">IF('INF S5 272-354'!$AQ9="|","|",AH$7+'INF S5 272-354'!$AQ9)</f>
        <v>0.7142995882936507</v>
      </c>
      <c r="AI12" s="84">
        <v>0.73472222222222217</v>
      </c>
      <c r="AJ12" s="85">
        <f ca="1">IF('INF S5 272-354'!$AS9="|","|",AJ$7+'INF S5 272-354'!$AS9)</f>
        <v>0.74686766699735441</v>
      </c>
      <c r="AK12" s="84">
        <f ca="1">IF('INF S5 272-354'!$AQ9="|","|",AK$7+'INF S5 272-354'!$AQ9)</f>
        <v>0.75596625496031733</v>
      </c>
      <c r="AL12" s="84">
        <v>0.77638888888888891</v>
      </c>
      <c r="AM12" s="86">
        <f ca="1">IF('INF S5 272-354'!$AR9="|","|",AM$7+'INF S5 272-354'!$AR9)</f>
        <v>0.78797877810846551</v>
      </c>
      <c r="AN12" s="84">
        <f ca="1">IF('INF S5 272-354'!$AQ9="|","|",AN$7+'INF S5 272-354'!$AQ9)</f>
        <v>0.81846625496031733</v>
      </c>
      <c r="AO12" s="86">
        <f ca="1">IF('INF S5 272-354'!$AR9="|","|",AO$7+'INF S5 272-354'!$AR9)</f>
        <v>0.82964544477513225</v>
      </c>
      <c r="AP12" s="84">
        <v>0.85972222222222217</v>
      </c>
      <c r="AQ12" s="86">
        <f ca="1">IF('INF S5 272-354'!$AR9="|","|",AQ$7+'INF S5 272-354'!$AR9)</f>
        <v>0.87131211144179888</v>
      </c>
      <c r="AR12" s="84">
        <f ca="1">IF('INF S5 272-354'!$AQ9="|","|",AR$7+'INF S5 272-354'!$AQ9)</f>
        <v>0.9017995882936507</v>
      </c>
      <c r="AS12" s="85">
        <f ca="1">IF('INF S5 272-354'!$AS9="|","|",AS$7+'INF S5 272-354'!$AS9)</f>
        <v>0.91353433366402104</v>
      </c>
      <c r="AT12" s="84">
        <f ca="1">IF('INF S5 272-354'!$AQ9="|","|",AT$7+'INF S5 272-354'!$AQ9)</f>
        <v>0.94346625496031733</v>
      </c>
      <c r="AU12" s="84">
        <f ca="1">IF('INF S5 272-354'!$AQ9="|","|",AU$7+'INF S5 272-354'!$AQ9)</f>
        <v>0.98513292162698396</v>
      </c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6"/>
      <c r="BU12" s="336"/>
      <c r="BV12" s="336"/>
      <c r="BW12" s="336"/>
      <c r="BX12" s="336"/>
      <c r="BY12" s="336"/>
      <c r="BZ12" s="336"/>
      <c r="CA12" s="336"/>
      <c r="CB12" s="336"/>
      <c r="CC12" s="336"/>
      <c r="CD12" s="336"/>
      <c r="CE12" s="336"/>
      <c r="CF12" s="336"/>
      <c r="CG12" s="336"/>
      <c r="CH12" s="336"/>
      <c r="CI12" s="336"/>
      <c r="CJ12" s="336"/>
      <c r="CK12" s="336"/>
      <c r="CL12" s="336"/>
      <c r="CM12" s="336"/>
      <c r="CN12" s="336"/>
      <c r="CO12" s="336"/>
      <c r="CP12" s="336"/>
      <c r="CQ12" s="336"/>
      <c r="CR12" s="336"/>
      <c r="CS12" s="336"/>
      <c r="CT12" s="336"/>
      <c r="CU12" s="336"/>
      <c r="CV12" s="336"/>
      <c r="CW12" s="336"/>
      <c r="CX12" s="336"/>
      <c r="CZ12" s="147">
        <f ca="1">'INF S5 272-354'!$AH9</f>
        <v>33.867999999999995</v>
      </c>
      <c r="DA12" s="262" t="str">
        <f ca="1">'INF S5 272-354'!$AI9</f>
        <v>Środa Wlkp.</v>
      </c>
      <c r="DB12" s="98"/>
      <c r="DC12" s="267">
        <f ca="1">IF('INF S5 272-354'!$AY9="|","|",DC$21+'INF S5 272-354'!$AY9)</f>
        <v>0.2439941898148148</v>
      </c>
      <c r="DD12" s="86">
        <f ca="1">IF('INF S5 272-354'!$AZ9="|","|",DD$21+'INF S5 272-354'!$AZ9)</f>
        <v>0.25455877314814818</v>
      </c>
      <c r="DE12" s="267">
        <f ca="1">IF('INF S5 272-354'!$AY9="|","|",DE$21+'INF S5 272-354'!$AY9)</f>
        <v>0.28566085648148148</v>
      </c>
      <c r="DF12" s="85">
        <f ca="1">IF('INF S5 272-354'!$BA9="|","|",DF$21+'INF S5 272-354'!$BA9)</f>
        <v>0.29598238425925927</v>
      </c>
      <c r="DG12" s="267">
        <f ca="1">IF('INF S5 272-354'!$AY9="|","|",DG$21+'INF S5 272-354'!$AY9)</f>
        <v>0.3064941898148148</v>
      </c>
      <c r="DH12" s="267">
        <f ca="1">IF('INF S5 272-354'!$AY9="|","|",DH$21+'INF S5 272-354'!$AY9)</f>
        <v>0.32732752314814811</v>
      </c>
      <c r="DI12" s="86">
        <f ca="1">IF('INF S5 272-354'!$AZ9="|","|",DI$21+'INF S5 272-354'!$AZ9)</f>
        <v>0.33789210648148149</v>
      </c>
      <c r="DJ12" s="267">
        <f ca="1">IF('INF S5 272-354'!$AY9="|","|",DJ$21+'INF S5 272-354'!$AY9)</f>
        <v>0.34816085648148148</v>
      </c>
      <c r="DK12" s="267">
        <f ca="1">IF('INF S5 272-354'!$AY9="|","|",DK$21+'INF S5 272-354'!$AY9)</f>
        <v>0.3689941898148148</v>
      </c>
      <c r="DL12" s="86">
        <f ca="1">IF('INF S5 272-354'!$AZ9="|","|",DL$21+'INF S5 272-354'!$AZ9)</f>
        <v>0.37955877314814812</v>
      </c>
      <c r="DM12" s="267">
        <f ca="1">IF('INF S5 272-354'!$AY9="|","|",DM$21+'INF S5 272-354'!$AY9)</f>
        <v>0.38982752314814817</v>
      </c>
      <c r="DN12" s="267">
        <f ca="1">IF('INF S5 272-354'!$AY9="|","|",DN$21+'INF S5 272-354'!$AY9)</f>
        <v>0.41066085648148143</v>
      </c>
      <c r="DO12" s="86">
        <f ca="1">IF('INF S5 272-354'!$AZ9="|","|",DO$21+'INF S5 272-354'!$AZ9)</f>
        <v>0.42122543981481481</v>
      </c>
      <c r="DP12" s="267">
        <f ca="1">IF('INF S5 272-354'!$AY9="|","|",DP$21+'INF S5 272-354'!$AY9)</f>
        <v>0.43149418981481485</v>
      </c>
      <c r="DQ12" s="267"/>
      <c r="DR12" s="85">
        <f ca="1">IF('INF S5 272-354'!$BA9="|","|",DR$21+'INF S5 272-354'!$BA9)</f>
        <v>0.4626490509259259</v>
      </c>
      <c r="DS12" s="267">
        <f ca="1">IF('INF S5 272-354'!$AY9="|","|",DS$21+'INF S5 272-354'!$AY9)</f>
        <v>0.47316085648148148</v>
      </c>
      <c r="DT12" s="86">
        <f ca="1">IF('INF S5 272-354'!$AZ9="|","|",DT$21+'INF S5 272-354'!$AZ9)</f>
        <v>0.50455877314814823</v>
      </c>
      <c r="DU12" s="267">
        <f ca="1">IF('INF S5 272-354'!$AY9="|","|",DU$21+'INF S5 272-354'!$AY9)</f>
        <v>0.51482752314814817</v>
      </c>
      <c r="DV12" s="86">
        <f ca="1">IF('INF S5 272-354'!$AZ9="|","|",DV$21+'INF S5 272-354'!$AZ9)</f>
        <v>0.54622543981481486</v>
      </c>
      <c r="DW12" s="267">
        <f ca="1">IF('INF S5 272-354'!$AY9="|","|",DW$21+'INF S5 272-354'!$AY9)</f>
        <v>0.5564941898148148</v>
      </c>
      <c r="DX12" s="86">
        <f ca="1">IF('INF S5 272-354'!$AZ9="|","|",DX$21+'INF S5 272-354'!$AZ9)</f>
        <v>0.58789210648148149</v>
      </c>
      <c r="DY12" s="267">
        <f ca="1">IF('INF S5 272-354'!$AY9="|","|",DY$21+'INF S5 272-354'!$AY9)</f>
        <v>0.59816085648148154</v>
      </c>
      <c r="DZ12" s="267"/>
      <c r="EA12" s="85">
        <f ca="1">IF('INF S5 272-354'!$BA9="|","|",EA$21+'INF S5 272-354'!$BA9)</f>
        <v>0.62931571759259264</v>
      </c>
      <c r="EB12" s="267">
        <f ca="1">IF('INF S5 272-354'!$AY9="|","|",EB$21+'INF S5 272-354'!$AY9)</f>
        <v>0.63982752314814817</v>
      </c>
      <c r="EC12" s="86">
        <f ca="1">IF('INF S5 272-354'!$AZ9="|","|",EC$21+'INF S5 272-354'!$AZ9)</f>
        <v>0.67122543981481486</v>
      </c>
      <c r="ED12" s="267">
        <f ca="1">IF('INF S5 272-354'!$AY9="|","|",ED$21+'INF S5 272-354'!$AY9)</f>
        <v>0.6814941898148148</v>
      </c>
      <c r="EE12" s="267">
        <f ca="1">IF('INF S5 272-354'!$AY9="|","|",EE$21+'INF S5 272-354'!$AY9)</f>
        <v>0.70232752314814817</v>
      </c>
      <c r="EF12" s="86">
        <f ca="1">IF('INF S5 272-354'!$AZ9="|","|",EF$21+'INF S5 272-354'!$AZ9)</f>
        <v>0.71289210648148149</v>
      </c>
      <c r="EG12" s="267">
        <f ca="1">IF('INF S5 272-354'!$AY9="|","|",EG$21+'INF S5 272-354'!$AY9)</f>
        <v>0.72316085648148154</v>
      </c>
      <c r="EH12" s="267">
        <f ca="1">IF('INF S5 272-354'!$AY9="|","|",EH$21+'INF S5 272-354'!$AY9)</f>
        <v>0.7439941898148148</v>
      </c>
      <c r="EI12" s="86">
        <f ca="1">IF('INF S5 272-354'!$AZ9="|","|",EI$21+'INF S5 272-354'!$AZ9)</f>
        <v>0.75455877314814823</v>
      </c>
      <c r="EJ12" s="267">
        <f ca="1">IF('INF S5 272-354'!$AY9="|","|",EJ$21+'INF S5 272-354'!$AY9)</f>
        <v>0.76482752314814817</v>
      </c>
      <c r="EK12" s="267">
        <f ca="1">IF('INF S5 272-354'!$AY9="|","|",EK$21+'INF S5 272-354'!$AY9)</f>
        <v>0.78566085648148143</v>
      </c>
      <c r="EL12" s="267"/>
      <c r="EM12" s="85">
        <f ca="1">IF('INF S5 272-354'!$BA9="|","|",EM$21+'INF S5 272-354'!$BA9)</f>
        <v>0.79598238425925927</v>
      </c>
      <c r="EN12" s="267">
        <f ca="1">IF('INF S5 272-354'!$AY9="|","|",EN$21+'INF S5 272-354'!$AY9)</f>
        <v>0.8064941898148148</v>
      </c>
      <c r="EO12" s="267">
        <f ca="1">IF('INF S5 272-354'!$AY9="|","|",EO$21+'INF S5 272-354'!$AY9)</f>
        <v>0.82732752314814817</v>
      </c>
      <c r="EP12" s="86">
        <f ca="1">IF('INF S5 272-354'!$AZ9="|","|",EP$21+'INF S5 272-354'!$AZ9)</f>
        <v>0.83789210648148149</v>
      </c>
      <c r="EQ12" s="267">
        <f ca="1">IF('INF S5 272-354'!$AY9="|","|",EQ$21+'INF S5 272-354'!$AY9)</f>
        <v>0.84816085648148154</v>
      </c>
      <c r="ER12" s="86">
        <f ca="1">IF('INF S5 272-354'!$AZ9="|","|",ER$21+'INF S5 272-354'!$AZ9)</f>
        <v>0.87955877314814823</v>
      </c>
      <c r="ES12" s="267">
        <f ca="1">IF('INF S5 272-354'!$AY9="|","|",ES$21+'INF S5 272-354'!$AY9)</f>
        <v>0.88982752314814817</v>
      </c>
      <c r="ET12" s="86">
        <f ca="1">IF('INF S5 272-354'!$AZ9="|","|",ET$21+'INF S5 272-354'!$AZ9)</f>
        <v>0.92122543981481486</v>
      </c>
      <c r="EU12" s="267">
        <f ca="1">IF('INF S5 272-354'!$AY9="|","|",EU$21+'INF S5 272-354'!$AY9)</f>
        <v>0.9314941898148148</v>
      </c>
      <c r="EV12" s="84"/>
      <c r="EW12" s="84"/>
      <c r="EX12" s="84">
        <f ca="1">IF('INF S5 272-354'!$AY9="|","|",EX$21+'INF S5 272-354'!$AY9)</f>
        <v>0.97316085648148154</v>
      </c>
      <c r="EY12" s="84">
        <f ca="1">IF('INF S5 272-354'!$AY9="|","|",EY$21+'INF S5 272-354'!$AY9)</f>
        <v>1.0148275231481483</v>
      </c>
    </row>
    <row r="13" spans="1:155">
      <c r="A13" s="185">
        <f ca="1">'INF S5 272-354'!$AH10</f>
        <v>24.431999999999988</v>
      </c>
      <c r="B13" s="154" t="str">
        <f ca="1">'INF S5 272-354'!$AI10</f>
        <v>Pierzchno</v>
      </c>
      <c r="C13" s="99"/>
      <c r="D13" s="83">
        <f ca="1">IF('INF S5 272-354'!$AQ10="|","|",D$7+'INF S5 272-354'!$AQ10)</f>
        <v>0.21887583829365079</v>
      </c>
      <c r="E13" s="83">
        <f ca="1">IF('INF S5 272-354'!$AQ10="|","|",E$12+'INF S5 272-354'!$AQ10-'INF S5 272-354'!$AQ$9+TIME(0,1,0))</f>
        <v>0.23999291666666661</v>
      </c>
      <c r="F13" s="82" t="str">
        <f ca="1">IF('INF S5 272-354'!$AR10="|","|",F$7+'INF S5 272-354'!$AR10)</f>
        <v>|</v>
      </c>
      <c r="G13" s="83">
        <f ca="1">IF('INF S5 272-354'!$AQ10="|","|",G$7+'INF S5 272-354'!$AQ10)</f>
        <v>0.26054250496031744</v>
      </c>
      <c r="H13" s="83">
        <f ca="1">IF('INF S5 272-354'!$AQ10="|","|",H$12+'INF S5 272-354'!$AQ10-'INF S5 272-354'!$AQ$9+TIME(0,1,0))</f>
        <v>0.2816595833333333</v>
      </c>
      <c r="I13" s="82" t="str">
        <f ca="1">IF('INF S5 272-354'!$AR10="|","|",I$7+'INF S5 272-354'!$AR10)</f>
        <v>|</v>
      </c>
      <c r="J13" s="83">
        <f ca="1">IF('INF S5 272-354'!$AQ10="|","|",J$7+'INF S5 272-354'!$AQ10)</f>
        <v>0.30220917162698413</v>
      </c>
      <c r="K13" s="83">
        <f ca="1">IF('INF S5 272-354'!$AQ10="|","|",K$12+'INF S5 272-354'!$AQ10-'INF S5 272-354'!$AQ$9+TIME(0,1,0))</f>
        <v>0.32332624999999998</v>
      </c>
      <c r="L13" s="82" t="str">
        <f ca="1">IF('INF S5 272-354'!$AR10="|","|",L$7+'INF S5 272-354'!$AR10)</f>
        <v>|</v>
      </c>
      <c r="M13" s="83">
        <f ca="1">IF('INF S5 272-354'!$AQ10="|","|",M$7+'INF S5 272-354'!$AQ10)</f>
        <v>0.34387583829365082</v>
      </c>
      <c r="N13" s="83">
        <f ca="1">IF('INF S5 272-354'!$AQ10="|","|",N$12+'INF S5 272-354'!$AQ10-'INF S5 272-354'!$AQ$9+TIME(0,1,0))</f>
        <v>0.36499291666666667</v>
      </c>
      <c r="O13" s="82" t="str">
        <f ca="1">IF('INF S5 272-354'!$AR10="|","|",O$7+'INF S5 272-354'!$AR10)</f>
        <v>|</v>
      </c>
      <c r="P13" s="83">
        <f ca="1">IF('INF S5 272-354'!$AQ10="|","|",P$7+'INF S5 272-354'!$AQ10)</f>
        <v>0.40637583829365082</v>
      </c>
      <c r="Q13" s="190" t="str">
        <f ca="1">IF('INF S5 272-354'!$AS10="|","|",Q$7+'INF S5 272-354'!$AS10)</f>
        <v>|</v>
      </c>
      <c r="R13" s="83">
        <f ca="1">IF('INF S5 272-354'!$AQ10="|","|",R$12+'INF S5 272-354'!$AQ10-'INF S5 272-354'!$AQ$9+TIME(0,1,0))</f>
        <v>0.44832624999999998</v>
      </c>
      <c r="S13" s="82" t="str">
        <f ca="1">IF('INF S5 272-354'!$AR10="|","|",S$7+'INF S5 272-354'!$AR10)</f>
        <v>|</v>
      </c>
      <c r="T13" s="83">
        <f ca="1">IF('INF S5 272-354'!$AQ10="|","|",T$7+'INF S5 272-354'!$AQ10)</f>
        <v>0.48970917162698413</v>
      </c>
      <c r="U13" s="82" t="str">
        <f ca="1">IF('INF S5 272-354'!$AR10="|","|",U$7+'INF S5 272-354'!$AR10)</f>
        <v>|</v>
      </c>
      <c r="V13" s="83">
        <f ca="1">IF('INF S5 272-354'!$AQ10="|","|",V$12+'INF S5 272-354'!$AQ10-'INF S5 272-354'!$AQ$9+TIME(0,1,0))</f>
        <v>0.53165958333333341</v>
      </c>
      <c r="W13" s="82" t="str">
        <f ca="1">IF('INF S5 272-354'!$AR10="|","|",W$7+'INF S5 272-354'!$AR10)</f>
        <v>|</v>
      </c>
      <c r="X13" s="83">
        <f ca="1">IF('INF S5 272-354'!$AQ10="|","|",X$7+'INF S5 272-354'!$AQ10)</f>
        <v>0.5730425049603175</v>
      </c>
      <c r="Y13" s="190" t="str">
        <f ca="1">IF('INF S5 272-354'!$AS10="|","|",Y$7+'INF S5 272-354'!$AS10)</f>
        <v>|</v>
      </c>
      <c r="Z13" s="83">
        <f ca="1">IF('INF S5 272-354'!$AQ10="|","|",Z$12+'INF S5 272-354'!$AQ10-'INF S5 272-354'!$AQ$9+TIME(0,1,0))</f>
        <v>0.61499291666666667</v>
      </c>
      <c r="AA13" s="82" t="str">
        <f ca="1">IF('INF S5 272-354'!$AR10="|","|",AA$7+'INF S5 272-354'!$AR10)</f>
        <v>|</v>
      </c>
      <c r="AB13" s="83">
        <f ca="1">IF('INF S5 272-354'!$AQ10="|","|",AB$7+'INF S5 272-354'!$AQ10)</f>
        <v>0.6355425049603175</v>
      </c>
      <c r="AC13" s="83">
        <f ca="1">IF('INF S5 272-354'!$AQ10="|","|",AC$12+'INF S5 272-354'!$AQ10-'INF S5 272-354'!$AQ$9+TIME(0,1,0))</f>
        <v>0.65665958333333341</v>
      </c>
      <c r="AD13" s="82" t="str">
        <f ca="1">IF('INF S5 272-354'!$AR10="|","|",AD$7+'INF S5 272-354'!$AR10)</f>
        <v>|</v>
      </c>
      <c r="AE13" s="83">
        <f ca="1">IF('INF S5 272-354'!$AQ10="|","|",AE$7+'INF S5 272-354'!$AQ10)</f>
        <v>0.67720917162698413</v>
      </c>
      <c r="AF13" s="83">
        <f ca="1">IF('INF S5 272-354'!$AQ10="|","|",AF$12+'INF S5 272-354'!$AQ10-'INF S5 272-354'!$AQ$9+TIME(0,1,0))</f>
        <v>0.69832625000000004</v>
      </c>
      <c r="AG13" s="82" t="str">
        <f ca="1">IF('INF S5 272-354'!$AR10="|","|",AG$7+'INF S5 272-354'!$AR10)</f>
        <v>|</v>
      </c>
      <c r="AH13" s="83">
        <f ca="1">IF('INF S5 272-354'!$AQ10="|","|",AH$7+'INF S5 272-354'!$AQ10)</f>
        <v>0.71887583829365076</v>
      </c>
      <c r="AI13" s="83">
        <f ca="1">IF('INF S5 272-354'!$AQ10="|","|",AI$12+'INF S5 272-354'!$AQ10-'INF S5 272-354'!$AQ$9+TIME(0,1,0))</f>
        <v>0.73999291666666667</v>
      </c>
      <c r="AJ13" s="190" t="str">
        <f ca="1">IF('INF S5 272-354'!$AS10="|","|",AJ$7+'INF S5 272-354'!$AS10)</f>
        <v>|</v>
      </c>
      <c r="AK13" s="83">
        <f ca="1">IF('INF S5 272-354'!$AQ10="|","|",AK$7+'INF S5 272-354'!$AQ10)</f>
        <v>0.76054250496031739</v>
      </c>
      <c r="AL13" s="83">
        <f ca="1">IF('INF S5 272-354'!$AQ10="|","|",AL$12+'INF S5 272-354'!$AQ10-'INF S5 272-354'!$AQ$9+TIME(0,1,0))</f>
        <v>0.78165958333333341</v>
      </c>
      <c r="AM13" s="82" t="str">
        <f ca="1">IF('INF S5 272-354'!$AR10="|","|",AM$7+'INF S5 272-354'!$AR10)</f>
        <v>|</v>
      </c>
      <c r="AN13" s="83">
        <f ca="1">IF('INF S5 272-354'!$AQ10="|","|",AN$7+'INF S5 272-354'!$AQ10)</f>
        <v>0.82304250496031739</v>
      </c>
      <c r="AO13" s="82" t="str">
        <f ca="1">IF('INF S5 272-354'!$AR10="|","|",AO$7+'INF S5 272-354'!$AR10)</f>
        <v>|</v>
      </c>
      <c r="AP13" s="83">
        <f ca="1">IF('INF S5 272-354'!$AQ10="|","|",AP$12+'INF S5 272-354'!$AQ10-'INF S5 272-354'!$AQ$9+TIME(0,1,0))</f>
        <v>0.86499291666666667</v>
      </c>
      <c r="AQ13" s="82" t="str">
        <f ca="1">IF('INF S5 272-354'!$AR10="|","|",AQ$7+'INF S5 272-354'!$AR10)</f>
        <v>|</v>
      </c>
      <c r="AR13" s="83">
        <f ca="1">IF('INF S5 272-354'!$AQ10="|","|",AR$7+'INF S5 272-354'!$AQ10)</f>
        <v>0.90637583829365076</v>
      </c>
      <c r="AS13" s="190" t="str">
        <f ca="1">IF('INF S5 272-354'!$AS10="|","|",AS$7+'INF S5 272-354'!$AS10)</f>
        <v>|</v>
      </c>
      <c r="AT13" s="83">
        <f ca="1">IF('INF S5 272-354'!$AQ10="|","|",AT$7+'INF S5 272-354'!$AQ10)</f>
        <v>0.94804250496031739</v>
      </c>
      <c r="AU13" s="83">
        <f ca="1">IF('INF S5 272-354'!$AQ10="|","|",AU$7+'INF S5 272-354'!$AQ10)</f>
        <v>0.98970917162698402</v>
      </c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Z13" s="185">
        <f ca="1">'INF S5 272-354'!$AH10</f>
        <v>24.431999999999988</v>
      </c>
      <c r="DA13" s="154" t="str">
        <f ca="1">'INF S5 272-354'!$AI10</f>
        <v>Pierzchno</v>
      </c>
      <c r="DB13" s="99"/>
      <c r="DC13" s="268">
        <f ca="1">IF('INF S5 272-354'!$AY10="|","|",DC$21+'INF S5 272-354'!$AY10)</f>
        <v>0.2394179398148148</v>
      </c>
      <c r="DD13" s="82" t="str">
        <f ca="1">IF('INF S5 272-354'!$AZ10="|","|",DD$21+'INF S5 272-354'!$AZ10)</f>
        <v>|</v>
      </c>
      <c r="DE13" s="268">
        <f ca="1">IF('INF S5 272-354'!$AY10="|","|",DE$21+'INF S5 272-354'!$AY10)</f>
        <v>0.28108460648148148</v>
      </c>
      <c r="DF13" s="190" t="str">
        <f ca="1">IF('INF S5 272-354'!$BA10="|","|",DF$21+'INF S5 272-354'!$BA10)</f>
        <v>|</v>
      </c>
      <c r="DG13" s="268">
        <f ca="1">IF('INF S5 272-354'!$AY10="|","|",DG$21+'INF S5 272-354'!$AY10)</f>
        <v>0.3019179398148148</v>
      </c>
      <c r="DH13" s="268">
        <f ca="1">IF('INF S5 272-354'!$AY10="|","|",DH$21+'INF S5 272-354'!$AY10)</f>
        <v>0.32275127314814811</v>
      </c>
      <c r="DI13" s="82" t="str">
        <f ca="1">IF('INF S5 272-354'!$AZ10="|","|",DI$21+'INF S5 272-354'!$AZ10)</f>
        <v>|</v>
      </c>
      <c r="DJ13" s="268">
        <f ca="1">IF('INF S5 272-354'!$AY10="|","|",DJ$21+'INF S5 272-354'!$AY10)</f>
        <v>0.34358460648148148</v>
      </c>
      <c r="DK13" s="268">
        <f ca="1">IF('INF S5 272-354'!$AY10="|","|",DK$21+'INF S5 272-354'!$AY10)</f>
        <v>0.3644179398148148</v>
      </c>
      <c r="DL13" s="82" t="str">
        <f ca="1">IF('INF S5 272-354'!$AZ10="|","|",DL$21+'INF S5 272-354'!$AZ10)</f>
        <v>|</v>
      </c>
      <c r="DM13" s="268">
        <f ca="1">IF('INF S5 272-354'!$AY10="|","|",DM$21+'INF S5 272-354'!$AY10)</f>
        <v>0.38525127314814817</v>
      </c>
      <c r="DN13" s="268">
        <f ca="1">IF('INF S5 272-354'!$AY10="|","|",DN$21+'INF S5 272-354'!$AY10)</f>
        <v>0.40608460648148142</v>
      </c>
      <c r="DO13" s="82" t="str">
        <f ca="1">IF('INF S5 272-354'!$AZ10="|","|",DO$21+'INF S5 272-354'!$AZ10)</f>
        <v>|</v>
      </c>
      <c r="DP13" s="268">
        <f ca="1">IF('INF S5 272-354'!$AY10="|","|",DP$21+'INF S5 272-354'!$AY10)</f>
        <v>0.42691793981481485</v>
      </c>
      <c r="DQ13" s="268"/>
      <c r="DR13" s="190" t="str">
        <f ca="1">IF('INF S5 272-354'!$BA10="|","|",DR$21+'INF S5 272-354'!$BA10)</f>
        <v>|</v>
      </c>
      <c r="DS13" s="268">
        <f ca="1">IF('INF S5 272-354'!$AY10="|","|",DS$21+'INF S5 272-354'!$AY10)</f>
        <v>0.46858460648148148</v>
      </c>
      <c r="DT13" s="82" t="str">
        <f ca="1">IF('INF S5 272-354'!$AZ10="|","|",DT$21+'INF S5 272-354'!$AZ10)</f>
        <v>|</v>
      </c>
      <c r="DU13" s="268">
        <f ca="1">IF('INF S5 272-354'!$AY10="|","|",DU$21+'INF S5 272-354'!$AY10)</f>
        <v>0.51025127314814822</v>
      </c>
      <c r="DV13" s="82" t="str">
        <f ca="1">IF('INF S5 272-354'!$AZ10="|","|",DV$21+'INF S5 272-354'!$AZ10)</f>
        <v>|</v>
      </c>
      <c r="DW13" s="268">
        <f ca="1">IF('INF S5 272-354'!$AY10="|","|",DW$21+'INF S5 272-354'!$AY10)</f>
        <v>0.55191793981481485</v>
      </c>
      <c r="DX13" s="82" t="str">
        <f ca="1">IF('INF S5 272-354'!$AZ10="|","|",DX$21+'INF S5 272-354'!$AZ10)</f>
        <v>|</v>
      </c>
      <c r="DY13" s="268">
        <f ca="1">IF('INF S5 272-354'!$AY10="|","|",DY$21+'INF S5 272-354'!$AY10)</f>
        <v>0.59358460648148159</v>
      </c>
      <c r="DZ13" s="268"/>
      <c r="EA13" s="190" t="str">
        <f ca="1">IF('INF S5 272-354'!$BA10="|","|",EA$21+'INF S5 272-354'!$BA10)</f>
        <v>|</v>
      </c>
      <c r="EB13" s="268">
        <f ca="1">IF('INF S5 272-354'!$AY10="|","|",EB$21+'INF S5 272-354'!$AY10)</f>
        <v>0.63525127314814822</v>
      </c>
      <c r="EC13" s="82" t="str">
        <f ca="1">IF('INF S5 272-354'!$AZ10="|","|",EC$21+'INF S5 272-354'!$AZ10)</f>
        <v>|</v>
      </c>
      <c r="ED13" s="268">
        <f ca="1">IF('INF S5 272-354'!$AY10="|","|",ED$21+'INF S5 272-354'!$AY10)</f>
        <v>0.67691793981481485</v>
      </c>
      <c r="EE13" s="268">
        <f ca="1">IF('INF S5 272-354'!$AY10="|","|",EE$21+'INF S5 272-354'!$AY10)</f>
        <v>0.69775127314814822</v>
      </c>
      <c r="EF13" s="82" t="str">
        <f ca="1">IF('INF S5 272-354'!$AZ10="|","|",EF$21+'INF S5 272-354'!$AZ10)</f>
        <v>|</v>
      </c>
      <c r="EG13" s="268">
        <f ca="1">IF('INF S5 272-354'!$AY10="|","|",EG$21+'INF S5 272-354'!$AY10)</f>
        <v>0.71858460648148159</v>
      </c>
      <c r="EH13" s="268">
        <f ca="1">IF('INF S5 272-354'!$AY10="|","|",EH$21+'INF S5 272-354'!$AY10)</f>
        <v>0.73941793981481485</v>
      </c>
      <c r="EI13" s="82" t="str">
        <f ca="1">IF('INF S5 272-354'!$AZ10="|","|",EI$21+'INF S5 272-354'!$AZ10)</f>
        <v>|</v>
      </c>
      <c r="EJ13" s="268">
        <f ca="1">IF('INF S5 272-354'!$AY10="|","|",EJ$21+'INF S5 272-354'!$AY10)</f>
        <v>0.76025127314814822</v>
      </c>
      <c r="EK13" s="268">
        <f ca="1">IF('INF S5 272-354'!$AY10="|","|",EK$21+'INF S5 272-354'!$AY10)</f>
        <v>0.78108460648148148</v>
      </c>
      <c r="EL13" s="268"/>
      <c r="EM13" s="190" t="str">
        <f ca="1">IF('INF S5 272-354'!$BA10="|","|",EM$21+'INF S5 272-354'!$BA10)</f>
        <v>|</v>
      </c>
      <c r="EN13" s="268">
        <f ca="1">IF('INF S5 272-354'!$AY10="|","|",EN$21+'INF S5 272-354'!$AY10)</f>
        <v>0.80191793981481485</v>
      </c>
      <c r="EO13" s="268">
        <f ca="1">IF('INF S5 272-354'!$AY10="|","|",EO$21+'INF S5 272-354'!$AY10)</f>
        <v>0.82275127314814822</v>
      </c>
      <c r="EP13" s="82" t="str">
        <f ca="1">IF('INF S5 272-354'!$AZ10="|","|",EP$21+'INF S5 272-354'!$AZ10)</f>
        <v>|</v>
      </c>
      <c r="EQ13" s="268">
        <f ca="1">IF('INF S5 272-354'!$AY10="|","|",EQ$21+'INF S5 272-354'!$AY10)</f>
        <v>0.84358460648148159</v>
      </c>
      <c r="ER13" s="82" t="str">
        <f ca="1">IF('INF S5 272-354'!$AZ10="|","|",ER$21+'INF S5 272-354'!$AZ10)</f>
        <v>|</v>
      </c>
      <c r="ES13" s="268">
        <f ca="1">IF('INF S5 272-354'!$AY10="|","|",ES$21+'INF S5 272-354'!$AY10)</f>
        <v>0.88525127314814822</v>
      </c>
      <c r="ET13" s="82" t="str">
        <f ca="1">IF('INF S5 272-354'!$AZ10="|","|",ET$21+'INF S5 272-354'!$AZ10)</f>
        <v>|</v>
      </c>
      <c r="EU13" s="268">
        <f ca="1">IF('INF S5 272-354'!$AY10="|","|",EU$21+'INF S5 272-354'!$AY10)</f>
        <v>0.92691793981481485</v>
      </c>
      <c r="EV13" s="83"/>
      <c r="EW13" s="83"/>
      <c r="EX13" s="83">
        <f ca="1">IF('INF S5 272-354'!$AY10="|","|",EX$21+'INF S5 272-354'!$AY10)</f>
        <v>0.96858460648148159</v>
      </c>
      <c r="EY13" s="83">
        <f ca="1">IF('INF S5 272-354'!$AY10="|","|",EY$21+'INF S5 272-354'!$AY10)</f>
        <v>1.0102512731481481</v>
      </c>
    </row>
    <row r="14" spans="1:155">
      <c r="A14" s="185">
        <f ca="1">'INF S5 272-354'!$AH11</f>
        <v>19.831999999999994</v>
      </c>
      <c r="B14" s="154" t="str">
        <f ca="1">'INF S5 272-354'!$AI11</f>
        <v>Kórnik</v>
      </c>
      <c r="C14" s="99"/>
      <c r="D14" s="83">
        <f ca="1">IF('INF S5 272-354'!$AQ11="|","|",D$7+'INF S5 272-354'!$AQ11)</f>
        <v>0.22160500496031743</v>
      </c>
      <c r="E14" s="83">
        <f ca="1">IF('INF S5 272-354'!$AQ11="|","|",E$12+'INF S5 272-354'!$AQ11-'INF S5 272-354'!$AQ$9+TIME(0,1,0))</f>
        <v>0.24272208333333328</v>
      </c>
      <c r="F14" s="82" t="str">
        <f ca="1">IF('INF S5 272-354'!$AR11="|","|",F$7+'INF S5 272-354'!$AR11)</f>
        <v>|</v>
      </c>
      <c r="G14" s="83">
        <f ca="1">IF('INF S5 272-354'!$AQ11="|","|",G$7+'INF S5 272-354'!$AQ11)</f>
        <v>0.26327167162698412</v>
      </c>
      <c r="H14" s="83">
        <f ca="1">IF('INF S5 272-354'!$AQ11="|","|",H$12+'INF S5 272-354'!$AQ11-'INF S5 272-354'!$AQ$9+TIME(0,1,0))</f>
        <v>0.28438874999999997</v>
      </c>
      <c r="I14" s="82" t="str">
        <f ca="1">IF('INF S5 272-354'!$AR11="|","|",I$7+'INF S5 272-354'!$AR11)</f>
        <v>|</v>
      </c>
      <c r="J14" s="83">
        <f ca="1">IF('INF S5 272-354'!$AQ11="|","|",J$7+'INF S5 272-354'!$AQ11)</f>
        <v>0.3049383382936508</v>
      </c>
      <c r="K14" s="83">
        <f ca="1">IF('INF S5 272-354'!$AQ11="|","|",K$12+'INF S5 272-354'!$AQ11-'INF S5 272-354'!$AQ$9+TIME(0,1,0))</f>
        <v>0.32605541666666665</v>
      </c>
      <c r="L14" s="82" t="str">
        <f ca="1">IF('INF S5 272-354'!$AR11="|","|",L$7+'INF S5 272-354'!$AR11)</f>
        <v>|</v>
      </c>
      <c r="M14" s="83">
        <f ca="1">IF('INF S5 272-354'!$AQ11="|","|",M$7+'INF S5 272-354'!$AQ11)</f>
        <v>0.34660500496031749</v>
      </c>
      <c r="N14" s="83">
        <f ca="1">IF('INF S5 272-354'!$AQ11="|","|",N$12+'INF S5 272-354'!$AQ11-'INF S5 272-354'!$AQ$9+TIME(0,1,0))</f>
        <v>0.36772208333333334</v>
      </c>
      <c r="O14" s="82" t="str">
        <f ca="1">IF('INF S5 272-354'!$AR11="|","|",O$7+'INF S5 272-354'!$AR11)</f>
        <v>|</v>
      </c>
      <c r="P14" s="83">
        <f ca="1">IF('INF S5 272-354'!$AQ11="|","|",P$7+'INF S5 272-354'!$AQ11)</f>
        <v>0.40910500496031749</v>
      </c>
      <c r="Q14" s="190" t="str">
        <f ca="1">IF('INF S5 272-354'!$AS11="|","|",Q$7+'INF S5 272-354'!$AS11)</f>
        <v>|</v>
      </c>
      <c r="R14" s="83">
        <f ca="1">IF('INF S5 272-354'!$AQ11="|","|",R$12+'INF S5 272-354'!$AQ11-'INF S5 272-354'!$AQ$9+TIME(0,1,0))</f>
        <v>0.45105541666666665</v>
      </c>
      <c r="S14" s="82" t="str">
        <f ca="1">IF('INF S5 272-354'!$AR11="|","|",S$7+'INF S5 272-354'!$AR11)</f>
        <v>|</v>
      </c>
      <c r="T14" s="83">
        <f ca="1">IF('INF S5 272-354'!$AQ11="|","|",T$7+'INF S5 272-354'!$AQ11)</f>
        <v>0.4924383382936508</v>
      </c>
      <c r="U14" s="82" t="str">
        <f ca="1">IF('INF S5 272-354'!$AR11="|","|",U$7+'INF S5 272-354'!$AR11)</f>
        <v>|</v>
      </c>
      <c r="V14" s="83">
        <f ca="1">IF('INF S5 272-354'!$AQ11="|","|",V$12+'INF S5 272-354'!$AQ11-'INF S5 272-354'!$AQ$9+TIME(0,1,0))</f>
        <v>0.53438875000000008</v>
      </c>
      <c r="W14" s="82" t="str">
        <f ca="1">IF('INF S5 272-354'!$AR11="|","|",W$7+'INF S5 272-354'!$AR11)</f>
        <v>|</v>
      </c>
      <c r="X14" s="83">
        <f ca="1">IF('INF S5 272-354'!$AQ11="|","|",X$7+'INF S5 272-354'!$AQ11)</f>
        <v>0.57577167162698417</v>
      </c>
      <c r="Y14" s="190" t="str">
        <f ca="1">IF('INF S5 272-354'!$AS11="|","|",Y$7+'INF S5 272-354'!$AS11)</f>
        <v>|</v>
      </c>
      <c r="Z14" s="83">
        <f ca="1">IF('INF S5 272-354'!$AQ11="|","|",Z$12+'INF S5 272-354'!$AQ11-'INF S5 272-354'!$AQ$9+TIME(0,1,0))</f>
        <v>0.61772208333333334</v>
      </c>
      <c r="AA14" s="82" t="str">
        <f ca="1">IF('INF S5 272-354'!$AR11="|","|",AA$7+'INF S5 272-354'!$AR11)</f>
        <v>|</v>
      </c>
      <c r="AB14" s="83">
        <f ca="1">IF('INF S5 272-354'!$AQ11="|","|",AB$7+'INF S5 272-354'!$AQ11)</f>
        <v>0.63827167162698417</v>
      </c>
      <c r="AC14" s="83">
        <f ca="1">IF('INF S5 272-354'!$AQ11="|","|",AC$12+'INF S5 272-354'!$AQ11-'INF S5 272-354'!$AQ$9+TIME(0,1,0))</f>
        <v>0.65938875000000008</v>
      </c>
      <c r="AD14" s="82" t="str">
        <f ca="1">IF('INF S5 272-354'!$AR11="|","|",AD$7+'INF S5 272-354'!$AR11)</f>
        <v>|</v>
      </c>
      <c r="AE14" s="83">
        <f ca="1">IF('INF S5 272-354'!$AQ11="|","|",AE$7+'INF S5 272-354'!$AQ11)</f>
        <v>0.6799383382936508</v>
      </c>
      <c r="AF14" s="83">
        <f ca="1">IF('INF S5 272-354'!$AQ11="|","|",AF$12+'INF S5 272-354'!$AQ11-'INF S5 272-354'!$AQ$9+TIME(0,1,0))</f>
        <v>0.70105541666666671</v>
      </c>
      <c r="AG14" s="82" t="str">
        <f ca="1">IF('INF S5 272-354'!$AR11="|","|",AG$7+'INF S5 272-354'!$AR11)</f>
        <v>|</v>
      </c>
      <c r="AH14" s="83">
        <f ca="1">IF('INF S5 272-354'!$AQ11="|","|",AH$7+'INF S5 272-354'!$AQ11)</f>
        <v>0.72160500496031743</v>
      </c>
      <c r="AI14" s="83">
        <f ca="1">IF('INF S5 272-354'!$AQ11="|","|",AI$12+'INF S5 272-354'!$AQ11-'INF S5 272-354'!$AQ$9+TIME(0,1,0))</f>
        <v>0.74272208333333334</v>
      </c>
      <c r="AJ14" s="190" t="str">
        <f ca="1">IF('INF S5 272-354'!$AS11="|","|",AJ$7+'INF S5 272-354'!$AS11)</f>
        <v>|</v>
      </c>
      <c r="AK14" s="83">
        <f ca="1">IF('INF S5 272-354'!$AQ11="|","|",AK$7+'INF S5 272-354'!$AQ11)</f>
        <v>0.76327167162698406</v>
      </c>
      <c r="AL14" s="83">
        <f ca="1">IF('INF S5 272-354'!$AQ11="|","|",AL$12+'INF S5 272-354'!$AQ11-'INF S5 272-354'!$AQ$9+TIME(0,1,0))</f>
        <v>0.78438875000000008</v>
      </c>
      <c r="AM14" s="82" t="str">
        <f ca="1">IF('INF S5 272-354'!$AR11="|","|",AM$7+'INF S5 272-354'!$AR11)</f>
        <v>|</v>
      </c>
      <c r="AN14" s="83">
        <f ca="1">IF('INF S5 272-354'!$AQ11="|","|",AN$7+'INF S5 272-354'!$AQ11)</f>
        <v>0.82577167162698406</v>
      </c>
      <c r="AO14" s="82" t="str">
        <f ca="1">IF('INF S5 272-354'!$AR11="|","|",AO$7+'INF S5 272-354'!$AR11)</f>
        <v>|</v>
      </c>
      <c r="AP14" s="83">
        <f ca="1">IF('INF S5 272-354'!$AQ11="|","|",AP$12+'INF S5 272-354'!$AQ11-'INF S5 272-354'!$AQ$9+TIME(0,1,0))</f>
        <v>0.86772208333333334</v>
      </c>
      <c r="AQ14" s="82" t="str">
        <f ca="1">IF('INF S5 272-354'!$AR11="|","|",AQ$7+'INF S5 272-354'!$AR11)</f>
        <v>|</v>
      </c>
      <c r="AR14" s="83">
        <f ca="1">IF('INF S5 272-354'!$AQ11="|","|",AR$7+'INF S5 272-354'!$AQ11)</f>
        <v>0.90910500496031743</v>
      </c>
      <c r="AS14" s="190" t="str">
        <f ca="1">IF('INF S5 272-354'!$AS11="|","|",AS$7+'INF S5 272-354'!$AS11)</f>
        <v>|</v>
      </c>
      <c r="AT14" s="83">
        <f ca="1">IF('INF S5 272-354'!$AQ11="|","|",AT$7+'INF S5 272-354'!$AQ11)</f>
        <v>0.95077167162698406</v>
      </c>
      <c r="AU14" s="83">
        <f ca="1">IF('INF S5 272-354'!$AQ11="|","|",AU$7+'INF S5 272-354'!$AQ11)</f>
        <v>0.99243833829365069</v>
      </c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Z14" s="185">
        <f ca="1">'INF S5 272-354'!$AH11</f>
        <v>19.831999999999994</v>
      </c>
      <c r="DA14" s="154" t="str">
        <f ca="1">'INF S5 272-354'!$AI11</f>
        <v>Kórnik</v>
      </c>
      <c r="DB14" s="99"/>
      <c r="DC14" s="268">
        <f ca="1">IF('INF S5 272-354'!$AY11="|","|",DC$21+'INF S5 272-354'!$AY11)</f>
        <v>0.23668877314814815</v>
      </c>
      <c r="DD14" s="82" t="str">
        <f ca="1">IF('INF S5 272-354'!$AZ11="|","|",DD$21+'INF S5 272-354'!$AZ11)</f>
        <v>|</v>
      </c>
      <c r="DE14" s="268">
        <f ca="1">IF('INF S5 272-354'!$AY11="|","|",DE$21+'INF S5 272-354'!$AY11)</f>
        <v>0.27835543981481481</v>
      </c>
      <c r="DF14" s="190" t="str">
        <f ca="1">IF('INF S5 272-354'!$BA11="|","|",DF$21+'INF S5 272-354'!$BA11)</f>
        <v>|</v>
      </c>
      <c r="DG14" s="268">
        <f ca="1">IF('INF S5 272-354'!$AY11="|","|",DG$21+'INF S5 272-354'!$AY11)</f>
        <v>0.29918877314814812</v>
      </c>
      <c r="DH14" s="268">
        <f ca="1">IF('INF S5 272-354'!$AY11="|","|",DH$21+'INF S5 272-354'!$AY11)</f>
        <v>0.32002210648148144</v>
      </c>
      <c r="DI14" s="82" t="str">
        <f ca="1">IF('INF S5 272-354'!$AZ11="|","|",DI$21+'INF S5 272-354'!$AZ11)</f>
        <v>|</v>
      </c>
      <c r="DJ14" s="268">
        <f ca="1">IF('INF S5 272-354'!$AY11="|","|",DJ$21+'INF S5 272-354'!$AY11)</f>
        <v>0.34085543981481481</v>
      </c>
      <c r="DK14" s="268">
        <f ca="1">IF('INF S5 272-354'!$AY11="|","|",DK$21+'INF S5 272-354'!$AY11)</f>
        <v>0.36168877314814812</v>
      </c>
      <c r="DL14" s="82" t="str">
        <f ca="1">IF('INF S5 272-354'!$AZ11="|","|",DL$21+'INF S5 272-354'!$AZ11)</f>
        <v>|</v>
      </c>
      <c r="DM14" s="268">
        <f ca="1">IF('INF S5 272-354'!$AY11="|","|",DM$21+'INF S5 272-354'!$AY11)</f>
        <v>0.38252210648148149</v>
      </c>
      <c r="DN14" s="268">
        <f ca="1">IF('INF S5 272-354'!$AY11="|","|",DN$21+'INF S5 272-354'!$AY11)</f>
        <v>0.40335543981481475</v>
      </c>
      <c r="DO14" s="82" t="str">
        <f ca="1">IF('INF S5 272-354'!$AZ11="|","|",DO$21+'INF S5 272-354'!$AZ11)</f>
        <v>|</v>
      </c>
      <c r="DP14" s="268">
        <f ca="1">IF('INF S5 272-354'!$AY11="|","|",DP$21+'INF S5 272-354'!$AY11)</f>
        <v>0.42418877314814818</v>
      </c>
      <c r="DQ14" s="268"/>
      <c r="DR14" s="190" t="str">
        <f ca="1">IF('INF S5 272-354'!$BA11="|","|",DR$21+'INF S5 272-354'!$BA11)</f>
        <v>|</v>
      </c>
      <c r="DS14" s="268">
        <f ca="1">IF('INF S5 272-354'!$AY11="|","|",DS$21+'INF S5 272-354'!$AY11)</f>
        <v>0.46585543981481481</v>
      </c>
      <c r="DT14" s="82" t="str">
        <f ca="1">IF('INF S5 272-354'!$AZ11="|","|",DT$21+'INF S5 272-354'!$AZ11)</f>
        <v>|</v>
      </c>
      <c r="DU14" s="268">
        <f ca="1">IF('INF S5 272-354'!$AY11="|","|",DU$21+'INF S5 272-354'!$AY11)</f>
        <v>0.50752210648148155</v>
      </c>
      <c r="DV14" s="82" t="str">
        <f ca="1">IF('INF S5 272-354'!$AZ11="|","|",DV$21+'INF S5 272-354'!$AZ11)</f>
        <v>|</v>
      </c>
      <c r="DW14" s="268">
        <f ca="1">IF('INF S5 272-354'!$AY11="|","|",DW$21+'INF S5 272-354'!$AY11)</f>
        <v>0.54918877314814818</v>
      </c>
      <c r="DX14" s="82" t="str">
        <f ca="1">IF('INF S5 272-354'!$AZ11="|","|",DX$21+'INF S5 272-354'!$AZ11)</f>
        <v>|</v>
      </c>
      <c r="DY14" s="268">
        <f ca="1">IF('INF S5 272-354'!$AY11="|","|",DY$21+'INF S5 272-354'!$AY11)</f>
        <v>0.59085543981481492</v>
      </c>
      <c r="DZ14" s="268"/>
      <c r="EA14" s="190" t="str">
        <f ca="1">IF('INF S5 272-354'!$BA11="|","|",EA$21+'INF S5 272-354'!$BA11)</f>
        <v>|</v>
      </c>
      <c r="EB14" s="268">
        <f ca="1">IF('INF S5 272-354'!$AY11="|","|",EB$21+'INF S5 272-354'!$AY11)</f>
        <v>0.63252210648148155</v>
      </c>
      <c r="EC14" s="82" t="str">
        <f ca="1">IF('INF S5 272-354'!$AZ11="|","|",EC$21+'INF S5 272-354'!$AZ11)</f>
        <v>|</v>
      </c>
      <c r="ED14" s="268">
        <f ca="1">IF('INF S5 272-354'!$AY11="|","|",ED$21+'INF S5 272-354'!$AY11)</f>
        <v>0.67418877314814818</v>
      </c>
      <c r="EE14" s="268">
        <f ca="1">IF('INF S5 272-354'!$AY11="|","|",EE$21+'INF S5 272-354'!$AY11)</f>
        <v>0.69502210648148155</v>
      </c>
      <c r="EF14" s="82" t="str">
        <f ca="1">IF('INF S5 272-354'!$AZ11="|","|",EF$21+'INF S5 272-354'!$AZ11)</f>
        <v>|</v>
      </c>
      <c r="EG14" s="268">
        <f ca="1">IF('INF S5 272-354'!$AY11="|","|",EG$21+'INF S5 272-354'!$AY11)</f>
        <v>0.71585543981481492</v>
      </c>
      <c r="EH14" s="268">
        <f ca="1">IF('INF S5 272-354'!$AY11="|","|",EH$21+'INF S5 272-354'!$AY11)</f>
        <v>0.73668877314814818</v>
      </c>
      <c r="EI14" s="82" t="str">
        <f ca="1">IF('INF S5 272-354'!$AZ11="|","|",EI$21+'INF S5 272-354'!$AZ11)</f>
        <v>|</v>
      </c>
      <c r="EJ14" s="268">
        <f ca="1">IF('INF S5 272-354'!$AY11="|","|",EJ$21+'INF S5 272-354'!$AY11)</f>
        <v>0.75752210648148155</v>
      </c>
      <c r="EK14" s="268">
        <f ca="1">IF('INF S5 272-354'!$AY11="|","|",EK$21+'INF S5 272-354'!$AY11)</f>
        <v>0.77835543981481481</v>
      </c>
      <c r="EL14" s="268"/>
      <c r="EM14" s="190" t="str">
        <f ca="1">IF('INF S5 272-354'!$BA11="|","|",EM$21+'INF S5 272-354'!$BA11)</f>
        <v>|</v>
      </c>
      <c r="EN14" s="268">
        <f ca="1">IF('INF S5 272-354'!$AY11="|","|",EN$21+'INF S5 272-354'!$AY11)</f>
        <v>0.79918877314814818</v>
      </c>
      <c r="EO14" s="268">
        <f ca="1">IF('INF S5 272-354'!$AY11="|","|",EO$21+'INF S5 272-354'!$AY11)</f>
        <v>0.82002210648148155</v>
      </c>
      <c r="EP14" s="82" t="str">
        <f ca="1">IF('INF S5 272-354'!$AZ11="|","|",EP$21+'INF S5 272-354'!$AZ11)</f>
        <v>|</v>
      </c>
      <c r="EQ14" s="268">
        <f ca="1">IF('INF S5 272-354'!$AY11="|","|",EQ$21+'INF S5 272-354'!$AY11)</f>
        <v>0.84085543981481492</v>
      </c>
      <c r="ER14" s="82" t="str">
        <f ca="1">IF('INF S5 272-354'!$AZ11="|","|",ER$21+'INF S5 272-354'!$AZ11)</f>
        <v>|</v>
      </c>
      <c r="ES14" s="268">
        <f ca="1">IF('INF S5 272-354'!$AY11="|","|",ES$21+'INF S5 272-354'!$AY11)</f>
        <v>0.88252210648148155</v>
      </c>
      <c r="ET14" s="82" t="str">
        <f ca="1">IF('INF S5 272-354'!$AZ11="|","|",ET$21+'INF S5 272-354'!$AZ11)</f>
        <v>|</v>
      </c>
      <c r="EU14" s="268">
        <f ca="1">IF('INF S5 272-354'!$AY11="|","|",EU$21+'INF S5 272-354'!$AY11)</f>
        <v>0.92418877314814818</v>
      </c>
      <c r="EV14" s="83"/>
      <c r="EW14" s="83"/>
      <c r="EX14" s="83">
        <f ca="1">IF('INF S5 272-354'!$AY11="|","|",EX$21+'INF S5 272-354'!$AY11)</f>
        <v>0.96585543981481492</v>
      </c>
      <c r="EY14" s="83">
        <f ca="1">IF('INF S5 272-354'!$AY11="|","|",EY$21+'INF S5 272-354'!$AY11)</f>
        <v>1.0075221064814814</v>
      </c>
    </row>
    <row r="15" spans="1:155">
      <c r="A15" s="185">
        <f ca="1">'INF S5 272-354'!$AH12</f>
        <v>15.561999999999983</v>
      </c>
      <c r="B15" s="153" t="str">
        <f ca="1">'INF S5 272-354'!$AI12</f>
        <v>Gądki</v>
      </c>
      <c r="C15" s="99"/>
      <c r="D15" s="83">
        <f ca="1">IF('INF S5 272-354'!$AQ12="|","|",D$7+'INF S5 272-354'!$AQ12)</f>
        <v>0.22420812996031744</v>
      </c>
      <c r="E15" s="83">
        <f ca="1">IF('INF S5 272-354'!$AQ12="|","|",E$12+'INF S5 272-354'!$AQ12-'INF S5 272-354'!$AQ$9+TIME(0,1,0))</f>
        <v>0.24532520833333332</v>
      </c>
      <c r="F15" s="82" t="str">
        <f ca="1">IF('INF S5 272-354'!$AR12="|","|",F$7+'INF S5 272-354'!$AR12)</f>
        <v>|</v>
      </c>
      <c r="G15" s="83">
        <f ca="1">IF('INF S5 272-354'!$AQ12="|","|",G$7+'INF S5 272-354'!$AQ12)</f>
        <v>0.26587479662698416</v>
      </c>
      <c r="H15" s="83">
        <f ca="1">IF('INF S5 272-354'!$AQ12="|","|",H$12+'INF S5 272-354'!$AQ12-'INF S5 272-354'!$AQ$9+TIME(0,1,0))</f>
        <v>0.28699187499999995</v>
      </c>
      <c r="I15" s="82" t="str">
        <f ca="1">IF('INF S5 272-354'!$AR12="|","|",I$7+'INF S5 272-354'!$AR12)</f>
        <v>|</v>
      </c>
      <c r="J15" s="83">
        <f ca="1">IF('INF S5 272-354'!$AQ12="|","|",J$7+'INF S5 272-354'!$AQ12)</f>
        <v>0.30754146329365079</v>
      </c>
      <c r="K15" s="83">
        <f ca="1">IF('INF S5 272-354'!$AQ12="|","|",K$12+'INF S5 272-354'!$AQ12-'INF S5 272-354'!$AQ$9+TIME(0,1,0))</f>
        <v>0.32865854166666664</v>
      </c>
      <c r="L15" s="82" t="str">
        <f ca="1">IF('INF S5 272-354'!$AR12="|","|",L$7+'INF S5 272-354'!$AR12)</f>
        <v>|</v>
      </c>
      <c r="M15" s="83">
        <f ca="1">IF('INF S5 272-354'!$AQ12="|","|",M$7+'INF S5 272-354'!$AQ12)</f>
        <v>0.34920812996031747</v>
      </c>
      <c r="N15" s="83">
        <f ca="1">IF('INF S5 272-354'!$AQ12="|","|",N$12+'INF S5 272-354'!$AQ12-'INF S5 272-354'!$AQ$9+TIME(0,1,0))</f>
        <v>0.37032520833333332</v>
      </c>
      <c r="O15" s="82" t="str">
        <f ca="1">IF('INF S5 272-354'!$AR12="|","|",O$7+'INF S5 272-354'!$AR12)</f>
        <v>|</v>
      </c>
      <c r="P15" s="83">
        <f ca="1">IF('INF S5 272-354'!$AQ12="|","|",P$7+'INF S5 272-354'!$AQ12)</f>
        <v>0.41170812996031747</v>
      </c>
      <c r="Q15" s="190" t="str">
        <f ca="1">IF('INF S5 272-354'!$AS12="|","|",Q$7+'INF S5 272-354'!$AS12)</f>
        <v>|</v>
      </c>
      <c r="R15" s="83">
        <f ca="1">IF('INF S5 272-354'!$AQ12="|","|",R$12+'INF S5 272-354'!$AQ12-'INF S5 272-354'!$AQ$9+TIME(0,1,0))</f>
        <v>0.45365854166666664</v>
      </c>
      <c r="S15" s="82" t="str">
        <f ca="1">IF('INF S5 272-354'!$AR12="|","|",S$7+'INF S5 272-354'!$AR12)</f>
        <v>|</v>
      </c>
      <c r="T15" s="83">
        <f ca="1">IF('INF S5 272-354'!$AQ12="|","|",T$7+'INF S5 272-354'!$AQ12)</f>
        <v>0.49504146329365079</v>
      </c>
      <c r="U15" s="82" t="str">
        <f ca="1">IF('INF S5 272-354'!$AR12="|","|",U$7+'INF S5 272-354'!$AR12)</f>
        <v>|</v>
      </c>
      <c r="V15" s="83">
        <f ca="1">IF('INF S5 272-354'!$AQ12="|","|",V$12+'INF S5 272-354'!$AQ12-'INF S5 272-354'!$AQ$9+TIME(0,1,0))</f>
        <v>0.53699187500000012</v>
      </c>
      <c r="W15" s="82" t="str">
        <f ca="1">IF('INF S5 272-354'!$AR12="|","|",W$7+'INF S5 272-354'!$AR12)</f>
        <v>|</v>
      </c>
      <c r="X15" s="83">
        <f ca="1">IF('INF S5 272-354'!$AQ12="|","|",X$7+'INF S5 272-354'!$AQ12)</f>
        <v>0.57837479662698421</v>
      </c>
      <c r="Y15" s="190" t="str">
        <f ca="1">IF('INF S5 272-354'!$AS12="|","|",Y$7+'INF S5 272-354'!$AS12)</f>
        <v>|</v>
      </c>
      <c r="Z15" s="83">
        <f ca="1">IF('INF S5 272-354'!$AQ12="|","|",Z$12+'INF S5 272-354'!$AQ12-'INF S5 272-354'!$AQ$9+TIME(0,1,0))</f>
        <v>0.62032520833333338</v>
      </c>
      <c r="AA15" s="82" t="str">
        <f ca="1">IF('INF S5 272-354'!$AR12="|","|",AA$7+'INF S5 272-354'!$AR12)</f>
        <v>|</v>
      </c>
      <c r="AB15" s="83">
        <f ca="1">IF('INF S5 272-354'!$AQ12="|","|",AB$7+'INF S5 272-354'!$AQ12)</f>
        <v>0.64087479662698421</v>
      </c>
      <c r="AC15" s="83">
        <f ca="1">IF('INF S5 272-354'!$AQ12="|","|",AC$12+'INF S5 272-354'!$AQ12-'INF S5 272-354'!$AQ$9+TIME(0,1,0))</f>
        <v>0.66199187500000012</v>
      </c>
      <c r="AD15" s="82" t="str">
        <f ca="1">IF('INF S5 272-354'!$AR12="|","|",AD$7+'INF S5 272-354'!$AR12)</f>
        <v>|</v>
      </c>
      <c r="AE15" s="83">
        <f ca="1">IF('INF S5 272-354'!$AQ12="|","|",AE$7+'INF S5 272-354'!$AQ12)</f>
        <v>0.68254146329365084</v>
      </c>
      <c r="AF15" s="83">
        <f ca="1">IF('INF S5 272-354'!$AQ12="|","|",AF$12+'INF S5 272-354'!$AQ12-'INF S5 272-354'!$AQ$9+TIME(0,1,0))</f>
        <v>0.70365854166666675</v>
      </c>
      <c r="AG15" s="82" t="str">
        <f ca="1">IF('INF S5 272-354'!$AR12="|","|",AG$7+'INF S5 272-354'!$AR12)</f>
        <v>|</v>
      </c>
      <c r="AH15" s="83">
        <f ca="1">IF('INF S5 272-354'!$AQ12="|","|",AH$7+'INF S5 272-354'!$AQ12)</f>
        <v>0.72420812996031747</v>
      </c>
      <c r="AI15" s="83">
        <f ca="1">IF('INF S5 272-354'!$AQ12="|","|",AI$12+'INF S5 272-354'!$AQ12-'INF S5 272-354'!$AQ$9+TIME(0,1,0))</f>
        <v>0.74532520833333338</v>
      </c>
      <c r="AJ15" s="190" t="str">
        <f ca="1">IF('INF S5 272-354'!$AS12="|","|",AJ$7+'INF S5 272-354'!$AS12)</f>
        <v>|</v>
      </c>
      <c r="AK15" s="83">
        <f ca="1">IF('INF S5 272-354'!$AQ12="|","|",AK$7+'INF S5 272-354'!$AQ12)</f>
        <v>0.7658747966269841</v>
      </c>
      <c r="AL15" s="83">
        <f ca="1">IF('INF S5 272-354'!$AQ12="|","|",AL$12+'INF S5 272-354'!$AQ12-'INF S5 272-354'!$AQ$9+TIME(0,1,0))</f>
        <v>0.78699187500000012</v>
      </c>
      <c r="AM15" s="82" t="str">
        <f ca="1">IF('INF S5 272-354'!$AR12="|","|",AM$7+'INF S5 272-354'!$AR12)</f>
        <v>|</v>
      </c>
      <c r="AN15" s="83">
        <f ca="1">IF('INF S5 272-354'!$AQ12="|","|",AN$7+'INF S5 272-354'!$AQ12)</f>
        <v>0.8283747966269841</v>
      </c>
      <c r="AO15" s="82" t="str">
        <f ca="1">IF('INF S5 272-354'!$AR12="|","|",AO$7+'INF S5 272-354'!$AR12)</f>
        <v>|</v>
      </c>
      <c r="AP15" s="83">
        <f ca="1">IF('INF S5 272-354'!$AQ12="|","|",AP$12+'INF S5 272-354'!$AQ12-'INF S5 272-354'!$AQ$9+TIME(0,1,0))</f>
        <v>0.87032520833333338</v>
      </c>
      <c r="AQ15" s="82" t="str">
        <f ca="1">IF('INF S5 272-354'!$AR12="|","|",AQ$7+'INF S5 272-354'!$AR12)</f>
        <v>|</v>
      </c>
      <c r="AR15" s="83">
        <f ca="1">IF('INF S5 272-354'!$AQ12="|","|",AR$7+'INF S5 272-354'!$AQ12)</f>
        <v>0.91170812996031747</v>
      </c>
      <c r="AS15" s="190" t="str">
        <f ca="1">IF('INF S5 272-354'!$AS12="|","|",AS$7+'INF S5 272-354'!$AS12)</f>
        <v>|</v>
      </c>
      <c r="AT15" s="83">
        <f ca="1">IF('INF S5 272-354'!$AQ12="|","|",AT$7+'INF S5 272-354'!$AQ12)</f>
        <v>0.9533747966269841</v>
      </c>
      <c r="AU15" s="83">
        <f ca="1">IF('INF S5 272-354'!$AQ12="|","|",AU$7+'INF S5 272-354'!$AQ12)</f>
        <v>0.99504146329365073</v>
      </c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Z15" s="185">
        <f ca="1">'INF S5 272-354'!$AH12</f>
        <v>15.561999999999983</v>
      </c>
      <c r="DA15" s="153" t="str">
        <f ca="1">'INF S5 272-354'!$AI12</f>
        <v>Gądki</v>
      </c>
      <c r="DB15" s="99"/>
      <c r="DC15" s="268">
        <f ca="1">IF('INF S5 272-354'!$AY12="|","|",DC$21+'INF S5 272-354'!$AY12)</f>
        <v>0.23408564814814814</v>
      </c>
      <c r="DD15" s="82" t="str">
        <f ca="1">IF('INF S5 272-354'!$AZ12="|","|",DD$21+'INF S5 272-354'!$AZ12)</f>
        <v>|</v>
      </c>
      <c r="DE15" s="268">
        <f ca="1">IF('INF S5 272-354'!$AY12="|","|",DE$21+'INF S5 272-354'!$AY12)</f>
        <v>0.27575231481481483</v>
      </c>
      <c r="DF15" s="190" t="str">
        <f ca="1">IF('INF S5 272-354'!$BA12="|","|",DF$21+'INF S5 272-354'!$BA12)</f>
        <v>|</v>
      </c>
      <c r="DG15" s="268">
        <f ca="1">IF('INF S5 272-354'!$AY12="|","|",DG$21+'INF S5 272-354'!$AY12)</f>
        <v>0.29658564814814814</v>
      </c>
      <c r="DH15" s="268">
        <f ca="1">IF('INF S5 272-354'!$AY12="|","|",DH$21+'INF S5 272-354'!$AY12)</f>
        <v>0.31741898148148145</v>
      </c>
      <c r="DI15" s="82" t="str">
        <f ca="1">IF('INF S5 272-354'!$AZ12="|","|",DI$21+'INF S5 272-354'!$AZ12)</f>
        <v>|</v>
      </c>
      <c r="DJ15" s="268">
        <f ca="1">IF('INF S5 272-354'!$AY12="|","|",DJ$21+'INF S5 272-354'!$AY12)</f>
        <v>0.33825231481481483</v>
      </c>
      <c r="DK15" s="268">
        <f ca="1">IF('INF S5 272-354'!$AY12="|","|",DK$21+'INF S5 272-354'!$AY12)</f>
        <v>0.35908564814814814</v>
      </c>
      <c r="DL15" s="82" t="str">
        <f ca="1">IF('INF S5 272-354'!$AZ12="|","|",DL$21+'INF S5 272-354'!$AZ12)</f>
        <v>|</v>
      </c>
      <c r="DM15" s="268">
        <f ca="1">IF('INF S5 272-354'!$AY12="|","|",DM$21+'INF S5 272-354'!$AY12)</f>
        <v>0.37991898148148151</v>
      </c>
      <c r="DN15" s="268">
        <f ca="1">IF('INF S5 272-354'!$AY12="|","|",DN$21+'INF S5 272-354'!$AY12)</f>
        <v>0.40075231481481477</v>
      </c>
      <c r="DO15" s="82" t="str">
        <f ca="1">IF('INF S5 272-354'!$AZ12="|","|",DO$21+'INF S5 272-354'!$AZ12)</f>
        <v>|</v>
      </c>
      <c r="DP15" s="268">
        <f ca="1">IF('INF S5 272-354'!$AY12="|","|",DP$21+'INF S5 272-354'!$AY12)</f>
        <v>0.4215856481481482</v>
      </c>
      <c r="DQ15" s="268"/>
      <c r="DR15" s="190" t="str">
        <f ca="1">IF('INF S5 272-354'!$BA12="|","|",DR$21+'INF S5 272-354'!$BA12)</f>
        <v>|</v>
      </c>
      <c r="DS15" s="268">
        <f ca="1">IF('INF S5 272-354'!$AY12="|","|",DS$21+'INF S5 272-354'!$AY12)</f>
        <v>0.46325231481481483</v>
      </c>
      <c r="DT15" s="82" t="str">
        <f ca="1">IF('INF S5 272-354'!$AZ12="|","|",DT$21+'INF S5 272-354'!$AZ12)</f>
        <v>|</v>
      </c>
      <c r="DU15" s="268">
        <f ca="1">IF('INF S5 272-354'!$AY12="|","|",DU$21+'INF S5 272-354'!$AY12)</f>
        <v>0.50491898148148151</v>
      </c>
      <c r="DV15" s="82" t="str">
        <f ca="1">IF('INF S5 272-354'!$AZ12="|","|",DV$21+'INF S5 272-354'!$AZ12)</f>
        <v>|</v>
      </c>
      <c r="DW15" s="268">
        <f ca="1">IF('INF S5 272-354'!$AY12="|","|",DW$21+'INF S5 272-354'!$AY12)</f>
        <v>0.54658564814814814</v>
      </c>
      <c r="DX15" s="82" t="str">
        <f ca="1">IF('INF S5 272-354'!$AZ12="|","|",DX$21+'INF S5 272-354'!$AZ12)</f>
        <v>|</v>
      </c>
      <c r="DY15" s="268">
        <f ca="1">IF('INF S5 272-354'!$AY12="|","|",DY$21+'INF S5 272-354'!$AY12)</f>
        <v>0.58825231481481488</v>
      </c>
      <c r="DZ15" s="268"/>
      <c r="EA15" s="190" t="str">
        <f ca="1">IF('INF S5 272-354'!$BA12="|","|",EA$21+'INF S5 272-354'!$BA12)</f>
        <v>|</v>
      </c>
      <c r="EB15" s="268">
        <f ca="1">IF('INF S5 272-354'!$AY12="|","|",EB$21+'INF S5 272-354'!$AY12)</f>
        <v>0.62991898148148151</v>
      </c>
      <c r="EC15" s="82" t="str">
        <f ca="1">IF('INF S5 272-354'!$AZ12="|","|",EC$21+'INF S5 272-354'!$AZ12)</f>
        <v>|</v>
      </c>
      <c r="ED15" s="268">
        <f ca="1">IF('INF S5 272-354'!$AY12="|","|",ED$21+'INF S5 272-354'!$AY12)</f>
        <v>0.67158564814814814</v>
      </c>
      <c r="EE15" s="268">
        <f ca="1">IF('INF S5 272-354'!$AY12="|","|",EE$21+'INF S5 272-354'!$AY12)</f>
        <v>0.69241898148148151</v>
      </c>
      <c r="EF15" s="82" t="str">
        <f ca="1">IF('INF S5 272-354'!$AZ12="|","|",EF$21+'INF S5 272-354'!$AZ12)</f>
        <v>|</v>
      </c>
      <c r="EG15" s="268">
        <f ca="1">IF('INF S5 272-354'!$AY12="|","|",EG$21+'INF S5 272-354'!$AY12)</f>
        <v>0.71325231481481488</v>
      </c>
      <c r="EH15" s="268">
        <f ca="1">IF('INF S5 272-354'!$AY12="|","|",EH$21+'INF S5 272-354'!$AY12)</f>
        <v>0.73408564814814814</v>
      </c>
      <c r="EI15" s="82" t="str">
        <f ca="1">IF('INF S5 272-354'!$AZ12="|","|",EI$21+'INF S5 272-354'!$AZ12)</f>
        <v>|</v>
      </c>
      <c r="EJ15" s="268">
        <f ca="1">IF('INF S5 272-354'!$AY12="|","|",EJ$21+'INF S5 272-354'!$AY12)</f>
        <v>0.75491898148148151</v>
      </c>
      <c r="EK15" s="268">
        <f ca="1">IF('INF S5 272-354'!$AY12="|","|",EK$21+'INF S5 272-354'!$AY12)</f>
        <v>0.77575231481481477</v>
      </c>
      <c r="EL15" s="268"/>
      <c r="EM15" s="190" t="str">
        <f ca="1">IF('INF S5 272-354'!$BA12="|","|",EM$21+'INF S5 272-354'!$BA12)</f>
        <v>|</v>
      </c>
      <c r="EN15" s="268">
        <f ca="1">IF('INF S5 272-354'!$AY12="|","|",EN$21+'INF S5 272-354'!$AY12)</f>
        <v>0.79658564814814814</v>
      </c>
      <c r="EO15" s="268">
        <f ca="1">IF('INF S5 272-354'!$AY12="|","|",EO$21+'INF S5 272-354'!$AY12)</f>
        <v>0.81741898148148151</v>
      </c>
      <c r="EP15" s="82" t="str">
        <f ca="1">IF('INF S5 272-354'!$AZ12="|","|",EP$21+'INF S5 272-354'!$AZ12)</f>
        <v>|</v>
      </c>
      <c r="EQ15" s="268">
        <f ca="1">IF('INF S5 272-354'!$AY12="|","|",EQ$21+'INF S5 272-354'!$AY12)</f>
        <v>0.83825231481481488</v>
      </c>
      <c r="ER15" s="82" t="str">
        <f ca="1">IF('INF S5 272-354'!$AZ12="|","|",ER$21+'INF S5 272-354'!$AZ12)</f>
        <v>|</v>
      </c>
      <c r="ES15" s="268">
        <f ca="1">IF('INF S5 272-354'!$AY12="|","|",ES$21+'INF S5 272-354'!$AY12)</f>
        <v>0.87991898148148151</v>
      </c>
      <c r="ET15" s="82" t="str">
        <f ca="1">IF('INF S5 272-354'!$AZ12="|","|",ET$21+'INF S5 272-354'!$AZ12)</f>
        <v>|</v>
      </c>
      <c r="EU15" s="268">
        <f ca="1">IF('INF S5 272-354'!$AY12="|","|",EU$21+'INF S5 272-354'!$AY12)</f>
        <v>0.92158564814814814</v>
      </c>
      <c r="EV15" s="83"/>
      <c r="EW15" s="83"/>
      <c r="EX15" s="83">
        <f ca="1">IF('INF S5 272-354'!$AY12="|","|",EX$21+'INF S5 272-354'!$AY12)</f>
        <v>0.96325231481481488</v>
      </c>
      <c r="EY15" s="83">
        <f ca="1">IF('INF S5 272-354'!$AY12="|","|",EY$21+'INF S5 272-354'!$AY12)</f>
        <v>1.0049189814814814</v>
      </c>
    </row>
    <row r="16" spans="1:155">
      <c r="A16" s="185">
        <f ca="1">'INF S5 272-354'!$AH13</f>
        <v>13.850999999999971</v>
      </c>
      <c r="B16" s="286" t="str">
        <f ca="1">'INF S5 272-354'!$AI13</f>
        <v>Koninko</v>
      </c>
      <c r="C16" s="99"/>
      <c r="D16" s="83">
        <f ca="1">IF('INF S5 272-354'!$AQ13="|","|",D$7+'INF S5 272-354'!$AQ13)</f>
        <v>0.22582850033068783</v>
      </c>
      <c r="E16" s="83">
        <f ca="1">IF('INF S5 272-354'!$AQ13="|","|",E$12+'INF S5 272-354'!$AQ13-'INF S5 272-354'!$AQ$9+TIME(0,1,0))</f>
        <v>0.24694557870370365</v>
      </c>
      <c r="F16" s="82" t="str">
        <f ca="1">IF('INF S5 272-354'!$AR13="|","|",F$7+'INF S5 272-354'!$AR13)</f>
        <v>|</v>
      </c>
      <c r="G16" s="83">
        <f ca="1">IF('INF S5 272-354'!$AQ13="|","|",G$7+'INF S5 272-354'!$AQ13)</f>
        <v>0.26749516699735448</v>
      </c>
      <c r="H16" s="83">
        <f ca="1">IF('INF S5 272-354'!$AQ13="|","|",H$12+'INF S5 272-354'!$AQ13-'INF S5 272-354'!$AQ$9+TIME(0,1,0))</f>
        <v>0.28861224537037033</v>
      </c>
      <c r="I16" s="82" t="str">
        <f ca="1">IF('INF S5 272-354'!$AR13="|","|",I$7+'INF S5 272-354'!$AR13)</f>
        <v>|</v>
      </c>
      <c r="J16" s="83">
        <f ca="1">IF('INF S5 272-354'!$AQ13="|","|",J$7+'INF S5 272-354'!$AQ13)</f>
        <v>0.30916183366402117</v>
      </c>
      <c r="K16" s="83">
        <f ca="1">IF('INF S5 272-354'!$AQ13="|","|",K$12+'INF S5 272-354'!$AQ13-'INF S5 272-354'!$AQ$9+TIME(0,1,0))</f>
        <v>0.33027891203703702</v>
      </c>
      <c r="L16" s="82" t="str">
        <f ca="1">IF('INF S5 272-354'!$AR13="|","|",L$7+'INF S5 272-354'!$AR13)</f>
        <v>|</v>
      </c>
      <c r="M16" s="83">
        <f ca="1">IF('INF S5 272-354'!$AQ13="|","|",M$7+'INF S5 272-354'!$AQ13)</f>
        <v>0.35082850033068785</v>
      </c>
      <c r="N16" s="83">
        <f ca="1">IF('INF S5 272-354'!$AQ13="|","|",N$12+'INF S5 272-354'!$AQ13-'INF S5 272-354'!$AQ$9+TIME(0,1,0))</f>
        <v>0.37194557870370371</v>
      </c>
      <c r="O16" s="82" t="str">
        <f ca="1">IF('INF S5 272-354'!$AR13="|","|",O$7+'INF S5 272-354'!$AR13)</f>
        <v>|</v>
      </c>
      <c r="P16" s="83">
        <f ca="1">IF('INF S5 272-354'!$AQ13="|","|",P$7+'INF S5 272-354'!$AQ13)</f>
        <v>0.41332850033068785</v>
      </c>
      <c r="Q16" s="190" t="str">
        <f ca="1">IF('INF S5 272-354'!$AS13="|","|",Q$7+'INF S5 272-354'!$AS13)</f>
        <v>|</v>
      </c>
      <c r="R16" s="83">
        <f ca="1">IF('INF S5 272-354'!$AQ13="|","|",R$12+'INF S5 272-354'!$AQ13-'INF S5 272-354'!$AQ$9+TIME(0,1,0))</f>
        <v>0.45527891203703702</v>
      </c>
      <c r="S16" s="82" t="str">
        <f ca="1">IF('INF S5 272-354'!$AR13="|","|",S$7+'INF S5 272-354'!$AR13)</f>
        <v>|</v>
      </c>
      <c r="T16" s="83">
        <f ca="1">IF('INF S5 272-354'!$AQ13="|","|",T$7+'INF S5 272-354'!$AQ13)</f>
        <v>0.49666183366402117</v>
      </c>
      <c r="U16" s="82" t="str">
        <f ca="1">IF('INF S5 272-354'!$AR13="|","|",U$7+'INF S5 272-354'!$AR13)</f>
        <v>|</v>
      </c>
      <c r="V16" s="83">
        <f ca="1">IF('INF S5 272-354'!$AQ13="|","|",V$12+'INF S5 272-354'!$AQ13-'INF S5 272-354'!$AQ$9+TIME(0,1,0))</f>
        <v>0.53861224537037045</v>
      </c>
      <c r="W16" s="82" t="str">
        <f ca="1">IF('INF S5 272-354'!$AR13="|","|",W$7+'INF S5 272-354'!$AR13)</f>
        <v>|</v>
      </c>
      <c r="X16" s="83">
        <f ca="1">IF('INF S5 272-354'!$AQ13="|","|",X$7+'INF S5 272-354'!$AQ13)</f>
        <v>0.57999516699735454</v>
      </c>
      <c r="Y16" s="190" t="str">
        <f ca="1">IF('INF S5 272-354'!$AS13="|","|",Y$7+'INF S5 272-354'!$AS13)</f>
        <v>|</v>
      </c>
      <c r="Z16" s="83">
        <f ca="1">IF('INF S5 272-354'!$AQ13="|","|",Z$12+'INF S5 272-354'!$AQ13-'INF S5 272-354'!$AQ$9+TIME(0,1,0))</f>
        <v>0.62194557870370371</v>
      </c>
      <c r="AA16" s="82" t="str">
        <f ca="1">IF('INF S5 272-354'!$AR13="|","|",AA$7+'INF S5 272-354'!$AR13)</f>
        <v>|</v>
      </c>
      <c r="AB16" s="83">
        <f ca="1">IF('INF S5 272-354'!$AQ13="|","|",AB$7+'INF S5 272-354'!$AQ13)</f>
        <v>0.64249516699735454</v>
      </c>
      <c r="AC16" s="83">
        <f ca="1">IF('INF S5 272-354'!$AQ13="|","|",AC$12+'INF S5 272-354'!$AQ13-'INF S5 272-354'!$AQ$9+TIME(0,1,0))</f>
        <v>0.66361224537037045</v>
      </c>
      <c r="AD16" s="82" t="str">
        <f ca="1">IF('INF S5 272-354'!$AR13="|","|",AD$7+'INF S5 272-354'!$AR13)</f>
        <v>|</v>
      </c>
      <c r="AE16" s="83">
        <f ca="1">IF('INF S5 272-354'!$AQ13="|","|",AE$7+'INF S5 272-354'!$AQ13)</f>
        <v>0.68416183366402117</v>
      </c>
      <c r="AF16" s="83">
        <f ca="1">IF('INF S5 272-354'!$AQ13="|","|",AF$12+'INF S5 272-354'!$AQ13-'INF S5 272-354'!$AQ$9+TIME(0,1,0))</f>
        <v>0.70527891203703708</v>
      </c>
      <c r="AG16" s="82" t="str">
        <f ca="1">IF('INF S5 272-354'!$AR13="|","|",AG$7+'INF S5 272-354'!$AR13)</f>
        <v>|</v>
      </c>
      <c r="AH16" s="83">
        <f ca="1">IF('INF S5 272-354'!$AQ13="|","|",AH$7+'INF S5 272-354'!$AQ13)</f>
        <v>0.7258285003306878</v>
      </c>
      <c r="AI16" s="83">
        <f ca="1">IF('INF S5 272-354'!$AQ13="|","|",AI$12+'INF S5 272-354'!$AQ13-'INF S5 272-354'!$AQ$9+TIME(0,1,0))</f>
        <v>0.74694557870370371</v>
      </c>
      <c r="AJ16" s="190" t="str">
        <f ca="1">IF('INF S5 272-354'!$AS13="|","|",AJ$7+'INF S5 272-354'!$AS13)</f>
        <v>|</v>
      </c>
      <c r="AK16" s="83">
        <f ca="1">IF('INF S5 272-354'!$AQ13="|","|",AK$7+'INF S5 272-354'!$AQ13)</f>
        <v>0.76749516699735443</v>
      </c>
      <c r="AL16" s="83">
        <f ca="1">IF('INF S5 272-354'!$AQ13="|","|",AL$12+'INF S5 272-354'!$AQ13-'INF S5 272-354'!$AQ$9+TIME(0,1,0))</f>
        <v>0.78861224537037045</v>
      </c>
      <c r="AM16" s="82" t="str">
        <f ca="1">IF('INF S5 272-354'!$AR13="|","|",AM$7+'INF S5 272-354'!$AR13)</f>
        <v>|</v>
      </c>
      <c r="AN16" s="83">
        <f ca="1">IF('INF S5 272-354'!$AQ13="|","|",AN$7+'INF S5 272-354'!$AQ13)</f>
        <v>0.82999516699735443</v>
      </c>
      <c r="AO16" s="82" t="str">
        <f ca="1">IF('INF S5 272-354'!$AR13="|","|",AO$7+'INF S5 272-354'!$AR13)</f>
        <v>|</v>
      </c>
      <c r="AP16" s="83">
        <f ca="1">IF('INF S5 272-354'!$AQ13="|","|",AP$12+'INF S5 272-354'!$AQ13-'INF S5 272-354'!$AQ$9+TIME(0,1,0))</f>
        <v>0.87194557870370371</v>
      </c>
      <c r="AQ16" s="82" t="str">
        <f ca="1">IF('INF S5 272-354'!$AR13="|","|",AQ$7+'INF S5 272-354'!$AR13)</f>
        <v>|</v>
      </c>
      <c r="AR16" s="83">
        <f ca="1">IF('INF S5 272-354'!$AQ13="|","|",AR$7+'INF S5 272-354'!$AQ13)</f>
        <v>0.9133285003306878</v>
      </c>
      <c r="AS16" s="190" t="str">
        <f ca="1">IF('INF S5 272-354'!$AS13="|","|",AS$7+'INF S5 272-354'!$AS13)</f>
        <v>|</v>
      </c>
      <c r="AT16" s="83">
        <f ca="1">IF('INF S5 272-354'!$AQ13="|","|",AT$7+'INF S5 272-354'!$AQ13)</f>
        <v>0.95499516699735443</v>
      </c>
      <c r="AU16" s="83">
        <f ca="1">IF('INF S5 272-354'!$AQ13="|","|",AU$7+'INF S5 272-354'!$AQ13)</f>
        <v>0.99666183366402106</v>
      </c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Z16" s="185">
        <f ca="1">'INF S5 272-354'!$AH13</f>
        <v>13.850999999999971</v>
      </c>
      <c r="DA16" s="286" t="str">
        <f ca="1">'INF S5 272-354'!$AI13</f>
        <v>Koninko</v>
      </c>
      <c r="DB16" s="99"/>
      <c r="DC16" s="268">
        <f ca="1">IF('INF S5 272-354'!$AY13="|","|",DC$21+'INF S5 272-354'!$AY13)</f>
        <v>0.23246527777777776</v>
      </c>
      <c r="DD16" s="82" t="str">
        <f ca="1">IF('INF S5 272-354'!$AZ13="|","|",DD$21+'INF S5 272-354'!$AZ13)</f>
        <v>|</v>
      </c>
      <c r="DE16" s="268">
        <f ca="1">IF('INF S5 272-354'!$AY13="|","|",DE$21+'INF S5 272-354'!$AY13)</f>
        <v>0.27413194444444444</v>
      </c>
      <c r="DF16" s="190" t="str">
        <f ca="1">IF('INF S5 272-354'!$BA13="|","|",DF$21+'INF S5 272-354'!$BA13)</f>
        <v>|</v>
      </c>
      <c r="DG16" s="268">
        <f ca="1">IF('INF S5 272-354'!$AY13="|","|",DG$21+'INF S5 272-354'!$AY13)</f>
        <v>0.29496527777777776</v>
      </c>
      <c r="DH16" s="268">
        <f ca="1">IF('INF S5 272-354'!$AY13="|","|",DH$21+'INF S5 272-354'!$AY13)</f>
        <v>0.31579861111111107</v>
      </c>
      <c r="DI16" s="82" t="str">
        <f ca="1">IF('INF S5 272-354'!$AZ13="|","|",DI$21+'INF S5 272-354'!$AZ13)</f>
        <v>|</v>
      </c>
      <c r="DJ16" s="268">
        <f ca="1">IF('INF S5 272-354'!$AY13="|","|",DJ$21+'INF S5 272-354'!$AY13)</f>
        <v>0.33663194444444444</v>
      </c>
      <c r="DK16" s="268">
        <f ca="1">IF('INF S5 272-354'!$AY13="|","|",DK$21+'INF S5 272-354'!$AY13)</f>
        <v>0.35746527777777776</v>
      </c>
      <c r="DL16" s="82" t="str">
        <f ca="1">IF('INF S5 272-354'!$AZ13="|","|",DL$21+'INF S5 272-354'!$AZ13)</f>
        <v>|</v>
      </c>
      <c r="DM16" s="268">
        <f ca="1">IF('INF S5 272-354'!$AY13="|","|",DM$21+'INF S5 272-354'!$AY13)</f>
        <v>0.37829861111111113</v>
      </c>
      <c r="DN16" s="268">
        <f ca="1">IF('INF S5 272-354'!$AY13="|","|",DN$21+'INF S5 272-354'!$AY13)</f>
        <v>0.39913194444444439</v>
      </c>
      <c r="DO16" s="82" t="str">
        <f ca="1">IF('INF S5 272-354'!$AZ13="|","|",DO$21+'INF S5 272-354'!$AZ13)</f>
        <v>|</v>
      </c>
      <c r="DP16" s="268">
        <f ca="1">IF('INF S5 272-354'!$AY13="|","|",DP$21+'INF S5 272-354'!$AY13)</f>
        <v>0.41996527777777781</v>
      </c>
      <c r="DQ16" s="268"/>
      <c r="DR16" s="190" t="str">
        <f ca="1">IF('INF S5 272-354'!$BA13="|","|",DR$21+'INF S5 272-354'!$BA13)</f>
        <v>|</v>
      </c>
      <c r="DS16" s="268">
        <f ca="1">IF('INF S5 272-354'!$AY13="|","|",DS$21+'INF S5 272-354'!$AY13)</f>
        <v>0.46163194444444444</v>
      </c>
      <c r="DT16" s="82" t="str">
        <f ca="1">IF('INF S5 272-354'!$AZ13="|","|",DT$21+'INF S5 272-354'!$AZ13)</f>
        <v>|</v>
      </c>
      <c r="DU16" s="268">
        <f ca="1">IF('INF S5 272-354'!$AY13="|","|",DU$21+'INF S5 272-354'!$AY13)</f>
        <v>0.50329861111111118</v>
      </c>
      <c r="DV16" s="82" t="str">
        <f ca="1">IF('INF S5 272-354'!$AZ13="|","|",DV$21+'INF S5 272-354'!$AZ13)</f>
        <v>|</v>
      </c>
      <c r="DW16" s="268">
        <f ca="1">IF('INF S5 272-354'!$AY13="|","|",DW$21+'INF S5 272-354'!$AY13)</f>
        <v>0.54496527777777781</v>
      </c>
      <c r="DX16" s="82" t="str">
        <f ca="1">IF('INF S5 272-354'!$AZ13="|","|",DX$21+'INF S5 272-354'!$AZ13)</f>
        <v>|</v>
      </c>
      <c r="DY16" s="268">
        <f ca="1">IF('INF S5 272-354'!$AY13="|","|",DY$21+'INF S5 272-354'!$AY13)</f>
        <v>0.58663194444444455</v>
      </c>
      <c r="DZ16" s="268"/>
      <c r="EA16" s="190" t="str">
        <f ca="1">IF('INF S5 272-354'!$BA13="|","|",EA$21+'INF S5 272-354'!$BA13)</f>
        <v>|</v>
      </c>
      <c r="EB16" s="268">
        <f ca="1">IF('INF S5 272-354'!$AY13="|","|",EB$21+'INF S5 272-354'!$AY13)</f>
        <v>0.62829861111111118</v>
      </c>
      <c r="EC16" s="82" t="str">
        <f ca="1">IF('INF S5 272-354'!$AZ13="|","|",EC$21+'INF S5 272-354'!$AZ13)</f>
        <v>|</v>
      </c>
      <c r="ED16" s="268">
        <f ca="1">IF('INF S5 272-354'!$AY13="|","|",ED$21+'INF S5 272-354'!$AY13)</f>
        <v>0.66996527777777781</v>
      </c>
      <c r="EE16" s="268">
        <f ca="1">IF('INF S5 272-354'!$AY13="|","|",EE$21+'INF S5 272-354'!$AY13)</f>
        <v>0.69079861111111118</v>
      </c>
      <c r="EF16" s="82" t="str">
        <f ca="1">IF('INF S5 272-354'!$AZ13="|","|",EF$21+'INF S5 272-354'!$AZ13)</f>
        <v>|</v>
      </c>
      <c r="EG16" s="268">
        <f ca="1">IF('INF S5 272-354'!$AY13="|","|",EG$21+'INF S5 272-354'!$AY13)</f>
        <v>0.71163194444444455</v>
      </c>
      <c r="EH16" s="268">
        <f ca="1">IF('INF S5 272-354'!$AY13="|","|",EH$21+'INF S5 272-354'!$AY13)</f>
        <v>0.73246527777777781</v>
      </c>
      <c r="EI16" s="82" t="str">
        <f ca="1">IF('INF S5 272-354'!$AZ13="|","|",EI$21+'INF S5 272-354'!$AZ13)</f>
        <v>|</v>
      </c>
      <c r="EJ16" s="268">
        <f ca="1">IF('INF S5 272-354'!$AY13="|","|",EJ$21+'INF S5 272-354'!$AY13)</f>
        <v>0.75329861111111118</v>
      </c>
      <c r="EK16" s="268">
        <f ca="1">IF('INF S5 272-354'!$AY13="|","|",EK$21+'INF S5 272-354'!$AY13)</f>
        <v>0.77413194444444444</v>
      </c>
      <c r="EL16" s="268"/>
      <c r="EM16" s="190" t="str">
        <f ca="1">IF('INF S5 272-354'!$BA13="|","|",EM$21+'INF S5 272-354'!$BA13)</f>
        <v>|</v>
      </c>
      <c r="EN16" s="268">
        <f ca="1">IF('INF S5 272-354'!$AY13="|","|",EN$21+'INF S5 272-354'!$AY13)</f>
        <v>0.79496527777777781</v>
      </c>
      <c r="EO16" s="268">
        <f ca="1">IF('INF S5 272-354'!$AY13="|","|",EO$21+'INF S5 272-354'!$AY13)</f>
        <v>0.81579861111111118</v>
      </c>
      <c r="EP16" s="82" t="str">
        <f ca="1">IF('INF S5 272-354'!$AZ13="|","|",EP$21+'INF S5 272-354'!$AZ13)</f>
        <v>|</v>
      </c>
      <c r="EQ16" s="268">
        <f ca="1">IF('INF S5 272-354'!$AY13="|","|",EQ$21+'INF S5 272-354'!$AY13)</f>
        <v>0.83663194444444455</v>
      </c>
      <c r="ER16" s="82" t="str">
        <f ca="1">IF('INF S5 272-354'!$AZ13="|","|",ER$21+'INF S5 272-354'!$AZ13)</f>
        <v>|</v>
      </c>
      <c r="ES16" s="268">
        <f ca="1">IF('INF S5 272-354'!$AY13="|","|",ES$21+'INF S5 272-354'!$AY13)</f>
        <v>0.87829861111111118</v>
      </c>
      <c r="ET16" s="82" t="str">
        <f ca="1">IF('INF S5 272-354'!$AZ13="|","|",ET$21+'INF S5 272-354'!$AZ13)</f>
        <v>|</v>
      </c>
      <c r="EU16" s="268">
        <f ca="1">IF('INF S5 272-354'!$AY13="|","|",EU$21+'INF S5 272-354'!$AY13)</f>
        <v>0.91996527777777781</v>
      </c>
      <c r="EV16" s="83"/>
      <c r="EW16" s="83"/>
      <c r="EX16" s="83">
        <f ca="1">IF('INF S5 272-354'!$AY13="|","|",EX$21+'INF S5 272-354'!$AY13)</f>
        <v>0.96163194444444455</v>
      </c>
      <c r="EY16" s="83">
        <f ca="1">IF('INF S5 272-354'!$AY13="|","|",EY$21+'INF S5 272-354'!$AY13)</f>
        <v>1.0032986111111111</v>
      </c>
    </row>
    <row r="17" spans="1:155">
      <c r="A17" s="185">
        <f ca="1">'INF S5 272-354'!$AH14</f>
        <v>9.2809999999999775</v>
      </c>
      <c r="B17" s="153" t="str">
        <f ca="1">'INF S5 272-354'!$AI14</f>
        <v>Poznań Krzesiny</v>
      </c>
      <c r="C17" s="99"/>
      <c r="D17" s="83">
        <f ca="1">IF('INF S5 272-354'!$AQ14="|","|",D$7+'INF S5 272-354'!$AQ14)</f>
        <v>0.22924285218253967</v>
      </c>
      <c r="E17" s="83">
        <f ca="1">IF('INF S5 272-354'!$AQ14="|","|",E$12+'INF S5 272-354'!$AQ14-'INF S5 272-354'!$AQ$9+TIME(0,1,0))</f>
        <v>0.2503599305555555</v>
      </c>
      <c r="F17" s="82" t="str">
        <f ca="1">IF('INF S5 272-354'!$AR14="|","|",F$7+'INF S5 272-354'!$AR14)</f>
        <v>|</v>
      </c>
      <c r="G17" s="83">
        <f ca="1">IF('INF S5 272-354'!$AQ14="|","|",G$7+'INF S5 272-354'!$AQ14)</f>
        <v>0.27090951884920633</v>
      </c>
      <c r="H17" s="83">
        <f ca="1">IF('INF S5 272-354'!$AQ14="|","|",H$12+'INF S5 272-354'!$AQ14-'INF S5 272-354'!$AQ$9+TIME(0,1,0))</f>
        <v>0.29202659722222218</v>
      </c>
      <c r="I17" s="82" t="str">
        <f ca="1">IF('INF S5 272-354'!$AR14="|","|",I$7+'INF S5 272-354'!$AR14)</f>
        <v>|</v>
      </c>
      <c r="J17" s="83">
        <f ca="1">IF('INF S5 272-354'!$AQ14="|","|",J$7+'INF S5 272-354'!$AQ14)</f>
        <v>0.31257618551587302</v>
      </c>
      <c r="K17" s="83">
        <f ca="1">IF('INF S5 272-354'!$AQ14="|","|",K$12+'INF S5 272-354'!$AQ14-'INF S5 272-354'!$AQ$9+TIME(0,1,0))</f>
        <v>0.33369326388888887</v>
      </c>
      <c r="L17" s="82" t="str">
        <f ca="1">IF('INF S5 272-354'!$AR14="|","|",L$7+'INF S5 272-354'!$AR14)</f>
        <v>|</v>
      </c>
      <c r="M17" s="83">
        <f ca="1">IF('INF S5 272-354'!$AQ14="|","|",M$7+'INF S5 272-354'!$AQ14)</f>
        <v>0.3542428521825397</v>
      </c>
      <c r="N17" s="83">
        <f ca="1">IF('INF S5 272-354'!$AQ14="|","|",N$12+'INF S5 272-354'!$AQ14-'INF S5 272-354'!$AQ$9+TIME(0,1,0))</f>
        <v>0.37535993055555555</v>
      </c>
      <c r="O17" s="82" t="str">
        <f ca="1">IF('INF S5 272-354'!$AR14="|","|",O$7+'INF S5 272-354'!$AR14)</f>
        <v>|</v>
      </c>
      <c r="P17" s="83">
        <f ca="1">IF('INF S5 272-354'!$AQ14="|","|",P$7+'INF S5 272-354'!$AQ14)</f>
        <v>0.4167428521825397</v>
      </c>
      <c r="Q17" s="190" t="str">
        <f ca="1">IF('INF S5 272-354'!$AS14="|","|",Q$7+'INF S5 272-354'!$AS14)</f>
        <v>|</v>
      </c>
      <c r="R17" s="83">
        <f ca="1">IF('INF S5 272-354'!$AQ14="|","|",R$12+'INF S5 272-354'!$AQ14-'INF S5 272-354'!$AQ$9+TIME(0,1,0))</f>
        <v>0.45869326388888887</v>
      </c>
      <c r="S17" s="82" t="str">
        <f ca="1">IF('INF S5 272-354'!$AR14="|","|",S$7+'INF S5 272-354'!$AR14)</f>
        <v>|</v>
      </c>
      <c r="T17" s="83">
        <f ca="1">IF('INF S5 272-354'!$AQ14="|","|",T$7+'INF S5 272-354'!$AQ14)</f>
        <v>0.50007618551587296</v>
      </c>
      <c r="U17" s="82" t="str">
        <f ca="1">IF('INF S5 272-354'!$AR14="|","|",U$7+'INF S5 272-354'!$AR14)</f>
        <v>|</v>
      </c>
      <c r="V17" s="83">
        <f ca="1">IF('INF S5 272-354'!$AQ14="|","|",V$12+'INF S5 272-354'!$AQ14-'INF S5 272-354'!$AQ$9+TIME(0,1,0))</f>
        <v>0.54202659722222224</v>
      </c>
      <c r="W17" s="82" t="str">
        <f ca="1">IF('INF S5 272-354'!$AR14="|","|",W$7+'INF S5 272-354'!$AR14)</f>
        <v>|</v>
      </c>
      <c r="X17" s="83">
        <f ca="1">IF('INF S5 272-354'!$AQ14="|","|",X$7+'INF S5 272-354'!$AQ14)</f>
        <v>0.58340951884920633</v>
      </c>
      <c r="Y17" s="190" t="str">
        <f ca="1">IF('INF S5 272-354'!$AS14="|","|",Y$7+'INF S5 272-354'!$AS14)</f>
        <v>|</v>
      </c>
      <c r="Z17" s="83">
        <f ca="1">IF('INF S5 272-354'!$AQ14="|","|",Z$12+'INF S5 272-354'!$AQ14-'INF S5 272-354'!$AQ$9+TIME(0,1,0))</f>
        <v>0.6253599305555555</v>
      </c>
      <c r="AA17" s="82" t="str">
        <f ca="1">IF('INF S5 272-354'!$AR14="|","|",AA$7+'INF S5 272-354'!$AR14)</f>
        <v>|</v>
      </c>
      <c r="AB17" s="83">
        <f ca="1">IF('INF S5 272-354'!$AQ14="|","|",AB$7+'INF S5 272-354'!$AQ14)</f>
        <v>0.64590951884920633</v>
      </c>
      <c r="AC17" s="83">
        <f ca="1">IF('INF S5 272-354'!$AQ14="|","|",AC$12+'INF S5 272-354'!$AQ14-'INF S5 272-354'!$AQ$9+TIME(0,1,0))</f>
        <v>0.66702659722222224</v>
      </c>
      <c r="AD17" s="82" t="str">
        <f ca="1">IF('INF S5 272-354'!$AR14="|","|",AD$7+'INF S5 272-354'!$AR14)</f>
        <v>|</v>
      </c>
      <c r="AE17" s="83">
        <f ca="1">IF('INF S5 272-354'!$AQ14="|","|",AE$7+'INF S5 272-354'!$AQ14)</f>
        <v>0.68757618551587296</v>
      </c>
      <c r="AF17" s="83">
        <f ca="1">IF('INF S5 272-354'!$AQ14="|","|",AF$12+'INF S5 272-354'!$AQ14-'INF S5 272-354'!$AQ$9+TIME(0,1,0))</f>
        <v>0.70869326388888887</v>
      </c>
      <c r="AG17" s="82" t="str">
        <f ca="1">IF('INF S5 272-354'!$AR14="|","|",AG$7+'INF S5 272-354'!$AR14)</f>
        <v>|</v>
      </c>
      <c r="AH17" s="83">
        <f ca="1">IF('INF S5 272-354'!$AQ14="|","|",AH$7+'INF S5 272-354'!$AQ14)</f>
        <v>0.72924285218253959</v>
      </c>
      <c r="AI17" s="83">
        <f ca="1">IF('INF S5 272-354'!$AQ14="|","|",AI$12+'INF S5 272-354'!$AQ14-'INF S5 272-354'!$AQ$9+TIME(0,1,0))</f>
        <v>0.7503599305555555</v>
      </c>
      <c r="AJ17" s="190" t="str">
        <f ca="1">IF('INF S5 272-354'!$AS14="|","|",AJ$7+'INF S5 272-354'!$AS14)</f>
        <v>|</v>
      </c>
      <c r="AK17" s="83">
        <f ca="1">IF('INF S5 272-354'!$AQ14="|","|",AK$7+'INF S5 272-354'!$AQ14)</f>
        <v>0.77090951884920622</v>
      </c>
      <c r="AL17" s="83">
        <f ca="1">IF('INF S5 272-354'!$AQ14="|","|",AL$12+'INF S5 272-354'!$AQ14-'INF S5 272-354'!$AQ$9+TIME(0,1,0))</f>
        <v>0.79202659722222224</v>
      </c>
      <c r="AM17" s="82" t="str">
        <f ca="1">IF('INF S5 272-354'!$AR14="|","|",AM$7+'INF S5 272-354'!$AR14)</f>
        <v>|</v>
      </c>
      <c r="AN17" s="83">
        <f ca="1">IF('INF S5 272-354'!$AQ14="|","|",AN$7+'INF S5 272-354'!$AQ14)</f>
        <v>0.83340951884920622</v>
      </c>
      <c r="AO17" s="82" t="str">
        <f ca="1">IF('INF S5 272-354'!$AR14="|","|",AO$7+'INF S5 272-354'!$AR14)</f>
        <v>|</v>
      </c>
      <c r="AP17" s="83">
        <f ca="1">IF('INF S5 272-354'!$AQ14="|","|",AP$12+'INF S5 272-354'!$AQ14-'INF S5 272-354'!$AQ$9+TIME(0,1,0))</f>
        <v>0.8753599305555555</v>
      </c>
      <c r="AQ17" s="82" t="str">
        <f ca="1">IF('INF S5 272-354'!$AR14="|","|",AQ$7+'INF S5 272-354'!$AR14)</f>
        <v>|</v>
      </c>
      <c r="AR17" s="83">
        <f ca="1">IF('INF S5 272-354'!$AQ14="|","|",AR$7+'INF S5 272-354'!$AQ14)</f>
        <v>0.91674285218253959</v>
      </c>
      <c r="AS17" s="190" t="str">
        <f ca="1">IF('INF S5 272-354'!$AS14="|","|",AS$7+'INF S5 272-354'!$AS14)</f>
        <v>|</v>
      </c>
      <c r="AT17" s="83">
        <f ca="1">IF('INF S5 272-354'!$AQ14="|","|",AT$7+'INF S5 272-354'!$AQ14)</f>
        <v>0.95840951884920622</v>
      </c>
      <c r="AU17" s="83">
        <f ca="1">IF('INF S5 272-354'!$AQ14="|","|",AU$7+'INF S5 272-354'!$AQ14)</f>
        <v>1.0000761855158729</v>
      </c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Z17" s="185">
        <f ca="1">'INF S5 272-354'!$AH14</f>
        <v>9.2809999999999775</v>
      </c>
      <c r="DA17" s="153" t="str">
        <f ca="1">'INF S5 272-354'!$AI14</f>
        <v>Poznań Krzesiny</v>
      </c>
      <c r="DB17" s="99"/>
      <c r="DC17" s="268">
        <f ca="1">IF('INF S5 272-354'!$AY14="|","|",DC$21+'INF S5 272-354'!$AY14)</f>
        <v>0.22905092592592591</v>
      </c>
      <c r="DD17" s="82" t="str">
        <f ca="1">IF('INF S5 272-354'!$AZ14="|","|",DD$21+'INF S5 272-354'!$AZ14)</f>
        <v>|</v>
      </c>
      <c r="DE17" s="268">
        <f ca="1">IF('INF S5 272-354'!$AY14="|","|",DE$21+'INF S5 272-354'!$AY14)</f>
        <v>0.27071759259259259</v>
      </c>
      <c r="DF17" s="190" t="str">
        <f ca="1">IF('INF S5 272-354'!$BA14="|","|",DF$21+'INF S5 272-354'!$BA14)</f>
        <v>|</v>
      </c>
      <c r="DG17" s="268">
        <f ca="1">IF('INF S5 272-354'!$AY14="|","|",DG$21+'INF S5 272-354'!$AY14)</f>
        <v>0.29155092592592591</v>
      </c>
      <c r="DH17" s="268">
        <f ca="1">IF('INF S5 272-354'!$AY14="|","|",DH$21+'INF S5 272-354'!$AY14)</f>
        <v>0.31238425925925922</v>
      </c>
      <c r="DI17" s="82" t="str">
        <f ca="1">IF('INF S5 272-354'!$AZ14="|","|",DI$21+'INF S5 272-354'!$AZ14)</f>
        <v>|</v>
      </c>
      <c r="DJ17" s="268">
        <f ca="1">IF('INF S5 272-354'!$AY14="|","|",DJ$21+'INF S5 272-354'!$AY14)</f>
        <v>0.33321759259259259</v>
      </c>
      <c r="DK17" s="268">
        <f ca="1">IF('INF S5 272-354'!$AY14="|","|",DK$21+'INF S5 272-354'!$AY14)</f>
        <v>0.35405092592592591</v>
      </c>
      <c r="DL17" s="82" t="str">
        <f ca="1">IF('INF S5 272-354'!$AZ14="|","|",DL$21+'INF S5 272-354'!$AZ14)</f>
        <v>|</v>
      </c>
      <c r="DM17" s="268">
        <f ca="1">IF('INF S5 272-354'!$AY14="|","|",DM$21+'INF S5 272-354'!$AY14)</f>
        <v>0.37488425925925928</v>
      </c>
      <c r="DN17" s="268">
        <f ca="1">IF('INF S5 272-354'!$AY14="|","|",DN$21+'INF S5 272-354'!$AY14)</f>
        <v>0.39571759259259254</v>
      </c>
      <c r="DO17" s="82" t="str">
        <f ca="1">IF('INF S5 272-354'!$AZ14="|","|",DO$21+'INF S5 272-354'!$AZ14)</f>
        <v>|</v>
      </c>
      <c r="DP17" s="268">
        <f ca="1">IF('INF S5 272-354'!$AY14="|","|",DP$21+'INF S5 272-354'!$AY14)</f>
        <v>0.41655092592592596</v>
      </c>
      <c r="DQ17" s="268"/>
      <c r="DR17" s="190" t="str">
        <f ca="1">IF('INF S5 272-354'!$BA14="|","|",DR$21+'INF S5 272-354'!$BA14)</f>
        <v>|</v>
      </c>
      <c r="DS17" s="268">
        <f ca="1">IF('INF S5 272-354'!$AY14="|","|",DS$21+'INF S5 272-354'!$AY14)</f>
        <v>0.45821759259259259</v>
      </c>
      <c r="DT17" s="82" t="str">
        <f ca="1">IF('INF S5 272-354'!$AZ14="|","|",DT$21+'INF S5 272-354'!$AZ14)</f>
        <v>|</v>
      </c>
      <c r="DU17" s="268">
        <f ca="1">IF('INF S5 272-354'!$AY14="|","|",DU$21+'INF S5 272-354'!$AY14)</f>
        <v>0.49988425925925928</v>
      </c>
      <c r="DV17" s="82" t="str">
        <f ca="1">IF('INF S5 272-354'!$AZ14="|","|",DV$21+'INF S5 272-354'!$AZ14)</f>
        <v>|</v>
      </c>
      <c r="DW17" s="268">
        <f ca="1">IF('INF S5 272-354'!$AY14="|","|",DW$21+'INF S5 272-354'!$AY14)</f>
        <v>0.54155092592592591</v>
      </c>
      <c r="DX17" s="82" t="str">
        <f ca="1">IF('INF S5 272-354'!$AZ14="|","|",DX$21+'INF S5 272-354'!$AZ14)</f>
        <v>|</v>
      </c>
      <c r="DY17" s="268">
        <f ca="1">IF('INF S5 272-354'!$AY14="|","|",DY$21+'INF S5 272-354'!$AY14)</f>
        <v>0.58321759259259265</v>
      </c>
      <c r="DZ17" s="268"/>
      <c r="EA17" s="190" t="str">
        <f ca="1">IF('INF S5 272-354'!$BA14="|","|",EA$21+'INF S5 272-354'!$BA14)</f>
        <v>|</v>
      </c>
      <c r="EB17" s="268">
        <f ca="1">IF('INF S5 272-354'!$AY14="|","|",EB$21+'INF S5 272-354'!$AY14)</f>
        <v>0.62488425925925928</v>
      </c>
      <c r="EC17" s="82" t="str">
        <f ca="1">IF('INF S5 272-354'!$AZ14="|","|",EC$21+'INF S5 272-354'!$AZ14)</f>
        <v>|</v>
      </c>
      <c r="ED17" s="268">
        <f ca="1">IF('INF S5 272-354'!$AY14="|","|",ED$21+'INF S5 272-354'!$AY14)</f>
        <v>0.66655092592592591</v>
      </c>
      <c r="EE17" s="268">
        <f ca="1">IF('INF S5 272-354'!$AY14="|","|",EE$21+'INF S5 272-354'!$AY14)</f>
        <v>0.68738425925925928</v>
      </c>
      <c r="EF17" s="82" t="str">
        <f ca="1">IF('INF S5 272-354'!$AZ14="|","|",EF$21+'INF S5 272-354'!$AZ14)</f>
        <v>|</v>
      </c>
      <c r="EG17" s="268">
        <f ca="1">IF('INF S5 272-354'!$AY14="|","|",EG$21+'INF S5 272-354'!$AY14)</f>
        <v>0.70821759259259265</v>
      </c>
      <c r="EH17" s="268">
        <f ca="1">IF('INF S5 272-354'!$AY14="|","|",EH$21+'INF S5 272-354'!$AY14)</f>
        <v>0.72905092592592591</v>
      </c>
      <c r="EI17" s="82" t="str">
        <f ca="1">IF('INF S5 272-354'!$AZ14="|","|",EI$21+'INF S5 272-354'!$AZ14)</f>
        <v>|</v>
      </c>
      <c r="EJ17" s="268">
        <f ca="1">IF('INF S5 272-354'!$AY14="|","|",EJ$21+'INF S5 272-354'!$AY14)</f>
        <v>0.74988425925925928</v>
      </c>
      <c r="EK17" s="268">
        <f ca="1">IF('INF S5 272-354'!$AY14="|","|",EK$21+'INF S5 272-354'!$AY14)</f>
        <v>0.77071759259259254</v>
      </c>
      <c r="EL17" s="268"/>
      <c r="EM17" s="190" t="str">
        <f ca="1">IF('INF S5 272-354'!$BA14="|","|",EM$21+'INF S5 272-354'!$BA14)</f>
        <v>|</v>
      </c>
      <c r="EN17" s="268">
        <f ca="1">IF('INF S5 272-354'!$AY14="|","|",EN$21+'INF S5 272-354'!$AY14)</f>
        <v>0.79155092592592591</v>
      </c>
      <c r="EO17" s="268">
        <f ca="1">IF('INF S5 272-354'!$AY14="|","|",EO$21+'INF S5 272-354'!$AY14)</f>
        <v>0.81238425925925928</v>
      </c>
      <c r="EP17" s="82" t="str">
        <f ca="1">IF('INF S5 272-354'!$AZ14="|","|",EP$21+'INF S5 272-354'!$AZ14)</f>
        <v>|</v>
      </c>
      <c r="EQ17" s="268">
        <f ca="1">IF('INF S5 272-354'!$AY14="|","|",EQ$21+'INF S5 272-354'!$AY14)</f>
        <v>0.83321759259259265</v>
      </c>
      <c r="ER17" s="82" t="str">
        <f ca="1">IF('INF S5 272-354'!$AZ14="|","|",ER$21+'INF S5 272-354'!$AZ14)</f>
        <v>|</v>
      </c>
      <c r="ES17" s="268">
        <f ca="1">IF('INF S5 272-354'!$AY14="|","|",ES$21+'INF S5 272-354'!$AY14)</f>
        <v>0.87488425925925928</v>
      </c>
      <c r="ET17" s="82" t="str">
        <f ca="1">IF('INF S5 272-354'!$AZ14="|","|",ET$21+'INF S5 272-354'!$AZ14)</f>
        <v>|</v>
      </c>
      <c r="EU17" s="268">
        <f ca="1">IF('INF S5 272-354'!$AY14="|","|",EU$21+'INF S5 272-354'!$AY14)</f>
        <v>0.91655092592592591</v>
      </c>
      <c r="EV17" s="83"/>
      <c r="EW17" s="83"/>
      <c r="EX17" s="83">
        <f ca="1">IF('INF S5 272-354'!$AY14="|","|",EX$21+'INF S5 272-354'!$AY14)</f>
        <v>0.95821759259259265</v>
      </c>
      <c r="EY17" s="83">
        <f ca="1">IF('INF S5 272-354'!$AY14="|","|",EY$21+'INF S5 272-354'!$AY14)</f>
        <v>0.99988425925925928</v>
      </c>
    </row>
    <row r="18" spans="1:155">
      <c r="A18" s="185">
        <f ca="1">'INF S5 272-354'!$AH15</f>
        <v>7.650999999999982</v>
      </c>
      <c r="B18" s="286" t="str">
        <f ca="1">'INF S5 272-354'!$AI15</f>
        <v>Poznań Garaszewo</v>
      </c>
      <c r="C18" s="99"/>
      <c r="D18" s="83">
        <f ca="1">IF('INF S5 272-354'!$AQ15="|","|",D$7+'INF S5 272-354'!$AQ15)</f>
        <v>0.2308400744047619</v>
      </c>
      <c r="E18" s="83">
        <f ca="1">IF('INF S5 272-354'!$AQ15="|","|",E$12+'INF S5 272-354'!$AQ15-'INF S5 272-354'!$AQ$9+TIME(0,1,0))</f>
        <v>0.25195715277777775</v>
      </c>
      <c r="F18" s="82" t="str">
        <f ca="1">IF('INF S5 272-354'!$AR15="|","|",F$7+'INF S5 272-354'!$AR15)</f>
        <v>|</v>
      </c>
      <c r="G18" s="83">
        <f ca="1">IF('INF S5 272-354'!$AQ15="|","|",G$7+'INF S5 272-354'!$AQ15)</f>
        <v>0.27250674107142858</v>
      </c>
      <c r="H18" s="83">
        <f ca="1">IF('INF S5 272-354'!$AQ15="|","|",H$12+'INF S5 272-354'!$AQ15-'INF S5 272-354'!$AQ$9+TIME(0,1,0))</f>
        <v>0.29362381944444443</v>
      </c>
      <c r="I18" s="82" t="str">
        <f ca="1">IF('INF S5 272-354'!$AR15="|","|",I$7+'INF S5 272-354'!$AR15)</f>
        <v>|</v>
      </c>
      <c r="J18" s="83">
        <f ca="1">IF('INF S5 272-354'!$AQ15="|","|",J$7+'INF S5 272-354'!$AQ15)</f>
        <v>0.31417340773809521</v>
      </c>
      <c r="K18" s="83">
        <f ca="1">IF('INF S5 272-354'!$AQ15="|","|",K$12+'INF S5 272-354'!$AQ15-'INF S5 272-354'!$AQ$9+TIME(0,1,0))</f>
        <v>0.33529048611111106</v>
      </c>
      <c r="L18" s="82" t="str">
        <f ca="1">IF('INF S5 272-354'!$AR15="|","|",L$7+'INF S5 272-354'!$AR15)</f>
        <v>|</v>
      </c>
      <c r="M18" s="83">
        <f ca="1">IF('INF S5 272-354'!$AQ15="|","|",M$7+'INF S5 272-354'!$AQ15)</f>
        <v>0.35584007440476195</v>
      </c>
      <c r="N18" s="83">
        <f ca="1">IF('INF S5 272-354'!$AQ15="|","|",N$12+'INF S5 272-354'!$AQ15-'INF S5 272-354'!$AQ$9+TIME(0,1,0))</f>
        <v>0.3769571527777778</v>
      </c>
      <c r="O18" s="82" t="str">
        <f ca="1">IF('INF S5 272-354'!$AR15="|","|",O$7+'INF S5 272-354'!$AR15)</f>
        <v>|</v>
      </c>
      <c r="P18" s="83">
        <f ca="1">IF('INF S5 272-354'!$AQ15="|","|",P$7+'INF S5 272-354'!$AQ15)</f>
        <v>0.41834007440476195</v>
      </c>
      <c r="Q18" s="190" t="str">
        <f ca="1">IF('INF S5 272-354'!$AS15="|","|",Q$7+'INF S5 272-354'!$AS15)</f>
        <v>|</v>
      </c>
      <c r="R18" s="83">
        <f ca="1">IF('INF S5 272-354'!$AQ15="|","|",R$12+'INF S5 272-354'!$AQ15-'INF S5 272-354'!$AQ$9+TIME(0,1,0))</f>
        <v>0.46029048611111106</v>
      </c>
      <c r="S18" s="82" t="str">
        <f ca="1">IF('INF S5 272-354'!$AR15="|","|",S$7+'INF S5 272-354'!$AR15)</f>
        <v>|</v>
      </c>
      <c r="T18" s="83">
        <f ca="1">IF('INF S5 272-354'!$AQ15="|","|",T$7+'INF S5 272-354'!$AQ15)</f>
        <v>0.50167340773809521</v>
      </c>
      <c r="U18" s="82" t="str">
        <f ca="1">IF('INF S5 272-354'!$AR15="|","|",U$7+'INF S5 272-354'!$AR15)</f>
        <v>|</v>
      </c>
      <c r="V18" s="83">
        <f ca="1">IF('INF S5 272-354'!$AQ15="|","|",V$12+'INF S5 272-354'!$AQ15-'INF S5 272-354'!$AQ$9+TIME(0,1,0))</f>
        <v>0.54362381944444449</v>
      </c>
      <c r="W18" s="82" t="str">
        <f ca="1">IF('INF S5 272-354'!$AR15="|","|",W$7+'INF S5 272-354'!$AR15)</f>
        <v>|</v>
      </c>
      <c r="X18" s="83">
        <f ca="1">IF('INF S5 272-354'!$AQ15="|","|",X$7+'INF S5 272-354'!$AQ15)</f>
        <v>0.58500674107142858</v>
      </c>
      <c r="Y18" s="190" t="str">
        <f ca="1">IF('INF S5 272-354'!$AS15="|","|",Y$7+'INF S5 272-354'!$AS15)</f>
        <v>|</v>
      </c>
      <c r="Z18" s="83">
        <f ca="1">IF('INF S5 272-354'!$AQ15="|","|",Z$12+'INF S5 272-354'!$AQ15-'INF S5 272-354'!$AQ$9+TIME(0,1,0))</f>
        <v>0.62695715277777775</v>
      </c>
      <c r="AA18" s="82" t="str">
        <f ca="1">IF('INF S5 272-354'!$AR15="|","|",AA$7+'INF S5 272-354'!$AR15)</f>
        <v>|</v>
      </c>
      <c r="AB18" s="83">
        <f ca="1">IF('INF S5 272-354'!$AQ15="|","|",AB$7+'INF S5 272-354'!$AQ15)</f>
        <v>0.64750674107142858</v>
      </c>
      <c r="AC18" s="83">
        <f ca="1">IF('INF S5 272-354'!$AQ15="|","|",AC$12+'INF S5 272-354'!$AQ15-'INF S5 272-354'!$AQ$9+TIME(0,1,0))</f>
        <v>0.66862381944444449</v>
      </c>
      <c r="AD18" s="82" t="str">
        <f ca="1">IF('INF S5 272-354'!$AR15="|","|",AD$7+'INF S5 272-354'!$AR15)</f>
        <v>|</v>
      </c>
      <c r="AE18" s="83">
        <f ca="1">IF('INF S5 272-354'!$AQ15="|","|",AE$7+'INF S5 272-354'!$AQ15)</f>
        <v>0.68917340773809521</v>
      </c>
      <c r="AF18" s="83">
        <f ca="1">IF('INF S5 272-354'!$AQ15="|","|",AF$12+'INF S5 272-354'!$AQ15-'INF S5 272-354'!$AQ$9+TIME(0,1,0))</f>
        <v>0.71029048611111112</v>
      </c>
      <c r="AG18" s="82" t="str">
        <f ca="1">IF('INF S5 272-354'!$AR15="|","|",AG$7+'INF S5 272-354'!$AR15)</f>
        <v>|</v>
      </c>
      <c r="AH18" s="83">
        <f ca="1">IF('INF S5 272-354'!$AQ15="|","|",AH$7+'INF S5 272-354'!$AQ15)</f>
        <v>0.73084007440476184</v>
      </c>
      <c r="AI18" s="83">
        <f ca="1">IF('INF S5 272-354'!$AQ15="|","|",AI$12+'INF S5 272-354'!$AQ15-'INF S5 272-354'!$AQ$9+TIME(0,1,0))</f>
        <v>0.75195715277777775</v>
      </c>
      <c r="AJ18" s="190" t="str">
        <f ca="1">IF('INF S5 272-354'!$AS15="|","|",AJ$7+'INF S5 272-354'!$AS15)</f>
        <v>|</v>
      </c>
      <c r="AK18" s="83">
        <f ca="1">IF('INF S5 272-354'!$AQ15="|","|",AK$7+'INF S5 272-354'!$AQ15)</f>
        <v>0.77250674107142847</v>
      </c>
      <c r="AL18" s="83">
        <f ca="1">IF('INF S5 272-354'!$AQ15="|","|",AL$12+'INF S5 272-354'!$AQ15-'INF S5 272-354'!$AQ$9+TIME(0,1,0))</f>
        <v>0.79362381944444449</v>
      </c>
      <c r="AM18" s="82" t="str">
        <f ca="1">IF('INF S5 272-354'!$AR15="|","|",AM$7+'INF S5 272-354'!$AR15)</f>
        <v>|</v>
      </c>
      <c r="AN18" s="83">
        <f ca="1">IF('INF S5 272-354'!$AQ15="|","|",AN$7+'INF S5 272-354'!$AQ15)</f>
        <v>0.83500674107142847</v>
      </c>
      <c r="AO18" s="82" t="str">
        <f ca="1">IF('INF S5 272-354'!$AR15="|","|",AO$7+'INF S5 272-354'!$AR15)</f>
        <v>|</v>
      </c>
      <c r="AP18" s="83">
        <f ca="1">IF('INF S5 272-354'!$AQ15="|","|",AP$12+'INF S5 272-354'!$AQ15-'INF S5 272-354'!$AQ$9+TIME(0,1,0))</f>
        <v>0.87695715277777775</v>
      </c>
      <c r="AQ18" s="82" t="str">
        <f ca="1">IF('INF S5 272-354'!$AR15="|","|",AQ$7+'INF S5 272-354'!$AR15)</f>
        <v>|</v>
      </c>
      <c r="AR18" s="83">
        <f ca="1">IF('INF S5 272-354'!$AQ15="|","|",AR$7+'INF S5 272-354'!$AQ15)</f>
        <v>0.91834007440476184</v>
      </c>
      <c r="AS18" s="190" t="str">
        <f ca="1">IF('INF S5 272-354'!$AS15="|","|",AS$7+'INF S5 272-354'!$AS15)</f>
        <v>|</v>
      </c>
      <c r="AT18" s="83">
        <f ca="1">IF('INF S5 272-354'!$AQ15="|","|",AT$7+'INF S5 272-354'!$AQ15)</f>
        <v>0.96000674107142847</v>
      </c>
      <c r="AU18" s="83">
        <f ca="1">IF('INF S5 272-354'!$AQ15="|","|",AU$7+'INF S5 272-354'!$AQ15)</f>
        <v>1.0016734077380951</v>
      </c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Z18" s="185">
        <f ca="1">'INF S5 272-354'!$AH15</f>
        <v>7.650999999999982</v>
      </c>
      <c r="DA18" s="286" t="str">
        <f ca="1">'INF S5 272-354'!$AI15</f>
        <v>Poznań Garaszewo</v>
      </c>
      <c r="DB18" s="99"/>
      <c r="DC18" s="268">
        <f ca="1">IF('INF S5 272-354'!$AY15="|","|",DC$21+'INF S5 272-354'!$AY15)</f>
        <v>0.22745370370370369</v>
      </c>
      <c r="DD18" s="82" t="str">
        <f ca="1">IF('INF S5 272-354'!$AZ15="|","|",DD$21+'INF S5 272-354'!$AZ15)</f>
        <v>|</v>
      </c>
      <c r="DE18" s="268">
        <f ca="1">IF('INF S5 272-354'!$AY15="|","|",DE$21+'INF S5 272-354'!$AY15)</f>
        <v>0.2691203703703704</v>
      </c>
      <c r="DF18" s="190" t="str">
        <f ca="1">IF('INF S5 272-354'!$BA15="|","|",DF$21+'INF S5 272-354'!$BA15)</f>
        <v>|</v>
      </c>
      <c r="DG18" s="268">
        <f ca="1">IF('INF S5 272-354'!$AY15="|","|",DG$21+'INF S5 272-354'!$AY15)</f>
        <v>0.28995370370370371</v>
      </c>
      <c r="DH18" s="268">
        <f ca="1">IF('INF S5 272-354'!$AY15="|","|",DH$21+'INF S5 272-354'!$AY15)</f>
        <v>0.31078703703703703</v>
      </c>
      <c r="DI18" s="82" t="str">
        <f ca="1">IF('INF S5 272-354'!$AZ15="|","|",DI$21+'INF S5 272-354'!$AZ15)</f>
        <v>|</v>
      </c>
      <c r="DJ18" s="268">
        <f ca="1">IF('INF S5 272-354'!$AY15="|","|",DJ$21+'INF S5 272-354'!$AY15)</f>
        <v>0.3316203703703704</v>
      </c>
      <c r="DK18" s="268">
        <f ca="1">IF('INF S5 272-354'!$AY15="|","|",DK$21+'INF S5 272-354'!$AY15)</f>
        <v>0.35245370370370371</v>
      </c>
      <c r="DL18" s="82" t="str">
        <f ca="1">IF('INF S5 272-354'!$AZ15="|","|",DL$21+'INF S5 272-354'!$AZ15)</f>
        <v>|</v>
      </c>
      <c r="DM18" s="268">
        <f ca="1">IF('INF S5 272-354'!$AY15="|","|",DM$21+'INF S5 272-354'!$AY15)</f>
        <v>0.37328703703703708</v>
      </c>
      <c r="DN18" s="268">
        <f ca="1">IF('INF S5 272-354'!$AY15="|","|",DN$21+'INF S5 272-354'!$AY15)</f>
        <v>0.39412037037037034</v>
      </c>
      <c r="DO18" s="82" t="str">
        <f ca="1">IF('INF S5 272-354'!$AZ15="|","|",DO$21+'INF S5 272-354'!$AZ15)</f>
        <v>|</v>
      </c>
      <c r="DP18" s="268">
        <f ca="1">IF('INF S5 272-354'!$AY15="|","|",DP$21+'INF S5 272-354'!$AY15)</f>
        <v>0.41495370370370377</v>
      </c>
      <c r="DQ18" s="268"/>
      <c r="DR18" s="190" t="str">
        <f ca="1">IF('INF S5 272-354'!$BA15="|","|",DR$21+'INF S5 272-354'!$BA15)</f>
        <v>|</v>
      </c>
      <c r="DS18" s="268">
        <f ca="1">IF('INF S5 272-354'!$AY15="|","|",DS$21+'INF S5 272-354'!$AY15)</f>
        <v>0.4566203703703704</v>
      </c>
      <c r="DT18" s="82" t="str">
        <f ca="1">IF('INF S5 272-354'!$AZ15="|","|",DT$21+'INF S5 272-354'!$AZ15)</f>
        <v>|</v>
      </c>
      <c r="DU18" s="268">
        <f ca="1">IF('INF S5 272-354'!$AY15="|","|",DU$21+'INF S5 272-354'!$AY15)</f>
        <v>0.49828703703703708</v>
      </c>
      <c r="DV18" s="82" t="str">
        <f ca="1">IF('INF S5 272-354'!$AZ15="|","|",DV$21+'INF S5 272-354'!$AZ15)</f>
        <v>|</v>
      </c>
      <c r="DW18" s="268">
        <f ca="1">IF('INF S5 272-354'!$AY15="|","|",DW$21+'INF S5 272-354'!$AY15)</f>
        <v>0.53995370370370366</v>
      </c>
      <c r="DX18" s="82" t="str">
        <f ca="1">IF('INF S5 272-354'!$AZ15="|","|",DX$21+'INF S5 272-354'!$AZ15)</f>
        <v>|</v>
      </c>
      <c r="DY18" s="268">
        <f ca="1">IF('INF S5 272-354'!$AY15="|","|",DY$21+'INF S5 272-354'!$AY15)</f>
        <v>0.5816203703703704</v>
      </c>
      <c r="DZ18" s="268"/>
      <c r="EA18" s="190" t="str">
        <f ca="1">IF('INF S5 272-354'!$BA15="|","|",EA$21+'INF S5 272-354'!$BA15)</f>
        <v>|</v>
      </c>
      <c r="EB18" s="268">
        <f ca="1">IF('INF S5 272-354'!$AY15="|","|",EB$21+'INF S5 272-354'!$AY15)</f>
        <v>0.62328703703703703</v>
      </c>
      <c r="EC18" s="82" t="str">
        <f ca="1">IF('INF S5 272-354'!$AZ15="|","|",EC$21+'INF S5 272-354'!$AZ15)</f>
        <v>|</v>
      </c>
      <c r="ED18" s="268">
        <f ca="1">IF('INF S5 272-354'!$AY15="|","|",ED$21+'INF S5 272-354'!$AY15)</f>
        <v>0.66495370370370366</v>
      </c>
      <c r="EE18" s="268">
        <f ca="1">IF('INF S5 272-354'!$AY15="|","|",EE$21+'INF S5 272-354'!$AY15)</f>
        <v>0.68578703703703703</v>
      </c>
      <c r="EF18" s="82" t="str">
        <f ca="1">IF('INF S5 272-354'!$AZ15="|","|",EF$21+'INF S5 272-354'!$AZ15)</f>
        <v>|</v>
      </c>
      <c r="EG18" s="268">
        <f ca="1">IF('INF S5 272-354'!$AY15="|","|",EG$21+'INF S5 272-354'!$AY15)</f>
        <v>0.7066203703703704</v>
      </c>
      <c r="EH18" s="268">
        <f ca="1">IF('INF S5 272-354'!$AY15="|","|",EH$21+'INF S5 272-354'!$AY15)</f>
        <v>0.72745370370370366</v>
      </c>
      <c r="EI18" s="82" t="str">
        <f ca="1">IF('INF S5 272-354'!$AZ15="|","|",EI$21+'INF S5 272-354'!$AZ15)</f>
        <v>|</v>
      </c>
      <c r="EJ18" s="268">
        <f ca="1">IF('INF S5 272-354'!$AY15="|","|",EJ$21+'INF S5 272-354'!$AY15)</f>
        <v>0.74828703703703703</v>
      </c>
      <c r="EK18" s="268">
        <f ca="1">IF('INF S5 272-354'!$AY15="|","|",EK$21+'INF S5 272-354'!$AY15)</f>
        <v>0.76912037037037029</v>
      </c>
      <c r="EL18" s="268"/>
      <c r="EM18" s="190" t="str">
        <f ca="1">IF('INF S5 272-354'!$BA15="|","|",EM$21+'INF S5 272-354'!$BA15)</f>
        <v>|</v>
      </c>
      <c r="EN18" s="268">
        <f ca="1">IF('INF S5 272-354'!$AY15="|","|",EN$21+'INF S5 272-354'!$AY15)</f>
        <v>0.78995370370370366</v>
      </c>
      <c r="EO18" s="268">
        <f ca="1">IF('INF S5 272-354'!$AY15="|","|",EO$21+'INF S5 272-354'!$AY15)</f>
        <v>0.81078703703703703</v>
      </c>
      <c r="EP18" s="82" t="str">
        <f ca="1">IF('INF S5 272-354'!$AZ15="|","|",EP$21+'INF S5 272-354'!$AZ15)</f>
        <v>|</v>
      </c>
      <c r="EQ18" s="268">
        <f ca="1">IF('INF S5 272-354'!$AY15="|","|",EQ$21+'INF S5 272-354'!$AY15)</f>
        <v>0.8316203703703704</v>
      </c>
      <c r="ER18" s="82" t="str">
        <f ca="1">IF('INF S5 272-354'!$AZ15="|","|",ER$21+'INF S5 272-354'!$AZ15)</f>
        <v>|</v>
      </c>
      <c r="ES18" s="268">
        <f ca="1">IF('INF S5 272-354'!$AY15="|","|",ES$21+'INF S5 272-354'!$AY15)</f>
        <v>0.87328703703703703</v>
      </c>
      <c r="ET18" s="82" t="str">
        <f ca="1">IF('INF S5 272-354'!$AZ15="|","|",ET$21+'INF S5 272-354'!$AZ15)</f>
        <v>|</v>
      </c>
      <c r="EU18" s="268">
        <f ca="1">IF('INF S5 272-354'!$AY15="|","|",EU$21+'INF S5 272-354'!$AY15)</f>
        <v>0.91495370370370366</v>
      </c>
      <c r="EV18" s="83"/>
      <c r="EW18" s="83"/>
      <c r="EX18" s="83">
        <f ca="1">IF('INF S5 272-354'!$AY15="|","|",EX$21+'INF S5 272-354'!$AY15)</f>
        <v>0.9566203703703704</v>
      </c>
      <c r="EY18" s="83">
        <f ca="1">IF('INF S5 272-354'!$AY15="|","|",EY$21+'INF S5 272-354'!$AY15)</f>
        <v>0.99828703703703703</v>
      </c>
    </row>
    <row r="19" spans="1:155">
      <c r="A19" s="185">
        <f ca="1">'INF S5 272-354'!$AH16</f>
        <v>4.9019999999999868</v>
      </c>
      <c r="B19" s="155" t="str">
        <f ca="1">'INF S5 272-354'!$AI16</f>
        <v>Poznań Starołęka</v>
      </c>
      <c r="C19" s="99"/>
      <c r="D19" s="83">
        <f ca="1">IF('INF S5 272-354'!$AQ16="|","|",D$7+'INF S5 272-354'!$AQ16)</f>
        <v>0.23286553736772486</v>
      </c>
      <c r="E19" s="83">
        <f ca="1">IF('INF S5 272-354'!$AQ16="|","|",E$12+'INF S5 272-354'!$AQ16-'INF S5 272-354'!$AQ$9+TIME(0,1,0))</f>
        <v>0.25398261574074071</v>
      </c>
      <c r="F19" s="82">
        <f ca="1">IF('INF S5 272-354'!$AR16="|","|",F$7+'INF S5 272-354'!$AR16)</f>
        <v>0.25834773644179893</v>
      </c>
      <c r="G19" s="83">
        <f ca="1">IF('INF S5 272-354'!$AQ16="|","|",G$7+'INF S5 272-354'!$AQ16)</f>
        <v>0.27453220403439155</v>
      </c>
      <c r="H19" s="83">
        <f ca="1">IF('INF S5 272-354'!$AQ16="|","|",H$12+'INF S5 272-354'!$AQ16-'INF S5 272-354'!$AQ$9+TIME(0,1,0))</f>
        <v>0.29564928240740734</v>
      </c>
      <c r="I19" s="82">
        <f ca="1">IF('INF S5 272-354'!$AR16="|","|",I$7+'INF S5 272-354'!$AR16)</f>
        <v>0.30001440310846561</v>
      </c>
      <c r="J19" s="83">
        <f ca="1">IF('INF S5 272-354'!$AQ16="|","|",J$7+'INF S5 272-354'!$AQ16)</f>
        <v>0.31619887070105823</v>
      </c>
      <c r="K19" s="83">
        <f ca="1">IF('INF S5 272-354'!$AQ16="|","|",K$12+'INF S5 272-354'!$AQ16-'INF S5 272-354'!$AQ$9+TIME(0,1,0))</f>
        <v>0.33731594907407408</v>
      </c>
      <c r="L19" s="82">
        <f ca="1">IF('INF S5 272-354'!$AR16="|","|",L$7+'INF S5 272-354'!$AR16)</f>
        <v>0.3416810697751323</v>
      </c>
      <c r="M19" s="83">
        <f ca="1">IF('INF S5 272-354'!$AQ16="|","|",M$7+'INF S5 272-354'!$AQ16)</f>
        <v>0.35786553736772486</v>
      </c>
      <c r="N19" s="83">
        <f ca="1">IF('INF S5 272-354'!$AQ16="|","|",N$12+'INF S5 272-354'!$AQ16-'INF S5 272-354'!$AQ$9+TIME(0,1,0))</f>
        <v>0.37898261574074071</v>
      </c>
      <c r="O19" s="82">
        <f ca="1">IF('INF S5 272-354'!$AR16="|","|",O$7+'INF S5 272-354'!$AR16)</f>
        <v>0.38334773644179893</v>
      </c>
      <c r="P19" s="83">
        <f ca="1">IF('INF S5 272-354'!$AQ16="|","|",P$7+'INF S5 272-354'!$AQ16)</f>
        <v>0.42036553736772486</v>
      </c>
      <c r="Q19" s="190" t="str">
        <f ca="1">IF('INF S5 272-354'!$AS16="|","|",Q$7+'INF S5 272-354'!$AS16)</f>
        <v>|</v>
      </c>
      <c r="R19" s="83">
        <f ca="1">IF('INF S5 272-354'!$AQ16="|","|",R$12+'INF S5 272-354'!$AQ16-'INF S5 272-354'!$AQ$9+TIME(0,1,0))</f>
        <v>0.46231594907407408</v>
      </c>
      <c r="S19" s="82">
        <f ca="1">IF('INF S5 272-354'!$AR16="|","|",S$7+'INF S5 272-354'!$AR16)</f>
        <v>0.4666810697751323</v>
      </c>
      <c r="T19" s="83">
        <f ca="1">IF('INF S5 272-354'!$AQ16="|","|",T$7+'INF S5 272-354'!$AQ16)</f>
        <v>0.50369887070105823</v>
      </c>
      <c r="U19" s="82">
        <f ca="1">IF('INF S5 272-354'!$AR16="|","|",U$7+'INF S5 272-354'!$AR16)</f>
        <v>0.50834773644179887</v>
      </c>
      <c r="V19" s="83">
        <f ca="1">IF('INF S5 272-354'!$AQ16="|","|",V$12+'INF S5 272-354'!$AQ16-'INF S5 272-354'!$AQ$9+TIME(0,1,0))</f>
        <v>0.54564928240740751</v>
      </c>
      <c r="W19" s="82">
        <f ca="1">IF('INF S5 272-354'!$AR16="|","|",W$7+'INF S5 272-354'!$AR16)</f>
        <v>0.55001440310846561</v>
      </c>
      <c r="X19" s="83">
        <f ca="1">IF('INF S5 272-354'!$AQ16="|","|",X$7+'INF S5 272-354'!$AQ16)</f>
        <v>0.5870322040343916</v>
      </c>
      <c r="Y19" s="190" t="str">
        <f ca="1">IF('INF S5 272-354'!$AS16="|","|",Y$7+'INF S5 272-354'!$AS16)</f>
        <v>|</v>
      </c>
      <c r="Z19" s="83">
        <f ca="1">IF('INF S5 272-354'!$AQ16="|","|",Z$12+'INF S5 272-354'!$AQ16-'INF S5 272-354'!$AQ$9+TIME(0,1,0))</f>
        <v>0.62898261574074077</v>
      </c>
      <c r="AA19" s="82">
        <f ca="1">IF('INF S5 272-354'!$AR16="|","|",AA$7+'INF S5 272-354'!$AR16)</f>
        <v>0.63334773644179887</v>
      </c>
      <c r="AB19" s="83">
        <f ca="1">IF('INF S5 272-354'!$AQ16="|","|",AB$7+'INF S5 272-354'!$AQ16)</f>
        <v>0.6495322040343916</v>
      </c>
      <c r="AC19" s="83">
        <f ca="1">IF('INF S5 272-354'!$AQ16="|","|",AC$12+'INF S5 272-354'!$AQ16-'INF S5 272-354'!$AQ$9+TIME(0,1,0))</f>
        <v>0.67064928240740751</v>
      </c>
      <c r="AD19" s="82">
        <f ca="1">IF('INF S5 272-354'!$AR16="|","|",AD$7+'INF S5 272-354'!$AR16)</f>
        <v>0.67501440310846561</v>
      </c>
      <c r="AE19" s="83">
        <f ca="1">IF('INF S5 272-354'!$AQ16="|","|",AE$7+'INF S5 272-354'!$AQ16)</f>
        <v>0.69119887070105823</v>
      </c>
      <c r="AF19" s="83">
        <f ca="1">IF('INF S5 272-354'!$AQ16="|","|",AF$12+'INF S5 272-354'!$AQ16-'INF S5 272-354'!$AQ$9+TIME(0,1,0))</f>
        <v>0.71231594907407414</v>
      </c>
      <c r="AG19" s="82">
        <f ca="1">IF('INF S5 272-354'!$AR16="|","|",AG$7+'INF S5 272-354'!$AR16)</f>
        <v>0.71668106977513224</v>
      </c>
      <c r="AH19" s="83">
        <f ca="1">IF('INF S5 272-354'!$AQ16="|","|",AH$7+'INF S5 272-354'!$AQ16)</f>
        <v>0.73286553736772486</v>
      </c>
      <c r="AI19" s="83">
        <f ca="1">IF('INF S5 272-354'!$AQ16="|","|",AI$12+'INF S5 272-354'!$AQ16-'INF S5 272-354'!$AQ$9+TIME(0,1,0))</f>
        <v>0.75398261574074077</v>
      </c>
      <c r="AJ19" s="190" t="str">
        <f ca="1">IF('INF S5 272-354'!$AS16="|","|",AJ$7+'INF S5 272-354'!$AS16)</f>
        <v>|</v>
      </c>
      <c r="AK19" s="83">
        <f ca="1">IF('INF S5 272-354'!$AQ16="|","|",AK$7+'INF S5 272-354'!$AQ16)</f>
        <v>0.77453220403439149</v>
      </c>
      <c r="AL19" s="83">
        <f ca="1">IF('INF S5 272-354'!$AQ16="|","|",AL$12+'INF S5 272-354'!$AQ16-'INF S5 272-354'!$AQ$9+TIME(0,1,0))</f>
        <v>0.79564928240740751</v>
      </c>
      <c r="AM19" s="82">
        <f ca="1">IF('INF S5 272-354'!$AR16="|","|",AM$7+'INF S5 272-354'!$AR16)</f>
        <v>0.8000144031084655</v>
      </c>
      <c r="AN19" s="83">
        <f ca="1">IF('INF S5 272-354'!$AQ16="|","|",AN$7+'INF S5 272-354'!$AQ16)</f>
        <v>0.83703220403439149</v>
      </c>
      <c r="AO19" s="82">
        <f ca="1">IF('INF S5 272-354'!$AR16="|","|",AO$7+'INF S5 272-354'!$AR16)</f>
        <v>0.84168106977513224</v>
      </c>
      <c r="AP19" s="83">
        <f ca="1">IF('INF S5 272-354'!$AQ16="|","|",AP$12+'INF S5 272-354'!$AQ16-'INF S5 272-354'!$AQ$9+TIME(0,1,0))</f>
        <v>0.87898261574074077</v>
      </c>
      <c r="AQ19" s="82">
        <f ca="1">IF('INF S5 272-354'!$AR16="|","|",AQ$7+'INF S5 272-354'!$AR16)</f>
        <v>0.88334773644179887</v>
      </c>
      <c r="AR19" s="83">
        <f ca="1">IF('INF S5 272-354'!$AQ16="|","|",AR$7+'INF S5 272-354'!$AQ16)</f>
        <v>0.92036553736772486</v>
      </c>
      <c r="AS19" s="190" t="str">
        <f ca="1">IF('INF S5 272-354'!$AS16="|","|",AS$7+'INF S5 272-354'!$AS16)</f>
        <v>|</v>
      </c>
      <c r="AT19" s="83">
        <f ca="1">IF('INF S5 272-354'!$AQ16="|","|",AT$7+'INF S5 272-354'!$AQ16)</f>
        <v>0.96203220403439149</v>
      </c>
      <c r="AU19" s="83">
        <f ca="1">IF('INF S5 272-354'!$AQ16="|","|",AU$7+'INF S5 272-354'!$AQ16)</f>
        <v>1.0036988707010581</v>
      </c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Z19" s="185">
        <f ca="1">'INF S5 272-354'!$AH16</f>
        <v>4.9019999999999868</v>
      </c>
      <c r="DA19" s="155" t="str">
        <f ca="1">'INF S5 272-354'!$AI16</f>
        <v>Poznań Starołęka</v>
      </c>
      <c r="DB19" s="99"/>
      <c r="DC19" s="268">
        <f ca="1">IF('INF S5 272-354'!$AY16="|","|",DC$21+'INF S5 272-354'!$AY16)</f>
        <v>0.22542824074074072</v>
      </c>
      <c r="DD19" s="82">
        <f ca="1">IF('INF S5 272-354'!$AZ16="|","|",DD$21+'INF S5 272-354'!$AZ16)</f>
        <v>0.24252314814814815</v>
      </c>
      <c r="DE19" s="268">
        <f ca="1">IF('INF S5 272-354'!$AY16="|","|",DE$21+'INF S5 272-354'!$AY16)</f>
        <v>0.26709490740740743</v>
      </c>
      <c r="DF19" s="190" t="str">
        <f ca="1">IF('INF S5 272-354'!$BA16="|","|",DF$21+'INF S5 272-354'!$BA16)</f>
        <v>|</v>
      </c>
      <c r="DG19" s="268">
        <f ca="1">IF('INF S5 272-354'!$AY16="|","|",DG$21+'INF S5 272-354'!$AY16)</f>
        <v>0.28792824074074075</v>
      </c>
      <c r="DH19" s="268">
        <f ca="1">IF('INF S5 272-354'!$AY16="|","|",DH$21+'INF S5 272-354'!$AY16)</f>
        <v>0.30876157407407406</v>
      </c>
      <c r="DI19" s="82">
        <f ca="1">IF('INF S5 272-354'!$AZ16="|","|",DI$21+'INF S5 272-354'!$AZ16)</f>
        <v>0.3258564814814815</v>
      </c>
      <c r="DJ19" s="268">
        <f ca="1">IF('INF S5 272-354'!$AY16="|","|",DJ$21+'INF S5 272-354'!$AY16)</f>
        <v>0.32959490740740743</v>
      </c>
      <c r="DK19" s="268">
        <f ca="1">IF('INF S5 272-354'!$AY16="|","|",DK$21+'INF S5 272-354'!$AY16)</f>
        <v>0.35042824074074075</v>
      </c>
      <c r="DL19" s="82">
        <f ca="1">IF('INF S5 272-354'!$AZ16="|","|",DL$21+'INF S5 272-354'!$AZ16)</f>
        <v>0.36752314814814813</v>
      </c>
      <c r="DM19" s="268">
        <f ca="1">IF('INF S5 272-354'!$AY16="|","|",DM$21+'INF S5 272-354'!$AY16)</f>
        <v>0.37126157407407412</v>
      </c>
      <c r="DN19" s="268">
        <f ca="1">IF('INF S5 272-354'!$AY16="|","|",DN$21+'INF S5 272-354'!$AY16)</f>
        <v>0.39209490740740738</v>
      </c>
      <c r="DO19" s="82">
        <f ca="1">IF('INF S5 272-354'!$AZ16="|","|",DO$21+'INF S5 272-354'!$AZ16)</f>
        <v>0.40918981481481481</v>
      </c>
      <c r="DP19" s="268">
        <f ca="1">IF('INF S5 272-354'!$AY16="|","|",DP$21+'INF S5 272-354'!$AY16)</f>
        <v>0.4129282407407408</v>
      </c>
      <c r="DQ19" s="268"/>
      <c r="DR19" s="190" t="str">
        <f ca="1">IF('INF S5 272-354'!$BA16="|","|",DR$21+'INF S5 272-354'!$BA16)</f>
        <v>|</v>
      </c>
      <c r="DS19" s="268">
        <f ca="1">IF('INF S5 272-354'!$AY16="|","|",DS$21+'INF S5 272-354'!$AY16)</f>
        <v>0.45459490740740743</v>
      </c>
      <c r="DT19" s="82">
        <f ca="1">IF('INF S5 272-354'!$AZ16="|","|",DT$21+'INF S5 272-354'!$AZ16)</f>
        <v>0.49252314814814818</v>
      </c>
      <c r="DU19" s="268">
        <f ca="1">IF('INF S5 272-354'!$AY16="|","|",DU$21+'INF S5 272-354'!$AY16)</f>
        <v>0.49626157407407412</v>
      </c>
      <c r="DV19" s="82">
        <f ca="1">IF('INF S5 272-354'!$AZ16="|","|",DV$21+'INF S5 272-354'!$AZ16)</f>
        <v>0.53418981481481487</v>
      </c>
      <c r="DW19" s="268">
        <f ca="1">IF('INF S5 272-354'!$AY16="|","|",DW$21+'INF S5 272-354'!$AY16)</f>
        <v>0.53792824074074075</v>
      </c>
      <c r="DX19" s="82">
        <f ca="1">IF('INF S5 272-354'!$AZ16="|","|",DX$21+'INF S5 272-354'!$AZ16)</f>
        <v>0.5758564814814815</v>
      </c>
      <c r="DY19" s="268">
        <f ca="1">IF('INF S5 272-354'!$AY16="|","|",DY$21+'INF S5 272-354'!$AY16)</f>
        <v>0.57959490740740749</v>
      </c>
      <c r="DZ19" s="268"/>
      <c r="EA19" s="190" t="str">
        <f ca="1">IF('INF S5 272-354'!$BA16="|","|",EA$21+'INF S5 272-354'!$BA16)</f>
        <v>|</v>
      </c>
      <c r="EB19" s="268">
        <f ca="1">IF('INF S5 272-354'!$AY16="|","|",EB$21+'INF S5 272-354'!$AY16)</f>
        <v>0.62126157407407412</v>
      </c>
      <c r="EC19" s="82">
        <f ca="1">IF('INF S5 272-354'!$AZ16="|","|",EC$21+'INF S5 272-354'!$AZ16)</f>
        <v>0.65918981481481487</v>
      </c>
      <c r="ED19" s="268">
        <f ca="1">IF('INF S5 272-354'!$AY16="|","|",ED$21+'INF S5 272-354'!$AY16)</f>
        <v>0.66292824074074075</v>
      </c>
      <c r="EE19" s="268">
        <f ca="1">IF('INF S5 272-354'!$AY16="|","|",EE$21+'INF S5 272-354'!$AY16)</f>
        <v>0.68376157407407412</v>
      </c>
      <c r="EF19" s="82">
        <f ca="1">IF('INF S5 272-354'!$AZ16="|","|",EF$21+'INF S5 272-354'!$AZ16)</f>
        <v>0.7008564814814815</v>
      </c>
      <c r="EG19" s="268">
        <f ca="1">IF('INF S5 272-354'!$AY16="|","|",EG$21+'INF S5 272-354'!$AY16)</f>
        <v>0.70459490740740749</v>
      </c>
      <c r="EH19" s="268">
        <f ca="1">IF('INF S5 272-354'!$AY16="|","|",EH$21+'INF S5 272-354'!$AY16)</f>
        <v>0.72542824074074075</v>
      </c>
      <c r="EI19" s="82">
        <f ca="1">IF('INF S5 272-354'!$AZ16="|","|",EI$21+'INF S5 272-354'!$AZ16)</f>
        <v>0.74252314814814824</v>
      </c>
      <c r="EJ19" s="268">
        <f ca="1">IF('INF S5 272-354'!$AY16="|","|",EJ$21+'INF S5 272-354'!$AY16)</f>
        <v>0.74626157407407412</v>
      </c>
      <c r="EK19" s="268">
        <f ca="1">IF('INF S5 272-354'!$AY16="|","|",EK$21+'INF S5 272-354'!$AY16)</f>
        <v>0.76709490740740738</v>
      </c>
      <c r="EL19" s="268"/>
      <c r="EM19" s="190" t="str">
        <f ca="1">IF('INF S5 272-354'!$BA16="|","|",EM$21+'INF S5 272-354'!$BA16)</f>
        <v>|</v>
      </c>
      <c r="EN19" s="268">
        <f ca="1">IF('INF S5 272-354'!$AY16="|","|",EN$21+'INF S5 272-354'!$AY16)</f>
        <v>0.78792824074074075</v>
      </c>
      <c r="EO19" s="268">
        <f ca="1">IF('INF S5 272-354'!$AY16="|","|",EO$21+'INF S5 272-354'!$AY16)</f>
        <v>0.80876157407407412</v>
      </c>
      <c r="EP19" s="82">
        <f ca="1">IF('INF S5 272-354'!$AZ16="|","|",EP$21+'INF S5 272-354'!$AZ16)</f>
        <v>0.8258564814814815</v>
      </c>
      <c r="EQ19" s="268">
        <f ca="1">IF('INF S5 272-354'!$AY16="|","|",EQ$21+'INF S5 272-354'!$AY16)</f>
        <v>0.82959490740740749</v>
      </c>
      <c r="ER19" s="82">
        <f ca="1">IF('INF S5 272-354'!$AZ16="|","|",ER$21+'INF S5 272-354'!$AZ16)</f>
        <v>0.86752314814814824</v>
      </c>
      <c r="ES19" s="268">
        <f ca="1">IF('INF S5 272-354'!$AY16="|","|",ES$21+'INF S5 272-354'!$AY16)</f>
        <v>0.87126157407407412</v>
      </c>
      <c r="ET19" s="82">
        <f ca="1">IF('INF S5 272-354'!$AZ16="|","|",ET$21+'INF S5 272-354'!$AZ16)</f>
        <v>0.90918981481481487</v>
      </c>
      <c r="EU19" s="268">
        <f ca="1">IF('INF S5 272-354'!$AY16="|","|",EU$21+'INF S5 272-354'!$AY16)</f>
        <v>0.91292824074074075</v>
      </c>
      <c r="EV19" s="83"/>
      <c r="EW19" s="83"/>
      <c r="EX19" s="83">
        <f ca="1">IF('INF S5 272-354'!$AY16="|","|",EX$21+'INF S5 272-354'!$AY16)</f>
        <v>0.95459490740740749</v>
      </c>
      <c r="EY19" s="83">
        <f ca="1">IF('INF S5 272-354'!$AY16="|","|",EY$21+'INF S5 272-354'!$AY16)</f>
        <v>0.99626157407407412</v>
      </c>
    </row>
    <row r="20" spans="1:155">
      <c r="A20" s="185">
        <f ca="1">'INF S5 272-354'!$AH17</f>
        <v>3.2599999999999909</v>
      </c>
      <c r="B20" s="154" t="str">
        <f ca="1">'INF S5 272-354'!$AI17</f>
        <v>Poznań Dębina</v>
      </c>
      <c r="C20" s="99"/>
      <c r="D20" s="83">
        <f ca="1">IF('INF S5 272-354'!$AQ17="|","|",D$7+'INF S5 272-354'!$AQ17)</f>
        <v>0.23447433366402115</v>
      </c>
      <c r="E20" s="83">
        <f ca="1">IF('INF S5 272-354'!$AQ17="|","|",E$12+'INF S5 272-354'!$AQ17-'INF S5 272-354'!$AQ$9+TIME(0,1,0))</f>
        <v>0.255591412037037</v>
      </c>
      <c r="F20" s="82" t="str">
        <f ca="1">IF('INF S5 272-354'!$AR17="|","|",F$7+'INF S5 272-354'!$AR17)</f>
        <v>|</v>
      </c>
      <c r="G20" s="83">
        <f ca="1">IF('INF S5 272-354'!$AQ17="|","|",G$7+'INF S5 272-354'!$AQ17)</f>
        <v>0.27614100033068784</v>
      </c>
      <c r="H20" s="83">
        <f ca="1">IF('INF S5 272-354'!$AQ17="|","|",H$12+'INF S5 272-354'!$AQ17-'INF S5 272-354'!$AQ$9+TIME(0,1,0))</f>
        <v>0.29725807870370369</v>
      </c>
      <c r="I20" s="82" t="str">
        <f ca="1">IF('INF S5 272-354'!$AR17="|","|",I$7+'INF S5 272-354'!$AR17)</f>
        <v>|</v>
      </c>
      <c r="J20" s="83">
        <f ca="1">IF('INF S5 272-354'!$AQ17="|","|",J$7+'INF S5 272-354'!$AQ17)</f>
        <v>0.31780766699735452</v>
      </c>
      <c r="K20" s="83">
        <f ca="1">IF('INF S5 272-354'!$AQ17="|","|",K$12+'INF S5 272-354'!$AQ17-'INF S5 272-354'!$AQ$9+TIME(0,1,0))</f>
        <v>0.33892474537037037</v>
      </c>
      <c r="L20" s="82" t="str">
        <f ca="1">IF('INF S5 272-354'!$AR17="|","|",L$7+'INF S5 272-354'!$AR17)</f>
        <v>|</v>
      </c>
      <c r="M20" s="83">
        <f ca="1">IF('INF S5 272-354'!$AQ17="|","|",M$7+'INF S5 272-354'!$AQ17)</f>
        <v>0.35947433366402121</v>
      </c>
      <c r="N20" s="83">
        <f ca="1">IF('INF S5 272-354'!$AQ17="|","|",N$12+'INF S5 272-354'!$AQ17-'INF S5 272-354'!$AQ$9+TIME(0,1,0))</f>
        <v>0.38059141203703706</v>
      </c>
      <c r="O20" s="82" t="str">
        <f ca="1">IF('INF S5 272-354'!$AR17="|","|",O$7+'INF S5 272-354'!$AR17)</f>
        <v>|</v>
      </c>
      <c r="P20" s="83">
        <f ca="1">IF('INF S5 272-354'!$AQ17="|","|",P$7+'INF S5 272-354'!$AQ17)</f>
        <v>0.42197433366402121</v>
      </c>
      <c r="Q20" s="190" t="str">
        <f ca="1">IF('INF S5 272-354'!$AS17="|","|",Q$7+'INF S5 272-354'!$AS17)</f>
        <v>|</v>
      </c>
      <c r="R20" s="83">
        <f ca="1">IF('INF S5 272-354'!$AQ17="|","|",R$12+'INF S5 272-354'!$AQ17-'INF S5 272-354'!$AQ$9+TIME(0,1,0))</f>
        <v>0.46392474537037037</v>
      </c>
      <c r="S20" s="82" t="str">
        <f ca="1">IF('INF S5 272-354'!$AR17="|","|",S$7+'INF S5 272-354'!$AR17)</f>
        <v>|</v>
      </c>
      <c r="T20" s="83">
        <f ca="1">IF('INF S5 272-354'!$AQ17="|","|",T$7+'INF S5 272-354'!$AQ17)</f>
        <v>0.50530766699735452</v>
      </c>
      <c r="U20" s="82" t="str">
        <f ca="1">IF('INF S5 272-354'!$AR17="|","|",U$7+'INF S5 272-354'!$AR17)</f>
        <v>|</v>
      </c>
      <c r="V20" s="83">
        <f ca="1">IF('INF S5 272-354'!$AQ17="|","|",V$12+'INF S5 272-354'!$AQ17-'INF S5 272-354'!$AQ$9+TIME(0,1,0))</f>
        <v>0.5472580787037038</v>
      </c>
      <c r="W20" s="82" t="str">
        <f ca="1">IF('INF S5 272-354'!$AR17="|","|",W$7+'INF S5 272-354'!$AR17)</f>
        <v>|</v>
      </c>
      <c r="X20" s="83">
        <f ca="1">IF('INF S5 272-354'!$AQ17="|","|",X$7+'INF S5 272-354'!$AQ17)</f>
        <v>0.58864100033068789</v>
      </c>
      <c r="Y20" s="190" t="str">
        <f ca="1">IF('INF S5 272-354'!$AS17="|","|",Y$7+'INF S5 272-354'!$AS17)</f>
        <v>|</v>
      </c>
      <c r="Z20" s="83">
        <f ca="1">IF('INF S5 272-354'!$AQ17="|","|",Z$12+'INF S5 272-354'!$AQ17-'INF S5 272-354'!$AQ$9+TIME(0,1,0))</f>
        <v>0.63059141203703706</v>
      </c>
      <c r="AA20" s="82" t="str">
        <f ca="1">IF('INF S5 272-354'!$AR17="|","|",AA$7+'INF S5 272-354'!$AR17)</f>
        <v>|</v>
      </c>
      <c r="AB20" s="83">
        <f ca="1">IF('INF S5 272-354'!$AQ17="|","|",AB$7+'INF S5 272-354'!$AQ17)</f>
        <v>0.65114100033068789</v>
      </c>
      <c r="AC20" s="83">
        <f ca="1">IF('INF S5 272-354'!$AQ17="|","|",AC$12+'INF S5 272-354'!$AQ17-'INF S5 272-354'!$AQ$9+TIME(0,1,0))</f>
        <v>0.6722580787037038</v>
      </c>
      <c r="AD20" s="82" t="str">
        <f ca="1">IF('INF S5 272-354'!$AR17="|","|",AD$7+'INF S5 272-354'!$AR17)</f>
        <v>|</v>
      </c>
      <c r="AE20" s="83">
        <f ca="1">IF('INF S5 272-354'!$AQ17="|","|",AE$7+'INF S5 272-354'!$AQ17)</f>
        <v>0.69280766699735452</v>
      </c>
      <c r="AF20" s="83">
        <f ca="1">IF('INF S5 272-354'!$AQ17="|","|",AF$12+'INF S5 272-354'!$AQ17-'INF S5 272-354'!$AQ$9+TIME(0,1,0))</f>
        <v>0.71392474537037043</v>
      </c>
      <c r="AG20" s="82" t="str">
        <f ca="1">IF('INF S5 272-354'!$AR17="|","|",AG$7+'INF S5 272-354'!$AR17)</f>
        <v>|</v>
      </c>
      <c r="AH20" s="83">
        <f ca="1">IF('INF S5 272-354'!$AQ17="|","|",AH$7+'INF S5 272-354'!$AQ17)</f>
        <v>0.73447433366402115</v>
      </c>
      <c r="AI20" s="83">
        <f ca="1">IF('INF S5 272-354'!$AQ17="|","|",AI$12+'INF S5 272-354'!$AQ17-'INF S5 272-354'!$AQ$9+TIME(0,1,0))</f>
        <v>0.75559141203703706</v>
      </c>
      <c r="AJ20" s="190" t="str">
        <f ca="1">IF('INF S5 272-354'!$AS17="|","|",AJ$7+'INF S5 272-354'!$AS17)</f>
        <v>|</v>
      </c>
      <c r="AK20" s="83">
        <f ca="1">IF('INF S5 272-354'!$AQ17="|","|",AK$7+'INF S5 272-354'!$AQ17)</f>
        <v>0.77614100033068778</v>
      </c>
      <c r="AL20" s="83">
        <f ca="1">IF('INF S5 272-354'!$AQ17="|","|",AL$12+'INF S5 272-354'!$AQ17-'INF S5 272-354'!$AQ$9+TIME(0,1,0))</f>
        <v>0.7972580787037038</v>
      </c>
      <c r="AM20" s="82" t="str">
        <f ca="1">IF('INF S5 272-354'!$AR17="|","|",AM$7+'INF S5 272-354'!$AR17)</f>
        <v>|</v>
      </c>
      <c r="AN20" s="83">
        <f ca="1">IF('INF S5 272-354'!$AQ17="|","|",AN$7+'INF S5 272-354'!$AQ17)</f>
        <v>0.83864100033068778</v>
      </c>
      <c r="AO20" s="82" t="str">
        <f ca="1">IF('INF S5 272-354'!$AR17="|","|",AO$7+'INF S5 272-354'!$AR17)</f>
        <v>|</v>
      </c>
      <c r="AP20" s="83">
        <f ca="1">IF('INF S5 272-354'!$AQ17="|","|",AP$12+'INF S5 272-354'!$AQ17-'INF S5 272-354'!$AQ$9+TIME(0,1,0))</f>
        <v>0.88059141203703706</v>
      </c>
      <c r="AQ20" s="82" t="str">
        <f ca="1">IF('INF S5 272-354'!$AR17="|","|",AQ$7+'INF S5 272-354'!$AR17)</f>
        <v>|</v>
      </c>
      <c r="AR20" s="83">
        <f ca="1">IF('INF S5 272-354'!$AQ17="|","|",AR$7+'INF S5 272-354'!$AQ17)</f>
        <v>0.92197433366402115</v>
      </c>
      <c r="AS20" s="190" t="str">
        <f ca="1">IF('INF S5 272-354'!$AS17="|","|",AS$7+'INF S5 272-354'!$AS17)</f>
        <v>|</v>
      </c>
      <c r="AT20" s="83">
        <f ca="1">IF('INF S5 272-354'!$AQ17="|","|",AT$7+'INF S5 272-354'!$AQ17)</f>
        <v>0.96364100033068778</v>
      </c>
      <c r="AU20" s="83">
        <f ca="1">IF('INF S5 272-354'!$AQ17="|","|",AU$7+'INF S5 272-354'!$AQ17)</f>
        <v>1.0053076669973544</v>
      </c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Z20" s="185">
        <f ca="1">'INF S5 272-354'!$AH17</f>
        <v>3.2599999999999909</v>
      </c>
      <c r="DA20" s="154" t="str">
        <f ca="1">'INF S5 272-354'!$AI17</f>
        <v>Poznań Dębina</v>
      </c>
      <c r="DB20" s="99"/>
      <c r="DC20" s="268">
        <f ca="1">IF('INF S5 272-354'!$AY17="|","|",DC$21+'INF S5 272-354'!$AY17)</f>
        <v>0.22381944444444443</v>
      </c>
      <c r="DD20" s="82" t="str">
        <f ca="1">IF('INF S5 272-354'!$AZ17="|","|",DD$21+'INF S5 272-354'!$AZ17)</f>
        <v>|</v>
      </c>
      <c r="DE20" s="268">
        <f ca="1">IF('INF S5 272-354'!$AY17="|","|",DE$21+'INF S5 272-354'!$AY17)</f>
        <v>0.26548611111111114</v>
      </c>
      <c r="DF20" s="190" t="str">
        <f ca="1">IF('INF S5 272-354'!$BA17="|","|",DF$21+'INF S5 272-354'!$BA17)</f>
        <v>|</v>
      </c>
      <c r="DG20" s="268">
        <f ca="1">IF('INF S5 272-354'!$AY17="|","|",DG$21+'INF S5 272-354'!$AY17)</f>
        <v>0.28631944444444446</v>
      </c>
      <c r="DH20" s="268">
        <f ca="1">IF('INF S5 272-354'!$AY17="|","|",DH$21+'INF S5 272-354'!$AY17)</f>
        <v>0.30715277777777777</v>
      </c>
      <c r="DI20" s="82" t="str">
        <f ca="1">IF('INF S5 272-354'!$AZ17="|","|",DI$21+'INF S5 272-354'!$AZ17)</f>
        <v>|</v>
      </c>
      <c r="DJ20" s="268">
        <f ca="1">IF('INF S5 272-354'!$AY17="|","|",DJ$21+'INF S5 272-354'!$AY17)</f>
        <v>0.32798611111111114</v>
      </c>
      <c r="DK20" s="268">
        <f ca="1">IF('INF S5 272-354'!$AY17="|","|",DK$21+'INF S5 272-354'!$AY17)</f>
        <v>0.34881944444444446</v>
      </c>
      <c r="DL20" s="82" t="str">
        <f ca="1">IF('INF S5 272-354'!$AZ17="|","|",DL$21+'INF S5 272-354'!$AZ17)</f>
        <v>|</v>
      </c>
      <c r="DM20" s="268">
        <f ca="1">IF('INF S5 272-354'!$AY17="|","|",DM$21+'INF S5 272-354'!$AY17)</f>
        <v>0.36965277777777783</v>
      </c>
      <c r="DN20" s="268">
        <f ca="1">IF('INF S5 272-354'!$AY17="|","|",DN$21+'INF S5 272-354'!$AY17)</f>
        <v>0.39048611111111109</v>
      </c>
      <c r="DO20" s="82" t="str">
        <f ca="1">IF('INF S5 272-354'!$AZ17="|","|",DO$21+'INF S5 272-354'!$AZ17)</f>
        <v>|</v>
      </c>
      <c r="DP20" s="268">
        <f ca="1">IF('INF S5 272-354'!$AY17="|","|",DP$21+'INF S5 272-354'!$AY17)</f>
        <v>0.41131944444444452</v>
      </c>
      <c r="DQ20" s="268"/>
      <c r="DR20" s="190" t="str">
        <f ca="1">IF('INF S5 272-354'!$BA17="|","|",DR$21+'INF S5 272-354'!$BA17)</f>
        <v>|</v>
      </c>
      <c r="DS20" s="268">
        <f ca="1">IF('INF S5 272-354'!$AY17="|","|",DS$21+'INF S5 272-354'!$AY17)</f>
        <v>0.45298611111111114</v>
      </c>
      <c r="DT20" s="82" t="str">
        <f ca="1">IF('INF S5 272-354'!$AZ17="|","|",DT$21+'INF S5 272-354'!$AZ17)</f>
        <v>|</v>
      </c>
      <c r="DU20" s="268">
        <f ca="1">IF('INF S5 272-354'!$AY17="|","|",DU$21+'INF S5 272-354'!$AY17)</f>
        <v>0.49465277777777783</v>
      </c>
      <c r="DV20" s="82" t="str">
        <f ca="1">IF('INF S5 272-354'!$AZ17="|","|",DV$21+'INF S5 272-354'!$AZ17)</f>
        <v>|</v>
      </c>
      <c r="DW20" s="268">
        <f ca="1">IF('INF S5 272-354'!$AY17="|","|",DW$21+'INF S5 272-354'!$AY17)</f>
        <v>0.53631944444444446</v>
      </c>
      <c r="DX20" s="82" t="str">
        <f ca="1">IF('INF S5 272-354'!$AZ17="|","|",DX$21+'INF S5 272-354'!$AZ17)</f>
        <v>|</v>
      </c>
      <c r="DY20" s="268">
        <f ca="1">IF('INF S5 272-354'!$AY17="|","|",DY$21+'INF S5 272-354'!$AY17)</f>
        <v>0.5779861111111112</v>
      </c>
      <c r="DZ20" s="268"/>
      <c r="EA20" s="190" t="str">
        <f ca="1">IF('INF S5 272-354'!$BA17="|","|",EA$21+'INF S5 272-354'!$BA17)</f>
        <v>|</v>
      </c>
      <c r="EB20" s="268">
        <f ca="1">IF('INF S5 272-354'!$AY17="|","|",EB$21+'INF S5 272-354'!$AY17)</f>
        <v>0.61965277777777783</v>
      </c>
      <c r="EC20" s="82" t="str">
        <f ca="1">IF('INF S5 272-354'!$AZ17="|","|",EC$21+'INF S5 272-354'!$AZ17)</f>
        <v>|</v>
      </c>
      <c r="ED20" s="268">
        <f ca="1">IF('INF S5 272-354'!$AY17="|","|",ED$21+'INF S5 272-354'!$AY17)</f>
        <v>0.66131944444444446</v>
      </c>
      <c r="EE20" s="268">
        <f ca="1">IF('INF S5 272-354'!$AY17="|","|",EE$21+'INF S5 272-354'!$AY17)</f>
        <v>0.68215277777777783</v>
      </c>
      <c r="EF20" s="82" t="str">
        <f ca="1">IF('INF S5 272-354'!$AZ17="|","|",EF$21+'INF S5 272-354'!$AZ17)</f>
        <v>|</v>
      </c>
      <c r="EG20" s="268">
        <f ca="1">IF('INF S5 272-354'!$AY17="|","|",EG$21+'INF S5 272-354'!$AY17)</f>
        <v>0.7029861111111112</v>
      </c>
      <c r="EH20" s="268">
        <f ca="1">IF('INF S5 272-354'!$AY17="|","|",EH$21+'INF S5 272-354'!$AY17)</f>
        <v>0.72381944444444446</v>
      </c>
      <c r="EI20" s="82" t="str">
        <f ca="1">IF('INF S5 272-354'!$AZ17="|","|",EI$21+'INF S5 272-354'!$AZ17)</f>
        <v>|</v>
      </c>
      <c r="EJ20" s="268">
        <f ca="1">IF('INF S5 272-354'!$AY17="|","|",EJ$21+'INF S5 272-354'!$AY17)</f>
        <v>0.74465277777777783</v>
      </c>
      <c r="EK20" s="268">
        <f ca="1">IF('INF S5 272-354'!$AY17="|","|",EK$21+'INF S5 272-354'!$AY17)</f>
        <v>0.76548611111111109</v>
      </c>
      <c r="EL20" s="268"/>
      <c r="EM20" s="190" t="str">
        <f ca="1">IF('INF S5 272-354'!$BA17="|","|",EM$21+'INF S5 272-354'!$BA17)</f>
        <v>|</v>
      </c>
      <c r="EN20" s="268">
        <f ca="1">IF('INF S5 272-354'!$AY17="|","|",EN$21+'INF S5 272-354'!$AY17)</f>
        <v>0.78631944444444446</v>
      </c>
      <c r="EO20" s="268">
        <f ca="1">IF('INF S5 272-354'!$AY17="|","|",EO$21+'INF S5 272-354'!$AY17)</f>
        <v>0.80715277777777783</v>
      </c>
      <c r="EP20" s="82" t="str">
        <f ca="1">IF('INF S5 272-354'!$AZ17="|","|",EP$21+'INF S5 272-354'!$AZ17)</f>
        <v>|</v>
      </c>
      <c r="EQ20" s="268">
        <f ca="1">IF('INF S5 272-354'!$AY17="|","|",EQ$21+'INF S5 272-354'!$AY17)</f>
        <v>0.8279861111111112</v>
      </c>
      <c r="ER20" s="82" t="str">
        <f ca="1">IF('INF S5 272-354'!$AZ17="|","|",ER$21+'INF S5 272-354'!$AZ17)</f>
        <v>|</v>
      </c>
      <c r="ES20" s="268">
        <f ca="1">IF('INF S5 272-354'!$AY17="|","|",ES$21+'INF S5 272-354'!$AY17)</f>
        <v>0.86965277777777783</v>
      </c>
      <c r="ET20" s="82" t="str">
        <f ca="1">IF('INF S5 272-354'!$AZ17="|","|",ET$21+'INF S5 272-354'!$AZ17)</f>
        <v>|</v>
      </c>
      <c r="EU20" s="268">
        <f ca="1">IF('INF S5 272-354'!$AY17="|","|",EU$21+'INF S5 272-354'!$AY17)</f>
        <v>0.91131944444444446</v>
      </c>
      <c r="EV20" s="83"/>
      <c r="EW20" s="83"/>
      <c r="EX20" s="83">
        <f ca="1">IF('INF S5 272-354'!$AY17="|","|",EX$21+'INF S5 272-354'!$AY17)</f>
        <v>0.9529861111111112</v>
      </c>
      <c r="EY20" s="83">
        <f ca="1">IF('INF S5 272-354'!$AY17="|","|",EY$21+'INF S5 272-354'!$AY17)</f>
        <v>0.99465277777777783</v>
      </c>
    </row>
    <row r="21" spans="1:155" s="18" customFormat="1">
      <c r="A21" s="592" t="s">
        <v>377</v>
      </c>
      <c r="B21" s="262" t="str">
        <f ca="1">'INF S5 272-354'!$AI18</f>
        <v>Poznań Główny</v>
      </c>
      <c r="C21" s="19"/>
      <c r="D21" s="84">
        <f ca="1">IF('INF S5 272-354'!$AQ18="|","|",D$7+'INF S5 272-354'!$AQ18)</f>
        <v>0.23711322255291006</v>
      </c>
      <c r="E21" s="84">
        <f ca="1">IF('INF S5 272-354'!$AQ18="|","|",E$12+'INF S5 272-354'!$AQ18-'INF S5 272-354'!$AQ$9+TIME(0,1,0))</f>
        <v>0.25823030092592592</v>
      </c>
      <c r="F21" s="86">
        <f ca="1">IF('INF S5 272-354'!$AR18="|","|",F$7+'INF S5 272-354'!$AR18)</f>
        <v>0.26163477347883596</v>
      </c>
      <c r="G21" s="84">
        <f ca="1">IF('INF S5 272-354'!$AQ18="|","|",G$7+'INF S5 272-354'!$AQ18)</f>
        <v>0.27877988921957675</v>
      </c>
      <c r="H21" s="84">
        <f ca="1">IF('INF S5 272-354'!$AQ18="|","|",H$12+'INF S5 272-354'!$AQ18-'INF S5 272-354'!$AQ$9+TIME(0,1,0))</f>
        <v>0.29989696759259254</v>
      </c>
      <c r="I21" s="86">
        <f ca="1">IF('INF S5 272-354'!$AR18="|","|",I$7+'INF S5 272-354'!$AR18)</f>
        <v>0.30330144014550264</v>
      </c>
      <c r="J21" s="84">
        <f ca="1">IF('INF S5 272-354'!$AQ18="|","|",J$7+'INF S5 272-354'!$AQ18)</f>
        <v>0.32044655588624338</v>
      </c>
      <c r="K21" s="84">
        <f ca="1">IF('INF S5 272-354'!$AQ18="|","|",K$12+'INF S5 272-354'!$AQ18-'INF S5 272-354'!$AQ$9+TIME(0,1,0))</f>
        <v>0.34156363425925923</v>
      </c>
      <c r="L21" s="86">
        <f ca="1">IF('INF S5 272-354'!$AR18="|","|",L$7+'INF S5 272-354'!$AR18)</f>
        <v>0.34496810681216933</v>
      </c>
      <c r="M21" s="84">
        <f ca="1">IF('INF S5 272-354'!$AQ18="|","|",M$7+'INF S5 272-354'!$AQ18)</f>
        <v>0.36211322255291006</v>
      </c>
      <c r="N21" s="84">
        <f ca="1">IF('INF S5 272-354'!$AQ18="|","|",N$12+'INF S5 272-354'!$AQ18-'INF S5 272-354'!$AQ$9+TIME(0,1,0))</f>
        <v>0.38323030092592592</v>
      </c>
      <c r="O21" s="86">
        <f ca="1">IF('INF S5 272-354'!$AR18="|","|",O$7+'INF S5 272-354'!$AR18)</f>
        <v>0.38663477347883596</v>
      </c>
      <c r="P21" s="84">
        <f ca="1">IF('INF S5 272-354'!$AQ18="|","|",P$7+'INF S5 272-354'!$AQ18)</f>
        <v>0.42461322255291006</v>
      </c>
      <c r="Q21" s="85">
        <f ca="1">IF('INF S5 272-354'!$AS18="|","|",Q$7+'INF S5 272-354'!$AS18)</f>
        <v>0.42826671792328042</v>
      </c>
      <c r="R21" s="84">
        <f ca="1">IF('INF S5 272-354'!$AQ18="|","|",R$12+'INF S5 272-354'!$AQ18-'INF S5 272-354'!$AQ$9+TIME(0,1,0))</f>
        <v>0.46656363425925923</v>
      </c>
      <c r="S21" s="86">
        <f ca="1">IF('INF S5 272-354'!$AR18="|","|",S$7+'INF S5 272-354'!$AR18)</f>
        <v>0.46996810681216933</v>
      </c>
      <c r="T21" s="84">
        <f ca="1">IF('INF S5 272-354'!$AQ18="|","|",T$7+'INF S5 272-354'!$AQ18)</f>
        <v>0.50794655588624338</v>
      </c>
      <c r="U21" s="86">
        <f ca="1">IF('INF S5 272-354'!$AR18="|","|",U$7+'INF S5 272-354'!$AR18)</f>
        <v>0.5116347734788359</v>
      </c>
      <c r="V21" s="84">
        <f ca="1">IF('INF S5 272-354'!$AQ18="|","|",V$12+'INF S5 272-354'!$AQ18-'INF S5 272-354'!$AQ$9+TIME(0,1,0))</f>
        <v>0.54989696759259266</v>
      </c>
      <c r="W21" s="86">
        <f ca="1">IF('INF S5 272-354'!$AR18="|","|",W$7+'INF S5 272-354'!$AR18)</f>
        <v>0.55330144014550264</v>
      </c>
      <c r="X21" s="84">
        <f ca="1">IF('INF S5 272-354'!$AQ18="|","|",X$7+'INF S5 272-354'!$AQ18)</f>
        <v>0.59127988921957675</v>
      </c>
      <c r="Y21" s="85">
        <f ca="1">IF('INF S5 272-354'!$AS18="|","|",Y$7+'INF S5 272-354'!$AS18)</f>
        <v>0.59493338458994705</v>
      </c>
      <c r="Z21" s="84">
        <f ca="1">IF('INF S5 272-354'!$AQ18="|","|",Z$12+'INF S5 272-354'!$AQ18-'INF S5 272-354'!$AQ$9+TIME(0,1,0))</f>
        <v>0.63323030092592592</v>
      </c>
      <c r="AA21" s="86">
        <f ca="1">IF('INF S5 272-354'!$AR18="|","|",AA$7+'INF S5 272-354'!$AR18)</f>
        <v>0.6366347734788359</v>
      </c>
      <c r="AB21" s="84">
        <f ca="1">IF('INF S5 272-354'!$AQ18="|","|",AB$7+'INF S5 272-354'!$AQ18)</f>
        <v>0.65377988921957675</v>
      </c>
      <c r="AC21" s="84">
        <f ca="1">IF('INF S5 272-354'!$AQ18="|","|",AC$12+'INF S5 272-354'!$AQ18-'INF S5 272-354'!$AQ$9+TIME(0,1,0))</f>
        <v>0.67489696759259266</v>
      </c>
      <c r="AD21" s="86">
        <f ca="1">IF('INF S5 272-354'!$AR18="|","|",AD$7+'INF S5 272-354'!$AR18)</f>
        <v>0.67830144014550264</v>
      </c>
      <c r="AE21" s="84">
        <f ca="1">IF('INF S5 272-354'!$AQ18="|","|",AE$7+'INF S5 272-354'!$AQ18)</f>
        <v>0.69544655588624338</v>
      </c>
      <c r="AF21" s="84">
        <f ca="1">IF('INF S5 272-354'!$AQ18="|","|",AF$12+'INF S5 272-354'!$AQ18-'INF S5 272-354'!$AQ$9+TIME(0,1,0))</f>
        <v>0.71656363425925929</v>
      </c>
      <c r="AG21" s="86">
        <f ca="1">IF('INF S5 272-354'!$AR18="|","|",AG$7+'INF S5 272-354'!$AR18)</f>
        <v>0.71996810681216927</v>
      </c>
      <c r="AH21" s="84">
        <f ca="1">IF('INF S5 272-354'!$AQ18="|","|",AH$7+'INF S5 272-354'!$AQ18)</f>
        <v>0.73711322255291001</v>
      </c>
      <c r="AI21" s="84">
        <f ca="1">IF('INF S5 272-354'!$AQ18="|","|",AI$12+'INF S5 272-354'!$AQ18-'INF S5 272-354'!$AQ$9+TIME(0,1,0))</f>
        <v>0.75823030092592592</v>
      </c>
      <c r="AJ21" s="85">
        <f ca="1">IF('INF S5 272-354'!$AS18="|","|",AJ$7+'INF S5 272-354'!$AS18)</f>
        <v>0.76160005125661367</v>
      </c>
      <c r="AK21" s="84">
        <f ca="1">IF('INF S5 272-354'!$AQ18="|","|",AK$7+'INF S5 272-354'!$AQ18)</f>
        <v>0.77877988921957664</v>
      </c>
      <c r="AL21" s="84">
        <f ca="1">IF('INF S5 272-354'!$AQ18="|","|",AL$12+'INF S5 272-354'!$AQ18-'INF S5 272-354'!$AQ$9+TIME(0,1,0))</f>
        <v>0.79989696759259266</v>
      </c>
      <c r="AM21" s="86">
        <f ca="1">IF('INF S5 272-354'!$AR18="|","|",AM$7+'INF S5 272-354'!$AR18)</f>
        <v>0.80330144014550253</v>
      </c>
      <c r="AN21" s="84">
        <f ca="1">IF('INF S5 272-354'!$AQ18="|","|",AN$7+'INF S5 272-354'!$AQ18)</f>
        <v>0.84127988921957664</v>
      </c>
      <c r="AO21" s="86">
        <f ca="1">IF('INF S5 272-354'!$AR18="|","|",AO$7+'INF S5 272-354'!$AR18)</f>
        <v>0.84496810681216927</v>
      </c>
      <c r="AP21" s="84">
        <f ca="1">IF('INF S5 272-354'!$AQ18="|","|",AP$12+'INF S5 272-354'!$AQ18-'INF S5 272-354'!$AQ$9+TIME(0,1,0))</f>
        <v>0.88323030092592592</v>
      </c>
      <c r="AQ21" s="86">
        <f ca="1">IF('INF S5 272-354'!$AR18="|","|",AQ$7+'INF S5 272-354'!$AR18)</f>
        <v>0.8866347734788359</v>
      </c>
      <c r="AR21" s="84">
        <f ca="1">IF('INF S5 272-354'!$AQ18="|","|",AR$7+'INF S5 272-354'!$AQ18)</f>
        <v>0.92461322255291001</v>
      </c>
      <c r="AS21" s="85">
        <f ca="1">IF('INF S5 272-354'!$AS18="|","|",AS$7+'INF S5 272-354'!$AS18)</f>
        <v>0.9282667179232803</v>
      </c>
      <c r="AT21" s="84">
        <f ca="1">IF('INF S5 272-354'!$AQ18="|","|",AT$7+'INF S5 272-354'!$AQ18)</f>
        <v>0.96627988921957664</v>
      </c>
      <c r="AU21" s="84">
        <f ca="1">IF('INF S5 272-354'!$AQ18="|","|",AU$7+'INF S5 272-354'!$AQ18)</f>
        <v>1.0079465558862433</v>
      </c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Z21" s="592" t="s">
        <v>377</v>
      </c>
      <c r="DA21" s="262" t="str">
        <f ca="1">'INF S5 272-354'!$AI18</f>
        <v>Poznań Główny</v>
      </c>
      <c r="DB21" s="19"/>
      <c r="DC21" s="267">
        <v>0.22083333333333333</v>
      </c>
      <c r="DD21" s="86">
        <f ca="1">DF21-TIME(1,,)</f>
        <v>0.2388888888888889</v>
      </c>
      <c r="DE21" s="84">
        <f ca="1">$DC21+TIME(1,,)</f>
        <v>0.26250000000000001</v>
      </c>
      <c r="DF21" s="85">
        <v>0.28055555555555556</v>
      </c>
      <c r="DG21" s="84">
        <f ca="1">$DC21+TIME(1,30,)</f>
        <v>0.28333333333333333</v>
      </c>
      <c r="DH21" s="84">
        <f ca="1">$DC21+TIME(2,,)</f>
        <v>0.30416666666666664</v>
      </c>
      <c r="DI21" s="86">
        <f ca="1">$DF21+TIME(1,0,)</f>
        <v>0.32222222222222224</v>
      </c>
      <c r="DJ21" s="84">
        <v>0.32500000000000001</v>
      </c>
      <c r="DK21" s="84">
        <f ca="1">$DC21+TIME(3,,)</f>
        <v>0.34583333333333333</v>
      </c>
      <c r="DL21" s="86">
        <f ca="1">$DF21+TIME(2,0,)</f>
        <v>0.36388888888888887</v>
      </c>
      <c r="DM21" s="84">
        <v>0.3666666666666667</v>
      </c>
      <c r="DN21" s="84">
        <f ca="1">$DC21+TIME(4,,)</f>
        <v>0.38749999999999996</v>
      </c>
      <c r="DO21" s="86">
        <f ca="1">$DF21+TIME(3,0,)</f>
        <v>0.40555555555555556</v>
      </c>
      <c r="DP21" s="84">
        <v>0.40833333333333338</v>
      </c>
      <c r="DQ21" s="84"/>
      <c r="DR21" s="85">
        <f ca="1">$DF21+TIME(4,0,)</f>
        <v>0.44722222222222219</v>
      </c>
      <c r="DS21" s="84">
        <v>0.45</v>
      </c>
      <c r="DT21" s="86">
        <f ca="1">$DF21+TIME(5,0,)</f>
        <v>0.48888888888888893</v>
      </c>
      <c r="DU21" s="84">
        <v>0.4916666666666667</v>
      </c>
      <c r="DV21" s="86">
        <f ca="1">$DF21+TIME(6,0,)</f>
        <v>0.53055555555555556</v>
      </c>
      <c r="DW21" s="84">
        <v>0.53333333333333333</v>
      </c>
      <c r="DX21" s="86">
        <f ca="1">$DF21+TIME(7,0,)</f>
        <v>0.57222222222222219</v>
      </c>
      <c r="DY21" s="84">
        <v>0.57500000000000007</v>
      </c>
      <c r="DZ21" s="84"/>
      <c r="EA21" s="85">
        <f ca="1">$DF21+TIME(8,0,)</f>
        <v>0.61388888888888893</v>
      </c>
      <c r="EB21" s="84">
        <v>0.6166666666666667</v>
      </c>
      <c r="EC21" s="86">
        <f ca="1">$DF21+TIME(9,0,)</f>
        <v>0.65555555555555556</v>
      </c>
      <c r="ED21" s="84">
        <v>0.65833333333333333</v>
      </c>
      <c r="EE21" s="84">
        <f ca="1">$DC21+TIME(11,,)</f>
        <v>0.6791666666666667</v>
      </c>
      <c r="EF21" s="86">
        <f ca="1">$DF21+TIME(10,0,)</f>
        <v>0.69722222222222219</v>
      </c>
      <c r="EG21" s="84">
        <v>0.70000000000000007</v>
      </c>
      <c r="EH21" s="84">
        <f ca="1">$DC21+TIME(12,,)</f>
        <v>0.72083333333333333</v>
      </c>
      <c r="EI21" s="86">
        <f ca="1">$DF21+TIME(11,0,)</f>
        <v>0.73888888888888893</v>
      </c>
      <c r="EJ21" s="84">
        <v>0.7416666666666667</v>
      </c>
      <c r="EK21" s="84">
        <f ca="1">$DC21+TIME(13,,)</f>
        <v>0.76249999999999996</v>
      </c>
      <c r="EL21" s="84"/>
      <c r="EM21" s="85">
        <f ca="1">$DF21+TIME(12,,)</f>
        <v>0.78055555555555556</v>
      </c>
      <c r="EN21" s="84">
        <v>0.78333333333333333</v>
      </c>
      <c r="EO21" s="84">
        <f ca="1">$DC21+TIME(14,,)</f>
        <v>0.8041666666666667</v>
      </c>
      <c r="EP21" s="86">
        <f ca="1">$DF21+TIME(13,,)</f>
        <v>0.82222222222222219</v>
      </c>
      <c r="EQ21" s="84">
        <v>0.82500000000000007</v>
      </c>
      <c r="ER21" s="86">
        <f ca="1">$DF21+TIME(14,,)</f>
        <v>0.86388888888888893</v>
      </c>
      <c r="ES21" s="84">
        <v>0.8666666666666667</v>
      </c>
      <c r="ET21" s="86">
        <f ca="1">$DF21+TIME(15,0,)</f>
        <v>0.90555555555555556</v>
      </c>
      <c r="EU21" s="84">
        <v>0.90833333333333333</v>
      </c>
      <c r="EV21" s="84"/>
      <c r="EW21" s="84"/>
      <c r="EX21" s="84">
        <v>0.95000000000000007</v>
      </c>
      <c r="EY21" s="84">
        <v>0.9916666666666667</v>
      </c>
    </row>
    <row r="22" spans="1:155" s="299" customFormat="1" ht="3" customHeight="1">
      <c r="A22" s="587"/>
      <c r="B22" s="588"/>
      <c r="D22" s="354"/>
      <c r="E22" s="589"/>
      <c r="F22" s="353"/>
      <c r="G22" s="354"/>
      <c r="H22" s="589"/>
      <c r="I22" s="353"/>
      <c r="J22" s="354"/>
      <c r="K22" s="589"/>
      <c r="L22" s="353"/>
      <c r="M22" s="354"/>
      <c r="N22" s="589"/>
      <c r="O22" s="353"/>
      <c r="P22" s="354"/>
      <c r="Q22" s="590"/>
      <c r="R22" s="589"/>
      <c r="S22" s="353"/>
      <c r="T22" s="354"/>
      <c r="U22" s="353"/>
      <c r="V22" s="589"/>
      <c r="W22" s="353"/>
      <c r="X22" s="354"/>
      <c r="Y22" s="590"/>
      <c r="Z22" s="589"/>
      <c r="AA22" s="353"/>
      <c r="AB22" s="354"/>
      <c r="AC22" s="589"/>
      <c r="AD22" s="353"/>
      <c r="AE22" s="354"/>
      <c r="AF22" s="589"/>
      <c r="AG22" s="353"/>
      <c r="AH22" s="354"/>
      <c r="AI22" s="589"/>
      <c r="AJ22" s="590"/>
      <c r="AK22" s="354"/>
      <c r="AL22" s="589"/>
      <c r="AM22" s="353"/>
      <c r="AN22" s="354"/>
      <c r="AO22" s="353"/>
      <c r="AP22" s="589"/>
      <c r="AQ22" s="353"/>
      <c r="AR22" s="354"/>
      <c r="AS22" s="590"/>
      <c r="AT22" s="590"/>
      <c r="AU22" s="354"/>
      <c r="AV22" s="568"/>
      <c r="AW22" s="568"/>
      <c r="AX22" s="568"/>
      <c r="AY22" s="568"/>
      <c r="AZ22" s="568"/>
      <c r="BA22" s="568"/>
      <c r="BB22" s="568"/>
      <c r="BC22" s="568"/>
      <c r="BD22" s="568"/>
      <c r="BE22" s="568"/>
      <c r="BF22" s="568"/>
      <c r="BG22" s="568"/>
      <c r="BH22" s="568"/>
      <c r="BI22" s="568"/>
      <c r="BJ22" s="568"/>
      <c r="BK22" s="568"/>
      <c r="BL22" s="568"/>
      <c r="BM22" s="568"/>
      <c r="BN22" s="568"/>
      <c r="BO22" s="568"/>
      <c r="BP22" s="568"/>
      <c r="BQ22" s="568"/>
      <c r="BR22" s="568"/>
      <c r="BS22" s="568"/>
      <c r="BT22" s="568"/>
      <c r="BU22" s="568"/>
      <c r="BV22" s="568"/>
      <c r="BW22" s="568"/>
      <c r="BX22" s="568"/>
      <c r="BY22" s="568"/>
      <c r="BZ22" s="568"/>
      <c r="CA22" s="568"/>
      <c r="CB22" s="568"/>
      <c r="CC22" s="568"/>
      <c r="CD22" s="568"/>
      <c r="CE22" s="568"/>
      <c r="CF22" s="568"/>
      <c r="CG22" s="568"/>
      <c r="CH22" s="568"/>
      <c r="CI22" s="568"/>
      <c r="CJ22" s="568"/>
      <c r="CK22" s="568"/>
      <c r="CL22" s="568"/>
      <c r="CM22" s="568"/>
      <c r="CN22" s="568"/>
      <c r="CO22" s="568"/>
      <c r="CP22" s="568"/>
      <c r="CQ22" s="568"/>
      <c r="CR22" s="568"/>
      <c r="CS22" s="568"/>
      <c r="CT22" s="568"/>
      <c r="CU22" s="568"/>
      <c r="CV22" s="568"/>
      <c r="CW22" s="568"/>
      <c r="CX22" s="568"/>
      <c r="CZ22" s="587"/>
      <c r="DA22" s="588"/>
      <c r="DC22" s="591"/>
      <c r="DD22" s="353"/>
      <c r="DE22" s="354"/>
      <c r="DF22" s="590"/>
      <c r="DG22" s="354"/>
      <c r="DH22" s="354"/>
      <c r="DI22" s="353"/>
      <c r="DJ22" s="354"/>
      <c r="DK22" s="354"/>
      <c r="DL22" s="353"/>
      <c r="DM22" s="354"/>
      <c r="DN22" s="354"/>
      <c r="DO22" s="353"/>
      <c r="DP22" s="354"/>
      <c r="DQ22" s="354"/>
      <c r="DR22" s="590"/>
      <c r="DS22" s="354"/>
      <c r="DT22" s="353"/>
      <c r="DU22" s="354"/>
      <c r="DV22" s="353"/>
      <c r="DW22" s="354"/>
      <c r="DX22" s="353"/>
      <c r="DY22" s="354"/>
      <c r="DZ22" s="354"/>
      <c r="EA22" s="590"/>
      <c r="EB22" s="354"/>
      <c r="EC22" s="353"/>
      <c r="ED22" s="354"/>
      <c r="EE22" s="354"/>
      <c r="EF22" s="353"/>
      <c r="EG22" s="354"/>
      <c r="EH22" s="354"/>
      <c r="EI22" s="353"/>
      <c r="EJ22" s="354"/>
      <c r="EK22" s="354"/>
      <c r="EL22" s="354"/>
      <c r="EM22" s="590"/>
      <c r="EN22" s="354"/>
      <c r="EO22" s="354"/>
      <c r="EP22" s="353"/>
      <c r="EQ22" s="354"/>
      <c r="ER22" s="353"/>
      <c r="ES22" s="354"/>
      <c r="ET22" s="353"/>
      <c r="EU22" s="354"/>
      <c r="EV22" s="354"/>
      <c r="EW22" s="354"/>
      <c r="EX22" s="354"/>
      <c r="EY22" s="354"/>
    </row>
    <row r="23" spans="1:155" s="299" customFormat="1">
      <c r="A23" s="572" t="s">
        <v>377</v>
      </c>
      <c r="B23" s="219" t="s">
        <v>45</v>
      </c>
      <c r="C23" s="219"/>
      <c r="D23" s="354"/>
      <c r="E23" s="573">
        <f>E21+TIME(0,14,0)</f>
        <v>0.26795252314814816</v>
      </c>
      <c r="F23" s="353"/>
      <c r="G23" s="354"/>
      <c r="H23" s="573">
        <f>H21+TIME(0,14,0)</f>
        <v>0.30961918981481479</v>
      </c>
      <c r="I23" s="353"/>
      <c r="J23" s="354"/>
      <c r="K23" s="573">
        <f>K21+TIME(0,14,0)</f>
        <v>0.35128585648148147</v>
      </c>
      <c r="L23" s="353"/>
      <c r="M23" s="354"/>
      <c r="N23" s="573">
        <f>N21+TIME(0,14,0)</f>
        <v>0.39295252314814816</v>
      </c>
      <c r="O23" s="353"/>
      <c r="P23" s="354"/>
      <c r="Q23" s="590"/>
      <c r="R23" s="573">
        <f>R21+TIME(0,14,0)</f>
        <v>0.47628585648148147</v>
      </c>
      <c r="S23" s="353"/>
      <c r="T23" s="354"/>
      <c r="U23" s="353"/>
      <c r="V23" s="573">
        <f>V21+TIME(0,14,0)</f>
        <v>0.55961918981481484</v>
      </c>
      <c r="W23" s="353"/>
      <c r="X23" s="354"/>
      <c r="Y23" s="590"/>
      <c r="Z23" s="573">
        <f>Z21+TIME(0,14,0)</f>
        <v>0.6429525231481481</v>
      </c>
      <c r="AA23" s="353"/>
      <c r="AB23" s="354"/>
      <c r="AC23" s="573">
        <f>AC21+TIME(0,14,0)</f>
        <v>0.68461918981481484</v>
      </c>
      <c r="AD23" s="353"/>
      <c r="AE23" s="354"/>
      <c r="AF23" s="573">
        <f>AF21+TIME(0,14,0)</f>
        <v>0.72628585648148147</v>
      </c>
      <c r="AG23" s="353"/>
      <c r="AH23" s="354"/>
      <c r="AI23" s="573">
        <f>AI21+TIME(0,14,0)</f>
        <v>0.7679525231481481</v>
      </c>
      <c r="AJ23" s="590"/>
      <c r="AK23" s="354"/>
      <c r="AL23" s="573">
        <f>AL21+TIME(0,14,0)</f>
        <v>0.80961918981481484</v>
      </c>
      <c r="AM23" s="353"/>
      <c r="AN23" s="354"/>
      <c r="AO23" s="353"/>
      <c r="AP23" s="573">
        <f>AP21+TIME(0,14,0)</f>
        <v>0.8929525231481481</v>
      </c>
      <c r="AQ23" s="353"/>
      <c r="AR23" s="354"/>
      <c r="AS23" s="590"/>
      <c r="AT23" s="590"/>
      <c r="AU23" s="354"/>
      <c r="AV23" s="568"/>
      <c r="AW23" s="568"/>
      <c r="AX23" s="568"/>
      <c r="AY23" s="568"/>
      <c r="AZ23" s="568"/>
      <c r="BA23" s="568"/>
      <c r="BB23" s="568"/>
      <c r="BC23" s="568"/>
      <c r="BD23" s="568"/>
      <c r="BE23" s="568"/>
      <c r="BF23" s="568"/>
      <c r="BG23" s="568"/>
      <c r="BH23" s="568"/>
      <c r="BI23" s="568"/>
      <c r="BJ23" s="568"/>
      <c r="BK23" s="568"/>
      <c r="BL23" s="568"/>
      <c r="BM23" s="568"/>
      <c r="BN23" s="568"/>
      <c r="BO23" s="568"/>
      <c r="BP23" s="568"/>
      <c r="BQ23" s="568"/>
      <c r="BR23" s="568"/>
      <c r="BS23" s="568"/>
      <c r="BT23" s="568"/>
      <c r="BU23" s="568"/>
      <c r="BV23" s="568"/>
      <c r="BW23" s="568"/>
      <c r="BX23" s="568"/>
      <c r="BY23" s="568"/>
      <c r="BZ23" s="568"/>
      <c r="CA23" s="568"/>
      <c r="CB23" s="568"/>
      <c r="CC23" s="568"/>
      <c r="CD23" s="568"/>
      <c r="CE23" s="568"/>
      <c r="CF23" s="568"/>
      <c r="CG23" s="568"/>
      <c r="CH23" s="568"/>
      <c r="CI23" s="568"/>
      <c r="CJ23" s="568"/>
      <c r="CK23" s="568"/>
      <c r="CL23" s="568"/>
      <c r="CM23" s="568"/>
      <c r="CN23" s="568"/>
      <c r="CO23" s="568"/>
      <c r="CP23" s="568"/>
      <c r="CQ23" s="568"/>
      <c r="CR23" s="568"/>
      <c r="CS23" s="568"/>
      <c r="CT23" s="568"/>
      <c r="CU23" s="568"/>
      <c r="CV23" s="568"/>
      <c r="CW23" s="568"/>
      <c r="CX23" s="568"/>
      <c r="CZ23" s="572" t="s">
        <v>377</v>
      </c>
      <c r="DA23" s="219" t="s">
        <v>45</v>
      </c>
      <c r="DC23" s="591"/>
      <c r="DD23" s="353"/>
      <c r="DE23" s="354"/>
      <c r="DF23" s="590"/>
      <c r="DG23" s="354">
        <f>DG21-TIME(0,13,0)</f>
        <v>0.27430555555555552</v>
      </c>
      <c r="DH23" s="354"/>
      <c r="DI23" s="353"/>
      <c r="DJ23" s="354">
        <f>DJ21-TIME(0,13,0)</f>
        <v>0.31597222222222221</v>
      </c>
      <c r="DK23" s="354"/>
      <c r="DL23" s="353"/>
      <c r="DM23" s="354">
        <f>DM21-TIME(0,13,0)</f>
        <v>0.3576388888888889</v>
      </c>
      <c r="DN23" s="354"/>
      <c r="DO23" s="353"/>
      <c r="DP23" s="354">
        <f>DP21-TIME(0,13,0)</f>
        <v>0.39930555555555558</v>
      </c>
      <c r="DQ23" s="354"/>
      <c r="DR23" s="590"/>
      <c r="DS23" s="354"/>
      <c r="DT23" s="353"/>
      <c r="DU23" s="354">
        <f>DU21-TIME(0,13,0)</f>
        <v>0.4826388888888889</v>
      </c>
      <c r="DV23" s="353"/>
      <c r="DW23" s="354"/>
      <c r="DX23" s="353"/>
      <c r="DY23" s="354">
        <f>DY21-TIME(0,13,0)</f>
        <v>0.56597222222222232</v>
      </c>
      <c r="DZ23" s="354"/>
      <c r="EA23" s="590"/>
      <c r="EB23" s="354"/>
      <c r="EC23" s="353"/>
      <c r="ED23" s="354">
        <f>ED21-TIME(0,13,0)</f>
        <v>0.64930555555555558</v>
      </c>
      <c r="EE23" s="354"/>
      <c r="EF23" s="353"/>
      <c r="EG23" s="354">
        <f>EG21-TIME(0,13,0)</f>
        <v>0.69097222222222232</v>
      </c>
      <c r="EH23" s="354"/>
      <c r="EI23" s="353"/>
      <c r="EJ23" s="354">
        <f>EJ21-TIME(0,13,0)</f>
        <v>0.73263888888888895</v>
      </c>
      <c r="EK23" s="354"/>
      <c r="EL23" s="354"/>
      <c r="EM23" s="590"/>
      <c r="EN23" s="354">
        <f>EN21-TIME(0,13,0)</f>
        <v>0.77430555555555558</v>
      </c>
      <c r="EO23" s="354"/>
      <c r="EP23" s="353"/>
      <c r="EQ23" s="354">
        <f>EQ21-TIME(0,13,0)</f>
        <v>0.81597222222222232</v>
      </c>
      <c r="ER23" s="353"/>
      <c r="ES23" s="354"/>
      <c r="ET23" s="353"/>
      <c r="EU23" s="354">
        <f>EU21-TIME(0,13,0)</f>
        <v>0.89930555555555558</v>
      </c>
      <c r="EV23" s="354"/>
      <c r="EW23" s="354"/>
      <c r="EX23" s="354"/>
      <c r="EY23" s="354"/>
    </row>
    <row r="24" spans="1:155" s="299" customFormat="1">
      <c r="A24" s="296">
        <v>24.5</v>
      </c>
      <c r="B24" s="219" t="s">
        <v>75</v>
      </c>
      <c r="C24" s="219"/>
      <c r="D24" s="354"/>
      <c r="E24" s="573">
        <f ca="1">E23+'INF S1 356-357'!$AY$12+TIME(0,6,0)</f>
        <v>0.29444030092592594</v>
      </c>
      <c r="F24" s="353"/>
      <c r="G24" s="354"/>
      <c r="H24" s="573">
        <f ca="1">H23+'INF S1 356-357'!$AY$12+TIME(0,6,0)</f>
        <v>0.33610696759259256</v>
      </c>
      <c r="I24" s="353"/>
      <c r="J24" s="354"/>
      <c r="K24" s="573">
        <f ca="1">K23+'INF S1 356-357'!$AY$12+TIME(0,6,0)</f>
        <v>0.37777363425925925</v>
      </c>
      <c r="L24" s="353"/>
      <c r="M24" s="354"/>
      <c r="N24" s="573">
        <f ca="1">N23+'INF S1 356-357'!$AY$12+TIME(0,6,0)</f>
        <v>0.41944030092592594</v>
      </c>
      <c r="O24" s="353"/>
      <c r="P24" s="354"/>
      <c r="Q24" s="590"/>
      <c r="R24" s="573">
        <f ca="1">R23+'INF S1 356-357'!$AY$12+TIME(0,6,0)</f>
        <v>0.50277363425925925</v>
      </c>
      <c r="S24" s="353"/>
      <c r="T24" s="354"/>
      <c r="U24" s="353"/>
      <c r="V24" s="573">
        <f ca="1">V23+'INF S1 356-357'!$AY$12+TIME(0,6,0)</f>
        <v>0.58610696759259262</v>
      </c>
      <c r="W24" s="353"/>
      <c r="X24" s="354"/>
      <c r="Y24" s="590"/>
      <c r="Z24" s="573">
        <f ca="1">Z23+'INF S1 356-357'!$AY$12+TIME(0,6,0)</f>
        <v>0.66944030092592588</v>
      </c>
      <c r="AA24" s="353"/>
      <c r="AB24" s="354"/>
      <c r="AC24" s="573">
        <f ca="1">AC23+'INF S1 356-357'!$AY$12+TIME(0,6,0)</f>
        <v>0.71110696759259262</v>
      </c>
      <c r="AD24" s="353"/>
      <c r="AE24" s="354"/>
      <c r="AF24" s="573">
        <f ca="1">AF23+'INF S1 356-357'!$AY$12+TIME(0,6,0)</f>
        <v>0.75277363425925925</v>
      </c>
      <c r="AG24" s="353"/>
      <c r="AH24" s="354"/>
      <c r="AI24" s="573">
        <f ca="1">AI23+'INF S1 356-357'!$AY$12+TIME(0,6,0)</f>
        <v>0.79444030092592588</v>
      </c>
      <c r="AJ24" s="590"/>
      <c r="AK24" s="354"/>
      <c r="AL24" s="573">
        <f ca="1">AL23+'INF S1 356-357'!$AY$12+TIME(0,6,0)</f>
        <v>0.83610696759259262</v>
      </c>
      <c r="AM24" s="353"/>
      <c r="AN24" s="354"/>
      <c r="AO24" s="353"/>
      <c r="AP24" s="573">
        <f ca="1">AP23+'INF S1 356-357'!$AY$12+TIME(0,6,0)</f>
        <v>0.91944030092592588</v>
      </c>
      <c r="AQ24" s="353"/>
      <c r="AR24" s="354"/>
      <c r="AS24" s="590"/>
      <c r="AT24" s="590"/>
      <c r="AU24" s="354"/>
      <c r="AV24" s="568"/>
      <c r="AW24" s="568"/>
      <c r="AX24" s="568"/>
      <c r="AY24" s="568"/>
      <c r="AZ24" s="568"/>
      <c r="BA24" s="568"/>
      <c r="BB24" s="568"/>
      <c r="BC24" s="568"/>
      <c r="BD24" s="568"/>
      <c r="BE24" s="568"/>
      <c r="BF24" s="568"/>
      <c r="BG24" s="568"/>
      <c r="BH24" s="568"/>
      <c r="BI24" s="568"/>
      <c r="BJ24" s="568"/>
      <c r="BK24" s="568"/>
      <c r="BL24" s="568"/>
      <c r="BM24" s="568"/>
      <c r="BN24" s="568"/>
      <c r="BO24" s="568"/>
      <c r="BP24" s="568"/>
      <c r="BQ24" s="568"/>
      <c r="BR24" s="568"/>
      <c r="BS24" s="568"/>
      <c r="BT24" s="568"/>
      <c r="BU24" s="568"/>
      <c r="BV24" s="568"/>
      <c r="BW24" s="568"/>
      <c r="BX24" s="568"/>
      <c r="BY24" s="568"/>
      <c r="BZ24" s="568"/>
      <c r="CA24" s="568"/>
      <c r="CB24" s="568"/>
      <c r="CC24" s="568"/>
      <c r="CD24" s="568"/>
      <c r="CE24" s="568"/>
      <c r="CF24" s="568"/>
      <c r="CG24" s="568"/>
      <c r="CH24" s="568"/>
      <c r="CI24" s="568"/>
      <c r="CJ24" s="568"/>
      <c r="CK24" s="568"/>
      <c r="CL24" s="568"/>
      <c r="CM24" s="568"/>
      <c r="CN24" s="568"/>
      <c r="CO24" s="568"/>
      <c r="CP24" s="568"/>
      <c r="CQ24" s="568"/>
      <c r="CR24" s="568"/>
      <c r="CS24" s="568"/>
      <c r="CT24" s="568"/>
      <c r="CU24" s="568"/>
      <c r="CV24" s="568"/>
      <c r="CW24" s="568"/>
      <c r="CX24" s="568"/>
      <c r="CZ24" s="296">
        <v>24.5</v>
      </c>
      <c r="DA24" s="219" t="s">
        <v>75</v>
      </c>
      <c r="DC24" s="591"/>
      <c r="DD24" s="353"/>
      <c r="DE24" s="354"/>
      <c r="DF24" s="590"/>
      <c r="DG24" s="354">
        <f>DG23-TIME(0,31,0)</f>
        <v>0.25277777777777777</v>
      </c>
      <c r="DH24" s="354"/>
      <c r="DI24" s="353"/>
      <c r="DJ24" s="354">
        <f>DJ23-TIME(0,31,0)</f>
        <v>0.29444444444444445</v>
      </c>
      <c r="DK24" s="354"/>
      <c r="DL24" s="353"/>
      <c r="DM24" s="354">
        <f>DM23-TIME(0,31,0)</f>
        <v>0.33611111111111114</v>
      </c>
      <c r="DN24" s="354"/>
      <c r="DO24" s="353"/>
      <c r="DP24" s="354">
        <f>DP23-TIME(0,31,0)</f>
        <v>0.37777777777777782</v>
      </c>
      <c r="DQ24" s="354"/>
      <c r="DR24" s="590"/>
      <c r="DS24" s="354"/>
      <c r="DT24" s="353"/>
      <c r="DU24" s="354">
        <f>DU23-TIME(0,31,0)</f>
        <v>0.46111111111111114</v>
      </c>
      <c r="DV24" s="353"/>
      <c r="DW24" s="354"/>
      <c r="DX24" s="353"/>
      <c r="DY24" s="354">
        <f>DY23-TIME(0,31,0)</f>
        <v>0.54444444444444451</v>
      </c>
      <c r="DZ24" s="354"/>
      <c r="EA24" s="590"/>
      <c r="EB24" s="354"/>
      <c r="EC24" s="353"/>
      <c r="ED24" s="354">
        <f>ED23-TIME(0,31,0)</f>
        <v>0.62777777777777777</v>
      </c>
      <c r="EE24" s="354"/>
      <c r="EF24" s="353"/>
      <c r="EG24" s="354">
        <f>EG23-TIME(0,31,0)</f>
        <v>0.66944444444444451</v>
      </c>
      <c r="EH24" s="354"/>
      <c r="EI24" s="353"/>
      <c r="EJ24" s="354">
        <f>EJ23-TIME(0,31,0)</f>
        <v>0.71111111111111114</v>
      </c>
      <c r="EK24" s="354"/>
      <c r="EL24" s="354"/>
      <c r="EM24" s="590"/>
      <c r="EN24" s="354">
        <f>EN23-TIME(0,31,0)</f>
        <v>0.75277777777777777</v>
      </c>
      <c r="EO24" s="354"/>
      <c r="EP24" s="353"/>
      <c r="EQ24" s="354">
        <f>EQ23-TIME(0,31,0)</f>
        <v>0.79444444444444451</v>
      </c>
      <c r="ER24" s="353"/>
      <c r="ES24" s="354"/>
      <c r="ET24" s="353"/>
      <c r="EU24" s="354">
        <f>EU23-TIME(0,31,0)</f>
        <v>0.87777777777777777</v>
      </c>
      <c r="EV24" s="354"/>
      <c r="EW24" s="354"/>
      <c r="EX24" s="354"/>
      <c r="EY24" s="354"/>
    </row>
    <row r="25" spans="1:155" s="18" customFormat="1" ht="60.75" customHeight="1">
      <c r="A25" s="147"/>
      <c r="B25" s="352"/>
      <c r="C25" s="19"/>
      <c r="D25" s="585" t="s">
        <v>299</v>
      </c>
      <c r="E25" s="584" t="s">
        <v>300</v>
      </c>
      <c r="F25" s="586" t="s">
        <v>301</v>
      </c>
      <c r="G25" s="585" t="s">
        <v>299</v>
      </c>
      <c r="H25" s="584" t="s">
        <v>300</v>
      </c>
      <c r="I25" s="86"/>
      <c r="J25" s="585" t="s">
        <v>299</v>
      </c>
      <c r="K25" s="584" t="s">
        <v>300</v>
      </c>
      <c r="L25" s="86"/>
      <c r="M25" s="585" t="s">
        <v>299</v>
      </c>
      <c r="N25" s="584" t="s">
        <v>300</v>
      </c>
      <c r="O25" s="86"/>
      <c r="P25" s="585" t="s">
        <v>299</v>
      </c>
      <c r="Q25" s="586" t="s">
        <v>297</v>
      </c>
      <c r="R25" s="584" t="s">
        <v>300</v>
      </c>
      <c r="S25" s="86"/>
      <c r="T25" s="585" t="s">
        <v>299</v>
      </c>
      <c r="U25" s="86"/>
      <c r="V25" s="584" t="s">
        <v>300</v>
      </c>
      <c r="W25" s="86"/>
      <c r="X25" s="585" t="s">
        <v>299</v>
      </c>
      <c r="Y25" s="586" t="s">
        <v>297</v>
      </c>
      <c r="Z25" s="584" t="s">
        <v>300</v>
      </c>
      <c r="AA25" s="584"/>
      <c r="AB25" s="585" t="s">
        <v>299</v>
      </c>
      <c r="AC25" s="584" t="s">
        <v>300</v>
      </c>
      <c r="AD25" s="584"/>
      <c r="AE25" s="585" t="s">
        <v>299</v>
      </c>
      <c r="AF25" s="584" t="s">
        <v>300</v>
      </c>
      <c r="AG25" s="86"/>
      <c r="AH25" s="585" t="s">
        <v>299</v>
      </c>
      <c r="AI25" s="584" t="s">
        <v>300</v>
      </c>
      <c r="AJ25" s="586" t="s">
        <v>297</v>
      </c>
      <c r="AK25" s="585" t="s">
        <v>299</v>
      </c>
      <c r="AL25" s="584" t="s">
        <v>300</v>
      </c>
      <c r="AM25" s="86"/>
      <c r="AN25" s="585" t="s">
        <v>299</v>
      </c>
      <c r="AO25" s="86"/>
      <c r="AP25" s="584" t="s">
        <v>300</v>
      </c>
      <c r="AQ25" s="86"/>
      <c r="AR25" s="585" t="s">
        <v>299</v>
      </c>
      <c r="AS25" s="584"/>
      <c r="AT25" s="585" t="s">
        <v>299</v>
      </c>
      <c r="AU25" s="84"/>
      <c r="AV25" s="336"/>
      <c r="AW25" s="336"/>
      <c r="AX25" s="336"/>
      <c r="AY25" s="336"/>
      <c r="AZ25" s="336"/>
      <c r="BA25" s="336"/>
      <c r="BB25" s="336"/>
      <c r="BC25" s="336"/>
      <c r="BD25" s="336"/>
      <c r="BE25" s="336"/>
      <c r="BF25" s="336"/>
      <c r="BG25" s="336"/>
      <c r="BH25" s="336"/>
      <c r="BI25" s="336"/>
      <c r="BJ25" s="336"/>
      <c r="BK25" s="336"/>
      <c r="BL25" s="336"/>
      <c r="BM25" s="336"/>
      <c r="BN25" s="336"/>
      <c r="BO25" s="336"/>
      <c r="BP25" s="336"/>
      <c r="BQ25" s="336"/>
      <c r="BR25" s="336"/>
      <c r="BS25" s="336"/>
      <c r="BT25" s="336"/>
      <c r="BU25" s="336"/>
      <c r="BV25" s="336"/>
      <c r="BW25" s="336"/>
      <c r="BX25" s="336"/>
      <c r="BY25" s="336"/>
      <c r="BZ25" s="336"/>
      <c r="CA25" s="336"/>
      <c r="CB25" s="336"/>
      <c r="CC25" s="336"/>
      <c r="CD25" s="336"/>
      <c r="CE25" s="336"/>
      <c r="CF25" s="336"/>
      <c r="CG25" s="336"/>
      <c r="CH25" s="336"/>
      <c r="CI25" s="336"/>
      <c r="CJ25" s="336"/>
      <c r="CK25" s="336"/>
      <c r="CL25" s="336"/>
      <c r="CM25" s="336"/>
      <c r="CN25" s="336"/>
      <c r="CO25" s="336"/>
      <c r="CP25" s="336"/>
      <c r="CQ25" s="336"/>
      <c r="CR25" s="336"/>
      <c r="CS25" s="336"/>
      <c r="CT25" s="336"/>
      <c r="CU25" s="336"/>
      <c r="CV25" s="336"/>
      <c r="CW25" s="336"/>
      <c r="CX25" s="336"/>
      <c r="CZ25" s="147"/>
      <c r="DA25" s="262"/>
      <c r="DB25" s="19"/>
      <c r="DC25" s="584" t="s">
        <v>303</v>
      </c>
      <c r="DD25" s="101"/>
      <c r="DE25" s="585" t="s">
        <v>302</v>
      </c>
      <c r="DF25" s="85"/>
      <c r="DG25" s="584" t="s">
        <v>303</v>
      </c>
      <c r="DH25" s="585" t="s">
        <v>302</v>
      </c>
      <c r="DI25" s="584" t="s">
        <v>303</v>
      </c>
      <c r="DJ25" s="584"/>
      <c r="DK25" s="585" t="s">
        <v>302</v>
      </c>
      <c r="DL25" s="584" t="s">
        <v>303</v>
      </c>
      <c r="DM25" s="584"/>
      <c r="DN25" s="585" t="s">
        <v>302</v>
      </c>
      <c r="DO25" s="86"/>
      <c r="DP25" s="584" t="s">
        <v>303</v>
      </c>
      <c r="DQ25" s="585" t="s">
        <v>302</v>
      </c>
      <c r="DR25" s="586" t="s">
        <v>298</v>
      </c>
      <c r="DS25" s="585"/>
      <c r="DT25" s="86"/>
      <c r="DU25" s="584" t="s">
        <v>303</v>
      </c>
      <c r="DV25" s="86"/>
      <c r="DW25" s="585" t="s">
        <v>302</v>
      </c>
      <c r="DX25" s="86"/>
      <c r="DY25" s="584" t="s">
        <v>303</v>
      </c>
      <c r="DZ25" s="585" t="s">
        <v>302</v>
      </c>
      <c r="EA25" s="586" t="s">
        <v>298</v>
      </c>
      <c r="EB25" s="585"/>
      <c r="EC25" s="86"/>
      <c r="ED25" s="584" t="s">
        <v>303</v>
      </c>
      <c r="EE25" s="585" t="s">
        <v>302</v>
      </c>
      <c r="EF25" s="86"/>
      <c r="EG25" s="584" t="s">
        <v>303</v>
      </c>
      <c r="EH25" s="585" t="s">
        <v>302</v>
      </c>
      <c r="EI25" s="86"/>
      <c r="EJ25" s="584" t="s">
        <v>303</v>
      </c>
      <c r="EK25" s="585" t="s">
        <v>302</v>
      </c>
      <c r="EL25" s="584" t="s">
        <v>303</v>
      </c>
      <c r="EM25" s="586" t="s">
        <v>298</v>
      </c>
      <c r="EN25" s="586"/>
      <c r="EO25" s="585" t="s">
        <v>302</v>
      </c>
      <c r="EP25" s="86"/>
      <c r="EQ25" s="584" t="s">
        <v>303</v>
      </c>
      <c r="ER25" s="86"/>
      <c r="ES25" s="585" t="s">
        <v>302</v>
      </c>
      <c r="ET25" s="584" t="s">
        <v>303</v>
      </c>
      <c r="EU25" s="584"/>
      <c r="EV25" s="585" t="s">
        <v>302</v>
      </c>
      <c r="EW25" s="586" t="s">
        <v>298</v>
      </c>
      <c r="EX25" s="586"/>
      <c r="EY25" s="585" t="s">
        <v>302</v>
      </c>
    </row>
    <row r="26" spans="1:155" s="264" customFormat="1" ht="15" customHeight="1">
      <c r="A26" s="755" t="s">
        <v>178</v>
      </c>
      <c r="B26" s="755"/>
      <c r="D26" s="94" t="s">
        <v>239</v>
      </c>
      <c r="E26" s="205" t="s">
        <v>7</v>
      </c>
      <c r="F26" s="265" t="s">
        <v>47</v>
      </c>
      <c r="G26" s="94" t="s">
        <v>239</v>
      </c>
      <c r="H26" s="205" t="s">
        <v>7</v>
      </c>
      <c r="I26" s="203"/>
      <c r="J26" s="94" t="s">
        <v>239</v>
      </c>
      <c r="K26" s="205" t="s">
        <v>7</v>
      </c>
      <c r="L26" s="203"/>
      <c r="M26" s="94" t="s">
        <v>239</v>
      </c>
      <c r="N26" s="205" t="s">
        <v>7</v>
      </c>
      <c r="O26" s="203"/>
      <c r="P26" s="94" t="s">
        <v>239</v>
      </c>
      <c r="Q26" s="265" t="s">
        <v>47</v>
      </c>
      <c r="R26" s="205" t="s">
        <v>7</v>
      </c>
      <c r="S26" s="203"/>
      <c r="T26" s="94" t="s">
        <v>239</v>
      </c>
      <c r="U26" s="203"/>
      <c r="V26" s="205" t="s">
        <v>7</v>
      </c>
      <c r="W26" s="203"/>
      <c r="X26" s="94" t="s">
        <v>239</v>
      </c>
      <c r="Y26" s="265" t="s">
        <v>47</v>
      </c>
      <c r="Z26" s="205" t="s">
        <v>7</v>
      </c>
      <c r="AA26" s="205"/>
      <c r="AB26" s="94" t="s">
        <v>239</v>
      </c>
      <c r="AC26" s="205" t="s">
        <v>7</v>
      </c>
      <c r="AD26" s="205"/>
      <c r="AE26" s="94" t="s">
        <v>239</v>
      </c>
      <c r="AF26" s="205" t="s">
        <v>7</v>
      </c>
      <c r="AG26" s="203"/>
      <c r="AH26" s="94" t="s">
        <v>239</v>
      </c>
      <c r="AI26" s="205" t="s">
        <v>7</v>
      </c>
      <c r="AJ26" s="265" t="s">
        <v>47</v>
      </c>
      <c r="AK26" s="94" t="s">
        <v>239</v>
      </c>
      <c r="AL26" s="205" t="s">
        <v>7</v>
      </c>
      <c r="AM26" s="203"/>
      <c r="AN26" s="94" t="s">
        <v>239</v>
      </c>
      <c r="AO26" s="203"/>
      <c r="AP26" s="205" t="s">
        <v>7</v>
      </c>
      <c r="AQ26" s="203"/>
      <c r="AR26" s="94" t="s">
        <v>239</v>
      </c>
      <c r="AS26" s="205"/>
      <c r="AT26" s="94" t="s">
        <v>239</v>
      </c>
      <c r="AU26" s="94"/>
      <c r="AV26" s="382"/>
      <c r="AW26" s="382"/>
      <c r="AX26" s="382"/>
      <c r="AY26" s="382"/>
      <c r="AZ26" s="382"/>
      <c r="BA26" s="382"/>
      <c r="BB26" s="382"/>
      <c r="BC26" s="382"/>
      <c r="BD26" s="382"/>
      <c r="BE26" s="382"/>
      <c r="BF26" s="382"/>
      <c r="BG26" s="382"/>
      <c r="BH26" s="382"/>
      <c r="BI26" s="382"/>
      <c r="BJ26" s="382"/>
      <c r="BK26" s="382"/>
      <c r="BL26" s="382"/>
      <c r="BM26" s="382"/>
      <c r="BN26" s="382"/>
      <c r="BO26" s="382"/>
      <c r="BP26" s="382"/>
      <c r="BQ26" s="382"/>
      <c r="BR26" s="382"/>
      <c r="BS26" s="382"/>
      <c r="BT26" s="382"/>
      <c r="BU26" s="382"/>
      <c r="BV26" s="382"/>
      <c r="BW26" s="382"/>
      <c r="BX26" s="382"/>
      <c r="BY26" s="382"/>
      <c r="BZ26" s="382"/>
      <c r="CA26" s="382"/>
      <c r="CB26" s="382"/>
      <c r="CC26" s="382"/>
      <c r="CD26" s="382"/>
      <c r="CE26" s="382"/>
      <c r="CF26" s="382"/>
      <c r="CG26" s="382"/>
      <c r="CH26" s="382"/>
      <c r="CI26" s="382"/>
      <c r="CJ26" s="382"/>
      <c r="CK26" s="382"/>
      <c r="CL26" s="382"/>
      <c r="CM26" s="382"/>
      <c r="CN26" s="382"/>
      <c r="CO26" s="382"/>
      <c r="CP26" s="382"/>
      <c r="CQ26" s="382"/>
      <c r="CR26" s="382"/>
      <c r="CS26" s="382"/>
      <c r="CT26" s="382"/>
      <c r="CU26" s="382"/>
      <c r="CV26" s="382"/>
      <c r="CW26" s="382"/>
      <c r="CX26" s="382"/>
      <c r="CZ26" s="755" t="s">
        <v>178</v>
      </c>
      <c r="DA26" s="755"/>
      <c r="DC26" s="205" t="s">
        <v>7</v>
      </c>
      <c r="DD26" s="203"/>
      <c r="DE26" s="94" t="s">
        <v>239</v>
      </c>
      <c r="DF26" s="265"/>
      <c r="DG26" s="205" t="s">
        <v>7</v>
      </c>
      <c r="DH26" s="94" t="s">
        <v>239</v>
      </c>
      <c r="DI26" s="205" t="s">
        <v>7</v>
      </c>
      <c r="DJ26" s="205"/>
      <c r="DK26" s="94" t="s">
        <v>239</v>
      </c>
      <c r="DL26" s="205" t="s">
        <v>7</v>
      </c>
      <c r="DM26" s="205"/>
      <c r="DN26" s="94" t="s">
        <v>239</v>
      </c>
      <c r="DO26" s="203"/>
      <c r="DP26" s="205" t="s">
        <v>7</v>
      </c>
      <c r="DQ26" s="94" t="s">
        <v>239</v>
      </c>
      <c r="DR26" s="265" t="s">
        <v>47</v>
      </c>
      <c r="DS26" s="94"/>
      <c r="DT26" s="203"/>
      <c r="DU26" s="205" t="s">
        <v>7</v>
      </c>
      <c r="DV26" s="203"/>
      <c r="DW26" s="94" t="s">
        <v>239</v>
      </c>
      <c r="DX26" s="203"/>
      <c r="DY26" s="205" t="s">
        <v>7</v>
      </c>
      <c r="DZ26" s="94" t="s">
        <v>239</v>
      </c>
      <c r="EA26" s="265" t="s">
        <v>47</v>
      </c>
      <c r="EB26" s="94"/>
      <c r="EC26" s="203"/>
      <c r="ED26" s="205" t="s">
        <v>7</v>
      </c>
      <c r="EE26" s="94" t="s">
        <v>239</v>
      </c>
      <c r="EF26" s="203"/>
      <c r="EG26" s="205" t="s">
        <v>7</v>
      </c>
      <c r="EH26" s="94" t="s">
        <v>239</v>
      </c>
      <c r="EI26" s="203"/>
      <c r="EJ26" s="205" t="s">
        <v>7</v>
      </c>
      <c r="EK26" s="94" t="s">
        <v>239</v>
      </c>
      <c r="EL26" s="205" t="s">
        <v>7</v>
      </c>
      <c r="EM26" s="265" t="s">
        <v>47</v>
      </c>
      <c r="EN26" s="265"/>
      <c r="EO26" s="94" t="s">
        <v>239</v>
      </c>
      <c r="EP26" s="203"/>
      <c r="EQ26" s="205" t="s">
        <v>7</v>
      </c>
      <c r="ER26" s="203"/>
      <c r="ES26" s="94" t="s">
        <v>239</v>
      </c>
      <c r="ET26" s="205" t="s">
        <v>7</v>
      </c>
      <c r="EU26" s="205"/>
      <c r="EV26" s="94" t="s">
        <v>239</v>
      </c>
      <c r="EW26" s="265" t="s">
        <v>47</v>
      </c>
      <c r="EX26" s="265"/>
      <c r="EY26" s="94" t="s">
        <v>239</v>
      </c>
    </row>
    <row r="27" spans="1:155" s="18" customFormat="1">
      <c r="A27" s="283">
        <f ca="1">'INF S5 272-354'!$AH18</f>
        <v>0</v>
      </c>
      <c r="B27" s="238" t="str">
        <f ca="1">'INF S5 272-354'!$AI18</f>
        <v>Poznań Główny</v>
      </c>
      <c r="C27" s="152"/>
      <c r="D27" s="188">
        <f ca="1">D21+TIME(0,17,)</f>
        <v>0.24891877810846563</v>
      </c>
      <c r="E27" s="209">
        <f ca="1">E21+TIME(0,17,)</f>
        <v>0.27003585648148148</v>
      </c>
      <c r="F27" s="214">
        <f ca="1">F21+TIME(0,4,4)</f>
        <v>0.26445884755291005</v>
      </c>
      <c r="G27" s="188">
        <f ca="1">G21+TIME(0,17,)</f>
        <v>0.29058544477513232</v>
      </c>
      <c r="H27" s="209">
        <f ca="1">H21+TIME(0,17,)</f>
        <v>0.31170252314814811</v>
      </c>
      <c r="I27" s="188"/>
      <c r="J27" s="188">
        <f ca="1">J21+TIME(0,17,)</f>
        <v>0.33225211144179895</v>
      </c>
      <c r="K27" s="209">
        <f ca="1">K21+TIME(0,17,)</f>
        <v>0.3533691898148148</v>
      </c>
      <c r="L27" s="188"/>
      <c r="M27" s="188">
        <f ca="1">M21+TIME(0,17,)</f>
        <v>0.37391877810846563</v>
      </c>
      <c r="N27" s="209">
        <f ca="1">N21+TIME(0,17,)</f>
        <v>0.39503585648148148</v>
      </c>
      <c r="O27" s="350"/>
      <c r="P27" s="188">
        <f ca="1">P21+TIME(0,17,)</f>
        <v>0.43641877810846563</v>
      </c>
      <c r="Q27" s="214">
        <f ca="1">Q21+TIME(0,4,4)</f>
        <v>0.43109079199735451</v>
      </c>
      <c r="R27" s="209">
        <f ca="1">R21+TIME(0,17,)</f>
        <v>0.4783691898148148</v>
      </c>
      <c r="S27" s="188"/>
      <c r="T27" s="188">
        <f ca="1">T21+TIME(0,17,)</f>
        <v>0.51975211144179889</v>
      </c>
      <c r="U27" s="188"/>
      <c r="V27" s="209">
        <f ca="1">V21+TIME(0,17,)</f>
        <v>0.56170252314814817</v>
      </c>
      <c r="W27" s="351"/>
      <c r="X27" s="188">
        <f ca="1">X21+TIME(0,17,)</f>
        <v>0.60308544477513226</v>
      </c>
      <c r="Y27" s="214">
        <f ca="1">Y21+TIME(0,4,4)</f>
        <v>0.59775745866402108</v>
      </c>
      <c r="Z27" s="209">
        <f ca="1">Z21+TIME(0,17,)</f>
        <v>0.64503585648148143</v>
      </c>
      <c r="AA27" s="209"/>
      <c r="AB27" s="188">
        <f ca="1">AB21+TIME(0,17,)</f>
        <v>0.66558544477513226</v>
      </c>
      <c r="AC27" s="209">
        <f ca="1">AC21+TIME(0,17,)</f>
        <v>0.68670252314814817</v>
      </c>
      <c r="AD27" s="209"/>
      <c r="AE27" s="188">
        <f ca="1">AE21+TIME(0,17,)</f>
        <v>0.70725211144179889</v>
      </c>
      <c r="AF27" s="209">
        <f ca="1">AF21+TIME(0,17,)</f>
        <v>0.7283691898148148</v>
      </c>
      <c r="AG27" s="188"/>
      <c r="AH27" s="188">
        <f ca="1">AH21+TIME(0,17,)</f>
        <v>0.74891877810846552</v>
      </c>
      <c r="AI27" s="209">
        <f ca="1">AI21+TIME(0,17,)</f>
        <v>0.77003585648148143</v>
      </c>
      <c r="AJ27" s="214">
        <f ca="1">AJ21+TIME(0,4,4)</f>
        <v>0.76442412533068771</v>
      </c>
      <c r="AK27" s="188">
        <f ca="1">AK21+TIME(0,17,)</f>
        <v>0.79058544477513215</v>
      </c>
      <c r="AL27" s="209">
        <f ca="1">AL21+TIME(0,17,)</f>
        <v>0.81170252314814817</v>
      </c>
      <c r="AM27" s="188"/>
      <c r="AN27" s="188">
        <f ca="1">AN21+TIME(0,17,)</f>
        <v>0.85308544477513215</v>
      </c>
      <c r="AO27" s="188"/>
      <c r="AP27" s="209">
        <f ca="1">AP21+TIME(0,17,)</f>
        <v>0.89503585648148143</v>
      </c>
      <c r="AQ27" s="351"/>
      <c r="AR27" s="188">
        <f ca="1">AR21+TIME(0,17,)</f>
        <v>0.93641877810846552</v>
      </c>
      <c r="AS27" s="209"/>
      <c r="AT27" s="188">
        <f ca="1">AT21+TIME(0,17,)</f>
        <v>0.97808544477513215</v>
      </c>
      <c r="AU27" s="188"/>
      <c r="AV27" s="336"/>
      <c r="AW27" s="336"/>
      <c r="AX27" s="336"/>
      <c r="AY27" s="336"/>
      <c r="AZ27" s="336"/>
      <c r="BA27" s="336"/>
      <c r="BB27" s="336"/>
      <c r="BC27" s="336"/>
      <c r="BD27" s="336"/>
      <c r="BE27" s="336"/>
      <c r="BF27" s="336"/>
      <c r="BG27" s="336"/>
      <c r="BH27" s="336"/>
      <c r="BI27" s="336"/>
      <c r="BJ27" s="336"/>
      <c r="BK27" s="336"/>
      <c r="BL27" s="336"/>
      <c r="BM27" s="336"/>
      <c r="BN27" s="336"/>
      <c r="BO27" s="336"/>
      <c r="BP27" s="336"/>
      <c r="BQ27" s="336"/>
      <c r="BR27" s="336"/>
      <c r="BS27" s="336"/>
      <c r="BT27" s="336"/>
      <c r="BU27" s="336"/>
      <c r="BV27" s="336"/>
      <c r="BW27" s="336"/>
      <c r="BX27" s="336"/>
      <c r="BY27" s="336"/>
      <c r="BZ27" s="336"/>
      <c r="CA27" s="336"/>
      <c r="CB27" s="336"/>
      <c r="CC27" s="336"/>
      <c r="CD27" s="336"/>
      <c r="CE27" s="336"/>
      <c r="CF27" s="336"/>
      <c r="CG27" s="336"/>
      <c r="CH27" s="336"/>
      <c r="CI27" s="336"/>
      <c r="CJ27" s="336"/>
      <c r="CK27" s="336"/>
      <c r="CL27" s="336"/>
      <c r="CM27" s="336"/>
      <c r="CN27" s="336"/>
      <c r="CO27" s="336"/>
      <c r="CP27" s="336"/>
      <c r="CQ27" s="336"/>
      <c r="CR27" s="336"/>
      <c r="CS27" s="336"/>
      <c r="CT27" s="336"/>
      <c r="CU27" s="336"/>
      <c r="CV27" s="336"/>
      <c r="CW27" s="336"/>
      <c r="CX27" s="336"/>
      <c r="CZ27" s="283">
        <f ca="1">'INF S5 272-354'!$AH18</f>
        <v>0</v>
      </c>
      <c r="DA27" s="238" t="str">
        <f ca="1">'INF S5 272-354'!$AI18</f>
        <v>Poznań Główny</v>
      </c>
      <c r="DB27" s="152"/>
      <c r="DC27" s="206">
        <f ca="1">IF('INF S5 272-354'!$AY18="|","|",DC$40+'INF S5 272-354'!$AY18)</f>
        <v>0.21031356481481481</v>
      </c>
      <c r="DD27" s="297"/>
      <c r="DE27" s="84">
        <f ca="1">IF('INF S5 272-354'!$AY18="|","|",DE$40+'INF S5 272-354'!$AY18)</f>
        <v>0.25198023148148146</v>
      </c>
      <c r="DF27" s="188"/>
      <c r="DG27" s="206">
        <f ca="1">IF('INF S5 272-354'!$AY18="|","|",DG$40+'INF S5 272-354'!$AY18)</f>
        <v>0.27281356481481484</v>
      </c>
      <c r="DH27" s="84">
        <f ca="1">IF('INF S5 272-354'!$AY18="|","|",DH$40+'INF S5 272-354'!$AY18)</f>
        <v>0.29364689814814815</v>
      </c>
      <c r="DI27" s="206">
        <f ca="1">IF('INF S5 272-354'!$AY18="|","|",DI$40+'INF S5 272-354'!$AY18)</f>
        <v>0.31448023148148146</v>
      </c>
      <c r="DJ27" s="206"/>
      <c r="DK27" s="84">
        <f ca="1">IF('INF S5 272-354'!$AY18="|","|",DK$40+'INF S5 272-354'!$AY18)</f>
        <v>0.33531356481481484</v>
      </c>
      <c r="DL27" s="206">
        <f ca="1">IF('INF S5 272-354'!$AY18="|","|",DL$40+'INF S5 272-354'!$AY18)</f>
        <v>0.35614689814814815</v>
      </c>
      <c r="DM27" s="206"/>
      <c r="DN27" s="84">
        <f ca="1">IF('INF S5 272-354'!$AY18="|","|",DN$40+'INF S5 272-354'!$AY18)</f>
        <v>0.37698023148148146</v>
      </c>
      <c r="DO27" s="350"/>
      <c r="DP27" s="206">
        <f ca="1">IF('INF S5 272-354'!$AY18="|","|",DP$40+'INF S5 272-354'!$AY18)</f>
        <v>0.39781356481481478</v>
      </c>
      <c r="DQ27" s="84">
        <f ca="1">IF('INF S5 272-354'!$AY18="|","|",DQ$40+'INF S5 272-354'!$AY18)</f>
        <v>0.43948023148148146</v>
      </c>
      <c r="DR27" s="85">
        <f ca="1">IF('INF S5 272-354'!$BA18="|","|",DR$40+'INF S5 272-354'!$BA18)</f>
        <v>0.44445601851851851</v>
      </c>
      <c r="DS27" s="84"/>
      <c r="DT27" s="350"/>
      <c r="DU27" s="206">
        <f ca="1">IF('INF S5 272-354'!$AY18="|","|",DU$40+'INF S5 272-354'!$AY18)</f>
        <v>0.48114689814814815</v>
      </c>
      <c r="DV27" s="351"/>
      <c r="DW27" s="84">
        <f ca="1">IF('INF S5 272-354'!$AY18="|","|",DW$40+'INF S5 272-354'!$AY18)</f>
        <v>0.52281356481481478</v>
      </c>
      <c r="DX27" s="188"/>
      <c r="DY27" s="206">
        <f ca="1">IF('INF S5 272-354'!$AY18="|","|",DY$40+'INF S5 272-354'!$AY18)</f>
        <v>0.56448023148148152</v>
      </c>
      <c r="DZ27" s="84">
        <f ca="1">IF('INF S5 272-354'!$AY18="|","|",DZ$40+'INF S5 272-354'!$AY18)</f>
        <v>0.60614689814814815</v>
      </c>
      <c r="EA27" s="85">
        <f ca="1">IF('INF S5 272-354'!$BA18="|","|",EA$40+'INF S5 272-354'!$BA18)</f>
        <v>0.6111226851851852</v>
      </c>
      <c r="EB27" s="84"/>
      <c r="EC27" s="350"/>
      <c r="ED27" s="206">
        <f ca="1">IF('INF S5 272-354'!$AY18="|","|",ED$40+'INF S5 272-354'!$AY18)</f>
        <v>0.64781356481481489</v>
      </c>
      <c r="EE27" s="84">
        <f ca="1">IF('INF S5 272-354'!$AY18="|","|",EE$40+'INF S5 272-354'!$AY18)</f>
        <v>0.66864689814814815</v>
      </c>
      <c r="EF27" s="188"/>
      <c r="EG27" s="206">
        <f ca="1">IF('INF S5 272-354'!$AY18="|","|",EG$40+'INF S5 272-354'!$AY18)</f>
        <v>0.68948023148148152</v>
      </c>
      <c r="EH27" s="84">
        <f ca="1">IF('INF S5 272-354'!$AY18="|","|",EH$40+'INF S5 272-354'!$AY18)</f>
        <v>0.71031356481481489</v>
      </c>
      <c r="EI27" s="351"/>
      <c r="EJ27" s="206">
        <f ca="1">IF('INF S5 272-354'!$AY18="|","|",EJ$40+'INF S5 272-354'!$AY18)</f>
        <v>0.73114689814814826</v>
      </c>
      <c r="EK27" s="84">
        <f ca="1">IF('INF S5 272-354'!$AY18="|","|",EK$40+'INF S5 272-354'!$AY18)</f>
        <v>0.75198023148148152</v>
      </c>
      <c r="EL27" s="206">
        <f ca="1">IF('INF S5 272-354'!$AY18="|","|",EL$40+'INF S5 272-354'!$AY18)</f>
        <v>0.77281356481481489</v>
      </c>
      <c r="EM27" s="85">
        <f ca="1">IF('INF S5 272-354'!$BA18="|","|",EM$40+'INF S5 272-354'!$BA18)</f>
        <v>0.77778935185185183</v>
      </c>
      <c r="EN27" s="85"/>
      <c r="EO27" s="84">
        <f ca="1">IF('INF S5 272-354'!$AY18="|","|",EO$40+'INF S5 272-354'!$AY18)</f>
        <v>0.79364689814814826</v>
      </c>
      <c r="EP27" s="188"/>
      <c r="EQ27" s="206">
        <f ca="1">IF('INF S5 272-354'!$AY18="|","|",EQ$40+'INF S5 272-354'!$AY18)</f>
        <v>0.81448023148148163</v>
      </c>
      <c r="ER27" s="350"/>
      <c r="ES27" s="84">
        <f ca="1">IF('INF S5 272-354'!$AY18="|","|",ES$40+'INF S5 272-354'!$AY18)</f>
        <v>0.85614689814814826</v>
      </c>
      <c r="ET27" s="206">
        <f ca="1">IF('INF S5 272-354'!$AY18="|","|",ET$40+'INF S5 272-354'!$AY18)</f>
        <v>0.89781356481481489</v>
      </c>
      <c r="EU27" s="206"/>
      <c r="EV27" s="84">
        <f ca="1">IF('INF S5 272-354'!$AY18="|","|",EV$40+'INF S5 272-354'!$AY18)</f>
        <v>0.93948023148148163</v>
      </c>
      <c r="EW27" s="85">
        <f ca="1">IF('INF S5 272-354'!$BA18="|","|",EW$40+'INF S5 272-354'!$BA18)</f>
        <v>0.94445601851851857</v>
      </c>
      <c r="EX27" s="85"/>
      <c r="EY27" s="84">
        <f ca="1">IF('INF S5 272-354'!$AY18="|","|",EY$40+'INF S5 272-354'!$AY18)</f>
        <v>0.98114689814814826</v>
      </c>
    </row>
    <row r="28" spans="1:155">
      <c r="A28" s="187">
        <f ca="1">'INF S5 272-354'!$AH19</f>
        <v>6.2889999999999997</v>
      </c>
      <c r="B28" s="286" t="str">
        <f ca="1">'INF S5 272-354'!$AI19</f>
        <v>Poznań Podolany</v>
      </c>
      <c r="C28" s="89"/>
      <c r="D28" s="83">
        <f ca="1">IF('INF S5 272-354'!$AQ19="|","|",D$27+'INF S5 272-354'!$AQ19)</f>
        <v>0.25296970403439156</v>
      </c>
      <c r="E28" s="207">
        <f ca="1">IF('INF S5 272-354'!$AQ19="|","|",E$27+'INF S5 272-354'!$AQ19)</f>
        <v>0.27408678240740741</v>
      </c>
      <c r="F28" s="190" t="str">
        <f ca="1">IF('INF S5 272-354'!$AS19="|","|",F$27+'INF S5 272-354'!$AS19)</f>
        <v>|</v>
      </c>
      <c r="G28" s="83">
        <f ca="1">IF('INF S5 272-354'!$AQ19="|","|",G$27+'INF S5 272-354'!$AQ19)</f>
        <v>0.29463637070105825</v>
      </c>
      <c r="H28" s="207">
        <f ca="1">IF('INF S5 272-354'!$AQ19="|","|",H$27+'INF S5 272-354'!$AQ19)</f>
        <v>0.31575344907407404</v>
      </c>
      <c r="I28" s="83"/>
      <c r="J28" s="83">
        <f ca="1">IF('INF S5 272-354'!$AQ19="|","|",J$27+'INF S5 272-354'!$AQ19)</f>
        <v>0.33630303736772488</v>
      </c>
      <c r="K28" s="207">
        <f ca="1">IF('INF S5 272-354'!$AQ19="|","|",K$27+'INF S5 272-354'!$AQ19)</f>
        <v>0.35742011574074073</v>
      </c>
      <c r="L28" s="83"/>
      <c r="M28" s="83">
        <f ca="1">IF('INF S5 272-354'!$AQ19="|","|",M$27+'INF S5 272-354'!$AQ19)</f>
        <v>0.37796970403439156</v>
      </c>
      <c r="N28" s="207">
        <f ca="1">IF('INF S5 272-354'!$AQ19="|","|",N$27+'INF S5 272-354'!$AQ19)</f>
        <v>0.39908678240740741</v>
      </c>
      <c r="O28" s="87"/>
      <c r="P28" s="83">
        <f ca="1">IF('INF S5 272-354'!$AQ19="|","|",P$27+'INF S5 272-354'!$AQ19)</f>
        <v>0.44046970403439156</v>
      </c>
      <c r="Q28" s="190" t="str">
        <f ca="1">IF('INF S5 272-354'!$AS19="|","|",Q$27+'INF S5 272-354'!$AS19)</f>
        <v>|</v>
      </c>
      <c r="R28" s="207">
        <f ca="1">IF('INF S5 272-354'!$AQ19="|","|",R$27+'INF S5 272-354'!$AQ19)</f>
        <v>0.48242011574074073</v>
      </c>
      <c r="S28" s="83"/>
      <c r="T28" s="83">
        <f ca="1">IF('INF S5 272-354'!$AQ19="|","|",T$27+'INF S5 272-354'!$AQ19)</f>
        <v>0.52380303736772482</v>
      </c>
      <c r="U28" s="83"/>
      <c r="V28" s="207">
        <f ca="1">IF('INF S5 272-354'!$AQ19="|","|",V$27+'INF S5 272-354'!$AQ19)</f>
        <v>0.5657534490740741</v>
      </c>
      <c r="W28" s="88"/>
      <c r="X28" s="83">
        <f ca="1">IF('INF S5 272-354'!$AQ19="|","|",X$27+'INF S5 272-354'!$AQ19)</f>
        <v>0.60713637070105819</v>
      </c>
      <c r="Y28" s="190" t="str">
        <f ca="1">IF('INF S5 272-354'!$AS19="|","|",Y$27+'INF S5 272-354'!$AS19)</f>
        <v>|</v>
      </c>
      <c r="Z28" s="207">
        <f ca="1">IF('INF S5 272-354'!$AQ19="|","|",Z$27+'INF S5 272-354'!$AQ19)</f>
        <v>0.64908678240740736</v>
      </c>
      <c r="AA28" s="207"/>
      <c r="AB28" s="83">
        <f ca="1">IF('INF S5 272-354'!$AQ19="|","|",AB$27+'INF S5 272-354'!$AQ19)</f>
        <v>0.66963637070105819</v>
      </c>
      <c r="AC28" s="207">
        <f ca="1">IF('INF S5 272-354'!$AQ19="|","|",AC$27+'INF S5 272-354'!$AQ19)</f>
        <v>0.6907534490740741</v>
      </c>
      <c r="AD28" s="207"/>
      <c r="AE28" s="83">
        <f ca="1">IF('INF S5 272-354'!$AQ19="|","|",AE$27+'INF S5 272-354'!$AQ19)</f>
        <v>0.71130303736772482</v>
      </c>
      <c r="AF28" s="207">
        <f ca="1">IF('INF S5 272-354'!$AQ19="|","|",AF$27+'INF S5 272-354'!$AQ19)</f>
        <v>0.73242011574074073</v>
      </c>
      <c r="AG28" s="83"/>
      <c r="AH28" s="83">
        <f ca="1">IF('INF S5 272-354'!$AQ19="|","|",AH$27+'INF S5 272-354'!$AQ19)</f>
        <v>0.75296970403439145</v>
      </c>
      <c r="AI28" s="207">
        <f ca="1">IF('INF S5 272-354'!$AQ19="|","|",AI$27+'INF S5 272-354'!$AQ19)</f>
        <v>0.77408678240740736</v>
      </c>
      <c r="AJ28" s="190" t="str">
        <f ca="1">IF('INF S5 272-354'!$AS19="|","|",AJ$27+'INF S5 272-354'!$AS19)</f>
        <v>|</v>
      </c>
      <c r="AK28" s="83">
        <f ca="1">IF('INF S5 272-354'!$AQ19="|","|",AK$27+'INF S5 272-354'!$AQ19)</f>
        <v>0.79463637070105808</v>
      </c>
      <c r="AL28" s="207">
        <f ca="1">IF('INF S5 272-354'!$AQ19="|","|",AL$27+'INF S5 272-354'!$AQ19)</f>
        <v>0.8157534490740741</v>
      </c>
      <c r="AM28" s="83"/>
      <c r="AN28" s="83">
        <f ca="1">IF('INF S5 272-354'!$AQ19="|","|",AN$27+'INF S5 272-354'!$AQ19)</f>
        <v>0.85713637070105808</v>
      </c>
      <c r="AO28" s="83"/>
      <c r="AP28" s="207">
        <f ca="1">IF('INF S5 272-354'!$AQ19="|","|",AP$27+'INF S5 272-354'!$AQ19)</f>
        <v>0.89908678240740736</v>
      </c>
      <c r="AQ28" s="88"/>
      <c r="AR28" s="83">
        <f ca="1">IF('INF S5 272-354'!$AQ19="|","|",AR$27+'INF S5 272-354'!$AQ19)</f>
        <v>0.94046970403439145</v>
      </c>
      <c r="AS28" s="207"/>
      <c r="AT28" s="83">
        <f ca="1">IF('INF S5 272-354'!$AQ19="|","|",AT$27+'INF S5 272-354'!$AQ19)</f>
        <v>0.98213637070105808</v>
      </c>
      <c r="AU28" s="83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Z28" s="187">
        <f ca="1">'INF S5 272-354'!$AH19</f>
        <v>6.2889999999999997</v>
      </c>
      <c r="DA28" s="286" t="str">
        <f ca="1">'INF S5 272-354'!$AI19</f>
        <v>Poznań Podolany</v>
      </c>
      <c r="DB28" s="89"/>
      <c r="DC28" s="207">
        <f ca="1">IF('INF S5 272-354'!$AY19="|","|",DC$40+'INF S5 272-354'!$AY19)</f>
        <v>0.20660986111111113</v>
      </c>
      <c r="DD28" s="2"/>
      <c r="DE28" s="83">
        <f ca="1">IF('INF S5 272-354'!$AY19="|","|",DE$40+'INF S5 272-354'!$AY19)</f>
        <v>0.24827652777777776</v>
      </c>
      <c r="DF28" s="83"/>
      <c r="DG28" s="207">
        <f ca="1">IF('INF S5 272-354'!$AY19="|","|",DG$40+'INF S5 272-354'!$AY19)</f>
        <v>0.26910986111111113</v>
      </c>
      <c r="DH28" s="83">
        <f ca="1">IF('INF S5 272-354'!$AY19="|","|",DH$40+'INF S5 272-354'!$AY19)</f>
        <v>0.28994319444444444</v>
      </c>
      <c r="DI28" s="207">
        <f ca="1">IF('INF S5 272-354'!$AY19="|","|",DI$40+'INF S5 272-354'!$AY19)</f>
        <v>0.31077652777777776</v>
      </c>
      <c r="DJ28" s="207"/>
      <c r="DK28" s="83">
        <f ca="1">IF('INF S5 272-354'!$AY19="|","|",DK$40+'INF S5 272-354'!$AY19)</f>
        <v>0.33160986111111113</v>
      </c>
      <c r="DL28" s="207">
        <f ca="1">IF('INF S5 272-354'!$AY19="|","|",DL$40+'INF S5 272-354'!$AY19)</f>
        <v>0.35244319444444444</v>
      </c>
      <c r="DM28" s="207"/>
      <c r="DN28" s="83">
        <f ca="1">IF('INF S5 272-354'!$AY19="|","|",DN$40+'INF S5 272-354'!$AY19)</f>
        <v>0.37327652777777776</v>
      </c>
      <c r="DO28" s="87"/>
      <c r="DP28" s="207">
        <f ca="1">IF('INF S5 272-354'!$AY19="|","|",DP$40+'INF S5 272-354'!$AY19)</f>
        <v>0.39410986111111107</v>
      </c>
      <c r="DQ28" s="83">
        <f ca="1">IF('INF S5 272-354'!$AY19="|","|",DQ$40+'INF S5 272-354'!$AY19)</f>
        <v>0.43577652777777776</v>
      </c>
      <c r="DR28" s="190" t="str">
        <f ca="1">IF('INF S5 272-354'!$BA19="|","|",DR$40+'INF S5 272-354'!$BA19)</f>
        <v>|</v>
      </c>
      <c r="DS28" s="83"/>
      <c r="DT28" s="87"/>
      <c r="DU28" s="207">
        <f ca="1">IF('INF S5 272-354'!$AY19="|","|",DU$40+'INF S5 272-354'!$AY19)</f>
        <v>0.47744319444444444</v>
      </c>
      <c r="DV28" s="88"/>
      <c r="DW28" s="83">
        <f ca="1">IF('INF S5 272-354'!$AY19="|","|",DW$40+'INF S5 272-354'!$AY19)</f>
        <v>0.51910986111111113</v>
      </c>
      <c r="DX28" s="83"/>
      <c r="DY28" s="207">
        <f ca="1">IF('INF S5 272-354'!$AY19="|","|",DY$40+'INF S5 272-354'!$AY19)</f>
        <v>0.56077652777777776</v>
      </c>
      <c r="DZ28" s="83">
        <f ca="1">IF('INF S5 272-354'!$AY19="|","|",DZ$40+'INF S5 272-354'!$AY19)</f>
        <v>0.60244319444444439</v>
      </c>
      <c r="EA28" s="190" t="str">
        <f ca="1">IF('INF S5 272-354'!$BA19="|","|",EA$40+'INF S5 272-354'!$BA19)</f>
        <v>|</v>
      </c>
      <c r="EB28" s="83"/>
      <c r="EC28" s="87"/>
      <c r="ED28" s="207">
        <f ca="1">IF('INF S5 272-354'!$AY19="|","|",ED$40+'INF S5 272-354'!$AY19)</f>
        <v>0.64410986111111113</v>
      </c>
      <c r="EE28" s="83">
        <f ca="1">IF('INF S5 272-354'!$AY19="|","|",EE$40+'INF S5 272-354'!$AY19)</f>
        <v>0.66494319444444439</v>
      </c>
      <c r="EF28" s="83"/>
      <c r="EG28" s="207">
        <f ca="1">IF('INF S5 272-354'!$AY19="|","|",EG$40+'INF S5 272-354'!$AY19)</f>
        <v>0.68577652777777776</v>
      </c>
      <c r="EH28" s="83">
        <f ca="1">IF('INF S5 272-354'!$AY19="|","|",EH$40+'INF S5 272-354'!$AY19)</f>
        <v>0.70660986111111113</v>
      </c>
      <c r="EI28" s="88"/>
      <c r="EJ28" s="207">
        <f ca="1">IF('INF S5 272-354'!$AY19="|","|",EJ$40+'INF S5 272-354'!$AY19)</f>
        <v>0.7274431944444445</v>
      </c>
      <c r="EK28" s="83">
        <f ca="1">IF('INF S5 272-354'!$AY19="|","|",EK$40+'INF S5 272-354'!$AY19)</f>
        <v>0.74827652777777776</v>
      </c>
      <c r="EL28" s="207">
        <f ca="1">IF('INF S5 272-354'!$AY19="|","|",EL$40+'INF S5 272-354'!$AY19)</f>
        <v>0.76910986111111113</v>
      </c>
      <c r="EM28" s="190" t="str">
        <f ca="1">IF('INF S5 272-354'!$BA19="|","|",EM$40+'INF S5 272-354'!$BA19)</f>
        <v>|</v>
      </c>
      <c r="EN28" s="190"/>
      <c r="EO28" s="83">
        <f ca="1">IF('INF S5 272-354'!$AY19="|","|",EO$40+'INF S5 272-354'!$AY19)</f>
        <v>0.7899431944444445</v>
      </c>
      <c r="EP28" s="83"/>
      <c r="EQ28" s="207">
        <f ca="1">IF('INF S5 272-354'!$AY19="|","|",EQ$40+'INF S5 272-354'!$AY19)</f>
        <v>0.81077652777777787</v>
      </c>
      <c r="ER28" s="87"/>
      <c r="ES28" s="83">
        <f ca="1">IF('INF S5 272-354'!$AY19="|","|",ES$40+'INF S5 272-354'!$AY19)</f>
        <v>0.8524431944444445</v>
      </c>
      <c r="ET28" s="207">
        <f ca="1">IF('INF S5 272-354'!$AY19="|","|",ET$40+'INF S5 272-354'!$AY19)</f>
        <v>0.89410986111111113</v>
      </c>
      <c r="EU28" s="207"/>
      <c r="EV28" s="83">
        <f ca="1">IF('INF S5 272-354'!$AY19="|","|",EV$40+'INF S5 272-354'!$AY19)</f>
        <v>0.93577652777777787</v>
      </c>
      <c r="EW28" s="190" t="str">
        <f ca="1">IF('INF S5 272-354'!$BA19="|","|",EW$40+'INF S5 272-354'!$BA19)</f>
        <v>|</v>
      </c>
      <c r="EX28" s="190"/>
      <c r="EY28" s="83">
        <f ca="1">IF('INF S5 272-354'!$AY19="|","|",EY$40+'INF S5 272-354'!$AY19)</f>
        <v>0.9774431944444445</v>
      </c>
    </row>
    <row r="29" spans="1:155">
      <c r="A29" s="187">
        <f ca="1">'INF S5 272-354'!$AH20</f>
        <v>7.8979999999999997</v>
      </c>
      <c r="B29" s="154" t="str">
        <f ca="1">'INF S5 272-354'!$AI20</f>
        <v>Poznań Strzeszyn</v>
      </c>
      <c r="C29" s="89"/>
      <c r="D29" s="83">
        <f ca="1">IF('INF S5 272-354'!$AQ20="|","|",D$27+'INF S5 272-354'!$AQ20)</f>
        <v>0.25445230820105824</v>
      </c>
      <c r="E29" s="207">
        <f ca="1">IF('INF S5 272-354'!$AQ20="|","|",E$27+'INF S5 272-354'!$AQ20)</f>
        <v>0.27556938657407409</v>
      </c>
      <c r="F29" s="190" t="str">
        <f ca="1">IF('INF S5 272-354'!$AS20="|","|",F$27+'INF S5 272-354'!$AS20)</f>
        <v>|</v>
      </c>
      <c r="G29" s="83">
        <f ca="1">IF('INF S5 272-354'!$AQ20="|","|",G$27+'INF S5 272-354'!$AQ20)</f>
        <v>0.29611897486772493</v>
      </c>
      <c r="H29" s="207">
        <f ca="1">IF('INF S5 272-354'!$AQ20="|","|",H$27+'INF S5 272-354'!$AQ20)</f>
        <v>0.31723605324074072</v>
      </c>
      <c r="I29" s="83"/>
      <c r="J29" s="83">
        <f ca="1">IF('INF S5 272-354'!$AQ20="|","|",J$27+'INF S5 272-354'!$AQ20)</f>
        <v>0.33778564153439156</v>
      </c>
      <c r="K29" s="207">
        <f ca="1">IF('INF S5 272-354'!$AQ20="|","|",K$27+'INF S5 272-354'!$AQ20)</f>
        <v>0.35890271990740741</v>
      </c>
      <c r="L29" s="83"/>
      <c r="M29" s="83">
        <f ca="1">IF('INF S5 272-354'!$AQ20="|","|",M$27+'INF S5 272-354'!$AQ20)</f>
        <v>0.37945230820105824</v>
      </c>
      <c r="N29" s="207">
        <f ca="1">IF('INF S5 272-354'!$AQ20="|","|",N$27+'INF S5 272-354'!$AQ20)</f>
        <v>0.40056938657407409</v>
      </c>
      <c r="O29" s="87"/>
      <c r="P29" s="83">
        <f ca="1">IF('INF S5 272-354'!$AQ20="|","|",P$27+'INF S5 272-354'!$AQ20)</f>
        <v>0.44195230820105824</v>
      </c>
      <c r="Q29" s="190" t="str">
        <f ca="1">IF('INF S5 272-354'!$AS20="|","|",Q$27+'INF S5 272-354'!$AS20)</f>
        <v>|</v>
      </c>
      <c r="R29" s="207">
        <f ca="1">IF('INF S5 272-354'!$AQ20="|","|",R$27+'INF S5 272-354'!$AQ20)</f>
        <v>0.48390271990740741</v>
      </c>
      <c r="S29" s="83"/>
      <c r="T29" s="83">
        <f ca="1">IF('INF S5 272-354'!$AQ20="|","|",T$27+'INF S5 272-354'!$AQ20)</f>
        <v>0.5252856415343915</v>
      </c>
      <c r="U29" s="83"/>
      <c r="V29" s="207">
        <f ca="1">IF('INF S5 272-354'!$AQ20="|","|",V$27+'INF S5 272-354'!$AQ20)</f>
        <v>0.56723605324074078</v>
      </c>
      <c r="W29" s="88"/>
      <c r="X29" s="83">
        <f ca="1">IF('INF S5 272-354'!$AQ20="|","|",X$27+'INF S5 272-354'!$AQ20)</f>
        <v>0.60861897486772487</v>
      </c>
      <c r="Y29" s="190" t="str">
        <f ca="1">IF('INF S5 272-354'!$AS20="|","|",Y$27+'INF S5 272-354'!$AS20)</f>
        <v>|</v>
      </c>
      <c r="Z29" s="207">
        <f ca="1">IF('INF S5 272-354'!$AQ20="|","|",Z$27+'INF S5 272-354'!$AQ20)</f>
        <v>0.65056938657407404</v>
      </c>
      <c r="AA29" s="207"/>
      <c r="AB29" s="83">
        <f ca="1">IF('INF S5 272-354'!$AQ20="|","|",AB$27+'INF S5 272-354'!$AQ20)</f>
        <v>0.67111897486772487</v>
      </c>
      <c r="AC29" s="207">
        <f ca="1">IF('INF S5 272-354'!$AQ20="|","|",AC$27+'INF S5 272-354'!$AQ20)</f>
        <v>0.69223605324074078</v>
      </c>
      <c r="AD29" s="207"/>
      <c r="AE29" s="83">
        <f ca="1">IF('INF S5 272-354'!$AQ20="|","|",AE$27+'INF S5 272-354'!$AQ20)</f>
        <v>0.7127856415343915</v>
      </c>
      <c r="AF29" s="207">
        <f ca="1">IF('INF S5 272-354'!$AQ20="|","|",AF$27+'INF S5 272-354'!$AQ20)</f>
        <v>0.73390271990740741</v>
      </c>
      <c r="AG29" s="83"/>
      <c r="AH29" s="83">
        <f ca="1">IF('INF S5 272-354'!$AQ20="|","|",AH$27+'INF S5 272-354'!$AQ20)</f>
        <v>0.75445230820105813</v>
      </c>
      <c r="AI29" s="207">
        <f ca="1">IF('INF S5 272-354'!$AQ20="|","|",AI$27+'INF S5 272-354'!$AQ20)</f>
        <v>0.77556938657407404</v>
      </c>
      <c r="AJ29" s="190" t="str">
        <f ca="1">IF('INF S5 272-354'!$AS20="|","|",AJ$27+'INF S5 272-354'!$AS20)</f>
        <v>|</v>
      </c>
      <c r="AK29" s="83">
        <f ca="1">IF('INF S5 272-354'!$AQ20="|","|",AK$27+'INF S5 272-354'!$AQ20)</f>
        <v>0.79611897486772476</v>
      </c>
      <c r="AL29" s="207">
        <f ca="1">IF('INF S5 272-354'!$AQ20="|","|",AL$27+'INF S5 272-354'!$AQ20)</f>
        <v>0.81723605324074078</v>
      </c>
      <c r="AM29" s="83"/>
      <c r="AN29" s="83">
        <f ca="1">IF('INF S5 272-354'!$AQ20="|","|",AN$27+'INF S5 272-354'!$AQ20)</f>
        <v>0.85861897486772476</v>
      </c>
      <c r="AO29" s="83"/>
      <c r="AP29" s="207">
        <f ca="1">IF('INF S5 272-354'!$AQ20="|","|",AP$27+'INF S5 272-354'!$AQ20)</f>
        <v>0.90056938657407404</v>
      </c>
      <c r="AQ29" s="88"/>
      <c r="AR29" s="83">
        <f ca="1">IF('INF S5 272-354'!$AQ20="|","|",AR$27+'INF S5 272-354'!$AQ20)</f>
        <v>0.94195230820105813</v>
      </c>
      <c r="AS29" s="207"/>
      <c r="AT29" s="83">
        <f ca="1">IF('INF S5 272-354'!$AQ20="|","|",AT$27+'INF S5 272-354'!$AQ20)</f>
        <v>0.98361897486772476</v>
      </c>
      <c r="AU29" s="83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Z29" s="187">
        <f ca="1">'INF S5 272-354'!$AH20</f>
        <v>7.8979999999999997</v>
      </c>
      <c r="DA29" s="154" t="str">
        <f ca="1">'INF S5 272-354'!$AI20</f>
        <v>Poznań Strzeszyn</v>
      </c>
      <c r="DB29" s="89"/>
      <c r="DC29" s="207">
        <f ca="1">IF('INF S5 272-354'!$AY20="|","|",DC$40+'INF S5 272-354'!$AY20)</f>
        <v>0.20512725694444445</v>
      </c>
      <c r="DD29" s="2"/>
      <c r="DE29" s="83">
        <f ca="1">IF('INF S5 272-354'!$AY20="|","|",DE$40+'INF S5 272-354'!$AY20)</f>
        <v>0.2467939236111111</v>
      </c>
      <c r="DF29" s="83"/>
      <c r="DG29" s="207">
        <f ca="1">IF('INF S5 272-354'!$AY20="|","|",DG$40+'INF S5 272-354'!$AY20)</f>
        <v>0.26762725694444445</v>
      </c>
      <c r="DH29" s="83">
        <f ca="1">IF('INF S5 272-354'!$AY20="|","|",DH$40+'INF S5 272-354'!$AY20)</f>
        <v>0.28846059027777776</v>
      </c>
      <c r="DI29" s="207">
        <f ca="1">IF('INF S5 272-354'!$AY20="|","|",DI$40+'INF S5 272-354'!$AY20)</f>
        <v>0.30929392361111108</v>
      </c>
      <c r="DJ29" s="207"/>
      <c r="DK29" s="83">
        <f ca="1">IF('INF S5 272-354'!$AY20="|","|",DK$40+'INF S5 272-354'!$AY20)</f>
        <v>0.33012725694444445</v>
      </c>
      <c r="DL29" s="207">
        <f ca="1">IF('INF S5 272-354'!$AY20="|","|",DL$40+'INF S5 272-354'!$AY20)</f>
        <v>0.35096059027777776</v>
      </c>
      <c r="DM29" s="207"/>
      <c r="DN29" s="83">
        <f ca="1">IF('INF S5 272-354'!$AY20="|","|",DN$40+'INF S5 272-354'!$AY20)</f>
        <v>0.37179392361111108</v>
      </c>
      <c r="DO29" s="87"/>
      <c r="DP29" s="207">
        <f ca="1">IF('INF S5 272-354'!$AY20="|","|",DP$40+'INF S5 272-354'!$AY20)</f>
        <v>0.39262725694444439</v>
      </c>
      <c r="DQ29" s="83">
        <f ca="1">IF('INF S5 272-354'!$AY20="|","|",DQ$40+'INF S5 272-354'!$AY20)</f>
        <v>0.43429392361111108</v>
      </c>
      <c r="DR29" s="190" t="str">
        <f ca="1">IF('INF S5 272-354'!$BA20="|","|",DR$40+'INF S5 272-354'!$BA20)</f>
        <v>|</v>
      </c>
      <c r="DS29" s="83"/>
      <c r="DT29" s="87"/>
      <c r="DU29" s="207">
        <f ca="1">IF('INF S5 272-354'!$AY20="|","|",DU$40+'INF S5 272-354'!$AY20)</f>
        <v>0.47596059027777776</v>
      </c>
      <c r="DV29" s="88"/>
      <c r="DW29" s="83">
        <f ca="1">IF('INF S5 272-354'!$AY20="|","|",DW$40+'INF S5 272-354'!$AY20)</f>
        <v>0.51762725694444445</v>
      </c>
      <c r="DX29" s="83"/>
      <c r="DY29" s="207">
        <f ca="1">IF('INF S5 272-354'!$AY20="|","|",DY$40+'INF S5 272-354'!$AY20)</f>
        <v>0.55929392361111108</v>
      </c>
      <c r="DZ29" s="83">
        <f ca="1">IF('INF S5 272-354'!$AY20="|","|",DZ$40+'INF S5 272-354'!$AY20)</f>
        <v>0.60096059027777771</v>
      </c>
      <c r="EA29" s="190" t="str">
        <f ca="1">IF('INF S5 272-354'!$BA20="|","|",EA$40+'INF S5 272-354'!$BA20)</f>
        <v>|</v>
      </c>
      <c r="EB29" s="83"/>
      <c r="EC29" s="87"/>
      <c r="ED29" s="207">
        <f ca="1">IF('INF S5 272-354'!$AY20="|","|",ED$40+'INF S5 272-354'!$AY20)</f>
        <v>0.64262725694444445</v>
      </c>
      <c r="EE29" s="83">
        <f ca="1">IF('INF S5 272-354'!$AY20="|","|",EE$40+'INF S5 272-354'!$AY20)</f>
        <v>0.66346059027777771</v>
      </c>
      <c r="EF29" s="83"/>
      <c r="EG29" s="207">
        <f ca="1">IF('INF S5 272-354'!$AY20="|","|",EG$40+'INF S5 272-354'!$AY20)</f>
        <v>0.68429392361111108</v>
      </c>
      <c r="EH29" s="83">
        <f ca="1">IF('INF S5 272-354'!$AY20="|","|",EH$40+'INF S5 272-354'!$AY20)</f>
        <v>0.70512725694444445</v>
      </c>
      <c r="EI29" s="88"/>
      <c r="EJ29" s="207">
        <f ca="1">IF('INF S5 272-354'!$AY20="|","|",EJ$40+'INF S5 272-354'!$AY20)</f>
        <v>0.72596059027777782</v>
      </c>
      <c r="EK29" s="83">
        <f ca="1">IF('INF S5 272-354'!$AY20="|","|",EK$40+'INF S5 272-354'!$AY20)</f>
        <v>0.74679392361111108</v>
      </c>
      <c r="EL29" s="207">
        <f ca="1">IF('INF S5 272-354'!$AY20="|","|",EL$40+'INF S5 272-354'!$AY20)</f>
        <v>0.76762725694444445</v>
      </c>
      <c r="EM29" s="190" t="str">
        <f ca="1">IF('INF S5 272-354'!$BA20="|","|",EM$40+'INF S5 272-354'!$BA20)</f>
        <v>|</v>
      </c>
      <c r="EN29" s="190"/>
      <c r="EO29" s="83">
        <f ca="1">IF('INF S5 272-354'!$AY20="|","|",EO$40+'INF S5 272-354'!$AY20)</f>
        <v>0.78846059027777782</v>
      </c>
      <c r="EP29" s="83"/>
      <c r="EQ29" s="207">
        <f ca="1">IF('INF S5 272-354'!$AY20="|","|",EQ$40+'INF S5 272-354'!$AY20)</f>
        <v>0.80929392361111119</v>
      </c>
      <c r="ER29" s="87"/>
      <c r="ES29" s="83">
        <f ca="1">IF('INF S5 272-354'!$AY20="|","|",ES$40+'INF S5 272-354'!$AY20)</f>
        <v>0.85096059027777782</v>
      </c>
      <c r="ET29" s="207">
        <f ca="1">IF('INF S5 272-354'!$AY20="|","|",ET$40+'INF S5 272-354'!$AY20)</f>
        <v>0.89262725694444445</v>
      </c>
      <c r="EU29" s="207"/>
      <c r="EV29" s="83">
        <f ca="1">IF('INF S5 272-354'!$AY20="|","|",EV$40+'INF S5 272-354'!$AY20)</f>
        <v>0.93429392361111119</v>
      </c>
      <c r="EW29" s="190" t="str">
        <f ca="1">IF('INF S5 272-354'!$BA20="|","|",EW$40+'INF S5 272-354'!$BA20)</f>
        <v>|</v>
      </c>
      <c r="EX29" s="190"/>
      <c r="EY29" s="83">
        <f ca="1">IF('INF S5 272-354'!$AY20="|","|",EY$40+'INF S5 272-354'!$AY20)</f>
        <v>0.97596059027777782</v>
      </c>
    </row>
    <row r="30" spans="1:155">
      <c r="A30" s="187">
        <f ca="1">'INF S5 272-354'!$AH21</f>
        <v>10.935</v>
      </c>
      <c r="B30" s="286" t="str">
        <f ca="1">'INF S5 272-354'!$AI21</f>
        <v>Os. Grzybowe</v>
      </c>
      <c r="C30" s="89"/>
      <c r="D30" s="83">
        <f ca="1">IF('INF S5 272-354'!$AQ21="|","|",D$27+'INF S5 272-354'!$AQ21)</f>
        <v>0.25648032903439155</v>
      </c>
      <c r="E30" s="207">
        <f ca="1">IF('INF S5 272-354'!$AQ21="|","|",E$27+'INF S5 272-354'!$AQ21)</f>
        <v>0.2775974074074074</v>
      </c>
      <c r="F30" s="190" t="str">
        <f ca="1">IF('INF S5 272-354'!$AS21="|","|",F$27+'INF S5 272-354'!$AS21)</f>
        <v>|</v>
      </c>
      <c r="G30" s="83">
        <f ca="1">IF('INF S5 272-354'!$AQ21="|","|",G$27+'INF S5 272-354'!$AQ21)</f>
        <v>0.29814699570105824</v>
      </c>
      <c r="H30" s="207">
        <f ca="1">IF('INF S5 272-354'!$AQ21="|","|",H$27+'INF S5 272-354'!$AQ21)</f>
        <v>0.31926407407407403</v>
      </c>
      <c r="I30" s="83"/>
      <c r="J30" s="83">
        <f ca="1">IF('INF S5 272-354'!$AQ21="|","|",J$27+'INF S5 272-354'!$AQ21)</f>
        <v>0.33981366236772487</v>
      </c>
      <c r="K30" s="207">
        <f ca="1">IF('INF S5 272-354'!$AQ21="|","|",K$27+'INF S5 272-354'!$AQ21)</f>
        <v>0.36093074074074072</v>
      </c>
      <c r="L30" s="83"/>
      <c r="M30" s="83">
        <f ca="1">IF('INF S5 272-354'!$AQ21="|","|",M$27+'INF S5 272-354'!$AQ21)</f>
        <v>0.38148032903439155</v>
      </c>
      <c r="N30" s="207">
        <f ca="1">IF('INF S5 272-354'!$AQ21="|","|",N$27+'INF S5 272-354'!$AQ21)</f>
        <v>0.4025974074074074</v>
      </c>
      <c r="O30" s="87"/>
      <c r="P30" s="83">
        <f ca="1">IF('INF S5 272-354'!$AQ21="|","|",P$27+'INF S5 272-354'!$AQ21)</f>
        <v>0.44398032903439155</v>
      </c>
      <c r="Q30" s="190" t="str">
        <f ca="1">IF('INF S5 272-354'!$AS21="|","|",Q$27+'INF S5 272-354'!$AS21)</f>
        <v>|</v>
      </c>
      <c r="R30" s="207">
        <f ca="1">IF('INF S5 272-354'!$AQ21="|","|",R$27+'INF S5 272-354'!$AQ21)</f>
        <v>0.48593074074074072</v>
      </c>
      <c r="S30" s="83"/>
      <c r="T30" s="83">
        <f ca="1">IF('INF S5 272-354'!$AQ21="|","|",T$27+'INF S5 272-354'!$AQ21)</f>
        <v>0.52731366236772481</v>
      </c>
      <c r="U30" s="83"/>
      <c r="V30" s="207">
        <f ca="1">IF('INF S5 272-354'!$AQ21="|","|",V$27+'INF S5 272-354'!$AQ21)</f>
        <v>0.56926407407407409</v>
      </c>
      <c r="W30" s="88"/>
      <c r="X30" s="83">
        <f ca="1">IF('INF S5 272-354'!$AQ21="|","|",X$27+'INF S5 272-354'!$AQ21)</f>
        <v>0.61064699570105818</v>
      </c>
      <c r="Y30" s="190" t="str">
        <f ca="1">IF('INF S5 272-354'!$AS21="|","|",Y$27+'INF S5 272-354'!$AS21)</f>
        <v>|</v>
      </c>
      <c r="Z30" s="207">
        <f ca="1">IF('INF S5 272-354'!$AQ21="|","|",Z$27+'INF S5 272-354'!$AQ21)</f>
        <v>0.65259740740740735</v>
      </c>
      <c r="AA30" s="207"/>
      <c r="AB30" s="83">
        <f ca="1">IF('INF S5 272-354'!$AQ21="|","|",AB$27+'INF S5 272-354'!$AQ21)</f>
        <v>0.67314699570105818</v>
      </c>
      <c r="AC30" s="207">
        <f ca="1">IF('INF S5 272-354'!$AQ21="|","|",AC$27+'INF S5 272-354'!$AQ21)</f>
        <v>0.69426407407407409</v>
      </c>
      <c r="AD30" s="207"/>
      <c r="AE30" s="83">
        <f ca="1">IF('INF S5 272-354'!$AQ21="|","|",AE$27+'INF S5 272-354'!$AQ21)</f>
        <v>0.71481366236772481</v>
      </c>
      <c r="AF30" s="207">
        <f ca="1">IF('INF S5 272-354'!$AQ21="|","|",AF$27+'INF S5 272-354'!$AQ21)</f>
        <v>0.73593074074074072</v>
      </c>
      <c r="AG30" s="83"/>
      <c r="AH30" s="83">
        <f ca="1">IF('INF S5 272-354'!$AQ21="|","|",AH$27+'INF S5 272-354'!$AQ21)</f>
        <v>0.75648032903439144</v>
      </c>
      <c r="AI30" s="207">
        <f ca="1">IF('INF S5 272-354'!$AQ21="|","|",AI$27+'INF S5 272-354'!$AQ21)</f>
        <v>0.77759740740740735</v>
      </c>
      <c r="AJ30" s="190" t="str">
        <f ca="1">IF('INF S5 272-354'!$AS21="|","|",AJ$27+'INF S5 272-354'!$AS21)</f>
        <v>|</v>
      </c>
      <c r="AK30" s="83">
        <f ca="1">IF('INF S5 272-354'!$AQ21="|","|",AK$27+'INF S5 272-354'!$AQ21)</f>
        <v>0.79814699570105807</v>
      </c>
      <c r="AL30" s="207">
        <f ca="1">IF('INF S5 272-354'!$AQ21="|","|",AL$27+'INF S5 272-354'!$AQ21)</f>
        <v>0.81926407407407409</v>
      </c>
      <c r="AM30" s="83"/>
      <c r="AN30" s="83">
        <f ca="1">IF('INF S5 272-354'!$AQ21="|","|",AN$27+'INF S5 272-354'!$AQ21)</f>
        <v>0.86064699570105807</v>
      </c>
      <c r="AO30" s="83"/>
      <c r="AP30" s="207">
        <f ca="1">IF('INF S5 272-354'!$AQ21="|","|",AP$27+'INF S5 272-354'!$AQ21)</f>
        <v>0.90259740740740735</v>
      </c>
      <c r="AQ30" s="88"/>
      <c r="AR30" s="83">
        <f ca="1">IF('INF S5 272-354'!$AQ21="|","|",AR$27+'INF S5 272-354'!$AQ21)</f>
        <v>0.94398032903439144</v>
      </c>
      <c r="AS30" s="207"/>
      <c r="AT30" s="83">
        <f ca="1">IF('INF S5 272-354'!$AQ21="|","|",AT$27+'INF S5 272-354'!$AQ21)</f>
        <v>0.98564699570105807</v>
      </c>
      <c r="AU30" s="83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Z30" s="187">
        <f ca="1">'INF S5 272-354'!$AH21</f>
        <v>10.935</v>
      </c>
      <c r="DA30" s="286" t="str">
        <f ca="1">'INF S5 272-354'!$AI21</f>
        <v>Os. Grzybowe</v>
      </c>
      <c r="DB30" s="89"/>
      <c r="DC30" s="207">
        <f ca="1">IF('INF S5 272-354'!$AY21="|","|",DC$40+'INF S5 272-354'!$AY21)</f>
        <v>0.20309923611111111</v>
      </c>
      <c r="DD30" s="2"/>
      <c r="DE30" s="83">
        <f ca="1">IF('INF S5 272-354'!$AY21="|","|",DE$40+'INF S5 272-354'!$AY21)</f>
        <v>0.24476590277777777</v>
      </c>
      <c r="DF30" s="83"/>
      <c r="DG30" s="207">
        <f ca="1">IF('INF S5 272-354'!$AY21="|","|",DG$40+'INF S5 272-354'!$AY21)</f>
        <v>0.26559923611111108</v>
      </c>
      <c r="DH30" s="83">
        <f ca="1">IF('INF S5 272-354'!$AY21="|","|",DH$40+'INF S5 272-354'!$AY21)</f>
        <v>0.28643256944444445</v>
      </c>
      <c r="DI30" s="207">
        <f ca="1">IF('INF S5 272-354'!$AY21="|","|",DI$40+'INF S5 272-354'!$AY21)</f>
        <v>0.30726590277777777</v>
      </c>
      <c r="DJ30" s="207"/>
      <c r="DK30" s="83">
        <f ca="1">IF('INF S5 272-354'!$AY21="|","|",DK$40+'INF S5 272-354'!$AY21)</f>
        <v>0.32809923611111114</v>
      </c>
      <c r="DL30" s="207">
        <f ca="1">IF('INF S5 272-354'!$AY21="|","|",DL$40+'INF S5 272-354'!$AY21)</f>
        <v>0.34893256944444445</v>
      </c>
      <c r="DM30" s="207"/>
      <c r="DN30" s="83">
        <f ca="1">IF('INF S5 272-354'!$AY21="|","|",DN$40+'INF S5 272-354'!$AY21)</f>
        <v>0.36976590277777777</v>
      </c>
      <c r="DO30" s="87"/>
      <c r="DP30" s="207">
        <f ca="1">IF('INF S5 272-354'!$AY21="|","|",DP$40+'INF S5 272-354'!$AY21)</f>
        <v>0.39059923611111108</v>
      </c>
      <c r="DQ30" s="83">
        <f ca="1">IF('INF S5 272-354'!$AY21="|","|",DQ$40+'INF S5 272-354'!$AY21)</f>
        <v>0.43226590277777777</v>
      </c>
      <c r="DR30" s="190" t="str">
        <f ca="1">IF('INF S5 272-354'!$BA21="|","|",DR$40+'INF S5 272-354'!$BA21)</f>
        <v>|</v>
      </c>
      <c r="DS30" s="83"/>
      <c r="DT30" s="87"/>
      <c r="DU30" s="207">
        <f ca="1">IF('INF S5 272-354'!$AY21="|","|",DU$40+'INF S5 272-354'!$AY21)</f>
        <v>0.47393256944444445</v>
      </c>
      <c r="DV30" s="88"/>
      <c r="DW30" s="83">
        <f ca="1">IF('INF S5 272-354'!$AY21="|","|",DW$40+'INF S5 272-354'!$AY21)</f>
        <v>0.51559923611111103</v>
      </c>
      <c r="DX30" s="83"/>
      <c r="DY30" s="207">
        <f ca="1">IF('INF S5 272-354'!$AY21="|","|",DY$40+'INF S5 272-354'!$AY21)</f>
        <v>0.55726590277777777</v>
      </c>
      <c r="DZ30" s="83">
        <f ca="1">IF('INF S5 272-354'!$AY21="|","|",DZ$40+'INF S5 272-354'!$AY21)</f>
        <v>0.5989325694444444</v>
      </c>
      <c r="EA30" s="190" t="str">
        <f ca="1">IF('INF S5 272-354'!$BA21="|","|",EA$40+'INF S5 272-354'!$BA21)</f>
        <v>|</v>
      </c>
      <c r="EB30" s="83"/>
      <c r="EC30" s="87"/>
      <c r="ED30" s="207">
        <f ca="1">IF('INF S5 272-354'!$AY21="|","|",ED$40+'INF S5 272-354'!$AY21)</f>
        <v>0.64059923611111114</v>
      </c>
      <c r="EE30" s="83">
        <f ca="1">IF('INF S5 272-354'!$AY21="|","|",EE$40+'INF S5 272-354'!$AY21)</f>
        <v>0.6614325694444444</v>
      </c>
      <c r="EF30" s="83"/>
      <c r="EG30" s="207">
        <f ca="1">IF('INF S5 272-354'!$AY21="|","|",EG$40+'INF S5 272-354'!$AY21)</f>
        <v>0.68226590277777777</v>
      </c>
      <c r="EH30" s="83">
        <f ca="1">IF('INF S5 272-354'!$AY21="|","|",EH$40+'INF S5 272-354'!$AY21)</f>
        <v>0.70309923611111114</v>
      </c>
      <c r="EI30" s="88"/>
      <c r="EJ30" s="207">
        <f ca="1">IF('INF S5 272-354'!$AY21="|","|",EJ$40+'INF S5 272-354'!$AY21)</f>
        <v>0.72393256944444451</v>
      </c>
      <c r="EK30" s="83">
        <f ca="1">IF('INF S5 272-354'!$AY21="|","|",EK$40+'INF S5 272-354'!$AY21)</f>
        <v>0.74476590277777777</v>
      </c>
      <c r="EL30" s="207">
        <f ca="1">IF('INF S5 272-354'!$AY21="|","|",EL$40+'INF S5 272-354'!$AY21)</f>
        <v>0.76559923611111114</v>
      </c>
      <c r="EM30" s="190" t="str">
        <f ca="1">IF('INF S5 272-354'!$BA21="|","|",EM$40+'INF S5 272-354'!$BA21)</f>
        <v>|</v>
      </c>
      <c r="EN30" s="190"/>
      <c r="EO30" s="83">
        <f ca="1">IF('INF S5 272-354'!$AY21="|","|",EO$40+'INF S5 272-354'!$AY21)</f>
        <v>0.78643256944444451</v>
      </c>
      <c r="EP30" s="83"/>
      <c r="EQ30" s="207">
        <f ca="1">IF('INF S5 272-354'!$AY21="|","|",EQ$40+'INF S5 272-354'!$AY21)</f>
        <v>0.80726590277777788</v>
      </c>
      <c r="ER30" s="87"/>
      <c r="ES30" s="83">
        <f ca="1">IF('INF S5 272-354'!$AY21="|","|",ES$40+'INF S5 272-354'!$AY21)</f>
        <v>0.84893256944444451</v>
      </c>
      <c r="ET30" s="207">
        <f ca="1">IF('INF S5 272-354'!$AY21="|","|",ET$40+'INF S5 272-354'!$AY21)</f>
        <v>0.89059923611111114</v>
      </c>
      <c r="EU30" s="207"/>
      <c r="EV30" s="83">
        <f ca="1">IF('INF S5 272-354'!$AY21="|","|",EV$40+'INF S5 272-354'!$AY21)</f>
        <v>0.93226590277777788</v>
      </c>
      <c r="EW30" s="190" t="str">
        <f ca="1">IF('INF S5 272-354'!$BA21="|","|",EW$40+'INF S5 272-354'!$BA21)</f>
        <v>|</v>
      </c>
      <c r="EX30" s="190"/>
      <c r="EY30" s="83">
        <f ca="1">IF('INF S5 272-354'!$AY21="|","|",EY$40+'INF S5 272-354'!$AY21)</f>
        <v>0.97393256944444451</v>
      </c>
    </row>
    <row r="31" spans="1:155">
      <c r="A31" s="187">
        <f ca="1">'INF S5 272-354'!$AH22</f>
        <v>12.423</v>
      </c>
      <c r="B31" s="153" t="str">
        <f ca="1">'INF S5 272-354'!$AI22</f>
        <v>Złotniki</v>
      </c>
      <c r="C31" s="89"/>
      <c r="D31" s="83">
        <f ca="1">IF('INF S5 272-354'!$AQ22="|","|",D$27+'INF S5 272-354'!$AQ22)</f>
        <v>0.25791671792328047</v>
      </c>
      <c r="E31" s="207">
        <f ca="1">IF('INF S5 272-354'!$AQ22="|","|",E$27+'INF S5 272-354'!$AQ22)</f>
        <v>0.27903379629629632</v>
      </c>
      <c r="F31" s="190" t="str">
        <f ca="1">IF('INF S5 272-354'!$AS22="|","|",F$27+'INF S5 272-354'!$AS22)</f>
        <v>|</v>
      </c>
      <c r="G31" s="83">
        <f ca="1">IF('INF S5 272-354'!$AQ22="|","|",G$27+'INF S5 272-354'!$AQ22)</f>
        <v>0.29958338458994715</v>
      </c>
      <c r="H31" s="207">
        <f ca="1">IF('INF S5 272-354'!$AQ22="|","|",H$27+'INF S5 272-354'!$AQ22)</f>
        <v>0.32070046296296295</v>
      </c>
      <c r="I31" s="83"/>
      <c r="J31" s="83">
        <f ca="1">IF('INF S5 272-354'!$AQ22="|","|",J$27+'INF S5 272-354'!$AQ22)</f>
        <v>0.34125005125661378</v>
      </c>
      <c r="K31" s="207">
        <f ca="1">IF('INF S5 272-354'!$AQ22="|","|",K$27+'INF S5 272-354'!$AQ22)</f>
        <v>0.36236712962962964</v>
      </c>
      <c r="L31" s="83"/>
      <c r="M31" s="83">
        <f ca="1">IF('INF S5 272-354'!$AQ22="|","|",M$27+'INF S5 272-354'!$AQ22)</f>
        <v>0.38291671792328047</v>
      </c>
      <c r="N31" s="207">
        <f ca="1">IF('INF S5 272-354'!$AQ22="|","|",N$27+'INF S5 272-354'!$AQ22)</f>
        <v>0.40403379629629632</v>
      </c>
      <c r="O31" s="87"/>
      <c r="P31" s="83">
        <f ca="1">IF('INF S5 272-354'!$AQ22="|","|",P$27+'INF S5 272-354'!$AQ22)</f>
        <v>0.44541671792328047</v>
      </c>
      <c r="Q31" s="190" t="str">
        <f ca="1">IF('INF S5 272-354'!$AS22="|","|",Q$27+'INF S5 272-354'!$AS22)</f>
        <v>|</v>
      </c>
      <c r="R31" s="207">
        <f ca="1">IF('INF S5 272-354'!$AQ22="|","|",R$27+'INF S5 272-354'!$AQ22)</f>
        <v>0.48736712962962964</v>
      </c>
      <c r="S31" s="83"/>
      <c r="T31" s="83">
        <f ca="1">IF('INF S5 272-354'!$AQ22="|","|",T$27+'INF S5 272-354'!$AQ22)</f>
        <v>0.52875005125661367</v>
      </c>
      <c r="U31" s="83"/>
      <c r="V31" s="207">
        <f ca="1">IF('INF S5 272-354'!$AQ22="|","|",V$27+'INF S5 272-354'!$AQ22)</f>
        <v>0.57070046296296295</v>
      </c>
      <c r="W31" s="88"/>
      <c r="X31" s="83">
        <f ca="1">IF('INF S5 272-354'!$AQ22="|","|",X$27+'INF S5 272-354'!$AQ22)</f>
        <v>0.61208338458994704</v>
      </c>
      <c r="Y31" s="190" t="str">
        <f ca="1">IF('INF S5 272-354'!$AS22="|","|",Y$27+'INF S5 272-354'!$AS22)</f>
        <v>|</v>
      </c>
      <c r="Z31" s="207">
        <f ca="1">IF('INF S5 272-354'!$AQ22="|","|",Z$27+'INF S5 272-354'!$AQ22)</f>
        <v>0.65403379629629621</v>
      </c>
      <c r="AA31" s="207"/>
      <c r="AB31" s="83">
        <f ca="1">IF('INF S5 272-354'!$AQ22="|","|",AB$27+'INF S5 272-354'!$AQ22)</f>
        <v>0.67458338458994704</v>
      </c>
      <c r="AC31" s="207">
        <f ca="1">IF('INF S5 272-354'!$AQ22="|","|",AC$27+'INF S5 272-354'!$AQ22)</f>
        <v>0.69570046296296295</v>
      </c>
      <c r="AD31" s="207"/>
      <c r="AE31" s="83">
        <f ca="1">IF('INF S5 272-354'!$AQ22="|","|",AE$27+'INF S5 272-354'!$AQ22)</f>
        <v>0.71625005125661367</v>
      </c>
      <c r="AF31" s="207">
        <f ca="1">IF('INF S5 272-354'!$AQ22="|","|",AF$27+'INF S5 272-354'!$AQ22)</f>
        <v>0.73736712962962958</v>
      </c>
      <c r="AG31" s="83"/>
      <c r="AH31" s="83">
        <f ca="1">IF('INF S5 272-354'!$AQ22="|","|",AH$27+'INF S5 272-354'!$AQ22)</f>
        <v>0.7579167179232803</v>
      </c>
      <c r="AI31" s="207">
        <f ca="1">IF('INF S5 272-354'!$AQ22="|","|",AI$27+'INF S5 272-354'!$AQ22)</f>
        <v>0.77903379629629621</v>
      </c>
      <c r="AJ31" s="190" t="str">
        <f ca="1">IF('INF S5 272-354'!$AS22="|","|",AJ$27+'INF S5 272-354'!$AS22)</f>
        <v>|</v>
      </c>
      <c r="AK31" s="83">
        <f ca="1">IF('INF S5 272-354'!$AQ22="|","|",AK$27+'INF S5 272-354'!$AQ22)</f>
        <v>0.79958338458994693</v>
      </c>
      <c r="AL31" s="207">
        <f ca="1">IF('INF S5 272-354'!$AQ22="|","|",AL$27+'INF S5 272-354'!$AQ22)</f>
        <v>0.82070046296296295</v>
      </c>
      <c r="AM31" s="83"/>
      <c r="AN31" s="83">
        <f ca="1">IF('INF S5 272-354'!$AQ22="|","|",AN$27+'INF S5 272-354'!$AQ22)</f>
        <v>0.86208338458994693</v>
      </c>
      <c r="AO31" s="83"/>
      <c r="AP31" s="207">
        <f ca="1">IF('INF S5 272-354'!$AQ22="|","|",AP$27+'INF S5 272-354'!$AQ22)</f>
        <v>0.90403379629629621</v>
      </c>
      <c r="AQ31" s="88"/>
      <c r="AR31" s="83">
        <f ca="1">IF('INF S5 272-354'!$AQ22="|","|",AR$27+'INF S5 272-354'!$AQ22)</f>
        <v>0.9454167179232803</v>
      </c>
      <c r="AS31" s="207"/>
      <c r="AT31" s="83">
        <f ca="1">IF('INF S5 272-354'!$AQ22="|","|",AT$27+'INF S5 272-354'!$AQ22)</f>
        <v>0.98708338458994693</v>
      </c>
      <c r="AU31" s="83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Z31" s="187">
        <f ca="1">'INF S5 272-354'!$AH22</f>
        <v>12.423</v>
      </c>
      <c r="DA31" s="153" t="str">
        <f ca="1">'INF S5 272-354'!$AI22</f>
        <v>Złotniki</v>
      </c>
      <c r="DB31" s="89"/>
      <c r="DC31" s="207">
        <f ca="1">IF('INF S5 272-354'!$AY22="|","|",DC$40+'INF S5 272-354'!$AY22)</f>
        <v>0.20166284722222222</v>
      </c>
      <c r="DD31" s="2"/>
      <c r="DE31" s="83">
        <f ca="1">IF('INF S5 272-354'!$AY22="|","|",DE$40+'INF S5 272-354'!$AY22)</f>
        <v>0.24332951388888888</v>
      </c>
      <c r="DF31" s="83"/>
      <c r="DG31" s="207">
        <f ca="1">IF('INF S5 272-354'!$AY22="|","|",DG$40+'INF S5 272-354'!$AY22)</f>
        <v>0.26416284722222222</v>
      </c>
      <c r="DH31" s="83">
        <f ca="1">IF('INF S5 272-354'!$AY22="|","|",DH$40+'INF S5 272-354'!$AY22)</f>
        <v>0.28499618055555553</v>
      </c>
      <c r="DI31" s="207">
        <f ca="1">IF('INF S5 272-354'!$AY22="|","|",DI$40+'INF S5 272-354'!$AY22)</f>
        <v>0.3058295138888889</v>
      </c>
      <c r="DJ31" s="207"/>
      <c r="DK31" s="83">
        <f ca="1">IF('INF S5 272-354'!$AY22="|","|",DK$40+'INF S5 272-354'!$AY22)</f>
        <v>0.32666284722222227</v>
      </c>
      <c r="DL31" s="207">
        <f ca="1">IF('INF S5 272-354'!$AY22="|","|",DL$40+'INF S5 272-354'!$AY22)</f>
        <v>0.34749618055555553</v>
      </c>
      <c r="DM31" s="207"/>
      <c r="DN31" s="83">
        <f ca="1">IF('INF S5 272-354'!$AY22="|","|",DN$40+'INF S5 272-354'!$AY22)</f>
        <v>0.3683295138888889</v>
      </c>
      <c r="DO31" s="87"/>
      <c r="DP31" s="207">
        <f ca="1">IF('INF S5 272-354'!$AY22="|","|",DP$40+'INF S5 272-354'!$AY22)</f>
        <v>0.38916284722222216</v>
      </c>
      <c r="DQ31" s="83">
        <f ca="1">IF('INF S5 272-354'!$AY22="|","|",DQ$40+'INF S5 272-354'!$AY22)</f>
        <v>0.4308295138888889</v>
      </c>
      <c r="DR31" s="190" t="str">
        <f ca="1">IF('INF S5 272-354'!$BA22="|","|",DR$40+'INF S5 272-354'!$BA22)</f>
        <v>|</v>
      </c>
      <c r="DS31" s="83"/>
      <c r="DT31" s="87"/>
      <c r="DU31" s="207">
        <f ca="1">IF('INF S5 272-354'!$AY22="|","|",DU$40+'INF S5 272-354'!$AY22)</f>
        <v>0.47249618055555553</v>
      </c>
      <c r="DV31" s="88"/>
      <c r="DW31" s="83">
        <f ca="1">IF('INF S5 272-354'!$AY22="|","|",DW$40+'INF S5 272-354'!$AY22)</f>
        <v>0.51416284722222216</v>
      </c>
      <c r="DX31" s="83"/>
      <c r="DY31" s="207">
        <f ca="1">IF('INF S5 272-354'!$AY22="|","|",DY$40+'INF S5 272-354'!$AY22)</f>
        <v>0.5558295138888889</v>
      </c>
      <c r="DZ31" s="83">
        <f ca="1">IF('INF S5 272-354'!$AY22="|","|",DZ$40+'INF S5 272-354'!$AY22)</f>
        <v>0.59749618055555553</v>
      </c>
      <c r="EA31" s="190" t="str">
        <f ca="1">IF('INF S5 272-354'!$BA22="|","|",EA$40+'INF S5 272-354'!$BA22)</f>
        <v>|</v>
      </c>
      <c r="EB31" s="83"/>
      <c r="EC31" s="87"/>
      <c r="ED31" s="207">
        <f ca="1">IF('INF S5 272-354'!$AY22="|","|",ED$40+'INF S5 272-354'!$AY22)</f>
        <v>0.63916284722222227</v>
      </c>
      <c r="EE31" s="83">
        <f ca="1">IF('INF S5 272-354'!$AY22="|","|",EE$40+'INF S5 272-354'!$AY22)</f>
        <v>0.65999618055555553</v>
      </c>
      <c r="EF31" s="83"/>
      <c r="EG31" s="207">
        <f ca="1">IF('INF S5 272-354'!$AY22="|","|",EG$40+'INF S5 272-354'!$AY22)</f>
        <v>0.6808295138888889</v>
      </c>
      <c r="EH31" s="83">
        <f ca="1">IF('INF S5 272-354'!$AY22="|","|",EH$40+'INF S5 272-354'!$AY22)</f>
        <v>0.70166284722222227</v>
      </c>
      <c r="EI31" s="88"/>
      <c r="EJ31" s="207">
        <f ca="1">IF('INF S5 272-354'!$AY22="|","|",EJ$40+'INF S5 272-354'!$AY22)</f>
        <v>0.72249618055555564</v>
      </c>
      <c r="EK31" s="83">
        <f ca="1">IF('INF S5 272-354'!$AY22="|","|",EK$40+'INF S5 272-354'!$AY22)</f>
        <v>0.7433295138888889</v>
      </c>
      <c r="EL31" s="207">
        <f ca="1">IF('INF S5 272-354'!$AY22="|","|",EL$40+'INF S5 272-354'!$AY22)</f>
        <v>0.76416284722222227</v>
      </c>
      <c r="EM31" s="190" t="str">
        <f ca="1">IF('INF S5 272-354'!$BA22="|","|",EM$40+'INF S5 272-354'!$BA22)</f>
        <v>|</v>
      </c>
      <c r="EN31" s="190"/>
      <c r="EO31" s="83">
        <f ca="1">IF('INF S5 272-354'!$AY22="|","|",EO$40+'INF S5 272-354'!$AY22)</f>
        <v>0.78499618055555564</v>
      </c>
      <c r="EP31" s="83"/>
      <c r="EQ31" s="207">
        <f ca="1">IF('INF S5 272-354'!$AY22="|","|",EQ$40+'INF S5 272-354'!$AY22)</f>
        <v>0.80582951388888902</v>
      </c>
      <c r="ER31" s="87"/>
      <c r="ES31" s="83">
        <f ca="1">IF('INF S5 272-354'!$AY22="|","|",ES$40+'INF S5 272-354'!$AY22)</f>
        <v>0.84749618055555564</v>
      </c>
      <c r="ET31" s="207">
        <f ca="1">IF('INF S5 272-354'!$AY22="|","|",ET$40+'INF S5 272-354'!$AY22)</f>
        <v>0.88916284722222227</v>
      </c>
      <c r="EU31" s="207"/>
      <c r="EV31" s="83">
        <f ca="1">IF('INF S5 272-354'!$AY22="|","|",EV$40+'INF S5 272-354'!$AY22)</f>
        <v>0.93082951388888902</v>
      </c>
      <c r="EW31" s="190" t="str">
        <f ca="1">IF('INF S5 272-354'!$BA22="|","|",EW$40+'INF S5 272-354'!$BA22)</f>
        <v>|</v>
      </c>
      <c r="EX31" s="190"/>
      <c r="EY31" s="83">
        <f ca="1">IF('INF S5 272-354'!$AY22="|","|",EY$40+'INF S5 272-354'!$AY22)</f>
        <v>0.97249618055555564</v>
      </c>
    </row>
    <row r="32" spans="1:155">
      <c r="A32" s="187">
        <f ca="1">'INF S5 272-354'!$AH23</f>
        <v>14.195</v>
      </c>
      <c r="B32" s="286" t="str">
        <f ca="1">'INF S5 272-354'!$AI23</f>
        <v>Złotkowo</v>
      </c>
      <c r="C32" s="89"/>
      <c r="D32" s="83">
        <f ca="1">IF('INF S5 272-354'!$AQ23="|","|",D$27+'INF S5 272-354'!$AQ23)</f>
        <v>0.25946157903439154</v>
      </c>
      <c r="E32" s="207">
        <f ca="1">IF('INF S5 272-354'!$AQ23="|","|",E$27+'INF S5 272-354'!$AQ23)</f>
        <v>0.28057865740740739</v>
      </c>
      <c r="F32" s="190" t="str">
        <f ca="1">IF('INF S5 272-354'!$AS23="|","|",F$27+'INF S5 272-354'!$AS23)</f>
        <v>|</v>
      </c>
      <c r="G32" s="83">
        <f ca="1">IF('INF S5 272-354'!$AQ23="|","|",G$27+'INF S5 272-354'!$AQ23)</f>
        <v>0.30112824570105823</v>
      </c>
      <c r="H32" s="207">
        <f ca="1">IF('INF S5 272-354'!$AQ23="|","|",H$27+'INF S5 272-354'!$AQ23)</f>
        <v>0.32224532407407402</v>
      </c>
      <c r="I32" s="83"/>
      <c r="J32" s="83">
        <f ca="1">IF('INF S5 272-354'!$AQ23="|","|",J$27+'INF S5 272-354'!$AQ23)</f>
        <v>0.34279491236772486</v>
      </c>
      <c r="K32" s="207">
        <f ca="1">IF('INF S5 272-354'!$AQ23="|","|",K$27+'INF S5 272-354'!$AQ23)</f>
        <v>0.36391199074074071</v>
      </c>
      <c r="L32" s="83"/>
      <c r="M32" s="83">
        <f ca="1">IF('INF S5 272-354'!$AQ23="|","|",M$27+'INF S5 272-354'!$AQ23)</f>
        <v>0.38446157903439154</v>
      </c>
      <c r="N32" s="207">
        <f ca="1">IF('INF S5 272-354'!$AQ23="|","|",N$27+'INF S5 272-354'!$AQ23)</f>
        <v>0.40557865740740739</v>
      </c>
      <c r="O32" s="87"/>
      <c r="P32" s="83">
        <f ca="1">IF('INF S5 272-354'!$AQ23="|","|",P$27+'INF S5 272-354'!$AQ23)</f>
        <v>0.44696157903439154</v>
      </c>
      <c r="Q32" s="190" t="str">
        <f ca="1">IF('INF S5 272-354'!$AS23="|","|",Q$27+'INF S5 272-354'!$AS23)</f>
        <v>|</v>
      </c>
      <c r="R32" s="207">
        <f ca="1">IF('INF S5 272-354'!$AQ23="|","|",R$27+'INF S5 272-354'!$AQ23)</f>
        <v>0.48891199074074071</v>
      </c>
      <c r="S32" s="83"/>
      <c r="T32" s="83">
        <f ca="1">IF('INF S5 272-354'!$AQ23="|","|",T$27+'INF S5 272-354'!$AQ23)</f>
        <v>0.53029491236772486</v>
      </c>
      <c r="U32" s="83"/>
      <c r="V32" s="207">
        <f ca="1">IF('INF S5 272-354'!$AQ23="|","|",V$27+'INF S5 272-354'!$AQ23)</f>
        <v>0.57224532407407414</v>
      </c>
      <c r="W32" s="88"/>
      <c r="X32" s="83">
        <f ca="1">IF('INF S5 272-354'!$AQ23="|","|",X$27+'INF S5 272-354'!$AQ23)</f>
        <v>0.61362824570105823</v>
      </c>
      <c r="Y32" s="190" t="str">
        <f ca="1">IF('INF S5 272-354'!$AS23="|","|",Y$27+'INF S5 272-354'!$AS23)</f>
        <v>|</v>
      </c>
      <c r="Z32" s="207">
        <f ca="1">IF('INF S5 272-354'!$AQ23="|","|",Z$27+'INF S5 272-354'!$AQ23)</f>
        <v>0.65557865740740739</v>
      </c>
      <c r="AA32" s="207"/>
      <c r="AB32" s="83">
        <f ca="1">IF('INF S5 272-354'!$AQ23="|","|",AB$27+'INF S5 272-354'!$AQ23)</f>
        <v>0.67612824570105823</v>
      </c>
      <c r="AC32" s="207">
        <f ca="1">IF('INF S5 272-354'!$AQ23="|","|",AC$27+'INF S5 272-354'!$AQ23)</f>
        <v>0.69724532407407414</v>
      </c>
      <c r="AD32" s="207"/>
      <c r="AE32" s="83">
        <f ca="1">IF('INF S5 272-354'!$AQ23="|","|",AE$27+'INF S5 272-354'!$AQ23)</f>
        <v>0.71779491236772486</v>
      </c>
      <c r="AF32" s="207">
        <f ca="1">IF('INF S5 272-354'!$AQ23="|","|",AF$27+'INF S5 272-354'!$AQ23)</f>
        <v>0.73891199074074077</v>
      </c>
      <c r="AG32" s="83"/>
      <c r="AH32" s="83">
        <f ca="1">IF('INF S5 272-354'!$AQ23="|","|",AH$27+'INF S5 272-354'!$AQ23)</f>
        <v>0.75946157903439149</v>
      </c>
      <c r="AI32" s="207">
        <f ca="1">IF('INF S5 272-354'!$AQ23="|","|",AI$27+'INF S5 272-354'!$AQ23)</f>
        <v>0.78057865740740739</v>
      </c>
      <c r="AJ32" s="190" t="str">
        <f ca="1">IF('INF S5 272-354'!$AS23="|","|",AJ$27+'INF S5 272-354'!$AS23)</f>
        <v>|</v>
      </c>
      <c r="AK32" s="83">
        <f ca="1">IF('INF S5 272-354'!$AQ23="|","|",AK$27+'INF S5 272-354'!$AQ23)</f>
        <v>0.80112824570105812</v>
      </c>
      <c r="AL32" s="207">
        <f ca="1">IF('INF S5 272-354'!$AQ23="|","|",AL$27+'INF S5 272-354'!$AQ23)</f>
        <v>0.82224532407407414</v>
      </c>
      <c r="AM32" s="83"/>
      <c r="AN32" s="83">
        <f ca="1">IF('INF S5 272-354'!$AQ23="|","|",AN$27+'INF S5 272-354'!$AQ23)</f>
        <v>0.86362824570105812</v>
      </c>
      <c r="AO32" s="83"/>
      <c r="AP32" s="207">
        <f ca="1">IF('INF S5 272-354'!$AQ23="|","|",AP$27+'INF S5 272-354'!$AQ23)</f>
        <v>0.90557865740740739</v>
      </c>
      <c r="AQ32" s="88"/>
      <c r="AR32" s="83">
        <f ca="1">IF('INF S5 272-354'!$AQ23="|","|",AR$27+'INF S5 272-354'!$AQ23)</f>
        <v>0.94696157903439149</v>
      </c>
      <c r="AS32" s="207"/>
      <c r="AT32" s="83">
        <f ca="1">IF('INF S5 272-354'!$AQ23="|","|",AT$27+'INF S5 272-354'!$AQ23)</f>
        <v>0.98862824570105812</v>
      </c>
      <c r="AU32" s="83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Z32" s="187">
        <f ca="1">'INF S5 272-354'!$AH23</f>
        <v>14.195</v>
      </c>
      <c r="DA32" s="286" t="str">
        <f ca="1">'INF S5 272-354'!$AI23</f>
        <v>Złotkowo</v>
      </c>
      <c r="DB32" s="89"/>
      <c r="DC32" s="207">
        <f ca="1">IF('INF S5 272-354'!$AY23="|","|",DC$40+'INF S5 272-354'!$AY23)</f>
        <v>0.20011798611111109</v>
      </c>
      <c r="DD32" s="2"/>
      <c r="DE32" s="83">
        <f ca="1">IF('INF S5 272-354'!$AY23="|","|",DE$40+'INF S5 272-354'!$AY23)</f>
        <v>0.24178465277777778</v>
      </c>
      <c r="DF32" s="83"/>
      <c r="DG32" s="207">
        <f ca="1">IF('INF S5 272-354'!$AY23="|","|",DG$40+'INF S5 272-354'!$AY23)</f>
        <v>0.26261798611111109</v>
      </c>
      <c r="DH32" s="83">
        <f ca="1">IF('INF S5 272-354'!$AY23="|","|",DH$40+'INF S5 272-354'!$AY23)</f>
        <v>0.28345131944444446</v>
      </c>
      <c r="DI32" s="207">
        <f ca="1">IF('INF S5 272-354'!$AY23="|","|",DI$40+'INF S5 272-354'!$AY23)</f>
        <v>0.30428465277777778</v>
      </c>
      <c r="DJ32" s="207"/>
      <c r="DK32" s="83">
        <f ca="1">IF('INF S5 272-354'!$AY23="|","|",DK$40+'INF S5 272-354'!$AY23)</f>
        <v>0.32511798611111115</v>
      </c>
      <c r="DL32" s="207">
        <f ca="1">IF('INF S5 272-354'!$AY23="|","|",DL$40+'INF S5 272-354'!$AY23)</f>
        <v>0.34595131944444446</v>
      </c>
      <c r="DM32" s="207"/>
      <c r="DN32" s="83">
        <f ca="1">IF('INF S5 272-354'!$AY23="|","|",DN$40+'INF S5 272-354'!$AY23)</f>
        <v>0.36678465277777778</v>
      </c>
      <c r="DO32" s="87"/>
      <c r="DP32" s="207">
        <f ca="1">IF('INF S5 272-354'!$AY23="|","|",DP$40+'INF S5 272-354'!$AY23)</f>
        <v>0.38761798611111109</v>
      </c>
      <c r="DQ32" s="83">
        <f ca="1">IF('INF S5 272-354'!$AY23="|","|",DQ$40+'INF S5 272-354'!$AY23)</f>
        <v>0.42928465277777778</v>
      </c>
      <c r="DR32" s="190" t="str">
        <f ca="1">IF('INF S5 272-354'!$BA23="|","|",DR$40+'INF S5 272-354'!$BA23)</f>
        <v>|</v>
      </c>
      <c r="DS32" s="83"/>
      <c r="DT32" s="87"/>
      <c r="DU32" s="207">
        <f ca="1">IF('INF S5 272-354'!$AY23="|","|",DU$40+'INF S5 272-354'!$AY23)</f>
        <v>0.47095131944444446</v>
      </c>
      <c r="DV32" s="88"/>
      <c r="DW32" s="83">
        <f ca="1">IF('INF S5 272-354'!$AY23="|","|",DW$40+'INF S5 272-354'!$AY23)</f>
        <v>0.51261798611111109</v>
      </c>
      <c r="DX32" s="83"/>
      <c r="DY32" s="207">
        <f ca="1">IF('INF S5 272-354'!$AY23="|","|",DY$40+'INF S5 272-354'!$AY23)</f>
        <v>0.55428465277777772</v>
      </c>
      <c r="DZ32" s="83">
        <f ca="1">IF('INF S5 272-354'!$AY23="|","|",DZ$40+'INF S5 272-354'!$AY23)</f>
        <v>0.59595131944444435</v>
      </c>
      <c r="EA32" s="190" t="str">
        <f ca="1">IF('INF S5 272-354'!$BA23="|","|",EA$40+'INF S5 272-354'!$BA23)</f>
        <v>|</v>
      </c>
      <c r="EB32" s="83"/>
      <c r="EC32" s="87"/>
      <c r="ED32" s="207">
        <f ca="1">IF('INF S5 272-354'!$AY23="|","|",ED$40+'INF S5 272-354'!$AY23)</f>
        <v>0.63761798611111109</v>
      </c>
      <c r="EE32" s="83">
        <f ca="1">IF('INF S5 272-354'!$AY23="|","|",EE$40+'INF S5 272-354'!$AY23)</f>
        <v>0.65845131944444435</v>
      </c>
      <c r="EF32" s="83"/>
      <c r="EG32" s="207">
        <f ca="1">IF('INF S5 272-354'!$AY23="|","|",EG$40+'INF S5 272-354'!$AY23)</f>
        <v>0.67928465277777772</v>
      </c>
      <c r="EH32" s="83">
        <f ca="1">IF('INF S5 272-354'!$AY23="|","|",EH$40+'INF S5 272-354'!$AY23)</f>
        <v>0.70011798611111109</v>
      </c>
      <c r="EI32" s="88"/>
      <c r="EJ32" s="207">
        <f ca="1">IF('INF S5 272-354'!$AY23="|","|",EJ$40+'INF S5 272-354'!$AY23)</f>
        <v>0.72095131944444446</v>
      </c>
      <c r="EK32" s="83">
        <f ca="1">IF('INF S5 272-354'!$AY23="|","|",EK$40+'INF S5 272-354'!$AY23)</f>
        <v>0.74178465277777772</v>
      </c>
      <c r="EL32" s="207">
        <f ca="1">IF('INF S5 272-354'!$AY23="|","|",EL$40+'INF S5 272-354'!$AY23)</f>
        <v>0.76261798611111109</v>
      </c>
      <c r="EM32" s="190" t="str">
        <f ca="1">IF('INF S5 272-354'!$BA23="|","|",EM$40+'INF S5 272-354'!$BA23)</f>
        <v>|</v>
      </c>
      <c r="EN32" s="190"/>
      <c r="EO32" s="83">
        <f ca="1">IF('INF S5 272-354'!$AY23="|","|",EO$40+'INF S5 272-354'!$AY23)</f>
        <v>0.78345131944444446</v>
      </c>
      <c r="EP32" s="83"/>
      <c r="EQ32" s="207">
        <f ca="1">IF('INF S5 272-354'!$AY23="|","|",EQ$40+'INF S5 272-354'!$AY23)</f>
        <v>0.80428465277777783</v>
      </c>
      <c r="ER32" s="87"/>
      <c r="ES32" s="83">
        <f ca="1">IF('INF S5 272-354'!$AY23="|","|",ES$40+'INF S5 272-354'!$AY23)</f>
        <v>0.84595131944444446</v>
      </c>
      <c r="ET32" s="207">
        <f ca="1">IF('INF S5 272-354'!$AY23="|","|",ET$40+'INF S5 272-354'!$AY23)</f>
        <v>0.88761798611111109</v>
      </c>
      <c r="EU32" s="207"/>
      <c r="EV32" s="83">
        <f ca="1">IF('INF S5 272-354'!$AY23="|","|",EV$40+'INF S5 272-354'!$AY23)</f>
        <v>0.92928465277777783</v>
      </c>
      <c r="EW32" s="190" t="str">
        <f ca="1">IF('INF S5 272-354'!$BA23="|","|",EW$40+'INF S5 272-354'!$BA23)</f>
        <v>|</v>
      </c>
      <c r="EX32" s="190"/>
      <c r="EY32" s="83">
        <f ca="1">IF('INF S5 272-354'!$AY23="|","|",EY$40+'INF S5 272-354'!$AY23)</f>
        <v>0.97095131944444446</v>
      </c>
    </row>
    <row r="33" spans="1:155">
      <c r="A33" s="187">
        <f ca="1">'INF S5 272-354'!$AH24</f>
        <v>16.805</v>
      </c>
      <c r="B33" s="154" t="str">
        <f ca="1">'INF S5 272-354'!$AI24</f>
        <v>Golęczewo</v>
      </c>
      <c r="C33" s="89"/>
      <c r="D33" s="83">
        <f ca="1">IF('INF S5 272-354'!$AQ24="|","|",D$27+'INF S5 272-354'!$AQ24)</f>
        <v>0.26132650958994713</v>
      </c>
      <c r="E33" s="207">
        <f ca="1">IF('INF S5 272-354'!$AQ24="|","|",E$27+'INF S5 272-354'!$AQ24)</f>
        <v>0.28244358796296298</v>
      </c>
      <c r="F33" s="190" t="str">
        <f ca="1">IF('INF S5 272-354'!$AS24="|","|",F$27+'INF S5 272-354'!$AS24)</f>
        <v>|</v>
      </c>
      <c r="G33" s="83">
        <f ca="1">IF('INF S5 272-354'!$AQ24="|","|",G$27+'INF S5 272-354'!$AQ24)</f>
        <v>0.30299317625661382</v>
      </c>
      <c r="H33" s="207">
        <f ca="1">IF('INF S5 272-354'!$AQ24="|","|",H$27+'INF S5 272-354'!$AQ24)</f>
        <v>0.32411025462962961</v>
      </c>
      <c r="I33" s="83"/>
      <c r="J33" s="83">
        <f ca="1">IF('INF S5 272-354'!$AQ24="|","|",J$27+'INF S5 272-354'!$AQ24)</f>
        <v>0.34465984292328045</v>
      </c>
      <c r="K33" s="207">
        <f ca="1">IF('INF S5 272-354'!$AQ24="|","|",K$27+'INF S5 272-354'!$AQ24)</f>
        <v>0.3657769212962963</v>
      </c>
      <c r="L33" s="83"/>
      <c r="M33" s="83">
        <f ca="1">IF('INF S5 272-354'!$AQ24="|","|",M$27+'INF S5 272-354'!$AQ24)</f>
        <v>0.38632650958994713</v>
      </c>
      <c r="N33" s="207">
        <f ca="1">IF('INF S5 272-354'!$AQ24="|","|",N$27+'INF S5 272-354'!$AQ24)</f>
        <v>0.40744358796296298</v>
      </c>
      <c r="O33" s="87"/>
      <c r="P33" s="83">
        <f ca="1">IF('INF S5 272-354'!$AQ24="|","|",P$27+'INF S5 272-354'!$AQ24)</f>
        <v>0.44882650958994713</v>
      </c>
      <c r="Q33" s="190" t="str">
        <f ca="1">IF('INF S5 272-354'!$AS24="|","|",Q$27+'INF S5 272-354'!$AS24)</f>
        <v>|</v>
      </c>
      <c r="R33" s="207">
        <f ca="1">IF('INF S5 272-354'!$AQ24="|","|",R$27+'INF S5 272-354'!$AQ24)</f>
        <v>0.4907769212962963</v>
      </c>
      <c r="S33" s="83"/>
      <c r="T33" s="83">
        <f ca="1">IF('INF S5 272-354'!$AQ24="|","|",T$27+'INF S5 272-354'!$AQ24)</f>
        <v>0.53215984292328034</v>
      </c>
      <c r="U33" s="83"/>
      <c r="V33" s="207">
        <f ca="1">IF('INF S5 272-354'!$AQ24="|","|",V$27+'INF S5 272-354'!$AQ24)</f>
        <v>0.57411025462962961</v>
      </c>
      <c r="W33" s="88"/>
      <c r="X33" s="83">
        <f ca="1">IF('INF S5 272-354'!$AQ24="|","|",X$27+'INF S5 272-354'!$AQ24)</f>
        <v>0.61549317625661371</v>
      </c>
      <c r="Y33" s="190" t="str">
        <f ca="1">IF('INF S5 272-354'!$AS24="|","|",Y$27+'INF S5 272-354'!$AS24)</f>
        <v>|</v>
      </c>
      <c r="Z33" s="207">
        <f ca="1">IF('INF S5 272-354'!$AQ24="|","|",Z$27+'INF S5 272-354'!$AQ24)</f>
        <v>0.65744358796296287</v>
      </c>
      <c r="AA33" s="207"/>
      <c r="AB33" s="83">
        <f ca="1">IF('INF S5 272-354'!$AQ24="|","|",AB$27+'INF S5 272-354'!$AQ24)</f>
        <v>0.67799317625661371</v>
      </c>
      <c r="AC33" s="207">
        <f ca="1">IF('INF S5 272-354'!$AQ24="|","|",AC$27+'INF S5 272-354'!$AQ24)</f>
        <v>0.69911025462962961</v>
      </c>
      <c r="AD33" s="207"/>
      <c r="AE33" s="83">
        <f ca="1">IF('INF S5 272-354'!$AQ24="|","|",AE$27+'INF S5 272-354'!$AQ24)</f>
        <v>0.71965984292328034</v>
      </c>
      <c r="AF33" s="207">
        <f ca="1">IF('INF S5 272-354'!$AQ24="|","|",AF$27+'INF S5 272-354'!$AQ24)</f>
        <v>0.74077692129629624</v>
      </c>
      <c r="AG33" s="83"/>
      <c r="AH33" s="83">
        <f ca="1">IF('INF S5 272-354'!$AQ24="|","|",AH$27+'INF S5 272-354'!$AQ24)</f>
        <v>0.76132650958994696</v>
      </c>
      <c r="AI33" s="207">
        <f ca="1">IF('INF S5 272-354'!$AQ24="|","|",AI$27+'INF S5 272-354'!$AQ24)</f>
        <v>0.78244358796296287</v>
      </c>
      <c r="AJ33" s="190" t="str">
        <f ca="1">IF('INF S5 272-354'!$AS24="|","|",AJ$27+'INF S5 272-354'!$AS24)</f>
        <v>|</v>
      </c>
      <c r="AK33" s="83">
        <f ca="1">IF('INF S5 272-354'!$AQ24="|","|",AK$27+'INF S5 272-354'!$AQ24)</f>
        <v>0.80299317625661359</v>
      </c>
      <c r="AL33" s="207">
        <f ca="1">IF('INF S5 272-354'!$AQ24="|","|",AL$27+'INF S5 272-354'!$AQ24)</f>
        <v>0.82411025462962961</v>
      </c>
      <c r="AM33" s="83"/>
      <c r="AN33" s="83">
        <f ca="1">IF('INF S5 272-354'!$AQ24="|","|",AN$27+'INF S5 272-354'!$AQ24)</f>
        <v>0.86549317625661359</v>
      </c>
      <c r="AO33" s="83"/>
      <c r="AP33" s="207">
        <f ca="1">IF('INF S5 272-354'!$AQ24="|","|",AP$27+'INF S5 272-354'!$AQ24)</f>
        <v>0.90744358796296287</v>
      </c>
      <c r="AQ33" s="88"/>
      <c r="AR33" s="83">
        <f ca="1">IF('INF S5 272-354'!$AQ24="|","|",AR$27+'INF S5 272-354'!$AQ24)</f>
        <v>0.94882650958994696</v>
      </c>
      <c r="AS33" s="207"/>
      <c r="AT33" s="83">
        <f ca="1">IF('INF S5 272-354'!$AQ24="|","|",AT$27+'INF S5 272-354'!$AQ24)</f>
        <v>0.99049317625661359</v>
      </c>
      <c r="AU33" s="83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Z33" s="187">
        <f ca="1">'INF S5 272-354'!$AH24</f>
        <v>16.805</v>
      </c>
      <c r="DA33" s="154" t="str">
        <f ca="1">'INF S5 272-354'!$AI24</f>
        <v>Golęczewo</v>
      </c>
      <c r="DB33" s="89"/>
      <c r="DC33" s="207">
        <f ca="1">IF('INF S5 272-354'!$AY24="|","|",DC$40+'INF S5 272-354'!$AY24)</f>
        <v>0.19825305555555556</v>
      </c>
      <c r="DD33" s="2"/>
      <c r="DE33" s="83">
        <f ca="1">IF('INF S5 272-354'!$AY24="|","|",DE$40+'INF S5 272-354'!$AY24)</f>
        <v>0.23991972222222221</v>
      </c>
      <c r="DF33" s="83"/>
      <c r="DG33" s="207">
        <f ca="1">IF('INF S5 272-354'!$AY24="|","|",DG$40+'INF S5 272-354'!$AY24)</f>
        <v>0.26075305555555556</v>
      </c>
      <c r="DH33" s="83">
        <f ca="1">IF('INF S5 272-354'!$AY24="|","|",DH$40+'INF S5 272-354'!$AY24)</f>
        <v>0.28158638888888887</v>
      </c>
      <c r="DI33" s="207">
        <f ca="1">IF('INF S5 272-354'!$AY24="|","|",DI$40+'INF S5 272-354'!$AY24)</f>
        <v>0.30241972222222219</v>
      </c>
      <c r="DJ33" s="207"/>
      <c r="DK33" s="83">
        <f ca="1">IF('INF S5 272-354'!$AY24="|","|",DK$40+'INF S5 272-354'!$AY24)</f>
        <v>0.32325305555555556</v>
      </c>
      <c r="DL33" s="207">
        <f ca="1">IF('INF S5 272-354'!$AY24="|","|",DL$40+'INF S5 272-354'!$AY24)</f>
        <v>0.34408638888888887</v>
      </c>
      <c r="DM33" s="207"/>
      <c r="DN33" s="83">
        <f ca="1">IF('INF S5 272-354'!$AY24="|","|",DN$40+'INF S5 272-354'!$AY24)</f>
        <v>0.36491972222222219</v>
      </c>
      <c r="DO33" s="87"/>
      <c r="DP33" s="207">
        <f ca="1">IF('INF S5 272-354'!$AY24="|","|",DP$40+'INF S5 272-354'!$AY24)</f>
        <v>0.3857530555555555</v>
      </c>
      <c r="DQ33" s="83">
        <f ca="1">IF('INF S5 272-354'!$AY24="|","|",DQ$40+'INF S5 272-354'!$AY24)</f>
        <v>0.42741972222222219</v>
      </c>
      <c r="DR33" s="190" t="str">
        <f ca="1">IF('INF S5 272-354'!$BA24="|","|",DR$40+'INF S5 272-354'!$BA24)</f>
        <v>|</v>
      </c>
      <c r="DS33" s="83"/>
      <c r="DT33" s="87"/>
      <c r="DU33" s="207">
        <f ca="1">IF('INF S5 272-354'!$AY24="|","|",DU$40+'INF S5 272-354'!$AY24)</f>
        <v>0.46908638888888887</v>
      </c>
      <c r="DV33" s="88"/>
      <c r="DW33" s="83">
        <f ca="1">IF('INF S5 272-354'!$AY24="|","|",DW$40+'INF S5 272-354'!$AY24)</f>
        <v>0.5107530555555555</v>
      </c>
      <c r="DX33" s="83"/>
      <c r="DY33" s="207">
        <f ca="1">IF('INF S5 272-354'!$AY24="|","|",DY$40+'INF S5 272-354'!$AY24)</f>
        <v>0.55241972222222224</v>
      </c>
      <c r="DZ33" s="83">
        <f ca="1">IF('INF S5 272-354'!$AY24="|","|",DZ$40+'INF S5 272-354'!$AY24)</f>
        <v>0.59408638888888887</v>
      </c>
      <c r="EA33" s="190" t="str">
        <f ca="1">IF('INF S5 272-354'!$BA24="|","|",EA$40+'INF S5 272-354'!$BA24)</f>
        <v>|</v>
      </c>
      <c r="EB33" s="83"/>
      <c r="EC33" s="87"/>
      <c r="ED33" s="207">
        <f ca="1">IF('INF S5 272-354'!$AY24="|","|",ED$40+'INF S5 272-354'!$AY24)</f>
        <v>0.63575305555555561</v>
      </c>
      <c r="EE33" s="83">
        <f ca="1">IF('INF S5 272-354'!$AY24="|","|",EE$40+'INF S5 272-354'!$AY24)</f>
        <v>0.65658638888888887</v>
      </c>
      <c r="EF33" s="83"/>
      <c r="EG33" s="207">
        <f ca="1">IF('INF S5 272-354'!$AY24="|","|",EG$40+'INF S5 272-354'!$AY24)</f>
        <v>0.67741972222222224</v>
      </c>
      <c r="EH33" s="83">
        <f ca="1">IF('INF S5 272-354'!$AY24="|","|",EH$40+'INF S5 272-354'!$AY24)</f>
        <v>0.69825305555555561</v>
      </c>
      <c r="EI33" s="88"/>
      <c r="EJ33" s="207">
        <f ca="1">IF('INF S5 272-354'!$AY24="|","|",EJ$40+'INF S5 272-354'!$AY24)</f>
        <v>0.71908638888888898</v>
      </c>
      <c r="EK33" s="83">
        <f ca="1">IF('INF S5 272-354'!$AY24="|","|",EK$40+'INF S5 272-354'!$AY24)</f>
        <v>0.73991972222222224</v>
      </c>
      <c r="EL33" s="207">
        <f ca="1">IF('INF S5 272-354'!$AY24="|","|",EL$40+'INF S5 272-354'!$AY24)</f>
        <v>0.76075305555555561</v>
      </c>
      <c r="EM33" s="190" t="str">
        <f ca="1">IF('INF S5 272-354'!$BA24="|","|",EM$40+'INF S5 272-354'!$BA24)</f>
        <v>|</v>
      </c>
      <c r="EN33" s="190"/>
      <c r="EO33" s="83">
        <f ca="1">IF('INF S5 272-354'!$AY24="|","|",EO$40+'INF S5 272-354'!$AY24)</f>
        <v>0.78158638888888898</v>
      </c>
      <c r="EP33" s="83"/>
      <c r="EQ33" s="207">
        <f ca="1">IF('INF S5 272-354'!$AY24="|","|",EQ$40+'INF S5 272-354'!$AY24)</f>
        <v>0.80241972222222235</v>
      </c>
      <c r="ER33" s="87"/>
      <c r="ES33" s="83">
        <f ca="1">IF('INF S5 272-354'!$AY24="|","|",ES$40+'INF S5 272-354'!$AY24)</f>
        <v>0.84408638888888898</v>
      </c>
      <c r="ET33" s="207">
        <f ca="1">IF('INF S5 272-354'!$AY24="|","|",ET$40+'INF S5 272-354'!$AY24)</f>
        <v>0.88575305555555561</v>
      </c>
      <c r="EU33" s="207"/>
      <c r="EV33" s="83">
        <f ca="1">IF('INF S5 272-354'!$AY24="|","|",EV$40+'INF S5 272-354'!$AY24)</f>
        <v>0.92741972222222235</v>
      </c>
      <c r="EW33" s="190" t="str">
        <f ca="1">IF('INF S5 272-354'!$BA24="|","|",EW$40+'INF S5 272-354'!$BA24)</f>
        <v>|</v>
      </c>
      <c r="EX33" s="190"/>
      <c r="EY33" s="83">
        <f ca="1">IF('INF S5 272-354'!$AY24="|","|",EY$40+'INF S5 272-354'!$AY24)</f>
        <v>0.96908638888888898</v>
      </c>
    </row>
    <row r="34" spans="1:155">
      <c r="A34" s="187">
        <f ca="1">'INF S5 272-354'!$AH25</f>
        <v>19.645</v>
      </c>
      <c r="B34" s="154" t="str">
        <f ca="1">'INF S5 272-354'!$AI25</f>
        <v>Chludowo</v>
      </c>
      <c r="C34" s="89"/>
      <c r="D34" s="83">
        <f ca="1">IF('INF S5 272-354'!$AQ25="|","|",D$27+'INF S5 272-354'!$AQ25)</f>
        <v>0.26327928736772488</v>
      </c>
      <c r="E34" s="207">
        <f ca="1">IF('INF S5 272-354'!$AQ25="|","|",E$27+'INF S5 272-354'!$AQ25)</f>
        <v>0.28439636574074073</v>
      </c>
      <c r="F34" s="190" t="str">
        <f ca="1">IF('INF S5 272-354'!$AS25="|","|",F$27+'INF S5 272-354'!$AS25)</f>
        <v>|</v>
      </c>
      <c r="G34" s="83">
        <f ca="1">IF('INF S5 272-354'!$AQ25="|","|",G$27+'INF S5 272-354'!$AQ25)</f>
        <v>0.30494595403439156</v>
      </c>
      <c r="H34" s="207">
        <f ca="1">IF('INF S5 272-354'!$AQ25="|","|",H$27+'INF S5 272-354'!$AQ25)</f>
        <v>0.32606303240740736</v>
      </c>
      <c r="I34" s="83"/>
      <c r="J34" s="83">
        <f ca="1">IF('INF S5 272-354'!$AQ25="|","|",J$27+'INF S5 272-354'!$AQ25)</f>
        <v>0.34661262070105819</v>
      </c>
      <c r="K34" s="207">
        <f ca="1">IF('INF S5 272-354'!$AQ25="|","|",K$27+'INF S5 272-354'!$AQ25)</f>
        <v>0.36772969907407405</v>
      </c>
      <c r="L34" s="83"/>
      <c r="M34" s="83">
        <f ca="1">IF('INF S5 272-354'!$AQ25="|","|",M$27+'INF S5 272-354'!$AQ25)</f>
        <v>0.38827928736772488</v>
      </c>
      <c r="N34" s="207">
        <f ca="1">IF('INF S5 272-354'!$AQ25="|","|",N$27+'INF S5 272-354'!$AQ25)</f>
        <v>0.40939636574074073</v>
      </c>
      <c r="O34" s="87"/>
      <c r="P34" s="83">
        <f ca="1">IF('INF S5 272-354'!$AQ25="|","|",P$27+'INF S5 272-354'!$AQ25)</f>
        <v>0.45077928736772488</v>
      </c>
      <c r="Q34" s="190" t="str">
        <f ca="1">IF('INF S5 272-354'!$AS25="|","|",Q$27+'INF S5 272-354'!$AS25)</f>
        <v>|</v>
      </c>
      <c r="R34" s="207">
        <f ca="1">IF('INF S5 272-354'!$AQ25="|","|",R$27+'INF S5 272-354'!$AQ25)</f>
        <v>0.49272969907407405</v>
      </c>
      <c r="S34" s="83"/>
      <c r="T34" s="83">
        <f ca="1">IF('INF S5 272-354'!$AQ25="|","|",T$27+'INF S5 272-354'!$AQ25)</f>
        <v>0.53411262070105814</v>
      </c>
      <c r="U34" s="83"/>
      <c r="V34" s="207">
        <f ca="1">IF('INF S5 272-354'!$AQ25="|","|",V$27+'INF S5 272-354'!$AQ25)</f>
        <v>0.57606303240740742</v>
      </c>
      <c r="W34" s="88"/>
      <c r="X34" s="83">
        <f ca="1">IF('INF S5 272-354'!$AQ25="|","|",X$27+'INF S5 272-354'!$AQ25)</f>
        <v>0.61744595403439151</v>
      </c>
      <c r="Y34" s="190" t="str">
        <f ca="1">IF('INF S5 272-354'!$AS25="|","|",Y$27+'INF S5 272-354'!$AS25)</f>
        <v>|</v>
      </c>
      <c r="Z34" s="207">
        <f ca="1">IF('INF S5 272-354'!$AQ25="|","|",Z$27+'INF S5 272-354'!$AQ25)</f>
        <v>0.65939636574074068</v>
      </c>
      <c r="AA34" s="207"/>
      <c r="AB34" s="83">
        <f ca="1">IF('INF S5 272-354'!$AQ25="|","|",AB$27+'INF S5 272-354'!$AQ25)</f>
        <v>0.67994595403439151</v>
      </c>
      <c r="AC34" s="207">
        <f ca="1">IF('INF S5 272-354'!$AQ25="|","|",AC$27+'INF S5 272-354'!$AQ25)</f>
        <v>0.70106303240740742</v>
      </c>
      <c r="AD34" s="207"/>
      <c r="AE34" s="83">
        <f ca="1">IF('INF S5 272-354'!$AQ25="|","|",AE$27+'INF S5 272-354'!$AQ25)</f>
        <v>0.72161262070105814</v>
      </c>
      <c r="AF34" s="207">
        <f ca="1">IF('INF S5 272-354'!$AQ25="|","|",AF$27+'INF S5 272-354'!$AQ25)</f>
        <v>0.74272969907407405</v>
      </c>
      <c r="AG34" s="83"/>
      <c r="AH34" s="83">
        <f ca="1">IF('INF S5 272-354'!$AQ25="|","|",AH$27+'INF S5 272-354'!$AQ25)</f>
        <v>0.76327928736772477</v>
      </c>
      <c r="AI34" s="207">
        <f ca="1">IF('INF S5 272-354'!$AQ25="|","|",AI$27+'INF S5 272-354'!$AQ25)</f>
        <v>0.78439636574074068</v>
      </c>
      <c r="AJ34" s="190" t="str">
        <f ca="1">IF('INF S5 272-354'!$AS25="|","|",AJ$27+'INF S5 272-354'!$AS25)</f>
        <v>|</v>
      </c>
      <c r="AK34" s="83">
        <f ca="1">IF('INF S5 272-354'!$AQ25="|","|",AK$27+'INF S5 272-354'!$AQ25)</f>
        <v>0.8049459540343914</v>
      </c>
      <c r="AL34" s="207">
        <f ca="1">IF('INF S5 272-354'!$AQ25="|","|",AL$27+'INF S5 272-354'!$AQ25)</f>
        <v>0.82606303240740742</v>
      </c>
      <c r="AM34" s="83"/>
      <c r="AN34" s="83">
        <f ca="1">IF('INF S5 272-354'!$AQ25="|","|",AN$27+'INF S5 272-354'!$AQ25)</f>
        <v>0.8674459540343914</v>
      </c>
      <c r="AO34" s="83"/>
      <c r="AP34" s="207">
        <f ca="1">IF('INF S5 272-354'!$AQ25="|","|",AP$27+'INF S5 272-354'!$AQ25)</f>
        <v>0.90939636574074068</v>
      </c>
      <c r="AQ34" s="88"/>
      <c r="AR34" s="83">
        <f ca="1">IF('INF S5 272-354'!$AQ25="|","|",AR$27+'INF S5 272-354'!$AQ25)</f>
        <v>0.95077928736772477</v>
      </c>
      <c r="AS34" s="207"/>
      <c r="AT34" s="83">
        <f ca="1">IF('INF S5 272-354'!$AQ25="|","|",AT$27+'INF S5 272-354'!$AQ25)</f>
        <v>0.9924459540343914</v>
      </c>
      <c r="AU34" s="83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D34" s="175"/>
      <c r="CE34" s="175"/>
      <c r="CF34" s="175"/>
      <c r="CG34" s="175"/>
      <c r="CH34" s="175"/>
      <c r="CI34" s="175"/>
      <c r="CJ34" s="175"/>
      <c r="CK34" s="175"/>
      <c r="CL34" s="175"/>
      <c r="CM34" s="175"/>
      <c r="CN34" s="175"/>
      <c r="CO34" s="175"/>
      <c r="CP34" s="175"/>
      <c r="CQ34" s="175"/>
      <c r="CR34" s="175"/>
      <c r="CS34" s="175"/>
      <c r="CT34" s="175"/>
      <c r="CU34" s="175"/>
      <c r="CV34" s="175"/>
      <c r="CW34" s="175"/>
      <c r="CX34" s="175"/>
      <c r="CZ34" s="187">
        <f ca="1">'INF S5 272-354'!$AH25</f>
        <v>19.645</v>
      </c>
      <c r="DA34" s="154" t="str">
        <f ca="1">'INF S5 272-354'!$AI25</f>
        <v>Chludowo</v>
      </c>
      <c r="DB34" s="89"/>
      <c r="DC34" s="207">
        <f ca="1">IF('INF S5 272-354'!$AY25="|","|",DC$40+'INF S5 272-354'!$AY25)</f>
        <v>0.19630027777777778</v>
      </c>
      <c r="DD34" s="2"/>
      <c r="DE34" s="83">
        <f ca="1">IF('INF S5 272-354'!$AY25="|","|",DE$40+'INF S5 272-354'!$AY25)</f>
        <v>0.23796694444444444</v>
      </c>
      <c r="DF34" s="83"/>
      <c r="DG34" s="207">
        <f ca="1">IF('INF S5 272-354'!$AY25="|","|",DG$40+'INF S5 272-354'!$AY25)</f>
        <v>0.25880027777777775</v>
      </c>
      <c r="DH34" s="83">
        <f ca="1">IF('INF S5 272-354'!$AY25="|","|",DH$40+'INF S5 272-354'!$AY25)</f>
        <v>0.27963361111111112</v>
      </c>
      <c r="DI34" s="207">
        <f ca="1">IF('INF S5 272-354'!$AY25="|","|",DI$40+'INF S5 272-354'!$AY25)</f>
        <v>0.30046694444444444</v>
      </c>
      <c r="DJ34" s="207"/>
      <c r="DK34" s="83">
        <f ca="1">IF('INF S5 272-354'!$AY25="|","|",DK$40+'INF S5 272-354'!$AY25)</f>
        <v>0.32130027777777781</v>
      </c>
      <c r="DL34" s="207">
        <f ca="1">IF('INF S5 272-354'!$AY25="|","|",DL$40+'INF S5 272-354'!$AY25)</f>
        <v>0.34213361111111112</v>
      </c>
      <c r="DM34" s="207"/>
      <c r="DN34" s="83">
        <f ca="1">IF('INF S5 272-354'!$AY25="|","|",DN$40+'INF S5 272-354'!$AY25)</f>
        <v>0.36296694444444444</v>
      </c>
      <c r="DO34" s="87"/>
      <c r="DP34" s="207">
        <f ca="1">IF('INF S5 272-354'!$AY25="|","|",DP$40+'INF S5 272-354'!$AY25)</f>
        <v>0.38380027777777775</v>
      </c>
      <c r="DQ34" s="83">
        <f ca="1">IF('INF S5 272-354'!$AY25="|","|",DQ$40+'INF S5 272-354'!$AY25)</f>
        <v>0.42546694444444444</v>
      </c>
      <c r="DR34" s="190" t="str">
        <f ca="1">IF('INF S5 272-354'!$BA25="|","|",DR$40+'INF S5 272-354'!$BA25)</f>
        <v>|</v>
      </c>
      <c r="DS34" s="83"/>
      <c r="DT34" s="87"/>
      <c r="DU34" s="207">
        <f ca="1">IF('INF S5 272-354'!$AY25="|","|",DU$40+'INF S5 272-354'!$AY25)</f>
        <v>0.46713361111111112</v>
      </c>
      <c r="DV34" s="88"/>
      <c r="DW34" s="83">
        <f ca="1">IF('INF S5 272-354'!$AY25="|","|",DW$40+'INF S5 272-354'!$AY25)</f>
        <v>0.5088002777777777</v>
      </c>
      <c r="DX34" s="83"/>
      <c r="DY34" s="207">
        <f ca="1">IF('INF S5 272-354'!$AY25="|","|",DY$40+'INF S5 272-354'!$AY25)</f>
        <v>0.55046694444444444</v>
      </c>
      <c r="DZ34" s="83">
        <f ca="1">IF('INF S5 272-354'!$AY25="|","|",DZ$40+'INF S5 272-354'!$AY25)</f>
        <v>0.59213361111111107</v>
      </c>
      <c r="EA34" s="190" t="str">
        <f ca="1">IF('INF S5 272-354'!$BA25="|","|",EA$40+'INF S5 272-354'!$BA25)</f>
        <v>|</v>
      </c>
      <c r="EB34" s="83"/>
      <c r="EC34" s="87"/>
      <c r="ED34" s="207">
        <f ca="1">IF('INF S5 272-354'!$AY25="|","|",ED$40+'INF S5 272-354'!$AY25)</f>
        <v>0.63380027777777781</v>
      </c>
      <c r="EE34" s="83">
        <f ca="1">IF('INF S5 272-354'!$AY25="|","|",EE$40+'INF S5 272-354'!$AY25)</f>
        <v>0.65463361111111107</v>
      </c>
      <c r="EF34" s="83"/>
      <c r="EG34" s="207">
        <f ca="1">IF('INF S5 272-354'!$AY25="|","|",EG$40+'INF S5 272-354'!$AY25)</f>
        <v>0.67546694444444444</v>
      </c>
      <c r="EH34" s="83">
        <f ca="1">IF('INF S5 272-354'!$AY25="|","|",EH$40+'INF S5 272-354'!$AY25)</f>
        <v>0.69630027777777781</v>
      </c>
      <c r="EI34" s="88"/>
      <c r="EJ34" s="207">
        <f ca="1">IF('INF S5 272-354'!$AY25="|","|",EJ$40+'INF S5 272-354'!$AY25)</f>
        <v>0.71713361111111118</v>
      </c>
      <c r="EK34" s="83">
        <f ca="1">IF('INF S5 272-354'!$AY25="|","|",EK$40+'INF S5 272-354'!$AY25)</f>
        <v>0.73796694444444444</v>
      </c>
      <c r="EL34" s="207">
        <f ca="1">IF('INF S5 272-354'!$AY25="|","|",EL$40+'INF S5 272-354'!$AY25)</f>
        <v>0.75880027777777781</v>
      </c>
      <c r="EM34" s="190" t="str">
        <f ca="1">IF('INF S5 272-354'!$BA25="|","|",EM$40+'INF S5 272-354'!$BA25)</f>
        <v>|</v>
      </c>
      <c r="EN34" s="190"/>
      <c r="EO34" s="83">
        <f ca="1">IF('INF S5 272-354'!$AY25="|","|",EO$40+'INF S5 272-354'!$AY25)</f>
        <v>0.77963361111111118</v>
      </c>
      <c r="EP34" s="83"/>
      <c r="EQ34" s="207">
        <f ca="1">IF('INF S5 272-354'!$AY25="|","|",EQ$40+'INF S5 272-354'!$AY25)</f>
        <v>0.80046694444444455</v>
      </c>
      <c r="ER34" s="87"/>
      <c r="ES34" s="83">
        <f ca="1">IF('INF S5 272-354'!$AY25="|","|",ES$40+'INF S5 272-354'!$AY25)</f>
        <v>0.84213361111111118</v>
      </c>
      <c r="ET34" s="207">
        <f ca="1">IF('INF S5 272-354'!$AY25="|","|",ET$40+'INF S5 272-354'!$AY25)</f>
        <v>0.88380027777777781</v>
      </c>
      <c r="EU34" s="207"/>
      <c r="EV34" s="83">
        <f ca="1">IF('INF S5 272-354'!$AY25="|","|",EV$40+'INF S5 272-354'!$AY25)</f>
        <v>0.92546694444444455</v>
      </c>
      <c r="EW34" s="190" t="str">
        <f ca="1">IF('INF S5 272-354'!$BA25="|","|",EW$40+'INF S5 272-354'!$BA25)</f>
        <v>|</v>
      </c>
      <c r="EX34" s="190"/>
      <c r="EY34" s="83">
        <f ca="1">IF('INF S5 272-354'!$AY25="|","|",EY$40+'INF S5 272-354'!$AY25)</f>
        <v>0.96713361111111118</v>
      </c>
    </row>
    <row r="35" spans="1:155">
      <c r="A35" s="187">
        <f ca="1">'INF S5 272-354'!$AH26</f>
        <v>22.321999999999999</v>
      </c>
      <c r="B35" s="153" t="str">
        <f ca="1">'INF S5 272-354'!$AI26</f>
        <v>Wargowo</v>
      </c>
      <c r="C35" s="89"/>
      <c r="D35" s="83">
        <f ca="1">IF('INF S5 272-354'!$AQ26="|","|",D$27+'INF S5 272-354'!$AQ26)</f>
        <v>0.26516980820105823</v>
      </c>
      <c r="E35" s="207">
        <f ca="1">IF('INF S5 272-354'!$AQ26="|","|",E$27+'INF S5 272-354'!$AQ26)</f>
        <v>0.28628688657407408</v>
      </c>
      <c r="F35" s="190" t="str">
        <f ca="1">IF('INF S5 272-354'!$AS26="|","|",F$27+'INF S5 272-354'!$AS26)</f>
        <v>|</v>
      </c>
      <c r="G35" s="83">
        <f ca="1">IF('INF S5 272-354'!$AQ26="|","|",G$27+'INF S5 272-354'!$AQ26)</f>
        <v>0.30683647486772492</v>
      </c>
      <c r="H35" s="207">
        <f ca="1">IF('INF S5 272-354'!$AQ26="|","|",H$27+'INF S5 272-354'!$AQ26)</f>
        <v>0.32795355324074071</v>
      </c>
      <c r="I35" s="83"/>
      <c r="J35" s="83">
        <f ca="1">IF('INF S5 272-354'!$AQ26="|","|",J$27+'INF S5 272-354'!$AQ26)</f>
        <v>0.34850314153439155</v>
      </c>
      <c r="K35" s="207">
        <f ca="1">IF('INF S5 272-354'!$AQ26="|","|",K$27+'INF S5 272-354'!$AQ26)</f>
        <v>0.3696202199074074</v>
      </c>
      <c r="L35" s="83"/>
      <c r="M35" s="83">
        <f ca="1">IF('INF S5 272-354'!$AQ26="|","|",M$27+'INF S5 272-354'!$AQ26)</f>
        <v>0.39016980820105823</v>
      </c>
      <c r="N35" s="207">
        <f ca="1">IF('INF S5 272-354'!$AQ26="|","|",N$27+'INF S5 272-354'!$AQ26)</f>
        <v>0.41128688657407408</v>
      </c>
      <c r="O35" s="87"/>
      <c r="P35" s="83">
        <f ca="1">IF('INF S5 272-354'!$AQ26="|","|",P$27+'INF S5 272-354'!$AQ26)</f>
        <v>0.45266980820105823</v>
      </c>
      <c r="Q35" s="190" t="str">
        <f ca="1">IF('INF S5 272-354'!$AS26="|","|",Q$27+'INF S5 272-354'!$AS26)</f>
        <v>|</v>
      </c>
      <c r="R35" s="207">
        <f ca="1">IF('INF S5 272-354'!$AQ26="|","|",R$27+'INF S5 272-354'!$AQ26)</f>
        <v>0.4946202199074074</v>
      </c>
      <c r="S35" s="83"/>
      <c r="T35" s="83">
        <f ca="1">IF('INF S5 272-354'!$AQ26="|","|",T$27+'INF S5 272-354'!$AQ26)</f>
        <v>0.53600314153439144</v>
      </c>
      <c r="U35" s="83"/>
      <c r="V35" s="207">
        <f ca="1">IF('INF S5 272-354'!$AQ26="|","|",V$27+'INF S5 272-354'!$AQ26)</f>
        <v>0.57795355324074071</v>
      </c>
      <c r="W35" s="88"/>
      <c r="X35" s="83">
        <f ca="1">IF('INF S5 272-354'!$AQ26="|","|",X$27+'INF S5 272-354'!$AQ26)</f>
        <v>0.61933647486772481</v>
      </c>
      <c r="Y35" s="190" t="str">
        <f ca="1">IF('INF S5 272-354'!$AS26="|","|",Y$27+'INF S5 272-354'!$AS26)</f>
        <v>|</v>
      </c>
      <c r="Z35" s="207">
        <f ca="1">IF('INF S5 272-354'!$AQ26="|","|",Z$27+'INF S5 272-354'!$AQ26)</f>
        <v>0.66128688657407397</v>
      </c>
      <c r="AA35" s="207"/>
      <c r="AB35" s="83">
        <f ca="1">IF('INF S5 272-354'!$AQ26="|","|",AB$27+'INF S5 272-354'!$AQ26)</f>
        <v>0.68183647486772481</v>
      </c>
      <c r="AC35" s="207">
        <f ca="1">IF('INF S5 272-354'!$AQ26="|","|",AC$27+'INF S5 272-354'!$AQ26)</f>
        <v>0.70295355324074071</v>
      </c>
      <c r="AD35" s="207"/>
      <c r="AE35" s="83">
        <f ca="1">IF('INF S5 272-354'!$AQ26="|","|",AE$27+'INF S5 272-354'!$AQ26)</f>
        <v>0.72350314153439144</v>
      </c>
      <c r="AF35" s="207">
        <f ca="1">IF('INF S5 272-354'!$AQ26="|","|",AF$27+'INF S5 272-354'!$AQ26)</f>
        <v>0.74462021990740734</v>
      </c>
      <c r="AG35" s="83"/>
      <c r="AH35" s="83">
        <f ca="1">IF('INF S5 272-354'!$AQ26="|","|",AH$27+'INF S5 272-354'!$AQ26)</f>
        <v>0.76516980820105807</v>
      </c>
      <c r="AI35" s="207">
        <f ca="1">IF('INF S5 272-354'!$AQ26="|","|",AI$27+'INF S5 272-354'!$AQ26)</f>
        <v>0.78628688657407397</v>
      </c>
      <c r="AJ35" s="190" t="str">
        <f ca="1">IF('INF S5 272-354'!$AS26="|","|",AJ$27+'INF S5 272-354'!$AS26)</f>
        <v>|</v>
      </c>
      <c r="AK35" s="83">
        <f ca="1">IF('INF S5 272-354'!$AQ26="|","|",AK$27+'INF S5 272-354'!$AQ26)</f>
        <v>0.8068364748677247</v>
      </c>
      <c r="AL35" s="207">
        <f ca="1">IF('INF S5 272-354'!$AQ26="|","|",AL$27+'INF S5 272-354'!$AQ26)</f>
        <v>0.82795355324074071</v>
      </c>
      <c r="AM35" s="83"/>
      <c r="AN35" s="83">
        <f ca="1">IF('INF S5 272-354'!$AQ26="|","|",AN$27+'INF S5 272-354'!$AQ26)</f>
        <v>0.8693364748677247</v>
      </c>
      <c r="AO35" s="83"/>
      <c r="AP35" s="207">
        <f ca="1">IF('INF S5 272-354'!$AQ26="|","|",AP$27+'INF S5 272-354'!$AQ26)</f>
        <v>0.91128688657407397</v>
      </c>
      <c r="AQ35" s="88"/>
      <c r="AR35" s="83">
        <f ca="1">IF('INF S5 272-354'!$AQ26="|","|",AR$27+'INF S5 272-354'!$AQ26)</f>
        <v>0.95266980820105807</v>
      </c>
      <c r="AS35" s="207"/>
      <c r="AT35" s="83">
        <f ca="1">IF('INF S5 272-354'!$AQ26="|","|",AT$27+'INF S5 272-354'!$AQ26)</f>
        <v>0.9943364748677247</v>
      </c>
      <c r="AU35" s="83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Z35" s="187">
        <f ca="1">'INF S5 272-354'!$AH26</f>
        <v>22.321999999999999</v>
      </c>
      <c r="DA35" s="153" t="str">
        <f ca="1">'INF S5 272-354'!$AI26</f>
        <v>Wargowo</v>
      </c>
      <c r="DB35" s="89"/>
      <c r="DC35" s="207">
        <f ca="1">IF('INF S5 272-354'!$AY26="|","|",DC$40+'INF S5 272-354'!$AY26)</f>
        <v>0.19440975694444443</v>
      </c>
      <c r="DD35" s="2"/>
      <c r="DE35" s="83">
        <f ca="1">IF('INF S5 272-354'!$AY26="|","|",DE$40+'INF S5 272-354'!$AY26)</f>
        <v>0.23607642361111109</v>
      </c>
      <c r="DF35" s="83"/>
      <c r="DG35" s="207">
        <f ca="1">IF('INF S5 272-354'!$AY26="|","|",DG$40+'INF S5 272-354'!$AY26)</f>
        <v>0.25690975694444446</v>
      </c>
      <c r="DH35" s="83">
        <f ca="1">IF('INF S5 272-354'!$AY26="|","|",DH$40+'INF S5 272-354'!$AY26)</f>
        <v>0.27774309027777777</v>
      </c>
      <c r="DI35" s="207">
        <f ca="1">IF('INF S5 272-354'!$AY26="|","|",DI$40+'INF S5 272-354'!$AY26)</f>
        <v>0.29857642361111109</v>
      </c>
      <c r="DJ35" s="207"/>
      <c r="DK35" s="83">
        <f ca="1">IF('INF S5 272-354'!$AY26="|","|",DK$40+'INF S5 272-354'!$AY26)</f>
        <v>0.31940975694444446</v>
      </c>
      <c r="DL35" s="207">
        <f ca="1">IF('INF S5 272-354'!$AY26="|","|",DL$40+'INF S5 272-354'!$AY26)</f>
        <v>0.34024309027777777</v>
      </c>
      <c r="DM35" s="207"/>
      <c r="DN35" s="83">
        <f ca="1">IF('INF S5 272-354'!$AY26="|","|",DN$40+'INF S5 272-354'!$AY26)</f>
        <v>0.36107642361111109</v>
      </c>
      <c r="DO35" s="87"/>
      <c r="DP35" s="207">
        <f ca="1">IF('INF S5 272-354'!$AY26="|","|",DP$40+'INF S5 272-354'!$AY26)</f>
        <v>0.3819097569444444</v>
      </c>
      <c r="DQ35" s="83">
        <f ca="1">IF('INF S5 272-354'!$AY26="|","|",DQ$40+'INF S5 272-354'!$AY26)</f>
        <v>0.42357642361111109</v>
      </c>
      <c r="DR35" s="190" t="str">
        <f ca="1">IF('INF S5 272-354'!$BA26="|","|",DR$40+'INF S5 272-354'!$BA26)</f>
        <v>|</v>
      </c>
      <c r="DS35" s="83"/>
      <c r="DT35" s="87"/>
      <c r="DU35" s="207">
        <f ca="1">IF('INF S5 272-354'!$AY26="|","|",DU$40+'INF S5 272-354'!$AY26)</f>
        <v>0.46524309027777777</v>
      </c>
      <c r="DV35" s="88"/>
      <c r="DW35" s="83">
        <f ca="1">IF('INF S5 272-354'!$AY26="|","|",DW$40+'INF S5 272-354'!$AY26)</f>
        <v>0.5069097569444444</v>
      </c>
      <c r="DX35" s="83"/>
      <c r="DY35" s="207">
        <f ca="1">IF('INF S5 272-354'!$AY26="|","|",DY$40+'INF S5 272-354'!$AY26)</f>
        <v>0.54857642361111114</v>
      </c>
      <c r="DZ35" s="83">
        <f ca="1">IF('INF S5 272-354'!$AY26="|","|",DZ$40+'INF S5 272-354'!$AY26)</f>
        <v>0.59024309027777777</v>
      </c>
      <c r="EA35" s="190" t="str">
        <f ca="1">IF('INF S5 272-354'!$BA26="|","|",EA$40+'INF S5 272-354'!$BA26)</f>
        <v>|</v>
      </c>
      <c r="EB35" s="83"/>
      <c r="EC35" s="87"/>
      <c r="ED35" s="207">
        <f ca="1">IF('INF S5 272-354'!$AY26="|","|",ED$40+'INF S5 272-354'!$AY26)</f>
        <v>0.63190975694444451</v>
      </c>
      <c r="EE35" s="83">
        <f ca="1">IF('INF S5 272-354'!$AY26="|","|",EE$40+'INF S5 272-354'!$AY26)</f>
        <v>0.65274309027777777</v>
      </c>
      <c r="EF35" s="83"/>
      <c r="EG35" s="207">
        <f ca="1">IF('INF S5 272-354'!$AY26="|","|",EG$40+'INF S5 272-354'!$AY26)</f>
        <v>0.67357642361111114</v>
      </c>
      <c r="EH35" s="83">
        <f ca="1">IF('INF S5 272-354'!$AY26="|","|",EH$40+'INF S5 272-354'!$AY26)</f>
        <v>0.69440975694444451</v>
      </c>
      <c r="EI35" s="88"/>
      <c r="EJ35" s="207">
        <f ca="1">IF('INF S5 272-354'!$AY26="|","|",EJ$40+'INF S5 272-354'!$AY26)</f>
        <v>0.71524309027777788</v>
      </c>
      <c r="EK35" s="83">
        <f ca="1">IF('INF S5 272-354'!$AY26="|","|",EK$40+'INF S5 272-354'!$AY26)</f>
        <v>0.73607642361111114</v>
      </c>
      <c r="EL35" s="207">
        <f ca="1">IF('INF S5 272-354'!$AY26="|","|",EL$40+'INF S5 272-354'!$AY26)</f>
        <v>0.75690975694444451</v>
      </c>
      <c r="EM35" s="190" t="str">
        <f ca="1">IF('INF S5 272-354'!$BA26="|","|",EM$40+'INF S5 272-354'!$BA26)</f>
        <v>|</v>
      </c>
      <c r="EN35" s="190"/>
      <c r="EO35" s="83">
        <f ca="1">IF('INF S5 272-354'!$AY26="|","|",EO$40+'INF S5 272-354'!$AY26)</f>
        <v>0.77774309027777788</v>
      </c>
      <c r="EP35" s="83"/>
      <c r="EQ35" s="207">
        <f ca="1">IF('INF S5 272-354'!$AY26="|","|",EQ$40+'INF S5 272-354'!$AY26)</f>
        <v>0.79857642361111125</v>
      </c>
      <c r="ER35" s="87"/>
      <c r="ES35" s="83">
        <f ca="1">IF('INF S5 272-354'!$AY26="|","|",ES$40+'INF S5 272-354'!$AY26)</f>
        <v>0.84024309027777788</v>
      </c>
      <c r="ET35" s="207">
        <f ca="1">IF('INF S5 272-354'!$AY26="|","|",ET$40+'INF S5 272-354'!$AY26)</f>
        <v>0.88190975694444451</v>
      </c>
      <c r="EU35" s="207"/>
      <c r="EV35" s="83">
        <f ca="1">IF('INF S5 272-354'!$AY26="|","|",EV$40+'INF S5 272-354'!$AY26)</f>
        <v>0.92357642361111125</v>
      </c>
      <c r="EW35" s="190" t="str">
        <f ca="1">IF('INF S5 272-354'!$BA26="|","|",EW$40+'INF S5 272-354'!$BA26)</f>
        <v>|</v>
      </c>
      <c r="EX35" s="190"/>
      <c r="EY35" s="83">
        <f ca="1">IF('INF S5 272-354'!$AY26="|","|",EY$40+'INF S5 272-354'!$AY26)</f>
        <v>0.96524309027777788</v>
      </c>
    </row>
    <row r="36" spans="1:155">
      <c r="A36" s="187">
        <f ca="1">'INF S5 272-354'!$AH27</f>
        <v>29.187999999999999</v>
      </c>
      <c r="B36" s="154" t="str">
        <f ca="1">'INF S5 272-354'!$AI27</f>
        <v>Oborniki Wlkp. Miasto</v>
      </c>
      <c r="C36" s="89"/>
      <c r="D36" s="83">
        <f ca="1">IF('INF S5 272-354'!$AQ27="|","|",D$27+'INF S5 272-354'!$AQ27)</f>
        <v>0.26866029431216931</v>
      </c>
      <c r="E36" s="207">
        <f ca="1">IF('INF S5 272-354'!$AQ27="|","|",E$27+'INF S5 272-354'!$AQ27)</f>
        <v>0.28977737268518516</v>
      </c>
      <c r="F36" s="190" t="str">
        <f ca="1">IF('INF S5 272-354'!$AS27="|","|",F$27+'INF S5 272-354'!$AS27)</f>
        <v>|</v>
      </c>
      <c r="G36" s="83">
        <f ca="1">IF('INF S5 272-354'!$AQ27="|","|",G$27+'INF S5 272-354'!$AQ27)</f>
        <v>0.310326960978836</v>
      </c>
      <c r="H36" s="207">
        <f ca="1">IF('INF S5 272-354'!$AQ27="|","|",H$27+'INF S5 272-354'!$AQ27)</f>
        <v>0.33144403935185179</v>
      </c>
      <c r="I36" s="83"/>
      <c r="J36" s="83">
        <f ca="1">IF('INF S5 272-354'!$AQ27="|","|",J$27+'INF S5 272-354'!$AQ27)</f>
        <v>0.35199362764550263</v>
      </c>
      <c r="K36" s="207">
        <f ca="1">IF('INF S5 272-354'!$AQ27="|","|",K$27+'INF S5 272-354'!$AQ27)</f>
        <v>0.37311070601851848</v>
      </c>
      <c r="L36" s="83"/>
      <c r="M36" s="83">
        <f ca="1">IF('INF S5 272-354'!$AQ27="|","|",M$27+'INF S5 272-354'!$AQ27)</f>
        <v>0.39366029431216931</v>
      </c>
      <c r="N36" s="207">
        <f ca="1">IF('INF S5 272-354'!$AQ27="|","|",N$27+'INF S5 272-354'!$AQ27)</f>
        <v>0.41477737268518516</v>
      </c>
      <c r="O36" s="87"/>
      <c r="P36" s="83">
        <f ca="1">IF('INF S5 272-354'!$AQ27="|","|",P$27+'INF S5 272-354'!$AQ27)</f>
        <v>0.45616029431216931</v>
      </c>
      <c r="Q36" s="190" t="str">
        <f ca="1">IF('INF S5 272-354'!$AS27="|","|",Q$27+'INF S5 272-354'!$AS27)</f>
        <v>|</v>
      </c>
      <c r="R36" s="207">
        <f ca="1">IF('INF S5 272-354'!$AQ27="|","|",R$27+'INF S5 272-354'!$AQ27)</f>
        <v>0.49811070601851848</v>
      </c>
      <c r="S36" s="83"/>
      <c r="T36" s="83">
        <f ca="1">IF('INF S5 272-354'!$AQ27="|","|",T$27+'INF S5 272-354'!$AQ27)</f>
        <v>0.53949362764550257</v>
      </c>
      <c r="U36" s="83"/>
      <c r="V36" s="207">
        <f ca="1">IF('INF S5 272-354'!$AQ27="|","|",V$27+'INF S5 272-354'!$AQ27)</f>
        <v>0.58144403935185185</v>
      </c>
      <c r="W36" s="88"/>
      <c r="X36" s="83">
        <f ca="1">IF('INF S5 272-354'!$AQ27="|","|",X$27+'INF S5 272-354'!$AQ27)</f>
        <v>0.62282696097883594</v>
      </c>
      <c r="Y36" s="190" t="str">
        <f ca="1">IF('INF S5 272-354'!$AS27="|","|",Y$27+'INF S5 272-354'!$AS27)</f>
        <v>|</v>
      </c>
      <c r="Z36" s="207">
        <f ca="1">IF('INF S5 272-354'!$AQ27="|","|",Z$27+'INF S5 272-354'!$AQ27)</f>
        <v>0.66477737268518511</v>
      </c>
      <c r="AA36" s="207"/>
      <c r="AB36" s="83">
        <f ca="1">IF('INF S5 272-354'!$AQ27="|","|",AB$27+'INF S5 272-354'!$AQ27)</f>
        <v>0.68532696097883594</v>
      </c>
      <c r="AC36" s="207">
        <f ca="1">IF('INF S5 272-354'!$AQ27="|","|",AC$27+'INF S5 272-354'!$AQ27)</f>
        <v>0.70644403935185185</v>
      </c>
      <c r="AD36" s="207"/>
      <c r="AE36" s="83">
        <f ca="1">IF('INF S5 272-354'!$AQ27="|","|",AE$27+'INF S5 272-354'!$AQ27)</f>
        <v>0.72699362764550257</v>
      </c>
      <c r="AF36" s="207">
        <f ca="1">IF('INF S5 272-354'!$AQ27="|","|",AF$27+'INF S5 272-354'!$AQ27)</f>
        <v>0.74811070601851848</v>
      </c>
      <c r="AG36" s="83"/>
      <c r="AH36" s="83">
        <f ca="1">IF('INF S5 272-354'!$AQ27="|","|",AH$27+'INF S5 272-354'!$AQ27)</f>
        <v>0.7686602943121692</v>
      </c>
      <c r="AI36" s="207">
        <f ca="1">IF('INF S5 272-354'!$AQ27="|","|",AI$27+'INF S5 272-354'!$AQ27)</f>
        <v>0.78977737268518511</v>
      </c>
      <c r="AJ36" s="190" t="str">
        <f ca="1">IF('INF S5 272-354'!$AS27="|","|",AJ$27+'INF S5 272-354'!$AS27)</f>
        <v>|</v>
      </c>
      <c r="AK36" s="83">
        <f ca="1">IF('INF S5 272-354'!$AQ27="|","|",AK$27+'INF S5 272-354'!$AQ27)</f>
        <v>0.81032696097883583</v>
      </c>
      <c r="AL36" s="207">
        <f ca="1">IF('INF S5 272-354'!$AQ27="|","|",AL$27+'INF S5 272-354'!$AQ27)</f>
        <v>0.83144403935185185</v>
      </c>
      <c r="AM36" s="83"/>
      <c r="AN36" s="83">
        <f ca="1">IF('INF S5 272-354'!$AQ27="|","|",AN$27+'INF S5 272-354'!$AQ27)</f>
        <v>0.87282696097883583</v>
      </c>
      <c r="AO36" s="83"/>
      <c r="AP36" s="207">
        <f ca="1">IF('INF S5 272-354'!$AQ27="|","|",AP$27+'INF S5 272-354'!$AQ27)</f>
        <v>0.91477737268518511</v>
      </c>
      <c r="AQ36" s="88"/>
      <c r="AR36" s="83">
        <f ca="1">IF('INF S5 272-354'!$AQ27="|","|",AR$27+'INF S5 272-354'!$AQ27)</f>
        <v>0.9561602943121692</v>
      </c>
      <c r="AS36" s="207"/>
      <c r="AT36" s="83">
        <f ca="1">IF('INF S5 272-354'!$AQ27="|","|",AT$27+'INF S5 272-354'!$AQ27)</f>
        <v>0.99782696097883583</v>
      </c>
      <c r="AU36" s="83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Z36" s="187">
        <f ca="1">'INF S5 272-354'!$AH27</f>
        <v>29.187999999999999</v>
      </c>
      <c r="DA36" s="154" t="str">
        <f ca="1">'INF S5 272-354'!$AI27</f>
        <v>Oborniki Wlkp. Miasto</v>
      </c>
      <c r="DB36" s="89"/>
      <c r="DC36" s="207">
        <f ca="1">IF('INF S5 272-354'!$AY27="|","|",DC$40+'INF S5 272-354'!$AY27)</f>
        <v>0.19091927083333332</v>
      </c>
      <c r="DD36" s="2"/>
      <c r="DE36" s="83">
        <f ca="1">IF('INF S5 272-354'!$AY27="|","|",DE$40+'INF S5 272-354'!$AY27)</f>
        <v>0.23258593749999998</v>
      </c>
      <c r="DF36" s="83"/>
      <c r="DG36" s="207">
        <f ca="1">IF('INF S5 272-354'!$AY27="|","|",DG$40+'INF S5 272-354'!$AY27)</f>
        <v>0.25341927083333332</v>
      </c>
      <c r="DH36" s="83">
        <f ca="1">IF('INF S5 272-354'!$AY27="|","|",DH$40+'INF S5 272-354'!$AY27)</f>
        <v>0.27425260416666669</v>
      </c>
      <c r="DI36" s="207">
        <f ca="1">IF('INF S5 272-354'!$AY27="|","|",DI$40+'INF S5 272-354'!$AY27)</f>
        <v>0.29508593750000001</v>
      </c>
      <c r="DJ36" s="207"/>
      <c r="DK36" s="83">
        <f ca="1">IF('INF S5 272-354'!$AY27="|","|",DK$40+'INF S5 272-354'!$AY27)</f>
        <v>0.31591927083333338</v>
      </c>
      <c r="DL36" s="207">
        <f ca="1">IF('INF S5 272-354'!$AY27="|","|",DL$40+'INF S5 272-354'!$AY27)</f>
        <v>0.33675260416666669</v>
      </c>
      <c r="DM36" s="207"/>
      <c r="DN36" s="83">
        <f ca="1">IF('INF S5 272-354'!$AY27="|","|",DN$40+'INF S5 272-354'!$AY27)</f>
        <v>0.35758593750000001</v>
      </c>
      <c r="DO36" s="87"/>
      <c r="DP36" s="207">
        <f ca="1">IF('INF S5 272-354'!$AY27="|","|",DP$40+'INF S5 272-354'!$AY27)</f>
        <v>0.37841927083333332</v>
      </c>
      <c r="DQ36" s="83">
        <f ca="1">IF('INF S5 272-354'!$AY27="|","|",DQ$40+'INF S5 272-354'!$AY27)</f>
        <v>0.42008593750000001</v>
      </c>
      <c r="DR36" s="190" t="str">
        <f ca="1">IF('INF S5 272-354'!$BA27="|","|",DR$40+'INF S5 272-354'!$BA27)</f>
        <v>|</v>
      </c>
      <c r="DS36" s="83"/>
      <c r="DT36" s="87"/>
      <c r="DU36" s="207">
        <f ca="1">IF('INF S5 272-354'!$AY27="|","|",DU$40+'INF S5 272-354'!$AY27)</f>
        <v>0.46175260416666669</v>
      </c>
      <c r="DV36" s="88"/>
      <c r="DW36" s="83">
        <f ca="1">IF('INF S5 272-354'!$AY27="|","|",DW$40+'INF S5 272-354'!$AY27)</f>
        <v>0.50341927083333327</v>
      </c>
      <c r="DX36" s="83"/>
      <c r="DY36" s="207">
        <f ca="1">IF('INF S5 272-354'!$AY27="|","|",DY$40+'INF S5 272-354'!$AY27)</f>
        <v>0.54508593750000001</v>
      </c>
      <c r="DZ36" s="83">
        <f ca="1">IF('INF S5 272-354'!$AY27="|","|",DZ$40+'INF S5 272-354'!$AY27)</f>
        <v>0.58675260416666664</v>
      </c>
      <c r="EA36" s="190" t="str">
        <f ca="1">IF('INF S5 272-354'!$BA27="|","|",EA$40+'INF S5 272-354'!$BA27)</f>
        <v>|</v>
      </c>
      <c r="EB36" s="83"/>
      <c r="EC36" s="87"/>
      <c r="ED36" s="207">
        <f ca="1">IF('INF S5 272-354'!$AY27="|","|",ED$40+'INF S5 272-354'!$AY27)</f>
        <v>0.62841927083333338</v>
      </c>
      <c r="EE36" s="83">
        <f ca="1">IF('INF S5 272-354'!$AY27="|","|",EE$40+'INF S5 272-354'!$AY27)</f>
        <v>0.64925260416666664</v>
      </c>
      <c r="EF36" s="83"/>
      <c r="EG36" s="207">
        <f ca="1">IF('INF S5 272-354'!$AY27="|","|",EG$40+'INF S5 272-354'!$AY27)</f>
        <v>0.67008593750000001</v>
      </c>
      <c r="EH36" s="83">
        <f ca="1">IF('INF S5 272-354'!$AY27="|","|",EH$40+'INF S5 272-354'!$AY27)</f>
        <v>0.69091927083333338</v>
      </c>
      <c r="EI36" s="88"/>
      <c r="EJ36" s="207">
        <f ca="1">IF('INF S5 272-354'!$AY27="|","|",EJ$40+'INF S5 272-354'!$AY27)</f>
        <v>0.71175260416666675</v>
      </c>
      <c r="EK36" s="83">
        <f ca="1">IF('INF S5 272-354'!$AY27="|","|",EK$40+'INF S5 272-354'!$AY27)</f>
        <v>0.73258593750000001</v>
      </c>
      <c r="EL36" s="207">
        <f ca="1">IF('INF S5 272-354'!$AY27="|","|",EL$40+'INF S5 272-354'!$AY27)</f>
        <v>0.75341927083333338</v>
      </c>
      <c r="EM36" s="190" t="str">
        <f ca="1">IF('INF S5 272-354'!$BA27="|","|",EM$40+'INF S5 272-354'!$BA27)</f>
        <v>|</v>
      </c>
      <c r="EN36" s="190"/>
      <c r="EO36" s="83">
        <f ca="1">IF('INF S5 272-354'!$AY27="|","|",EO$40+'INF S5 272-354'!$AY27)</f>
        <v>0.77425260416666675</v>
      </c>
      <c r="EP36" s="83"/>
      <c r="EQ36" s="207">
        <f ca="1">IF('INF S5 272-354'!$AY27="|","|",EQ$40+'INF S5 272-354'!$AY27)</f>
        <v>0.79508593750000012</v>
      </c>
      <c r="ER36" s="87"/>
      <c r="ES36" s="83">
        <f ca="1">IF('INF S5 272-354'!$AY27="|","|",ES$40+'INF S5 272-354'!$AY27)</f>
        <v>0.83675260416666675</v>
      </c>
      <c r="ET36" s="207">
        <f ca="1">IF('INF S5 272-354'!$AY27="|","|",ET$40+'INF S5 272-354'!$AY27)</f>
        <v>0.87841927083333338</v>
      </c>
      <c r="EU36" s="207"/>
      <c r="EV36" s="83">
        <f ca="1">IF('INF S5 272-354'!$AY27="|","|",EV$40+'INF S5 272-354'!$AY27)</f>
        <v>0.92008593750000012</v>
      </c>
      <c r="EW36" s="190" t="str">
        <f ca="1">IF('INF S5 272-354'!$BA27="|","|",EW$40+'INF S5 272-354'!$BA27)</f>
        <v>|</v>
      </c>
      <c r="EX36" s="190"/>
      <c r="EY36" s="83">
        <f ca="1">IF('INF S5 272-354'!$AY27="|","|",EY$40+'INF S5 272-354'!$AY27)</f>
        <v>0.96175260416666675</v>
      </c>
    </row>
    <row r="37" spans="1:155">
      <c r="A37" s="187">
        <f ca="1">'INF S5 272-354'!$AH28</f>
        <v>30.687000000000001</v>
      </c>
      <c r="B37" s="262" t="str">
        <f ca="1">'INF S5 272-354'!$AI28</f>
        <v>Oborniki Wlkp.</v>
      </c>
      <c r="C37" s="89"/>
      <c r="D37" s="83">
        <f ca="1">IF('INF S5 272-354'!$AQ28="|","|",D$27+'INF S5 272-354'!$AQ28)</f>
        <v>0.27010088458994713</v>
      </c>
      <c r="E37" s="207">
        <f ca="1">IF('INF S5 272-354'!$AQ28="|","|",E$27+'INF S5 272-354'!$AQ28)</f>
        <v>0.29121796296296298</v>
      </c>
      <c r="F37" s="190">
        <f ca="1">IF('INF S5 272-354'!$AS28="|","|",F$27+'INF S5 272-354'!$AS28)</f>
        <v>0.27766486607142854</v>
      </c>
      <c r="G37" s="83">
        <f ca="1">IF('INF S5 272-354'!$AQ28="|","|",G$27+'INF S5 272-354'!$AQ28)</f>
        <v>0.31176755125661382</v>
      </c>
      <c r="H37" s="207">
        <f ca="1">IF('INF S5 272-354'!$AQ28="|","|",H$27+'INF S5 272-354'!$AQ28)</f>
        <v>0.33288462962962961</v>
      </c>
      <c r="I37" s="83"/>
      <c r="J37" s="83">
        <f ca="1">IF('INF S5 272-354'!$AQ28="|","|",J$27+'INF S5 272-354'!$AQ28)</f>
        <v>0.35343421792328045</v>
      </c>
      <c r="K37" s="207">
        <f ca="1">IF('INF S5 272-354'!$AQ28="|","|",K$27+'INF S5 272-354'!$AQ28)</f>
        <v>0.3745512962962963</v>
      </c>
      <c r="L37" s="83"/>
      <c r="M37" s="83">
        <f ca="1">IF('INF S5 272-354'!$AQ28="|","|",M$27+'INF S5 272-354'!$AQ28)</f>
        <v>0.39510088458994713</v>
      </c>
      <c r="N37" s="207">
        <f ca="1">IF('INF S5 272-354'!$AQ28="|","|",N$27+'INF S5 272-354'!$AQ28)</f>
        <v>0.41621796296296298</v>
      </c>
      <c r="O37" s="87"/>
      <c r="P37" s="83">
        <f ca="1">IF('INF S5 272-354'!$AQ28="|","|",P$27+'INF S5 272-354'!$AQ28)</f>
        <v>0.45760088458994713</v>
      </c>
      <c r="Q37" s="190">
        <f ca="1">IF('INF S5 272-354'!$AS28="|","|",Q$27+'INF S5 272-354'!$AS28)</f>
        <v>0.444296810515873</v>
      </c>
      <c r="R37" s="207">
        <f ca="1">IF('INF S5 272-354'!$AQ28="|","|",R$27+'INF S5 272-354'!$AQ28)</f>
        <v>0.4995512962962963</v>
      </c>
      <c r="S37" s="83"/>
      <c r="T37" s="83">
        <f ca="1">IF('INF S5 272-354'!$AQ28="|","|",T$27+'INF S5 272-354'!$AQ28)</f>
        <v>0.54093421792328034</v>
      </c>
      <c r="U37" s="83"/>
      <c r="V37" s="207">
        <f ca="1">IF('INF S5 272-354'!$AQ28="|","|",V$27+'INF S5 272-354'!$AQ28)</f>
        <v>0.58288462962962961</v>
      </c>
      <c r="W37" s="88"/>
      <c r="X37" s="83">
        <f ca="1">IF('INF S5 272-354'!$AQ28="|","|",X$27+'INF S5 272-354'!$AQ28)</f>
        <v>0.62426755125661371</v>
      </c>
      <c r="Y37" s="190">
        <f ca="1">IF('INF S5 272-354'!$AS28="|","|",Y$27+'INF S5 272-354'!$AS28)</f>
        <v>0.61096347718253963</v>
      </c>
      <c r="Z37" s="207">
        <f ca="1">IF('INF S5 272-354'!$AQ28="|","|",Z$27+'INF S5 272-354'!$AQ28)</f>
        <v>0.66621796296296287</v>
      </c>
      <c r="AA37" s="207"/>
      <c r="AB37" s="83">
        <f ca="1">IF('INF S5 272-354'!$AQ28="|","|",AB$27+'INF S5 272-354'!$AQ28)</f>
        <v>0.68676755125661371</v>
      </c>
      <c r="AC37" s="207">
        <f ca="1">IF('INF S5 272-354'!$AQ28="|","|",AC$27+'INF S5 272-354'!$AQ28)</f>
        <v>0.70788462962962961</v>
      </c>
      <c r="AD37" s="207"/>
      <c r="AE37" s="83">
        <f ca="1">IF('INF S5 272-354'!$AQ28="|","|",AE$27+'INF S5 272-354'!$AQ28)</f>
        <v>0.72843421792328034</v>
      </c>
      <c r="AF37" s="207">
        <f ca="1">IF('INF S5 272-354'!$AQ28="|","|",AF$27+'INF S5 272-354'!$AQ28)</f>
        <v>0.74955129629629624</v>
      </c>
      <c r="AG37" s="83"/>
      <c r="AH37" s="83">
        <f ca="1">IF('INF S5 272-354'!$AQ28="|","|",AH$27+'INF S5 272-354'!$AQ28)</f>
        <v>0.77010088458994697</v>
      </c>
      <c r="AI37" s="207">
        <f ca="1">IF('INF S5 272-354'!$AQ28="|","|",AI$27+'INF S5 272-354'!$AQ28)</f>
        <v>0.79121796296296287</v>
      </c>
      <c r="AJ37" s="190">
        <f ca="1">IF('INF S5 272-354'!$AS28="|","|",AJ$27+'INF S5 272-354'!$AS28)</f>
        <v>0.77763014384920626</v>
      </c>
      <c r="AK37" s="83">
        <f ca="1">IF('INF S5 272-354'!$AQ28="|","|",AK$27+'INF S5 272-354'!$AQ28)</f>
        <v>0.8117675512566136</v>
      </c>
      <c r="AL37" s="207">
        <f ca="1">IF('INF S5 272-354'!$AQ28="|","|",AL$27+'INF S5 272-354'!$AQ28)</f>
        <v>0.83288462962962961</v>
      </c>
      <c r="AM37" s="83"/>
      <c r="AN37" s="83">
        <f ca="1">IF('INF S5 272-354'!$AQ28="|","|",AN$27+'INF S5 272-354'!$AQ28)</f>
        <v>0.8742675512566136</v>
      </c>
      <c r="AO37" s="83"/>
      <c r="AP37" s="207">
        <f ca="1">IF('INF S5 272-354'!$AQ28="|","|",AP$27+'INF S5 272-354'!$AQ28)</f>
        <v>0.91621796296296287</v>
      </c>
      <c r="AQ37" s="88"/>
      <c r="AR37" s="83">
        <f ca="1">IF('INF S5 272-354'!$AQ28="|","|",AR$27+'INF S5 272-354'!$AQ28)</f>
        <v>0.95760088458994697</v>
      </c>
      <c r="AS37" s="207"/>
      <c r="AT37" s="83">
        <f ca="1">IF('INF S5 272-354'!$AQ28="|","|",AT$27+'INF S5 272-354'!$AQ28)</f>
        <v>0.9992675512566136</v>
      </c>
      <c r="AU37" s="83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  <c r="CR37" s="175"/>
      <c r="CS37" s="175"/>
      <c r="CT37" s="175"/>
      <c r="CU37" s="175"/>
      <c r="CV37" s="175"/>
      <c r="CW37" s="175"/>
      <c r="CX37" s="175"/>
      <c r="CZ37" s="187">
        <f ca="1">'INF S5 272-354'!$AH28</f>
        <v>30.687000000000001</v>
      </c>
      <c r="DA37" s="262" t="str">
        <f ca="1">'INF S5 272-354'!$AI28</f>
        <v>Oborniki Wlkp.</v>
      </c>
      <c r="DB37" s="89"/>
      <c r="DC37" s="207">
        <f ca="1">IF('INF S5 272-354'!$AY28="|","|",DC$40+'INF S5 272-354'!$AY28)</f>
        <v>0.18947868055555556</v>
      </c>
      <c r="DD37" s="2"/>
      <c r="DE37" s="83">
        <f ca="1">IF('INF S5 272-354'!$AY28="|","|",DE$40+'INF S5 272-354'!$AY28)</f>
        <v>0.23114534722222221</v>
      </c>
      <c r="DF37" s="83"/>
      <c r="DG37" s="207">
        <f ca="1">IF('INF S5 272-354'!$AY28="|","|",DG$40+'INF S5 272-354'!$AY28)</f>
        <v>0.25197868055555556</v>
      </c>
      <c r="DH37" s="83">
        <f ca="1">IF('INF S5 272-354'!$AY28="|","|",DH$40+'INF S5 272-354'!$AY28)</f>
        <v>0.27281201388888887</v>
      </c>
      <c r="DI37" s="207">
        <f ca="1">IF('INF S5 272-354'!$AY28="|","|",DI$40+'INF S5 272-354'!$AY28)</f>
        <v>0.29364534722222219</v>
      </c>
      <c r="DJ37" s="207"/>
      <c r="DK37" s="83">
        <f ca="1">IF('INF S5 272-354'!$AY28="|","|",DK$40+'INF S5 272-354'!$AY28)</f>
        <v>0.31447868055555556</v>
      </c>
      <c r="DL37" s="207">
        <f ca="1">IF('INF S5 272-354'!$AY28="|","|",DL$40+'INF S5 272-354'!$AY28)</f>
        <v>0.33531201388888887</v>
      </c>
      <c r="DM37" s="207"/>
      <c r="DN37" s="83">
        <f ca="1">IF('INF S5 272-354'!$AY28="|","|",DN$40+'INF S5 272-354'!$AY28)</f>
        <v>0.35614534722222219</v>
      </c>
      <c r="DO37" s="87"/>
      <c r="DP37" s="207">
        <f ca="1">IF('INF S5 272-354'!$AY28="|","|",DP$40+'INF S5 272-354'!$AY28)</f>
        <v>0.3769786805555555</v>
      </c>
      <c r="DQ37" s="83">
        <f ca="1">IF('INF S5 272-354'!$AY28="|","|",DQ$40+'INF S5 272-354'!$AY28)</f>
        <v>0.41864534722222219</v>
      </c>
      <c r="DR37" s="190">
        <f ca="1">IF('INF S5 272-354'!$BA28="|","|",DR$40+'INF S5 272-354'!$BA28)</f>
        <v>0.43194444444444441</v>
      </c>
      <c r="DS37" s="83"/>
      <c r="DT37" s="87"/>
      <c r="DU37" s="207">
        <f ca="1">IF('INF S5 272-354'!$AY28="|","|",DU$40+'INF S5 272-354'!$AY28)</f>
        <v>0.46031201388888887</v>
      </c>
      <c r="DV37" s="88"/>
      <c r="DW37" s="83">
        <f ca="1">IF('INF S5 272-354'!$AY28="|","|",DW$40+'INF S5 272-354'!$AY28)</f>
        <v>0.5019786805555555</v>
      </c>
      <c r="DX37" s="83"/>
      <c r="DY37" s="207">
        <f ca="1">IF('INF S5 272-354'!$AY28="|","|",DY$40+'INF S5 272-354'!$AY28)</f>
        <v>0.54364534722222224</v>
      </c>
      <c r="DZ37" s="83">
        <f ca="1">IF('INF S5 272-354'!$AY28="|","|",DZ$40+'INF S5 272-354'!$AY28)</f>
        <v>0.58531201388888887</v>
      </c>
      <c r="EA37" s="190">
        <f ca="1">IF('INF S5 272-354'!$BA28="|","|",EA$40+'INF S5 272-354'!$BA28)</f>
        <v>0.59861111111111109</v>
      </c>
      <c r="EB37" s="83"/>
      <c r="EC37" s="87"/>
      <c r="ED37" s="207">
        <f ca="1">IF('INF S5 272-354'!$AY28="|","|",ED$40+'INF S5 272-354'!$AY28)</f>
        <v>0.62697868055555561</v>
      </c>
      <c r="EE37" s="83">
        <f ca="1">IF('INF S5 272-354'!$AY28="|","|",EE$40+'INF S5 272-354'!$AY28)</f>
        <v>0.64781201388888887</v>
      </c>
      <c r="EF37" s="83"/>
      <c r="EG37" s="207">
        <f ca="1">IF('INF S5 272-354'!$AY28="|","|",EG$40+'INF S5 272-354'!$AY28)</f>
        <v>0.66864534722222224</v>
      </c>
      <c r="EH37" s="83">
        <f ca="1">IF('INF S5 272-354'!$AY28="|","|",EH$40+'INF S5 272-354'!$AY28)</f>
        <v>0.68947868055555561</v>
      </c>
      <c r="EI37" s="88"/>
      <c r="EJ37" s="207">
        <f ca="1">IF('INF S5 272-354'!$AY28="|","|",EJ$40+'INF S5 272-354'!$AY28)</f>
        <v>0.71031201388888898</v>
      </c>
      <c r="EK37" s="83">
        <f ca="1">IF('INF S5 272-354'!$AY28="|","|",EK$40+'INF S5 272-354'!$AY28)</f>
        <v>0.73114534722222224</v>
      </c>
      <c r="EL37" s="207">
        <f ca="1">IF('INF S5 272-354'!$AY28="|","|",EL$40+'INF S5 272-354'!$AY28)</f>
        <v>0.75197868055555561</v>
      </c>
      <c r="EM37" s="190">
        <f ca="1">IF('INF S5 272-354'!$BA28="|","|",EM$40+'INF S5 272-354'!$BA28)</f>
        <v>0.76527777777777772</v>
      </c>
      <c r="EN37" s="190"/>
      <c r="EO37" s="83">
        <f ca="1">IF('INF S5 272-354'!$AY28="|","|",EO$40+'INF S5 272-354'!$AY28)</f>
        <v>0.77281201388888898</v>
      </c>
      <c r="EP37" s="83"/>
      <c r="EQ37" s="207">
        <f ca="1">IF('INF S5 272-354'!$AY28="|","|",EQ$40+'INF S5 272-354'!$AY28)</f>
        <v>0.79364534722222235</v>
      </c>
      <c r="ER37" s="87"/>
      <c r="ES37" s="83">
        <f ca="1">IF('INF S5 272-354'!$AY28="|","|",ES$40+'INF S5 272-354'!$AY28)</f>
        <v>0.83531201388888898</v>
      </c>
      <c r="ET37" s="207">
        <f ca="1">IF('INF S5 272-354'!$AY28="|","|",ET$40+'INF S5 272-354'!$AY28)</f>
        <v>0.87697868055555561</v>
      </c>
      <c r="EU37" s="207"/>
      <c r="EV37" s="83">
        <f ca="1">IF('INF S5 272-354'!$AY28="|","|",EV$40+'INF S5 272-354'!$AY28)</f>
        <v>0.91864534722222235</v>
      </c>
      <c r="EW37" s="190">
        <f ca="1">IF('INF S5 272-354'!$BA28="|","|",EW$40+'INF S5 272-354'!$BA28)</f>
        <v>0.93194444444444446</v>
      </c>
      <c r="EX37" s="190"/>
      <c r="EY37" s="83">
        <f ca="1">IF('INF S5 272-354'!$AY28="|","|",EY$40+'INF S5 272-354'!$AY28)</f>
        <v>0.96031201388888898</v>
      </c>
    </row>
    <row r="38" spans="1:155">
      <c r="A38" s="187">
        <f ca="1">'INF S5 272-354'!$AH29</f>
        <v>34.448</v>
      </c>
      <c r="B38" s="154" t="str">
        <f ca="1">'INF S5 272-354'!$AI29</f>
        <v>Rożnowo</v>
      </c>
      <c r="C38" s="89"/>
      <c r="D38" s="83">
        <f ca="1">IF('INF S5 272-354'!$AQ29="|","|",D$27+'INF S5 272-354'!$AQ29)</f>
        <v>0.2724054332010582</v>
      </c>
      <c r="E38" s="207">
        <f ca="1">IF('INF S5 272-354'!$AQ29="|","|",E$27+'INF S5 272-354'!$AQ29)</f>
        <v>0.29352251157407405</v>
      </c>
      <c r="F38" s="190" t="str">
        <f ca="1">IF('INF S5 272-354'!$AS29="|","|",F$27+'INF S5 272-354'!$AS29)</f>
        <v>|</v>
      </c>
      <c r="G38" s="83">
        <f ca="1">IF('INF S5 272-354'!$AQ29="|","|",G$27+'INF S5 272-354'!$AQ29)</f>
        <v>0.31407209986772489</v>
      </c>
      <c r="H38" s="207">
        <f ca="1">IF('INF S5 272-354'!$AQ29="|","|",H$27+'INF S5 272-354'!$AQ29)</f>
        <v>0.33518917824074068</v>
      </c>
      <c r="I38" s="83"/>
      <c r="J38" s="83">
        <f ca="1">IF('INF S5 272-354'!$AQ29="|","|",J$27+'INF S5 272-354'!$AQ29)</f>
        <v>0.35573876653439152</v>
      </c>
      <c r="K38" s="207">
        <f ca="1">IF('INF S5 272-354'!$AQ29="|","|",K$27+'INF S5 272-354'!$AQ29)</f>
        <v>0.37685584490740737</v>
      </c>
      <c r="L38" s="83"/>
      <c r="M38" s="83">
        <f ca="1">IF('INF S5 272-354'!$AQ29="|","|",M$27+'INF S5 272-354'!$AQ29)</f>
        <v>0.3974054332010582</v>
      </c>
      <c r="N38" s="207">
        <f ca="1">IF('INF S5 272-354'!$AQ29="|","|",N$27+'INF S5 272-354'!$AQ29)</f>
        <v>0.41852251157407405</v>
      </c>
      <c r="O38" s="87"/>
      <c r="P38" s="83">
        <f ca="1">IF('INF S5 272-354'!$AQ29="|","|",P$27+'INF S5 272-354'!$AQ29)</f>
        <v>0.4599054332010582</v>
      </c>
      <c r="Q38" s="190" t="str">
        <f ca="1">IF('INF S5 272-354'!$AS29="|","|",Q$27+'INF S5 272-354'!$AS29)</f>
        <v>|</v>
      </c>
      <c r="R38" s="207">
        <f ca="1">IF('INF S5 272-354'!$AQ29="|","|",R$27+'INF S5 272-354'!$AQ29)</f>
        <v>0.50185584490740742</v>
      </c>
      <c r="S38" s="83"/>
      <c r="T38" s="83">
        <f ca="1">IF('INF S5 272-354'!$AQ29="|","|",T$27+'INF S5 272-354'!$AQ29)</f>
        <v>0.54323876653439152</v>
      </c>
      <c r="U38" s="83"/>
      <c r="V38" s="207">
        <f ca="1">IF('INF S5 272-354'!$AQ29="|","|",V$27+'INF S5 272-354'!$AQ29)</f>
        <v>0.58518917824074079</v>
      </c>
      <c r="W38" s="88"/>
      <c r="X38" s="83">
        <f ca="1">IF('INF S5 272-354'!$AQ29="|","|",X$27+'INF S5 272-354'!$AQ29)</f>
        <v>0.62657209986772489</v>
      </c>
      <c r="Y38" s="190" t="str">
        <f ca="1">IF('INF S5 272-354'!$AS29="|","|",Y$27+'INF S5 272-354'!$AS29)</f>
        <v>|</v>
      </c>
      <c r="Z38" s="207">
        <f ca="1">IF('INF S5 272-354'!$AQ29="|","|",Z$27+'INF S5 272-354'!$AQ29)</f>
        <v>0.66852251157407405</v>
      </c>
      <c r="AA38" s="207"/>
      <c r="AB38" s="83">
        <f ca="1">IF('INF S5 272-354'!$AQ29="|","|",AB$27+'INF S5 272-354'!$AQ29)</f>
        <v>0.68907209986772489</v>
      </c>
      <c r="AC38" s="207">
        <f ca="1">IF('INF S5 272-354'!$AQ29="|","|",AC$27+'INF S5 272-354'!$AQ29)</f>
        <v>0.71018917824074079</v>
      </c>
      <c r="AD38" s="207"/>
      <c r="AE38" s="83">
        <f ca="1">IF('INF S5 272-354'!$AQ29="|","|",AE$27+'INF S5 272-354'!$AQ29)</f>
        <v>0.73073876653439152</v>
      </c>
      <c r="AF38" s="207">
        <f ca="1">IF('INF S5 272-354'!$AQ29="|","|",AF$27+'INF S5 272-354'!$AQ29)</f>
        <v>0.75185584490740742</v>
      </c>
      <c r="AG38" s="83"/>
      <c r="AH38" s="83">
        <f ca="1">IF('INF S5 272-354'!$AQ29="|","|",AH$27+'INF S5 272-354'!$AQ29)</f>
        <v>0.77240543320105814</v>
      </c>
      <c r="AI38" s="207">
        <f ca="1">IF('INF S5 272-354'!$AQ29="|","|",AI$27+'INF S5 272-354'!$AQ29)</f>
        <v>0.79352251157407405</v>
      </c>
      <c r="AJ38" s="190" t="str">
        <f ca="1">IF('INF S5 272-354'!$AS29="|","|",AJ$27+'INF S5 272-354'!$AS29)</f>
        <v>|</v>
      </c>
      <c r="AK38" s="83">
        <f ca="1">IF('INF S5 272-354'!$AQ29="|","|",AK$27+'INF S5 272-354'!$AQ29)</f>
        <v>0.81407209986772477</v>
      </c>
      <c r="AL38" s="207">
        <f ca="1">IF('INF S5 272-354'!$AQ29="|","|",AL$27+'INF S5 272-354'!$AQ29)</f>
        <v>0.83518917824074079</v>
      </c>
      <c r="AM38" s="83"/>
      <c r="AN38" s="83">
        <f ca="1">IF('INF S5 272-354'!$AQ29="|","|",AN$27+'INF S5 272-354'!$AQ29)</f>
        <v>0.87657209986772477</v>
      </c>
      <c r="AO38" s="83"/>
      <c r="AP38" s="207">
        <f ca="1">IF('INF S5 272-354'!$AQ29="|","|",AP$27+'INF S5 272-354'!$AQ29)</f>
        <v>0.91852251157407405</v>
      </c>
      <c r="AQ38" s="88"/>
      <c r="AR38" s="83">
        <f ca="1">IF('INF S5 272-354'!$AQ29="|","|",AR$27+'INF S5 272-354'!$AQ29)</f>
        <v>0.95990543320105814</v>
      </c>
      <c r="AS38" s="207"/>
      <c r="AT38" s="83">
        <f ca="1">IF('INF S5 272-354'!$AQ29="|","|",AT$27+'INF S5 272-354'!$AQ29)</f>
        <v>1.0015720998677247</v>
      </c>
      <c r="AU38" s="83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  <c r="CR38" s="175"/>
      <c r="CS38" s="175"/>
      <c r="CT38" s="175"/>
      <c r="CU38" s="175"/>
      <c r="CV38" s="175"/>
      <c r="CW38" s="175"/>
      <c r="CX38" s="175"/>
      <c r="CZ38" s="187">
        <f ca="1">'INF S5 272-354'!$AH29</f>
        <v>34.448</v>
      </c>
      <c r="DA38" s="154" t="str">
        <f ca="1">'INF S5 272-354'!$AI29</f>
        <v>Rożnowo</v>
      </c>
      <c r="DB38" s="89"/>
      <c r="DC38" s="207">
        <f ca="1">IF('INF S5 272-354'!$AY29="|","|",DC$40+'INF S5 272-354'!$AY29)</f>
        <v>0.18717413194444443</v>
      </c>
      <c r="DD38" s="2"/>
      <c r="DE38" s="83">
        <f ca="1">IF('INF S5 272-354'!$AY29="|","|",DE$40+'INF S5 272-354'!$AY29)</f>
        <v>0.22884079861111109</v>
      </c>
      <c r="DF38" s="83"/>
      <c r="DG38" s="207">
        <f ca="1">IF('INF S5 272-354'!$AY29="|","|",DG$40+'INF S5 272-354'!$AY29)</f>
        <v>0.24967413194444443</v>
      </c>
      <c r="DH38" s="83">
        <f ca="1">IF('INF S5 272-354'!$AY29="|","|",DH$40+'INF S5 272-354'!$AY29)</f>
        <v>0.2705074652777778</v>
      </c>
      <c r="DI38" s="207">
        <f ca="1">IF('INF S5 272-354'!$AY29="|","|",DI$40+'INF S5 272-354'!$AY29)</f>
        <v>0.29134079861111112</v>
      </c>
      <c r="DJ38" s="207"/>
      <c r="DK38" s="83">
        <f ca="1">IF('INF S5 272-354'!$AY29="|","|",DK$40+'INF S5 272-354'!$AY29)</f>
        <v>0.31217413194444449</v>
      </c>
      <c r="DL38" s="207">
        <f ca="1">IF('INF S5 272-354'!$AY29="|","|",DL$40+'INF S5 272-354'!$AY29)</f>
        <v>0.3330074652777778</v>
      </c>
      <c r="DM38" s="207"/>
      <c r="DN38" s="83">
        <f ca="1">IF('INF S5 272-354'!$AY29="|","|",DN$40+'INF S5 272-354'!$AY29)</f>
        <v>0.35384079861111112</v>
      </c>
      <c r="DO38" s="87"/>
      <c r="DP38" s="207">
        <f ca="1">IF('INF S5 272-354'!$AY29="|","|",DP$40+'INF S5 272-354'!$AY29)</f>
        <v>0.37467413194444443</v>
      </c>
      <c r="DQ38" s="83">
        <f ca="1">IF('INF S5 272-354'!$AY29="|","|",DQ$40+'INF S5 272-354'!$AY29)</f>
        <v>0.41634079861111112</v>
      </c>
      <c r="DR38" s="190" t="str">
        <f ca="1">IF('INF S5 272-354'!$BA29="|","|",DR$40+'INF S5 272-354'!$BA29)</f>
        <v>|</v>
      </c>
      <c r="DS38" s="83"/>
      <c r="DT38" s="87"/>
      <c r="DU38" s="207">
        <f ca="1">IF('INF S5 272-354'!$AY29="|","|",DU$40+'INF S5 272-354'!$AY29)</f>
        <v>0.4580074652777778</v>
      </c>
      <c r="DV38" s="88"/>
      <c r="DW38" s="83">
        <f ca="1">IF('INF S5 272-354'!$AY29="|","|",DW$40+'INF S5 272-354'!$AY29)</f>
        <v>0.49967413194444443</v>
      </c>
      <c r="DX38" s="83"/>
      <c r="DY38" s="207">
        <f ca="1">IF('INF S5 272-354'!$AY29="|","|",DY$40+'INF S5 272-354'!$AY29)</f>
        <v>0.54134079861111106</v>
      </c>
      <c r="DZ38" s="83">
        <f ca="1">IF('INF S5 272-354'!$AY29="|","|",DZ$40+'INF S5 272-354'!$AY29)</f>
        <v>0.58300746527777769</v>
      </c>
      <c r="EA38" s="190" t="str">
        <f ca="1">IF('INF S5 272-354'!$BA29="|","|",EA$40+'INF S5 272-354'!$BA29)</f>
        <v>|</v>
      </c>
      <c r="EB38" s="83"/>
      <c r="EC38" s="87"/>
      <c r="ED38" s="207">
        <f ca="1">IF('INF S5 272-354'!$AY29="|","|",ED$40+'INF S5 272-354'!$AY29)</f>
        <v>0.62467413194444443</v>
      </c>
      <c r="EE38" s="83">
        <f ca="1">IF('INF S5 272-354'!$AY29="|","|",EE$40+'INF S5 272-354'!$AY29)</f>
        <v>0.64550746527777769</v>
      </c>
      <c r="EF38" s="83"/>
      <c r="EG38" s="207">
        <f ca="1">IF('INF S5 272-354'!$AY29="|","|",EG$40+'INF S5 272-354'!$AY29)</f>
        <v>0.66634079861111106</v>
      </c>
      <c r="EH38" s="83">
        <f ca="1">IF('INF S5 272-354'!$AY29="|","|",EH$40+'INF S5 272-354'!$AY29)</f>
        <v>0.68717413194444443</v>
      </c>
      <c r="EI38" s="88"/>
      <c r="EJ38" s="207">
        <f ca="1">IF('INF S5 272-354'!$AY29="|","|",EJ$40+'INF S5 272-354'!$AY29)</f>
        <v>0.7080074652777778</v>
      </c>
      <c r="EK38" s="83">
        <f ca="1">IF('INF S5 272-354'!$AY29="|","|",EK$40+'INF S5 272-354'!$AY29)</f>
        <v>0.72884079861111106</v>
      </c>
      <c r="EL38" s="207">
        <f ca="1">IF('INF S5 272-354'!$AY29="|","|",EL$40+'INF S5 272-354'!$AY29)</f>
        <v>0.74967413194444443</v>
      </c>
      <c r="EM38" s="190" t="str">
        <f ca="1">IF('INF S5 272-354'!$BA29="|","|",EM$40+'INF S5 272-354'!$BA29)</f>
        <v>|</v>
      </c>
      <c r="EN38" s="190"/>
      <c r="EO38" s="83">
        <f ca="1">IF('INF S5 272-354'!$AY29="|","|",EO$40+'INF S5 272-354'!$AY29)</f>
        <v>0.7705074652777778</v>
      </c>
      <c r="EP38" s="83"/>
      <c r="EQ38" s="207">
        <f ca="1">IF('INF S5 272-354'!$AY29="|","|",EQ$40+'INF S5 272-354'!$AY29)</f>
        <v>0.79134079861111117</v>
      </c>
      <c r="ER38" s="87"/>
      <c r="ES38" s="83">
        <f ca="1">IF('INF S5 272-354'!$AY29="|","|",ES$40+'INF S5 272-354'!$AY29)</f>
        <v>0.8330074652777778</v>
      </c>
      <c r="ET38" s="207">
        <f ca="1">IF('INF S5 272-354'!$AY29="|","|",ET$40+'INF S5 272-354'!$AY29)</f>
        <v>0.87467413194444443</v>
      </c>
      <c r="EU38" s="207"/>
      <c r="EV38" s="83">
        <f ca="1">IF('INF S5 272-354'!$AY29="|","|",EV$40+'INF S5 272-354'!$AY29)</f>
        <v>0.91634079861111117</v>
      </c>
      <c r="EW38" s="190" t="str">
        <f ca="1">IF('INF S5 272-354'!$BA29="|","|",EW$40+'INF S5 272-354'!$BA29)</f>
        <v>|</v>
      </c>
      <c r="EX38" s="190"/>
      <c r="EY38" s="83">
        <f ca="1">IF('INF S5 272-354'!$AY29="|","|",EY$40+'INF S5 272-354'!$AY29)</f>
        <v>0.9580074652777778</v>
      </c>
    </row>
    <row r="39" spans="1:155">
      <c r="A39" s="187">
        <f ca="1">'INF S5 272-354'!$AH30</f>
        <v>38.809000000000005</v>
      </c>
      <c r="B39" s="154" t="str">
        <f ca="1">'INF S5 272-354'!$AI30</f>
        <v>Parkowo</v>
      </c>
      <c r="C39" s="89"/>
      <c r="D39" s="83">
        <f ca="1">IF('INF S5 272-354'!$AQ30="|","|",D$27+'INF S5 272-354'!$AQ30)</f>
        <v>0.27493914847883599</v>
      </c>
      <c r="E39" s="207">
        <f ca="1">IF('INF S5 272-354'!$AQ30="|","|",E$27+'INF S5 272-354'!$AQ30)</f>
        <v>0.29605622685185184</v>
      </c>
      <c r="F39" s="190" t="str">
        <f ca="1">IF('INF S5 272-354'!$AS30="|","|",F$27+'INF S5 272-354'!$AS30)</f>
        <v>|</v>
      </c>
      <c r="G39" s="83">
        <f ca="1">IF('INF S5 272-354'!$AQ30="|","|",G$27+'INF S5 272-354'!$AQ30)</f>
        <v>0.31660581514550268</v>
      </c>
      <c r="H39" s="207">
        <f ca="1">IF('INF S5 272-354'!$AQ30="|","|",H$27+'INF S5 272-354'!$AQ30)</f>
        <v>0.33772289351851847</v>
      </c>
      <c r="I39" s="83"/>
      <c r="J39" s="83">
        <f ca="1">IF('INF S5 272-354'!$AQ30="|","|",J$27+'INF S5 272-354'!$AQ30)</f>
        <v>0.35827248181216931</v>
      </c>
      <c r="K39" s="207">
        <f ca="1">IF('INF S5 272-354'!$AQ30="|","|",K$27+'INF S5 272-354'!$AQ30)</f>
        <v>0.37938956018518516</v>
      </c>
      <c r="L39" s="83"/>
      <c r="M39" s="83">
        <f ca="1">IF('INF S5 272-354'!$AQ30="|","|",M$27+'INF S5 272-354'!$AQ30)</f>
        <v>0.39993914847883599</v>
      </c>
      <c r="N39" s="207">
        <f ca="1">IF('INF S5 272-354'!$AQ30="|","|",N$27+'INF S5 272-354'!$AQ30)</f>
        <v>0.42105622685185184</v>
      </c>
      <c r="O39" s="87"/>
      <c r="P39" s="83">
        <f ca="1">IF('INF S5 272-354'!$AQ30="|","|",P$27+'INF S5 272-354'!$AQ30)</f>
        <v>0.46243914847883599</v>
      </c>
      <c r="Q39" s="190" t="str">
        <f ca="1">IF('INF S5 272-354'!$AS30="|","|",Q$27+'INF S5 272-354'!$AS30)</f>
        <v>|</v>
      </c>
      <c r="R39" s="207">
        <f ca="1">IF('INF S5 272-354'!$AQ30="|","|",R$27+'INF S5 272-354'!$AQ30)</f>
        <v>0.50438956018518522</v>
      </c>
      <c r="S39" s="83"/>
      <c r="T39" s="83">
        <f ca="1">IF('INF S5 272-354'!$AQ30="|","|",T$27+'INF S5 272-354'!$AQ30)</f>
        <v>0.54577248181216931</v>
      </c>
      <c r="U39" s="83"/>
      <c r="V39" s="207">
        <f ca="1">IF('INF S5 272-354'!$AQ30="|","|",V$27+'INF S5 272-354'!$AQ30)</f>
        <v>0.58772289351851859</v>
      </c>
      <c r="W39" s="88"/>
      <c r="X39" s="83">
        <f ca="1">IF('INF S5 272-354'!$AQ30="|","|",X$27+'INF S5 272-354'!$AQ30)</f>
        <v>0.62910581514550268</v>
      </c>
      <c r="Y39" s="190" t="str">
        <f ca="1">IF('INF S5 272-354'!$AS30="|","|",Y$27+'INF S5 272-354'!$AS30)</f>
        <v>|</v>
      </c>
      <c r="Z39" s="207">
        <f ca="1">IF('INF S5 272-354'!$AQ30="|","|",Z$27+'INF S5 272-354'!$AQ30)</f>
        <v>0.67105622685185184</v>
      </c>
      <c r="AA39" s="207"/>
      <c r="AB39" s="83">
        <f ca="1">IF('INF S5 272-354'!$AQ30="|","|",AB$27+'INF S5 272-354'!$AQ30)</f>
        <v>0.69160581514550268</v>
      </c>
      <c r="AC39" s="207">
        <f ca="1">IF('INF S5 272-354'!$AQ30="|","|",AC$27+'INF S5 272-354'!$AQ30)</f>
        <v>0.71272289351851859</v>
      </c>
      <c r="AD39" s="207"/>
      <c r="AE39" s="83">
        <f ca="1">IF('INF S5 272-354'!$AQ30="|","|",AE$27+'INF S5 272-354'!$AQ30)</f>
        <v>0.73327248181216931</v>
      </c>
      <c r="AF39" s="207">
        <f ca="1">IF('INF S5 272-354'!$AQ30="|","|",AF$27+'INF S5 272-354'!$AQ30)</f>
        <v>0.75438956018518522</v>
      </c>
      <c r="AG39" s="83"/>
      <c r="AH39" s="83">
        <f ca="1">IF('INF S5 272-354'!$AQ30="|","|",AH$27+'INF S5 272-354'!$AQ30)</f>
        <v>0.77493914847883594</v>
      </c>
      <c r="AI39" s="207">
        <f ca="1">IF('INF S5 272-354'!$AQ30="|","|",AI$27+'INF S5 272-354'!$AQ30)</f>
        <v>0.79605622685185184</v>
      </c>
      <c r="AJ39" s="190" t="str">
        <f ca="1">IF('INF S5 272-354'!$AS30="|","|",AJ$27+'INF S5 272-354'!$AS30)</f>
        <v>|</v>
      </c>
      <c r="AK39" s="83">
        <f ca="1">IF('INF S5 272-354'!$AQ30="|","|",AK$27+'INF S5 272-354'!$AQ30)</f>
        <v>0.81660581514550257</v>
      </c>
      <c r="AL39" s="207">
        <f ca="1">IF('INF S5 272-354'!$AQ30="|","|",AL$27+'INF S5 272-354'!$AQ30)</f>
        <v>0.83772289351851859</v>
      </c>
      <c r="AM39" s="83"/>
      <c r="AN39" s="83">
        <f ca="1">IF('INF S5 272-354'!$AQ30="|","|",AN$27+'INF S5 272-354'!$AQ30)</f>
        <v>0.87910581514550257</v>
      </c>
      <c r="AO39" s="83"/>
      <c r="AP39" s="207">
        <f ca="1">IF('INF S5 272-354'!$AQ30="|","|",AP$27+'INF S5 272-354'!$AQ30)</f>
        <v>0.92105622685185184</v>
      </c>
      <c r="AQ39" s="88"/>
      <c r="AR39" s="83">
        <f ca="1">IF('INF S5 272-354'!$AQ30="|","|",AR$27+'INF S5 272-354'!$AQ30)</f>
        <v>0.96243914847883594</v>
      </c>
      <c r="AS39" s="207"/>
      <c r="AT39" s="83">
        <f ca="1">IF('INF S5 272-354'!$AQ30="|","|",AT$27+'INF S5 272-354'!$AQ30)</f>
        <v>1.0041058151455025</v>
      </c>
      <c r="AU39" s="83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Z39" s="187">
        <f ca="1">'INF S5 272-354'!$AH30</f>
        <v>38.809000000000005</v>
      </c>
      <c r="DA39" s="154" t="str">
        <f ca="1">'INF S5 272-354'!$AI30</f>
        <v>Parkowo</v>
      </c>
      <c r="DB39" s="89"/>
      <c r="DC39" s="207">
        <f ca="1">IF('INF S5 272-354'!$AY30="|","|",DC$40+'INF S5 272-354'!$AY30)</f>
        <v>0.18464041666666667</v>
      </c>
      <c r="DD39" s="2"/>
      <c r="DE39" s="83">
        <f ca="1">IF('INF S5 272-354'!$AY30="|","|",DE$40+'INF S5 272-354'!$AY30)</f>
        <v>0.22630708333333333</v>
      </c>
      <c r="DF39" s="83"/>
      <c r="DG39" s="207">
        <f ca="1">IF('INF S5 272-354'!$AY30="|","|",DG$40+'INF S5 272-354'!$AY30)</f>
        <v>0.24714041666666667</v>
      </c>
      <c r="DH39" s="83">
        <f ca="1">IF('INF S5 272-354'!$AY30="|","|",DH$40+'INF S5 272-354'!$AY30)</f>
        <v>0.26797375000000001</v>
      </c>
      <c r="DI39" s="207">
        <f ca="1">IF('INF S5 272-354'!$AY30="|","|",DI$40+'INF S5 272-354'!$AY30)</f>
        <v>0.28880708333333333</v>
      </c>
      <c r="DJ39" s="207"/>
      <c r="DK39" s="83">
        <f ca="1">IF('INF S5 272-354'!$AY30="|","|",DK$40+'INF S5 272-354'!$AY30)</f>
        <v>0.3096404166666667</v>
      </c>
      <c r="DL39" s="207">
        <f ca="1">IF('INF S5 272-354'!$AY30="|","|",DL$40+'INF S5 272-354'!$AY30)</f>
        <v>0.33047375000000001</v>
      </c>
      <c r="DM39" s="207"/>
      <c r="DN39" s="83">
        <f ca="1">IF('INF S5 272-354'!$AY30="|","|",DN$40+'INF S5 272-354'!$AY30)</f>
        <v>0.35130708333333333</v>
      </c>
      <c r="DO39" s="87"/>
      <c r="DP39" s="207">
        <f ca="1">IF('INF S5 272-354'!$AY30="|","|",DP$40+'INF S5 272-354'!$AY30)</f>
        <v>0.37214041666666664</v>
      </c>
      <c r="DQ39" s="83">
        <f ca="1">IF('INF S5 272-354'!$AY30="|","|",DQ$40+'INF S5 272-354'!$AY30)</f>
        <v>0.41380708333333333</v>
      </c>
      <c r="DR39" s="190" t="str">
        <f ca="1">IF('INF S5 272-354'!$BA30="|","|",DR$40+'INF S5 272-354'!$BA30)</f>
        <v>|</v>
      </c>
      <c r="DS39" s="83"/>
      <c r="DT39" s="87"/>
      <c r="DU39" s="207">
        <f ca="1">IF('INF S5 272-354'!$AY30="|","|",DU$40+'INF S5 272-354'!$AY30)</f>
        <v>0.45547375000000001</v>
      </c>
      <c r="DV39" s="88"/>
      <c r="DW39" s="83">
        <f ca="1">IF('INF S5 272-354'!$AY30="|","|",DW$40+'INF S5 272-354'!$AY30)</f>
        <v>0.49714041666666664</v>
      </c>
      <c r="DX39" s="83"/>
      <c r="DY39" s="207">
        <f ca="1">IF('INF S5 272-354'!$AY30="|","|",DY$40+'INF S5 272-354'!$AY30)</f>
        <v>0.53880708333333327</v>
      </c>
      <c r="DZ39" s="83">
        <f ca="1">IF('INF S5 272-354'!$AY30="|","|",DZ$40+'INF S5 272-354'!$AY30)</f>
        <v>0.5804737499999999</v>
      </c>
      <c r="EA39" s="190" t="str">
        <f ca="1">IF('INF S5 272-354'!$BA30="|","|",EA$40+'INF S5 272-354'!$BA30)</f>
        <v>|</v>
      </c>
      <c r="EB39" s="83"/>
      <c r="EC39" s="87"/>
      <c r="ED39" s="207">
        <f ca="1">IF('INF S5 272-354'!$AY30="|","|",ED$40+'INF S5 272-354'!$AY30)</f>
        <v>0.62214041666666664</v>
      </c>
      <c r="EE39" s="83">
        <f ca="1">IF('INF S5 272-354'!$AY30="|","|",EE$40+'INF S5 272-354'!$AY30)</f>
        <v>0.6429737499999999</v>
      </c>
      <c r="EF39" s="83"/>
      <c r="EG39" s="207">
        <f ca="1">IF('INF S5 272-354'!$AY30="|","|",EG$40+'INF S5 272-354'!$AY30)</f>
        <v>0.66380708333333327</v>
      </c>
      <c r="EH39" s="83">
        <f ca="1">IF('INF S5 272-354'!$AY30="|","|",EH$40+'INF S5 272-354'!$AY30)</f>
        <v>0.68464041666666664</v>
      </c>
      <c r="EI39" s="88"/>
      <c r="EJ39" s="207">
        <f ca="1">IF('INF S5 272-354'!$AY30="|","|",EJ$40+'INF S5 272-354'!$AY30)</f>
        <v>0.70547375000000001</v>
      </c>
      <c r="EK39" s="83">
        <f ca="1">IF('INF S5 272-354'!$AY30="|","|",EK$40+'INF S5 272-354'!$AY30)</f>
        <v>0.72630708333333327</v>
      </c>
      <c r="EL39" s="207">
        <f ca="1">IF('INF S5 272-354'!$AY30="|","|",EL$40+'INF S5 272-354'!$AY30)</f>
        <v>0.74714041666666664</v>
      </c>
      <c r="EM39" s="190" t="str">
        <f ca="1">IF('INF S5 272-354'!$BA30="|","|",EM$40+'INF S5 272-354'!$BA30)</f>
        <v>|</v>
      </c>
      <c r="EN39" s="190"/>
      <c r="EO39" s="83">
        <f ca="1">IF('INF S5 272-354'!$AY30="|","|",EO$40+'INF S5 272-354'!$AY30)</f>
        <v>0.76797375000000001</v>
      </c>
      <c r="EP39" s="83"/>
      <c r="EQ39" s="207">
        <f ca="1">IF('INF S5 272-354'!$AY30="|","|",EQ$40+'INF S5 272-354'!$AY30)</f>
        <v>0.78880708333333338</v>
      </c>
      <c r="ER39" s="87"/>
      <c r="ES39" s="83">
        <f ca="1">IF('INF S5 272-354'!$AY30="|","|",ES$40+'INF S5 272-354'!$AY30)</f>
        <v>0.83047375000000001</v>
      </c>
      <c r="ET39" s="207">
        <f ca="1">IF('INF S5 272-354'!$AY30="|","|",ET$40+'INF S5 272-354'!$AY30)</f>
        <v>0.87214041666666664</v>
      </c>
      <c r="EU39" s="207"/>
      <c r="EV39" s="83">
        <f ca="1">IF('INF S5 272-354'!$AY30="|","|",EV$40+'INF S5 272-354'!$AY30)</f>
        <v>0.91380708333333338</v>
      </c>
      <c r="EW39" s="190" t="str">
        <f ca="1">IF('INF S5 272-354'!$BA30="|","|",EW$40+'INF S5 272-354'!$BA30)</f>
        <v>|</v>
      </c>
      <c r="EX39" s="190"/>
      <c r="EY39" s="83">
        <f ca="1">IF('INF S5 272-354'!$AY30="|","|",EY$40+'INF S5 272-354'!$AY30)</f>
        <v>0.95547375000000001</v>
      </c>
    </row>
    <row r="40" spans="1:155" s="18" customFormat="1">
      <c r="A40" s="285">
        <f ca="1">'INF S5 272-354'!$AH31</f>
        <v>45.413000000000004</v>
      </c>
      <c r="B40" s="183" t="str">
        <f ca="1">'INF S5 272-354'!$AI31</f>
        <v>Rogoźno Wlkp.</v>
      </c>
      <c r="C40" s="181"/>
      <c r="D40" s="167">
        <f ca="1">IF('INF S5 272-354'!$AQ31="|","|",D$27+'INF S5 272-354'!$AQ31)</f>
        <v>0.27798234292328045</v>
      </c>
      <c r="E40" s="342">
        <f ca="1">IF('INF S5 272-354'!$AQ31="|","|",E$27+'INF S5 272-354'!$AQ31)</f>
        <v>0.2990994212962963</v>
      </c>
      <c r="F40" s="266">
        <f ca="1">IF('INF S5 272-354'!$AS31="|","|",F$27+'INF S5 272-354'!$AS31)</f>
        <v>0.28391486607142857</v>
      </c>
      <c r="G40" s="167">
        <f ca="1">IF('INF S5 272-354'!$AQ31="|","|",G$27+'INF S5 272-354'!$AQ31)</f>
        <v>0.31964900958994713</v>
      </c>
      <c r="H40" s="342">
        <f ca="1">IF('INF S5 272-354'!$AQ31="|","|",H$27+'INF S5 272-354'!$AQ31)</f>
        <v>0.34076608796296293</v>
      </c>
      <c r="I40" s="167"/>
      <c r="J40" s="167">
        <f ca="1">IF('INF S5 272-354'!$AQ31="|","|",J$27+'INF S5 272-354'!$AQ31)</f>
        <v>0.36131567625661376</v>
      </c>
      <c r="K40" s="342">
        <f ca="1">IF('INF S5 272-354'!$AQ31="|","|",K$27+'INF S5 272-354'!$AQ31)</f>
        <v>0.38243275462962961</v>
      </c>
      <c r="L40" s="167"/>
      <c r="M40" s="167">
        <f ca="1">IF('INF S5 272-354'!$AQ31="|","|",M$27+'INF S5 272-354'!$AQ31)</f>
        <v>0.40298234292328045</v>
      </c>
      <c r="N40" s="342">
        <f ca="1">IF('INF S5 272-354'!$AQ31="|","|",N$27+'INF S5 272-354'!$AQ31)</f>
        <v>0.4240994212962963</v>
      </c>
      <c r="O40" s="168"/>
      <c r="P40" s="167">
        <f ca="1">IF('INF S5 272-354'!$AQ31="|","|",P$27+'INF S5 272-354'!$AQ31)</f>
        <v>0.46548234292328045</v>
      </c>
      <c r="Q40" s="266">
        <f ca="1">IF('INF S5 272-354'!$AS31="|","|",Q$27+'INF S5 272-354'!$AS31)</f>
        <v>0.45054681051587303</v>
      </c>
      <c r="R40" s="342">
        <f ca="1">IF('INF S5 272-354'!$AQ31="|","|",R$27+'INF S5 272-354'!$AQ31)</f>
        <v>0.50743275462962967</v>
      </c>
      <c r="S40" s="167"/>
      <c r="T40" s="167">
        <f ca="1">IF('INF S5 272-354'!$AQ31="|","|",T$27+'INF S5 272-354'!$AQ31)</f>
        <v>0.54881567625661376</v>
      </c>
      <c r="U40" s="167"/>
      <c r="V40" s="342">
        <f ca="1">IF('INF S5 272-354'!$AQ31="|","|",V$27+'INF S5 272-354'!$AQ31)</f>
        <v>0.59076608796296304</v>
      </c>
      <c r="W40" s="347"/>
      <c r="X40" s="167">
        <f ca="1">IF('INF S5 272-354'!$AQ31="|","|",X$27+'INF S5 272-354'!$AQ31)</f>
        <v>0.63214900958994713</v>
      </c>
      <c r="Y40" s="266">
        <f ca="1">IF('INF S5 272-354'!$AS31="|","|",Y$27+'INF S5 272-354'!$AS31)</f>
        <v>0.6172134771825396</v>
      </c>
      <c r="Z40" s="342">
        <f ca="1">IF('INF S5 272-354'!$AQ31="|","|",Z$27+'INF S5 272-354'!$AQ31)</f>
        <v>0.6740994212962963</v>
      </c>
      <c r="AA40" s="342"/>
      <c r="AB40" s="167">
        <f ca="1">IF('INF S5 272-354'!$AQ31="|","|",AB$27+'INF S5 272-354'!$AQ31)</f>
        <v>0.69464900958994713</v>
      </c>
      <c r="AC40" s="342">
        <f ca="1">IF('INF S5 272-354'!$AQ31="|","|",AC$27+'INF S5 272-354'!$AQ31)</f>
        <v>0.71576608796296304</v>
      </c>
      <c r="AD40" s="342"/>
      <c r="AE40" s="167">
        <f ca="1">IF('INF S5 272-354'!$AQ31="|","|",AE$27+'INF S5 272-354'!$AQ31)</f>
        <v>0.73631567625661376</v>
      </c>
      <c r="AF40" s="342">
        <f ca="1">IF('INF S5 272-354'!$AQ31="|","|",AF$27+'INF S5 272-354'!$AQ31)</f>
        <v>0.75743275462962967</v>
      </c>
      <c r="AG40" s="167"/>
      <c r="AH40" s="167">
        <f ca="1">IF('INF S5 272-354'!$AQ31="|","|",AH$27+'INF S5 272-354'!$AQ31)</f>
        <v>0.77798234292328039</v>
      </c>
      <c r="AI40" s="342">
        <f ca="1">IF('INF S5 272-354'!$AQ31="|","|",AI$27+'INF S5 272-354'!$AQ31)</f>
        <v>0.7990994212962963</v>
      </c>
      <c r="AJ40" s="266">
        <f ca="1">IF('INF S5 272-354'!$AS31="|","|",AJ$27+'INF S5 272-354'!$AS31)</f>
        <v>0.78388014384920623</v>
      </c>
      <c r="AK40" s="167">
        <f ca="1">IF('INF S5 272-354'!$AQ31="|","|",AK$27+'INF S5 272-354'!$AQ31)</f>
        <v>0.81964900958994702</v>
      </c>
      <c r="AL40" s="342">
        <f ca="1">IF('INF S5 272-354'!$AQ31="|","|",AL$27+'INF S5 272-354'!$AQ31)</f>
        <v>0.84076608796296304</v>
      </c>
      <c r="AM40" s="167"/>
      <c r="AN40" s="167">
        <f ca="1">IF('INF S5 272-354'!$AQ31="|","|",AN$27+'INF S5 272-354'!$AQ31)</f>
        <v>0.88214900958994702</v>
      </c>
      <c r="AO40" s="167"/>
      <c r="AP40" s="342">
        <f ca="1">IF('INF S5 272-354'!$AQ31="|","|",AP$27+'INF S5 272-354'!$AQ31)</f>
        <v>0.9240994212962963</v>
      </c>
      <c r="AQ40" s="347"/>
      <c r="AR40" s="167">
        <f ca="1">IF('INF S5 272-354'!$AQ31="|","|",AR$27+'INF S5 272-354'!$AQ31)</f>
        <v>0.96548234292328039</v>
      </c>
      <c r="AS40" s="342"/>
      <c r="AT40" s="167">
        <f ca="1">IF('INF S5 272-354'!$AQ31="|","|",AT$27+'INF S5 272-354'!$AQ31)</f>
        <v>1.0071490095899469</v>
      </c>
      <c r="AU40" s="167"/>
      <c r="AV40" s="336"/>
      <c r="AW40" s="336"/>
      <c r="AX40" s="336"/>
      <c r="AY40" s="336"/>
      <c r="AZ40" s="336"/>
      <c r="BA40" s="336"/>
      <c r="BB40" s="336"/>
      <c r="BC40" s="336"/>
      <c r="BD40" s="336"/>
      <c r="BE40" s="336"/>
      <c r="BF40" s="336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Z40" s="285">
        <f ca="1">'INF S5 272-354'!$AH31</f>
        <v>45.413000000000004</v>
      </c>
      <c r="DA40" s="183" t="str">
        <f ca="1">'INF S5 272-354'!$AI31</f>
        <v>Rogoźno Wlkp.</v>
      </c>
      <c r="DB40" s="181"/>
      <c r="DC40" s="342">
        <v>0.18124999999999999</v>
      </c>
      <c r="DD40" s="100"/>
      <c r="DE40" s="167">
        <f ca="1">$DC40+TIME(1,0,)</f>
        <v>0.22291666666666665</v>
      </c>
      <c r="DF40" s="167"/>
      <c r="DG40" s="342">
        <f ca="1">$DC40+TIME(1,30,)</f>
        <v>0.24374999999999999</v>
      </c>
      <c r="DH40" s="167">
        <f ca="1">$DC40+TIME(2,0,)</f>
        <v>0.26458333333333334</v>
      </c>
      <c r="DI40" s="342">
        <f ca="1">$DC40+TIME(2,30,)</f>
        <v>0.28541666666666665</v>
      </c>
      <c r="DJ40" s="342"/>
      <c r="DK40" s="167">
        <f ca="1">$DC40+TIME(3,0,)</f>
        <v>0.30625000000000002</v>
      </c>
      <c r="DL40" s="342">
        <f ca="1">$DC40+TIME(3,30,)</f>
        <v>0.32708333333333334</v>
      </c>
      <c r="DM40" s="342"/>
      <c r="DN40" s="167">
        <f ca="1">$DC40+TIME(4,0,)</f>
        <v>0.34791666666666665</v>
      </c>
      <c r="DO40" s="168"/>
      <c r="DP40" s="342">
        <v>0.36874999999999997</v>
      </c>
      <c r="DQ40" s="167">
        <v>0.41041666666666665</v>
      </c>
      <c r="DR40" s="266">
        <v>0.42499999999999999</v>
      </c>
      <c r="DS40" s="167"/>
      <c r="DT40" s="168"/>
      <c r="DU40" s="342">
        <v>0.45208333333333334</v>
      </c>
      <c r="DV40" s="347"/>
      <c r="DW40" s="167">
        <v>0.49374999999999997</v>
      </c>
      <c r="DX40" s="167"/>
      <c r="DY40" s="342">
        <v>0.53541666666666665</v>
      </c>
      <c r="DZ40" s="167">
        <v>0.57708333333333328</v>
      </c>
      <c r="EA40" s="168">
        <f ca="1">$DR40+TIME(4,,)</f>
        <v>0.59166666666666667</v>
      </c>
      <c r="EB40" s="167"/>
      <c r="EC40" s="168"/>
      <c r="ED40" s="342">
        <v>0.61875000000000002</v>
      </c>
      <c r="EE40" s="167">
        <v>0.63958333333333328</v>
      </c>
      <c r="EF40" s="167"/>
      <c r="EG40" s="342">
        <v>0.66041666666666665</v>
      </c>
      <c r="EH40" s="167">
        <v>0.68125000000000002</v>
      </c>
      <c r="EI40" s="347"/>
      <c r="EJ40" s="342">
        <f ca="1">$DC40+TIME(12,30,)</f>
        <v>0.70208333333333339</v>
      </c>
      <c r="EK40" s="167">
        <f ca="1">$DC40+TIME(13,,)</f>
        <v>0.72291666666666665</v>
      </c>
      <c r="EL40" s="342">
        <f ca="1">$DC40+TIME(13,30,)</f>
        <v>0.74375000000000002</v>
      </c>
      <c r="EM40" s="168">
        <f ca="1">$DR40+TIME(8,,)</f>
        <v>0.7583333333333333</v>
      </c>
      <c r="EN40" s="168"/>
      <c r="EO40" s="167">
        <f ca="1">$DC40+TIME(14,,)</f>
        <v>0.76458333333333339</v>
      </c>
      <c r="EP40" s="167"/>
      <c r="EQ40" s="342">
        <v>0.78541666666666676</v>
      </c>
      <c r="ER40" s="168"/>
      <c r="ES40" s="167">
        <v>0.82708333333333339</v>
      </c>
      <c r="ET40" s="342">
        <v>0.86875000000000002</v>
      </c>
      <c r="EU40" s="342"/>
      <c r="EV40" s="167">
        <v>0.91041666666666676</v>
      </c>
      <c r="EW40" s="168">
        <f ca="1">$DR40+TIME(12,,)</f>
        <v>0.92500000000000004</v>
      </c>
      <c r="EX40" s="168"/>
      <c r="EY40" s="167">
        <v>0.95208333333333339</v>
      </c>
    </row>
    <row r="42" spans="1:155">
      <c r="D42" s="263"/>
    </row>
    <row r="49" spans="1:220" s="389" customFormat="1">
      <c r="D49" s="263">
        <f t="array" ref="D49">INDEX($A7:$A48,MATCH(FALSE,ISBLANK(D7:D48),0))-INDEX($A7:$A48,MATCH("Poznań Główny",$B7:$B48,0))</f>
        <v>67.328999999999979</v>
      </c>
      <c r="E49" s="263">
        <f t="array" ref="E49">INDEX($A7:$A48,MATCH(FALSE,ISBLANK(E7:E48),0))-INDEX($A7:$A48,MATCH("Poznań Główny",$B7:$B48,0))</f>
        <v>33.867999999999995</v>
      </c>
      <c r="F49" s="263">
        <f t="array" ref="F49">INDEX($A7:$A48,MATCH(FALSE,ISBLANK(F7:F48),0))-INDEX($A7:$A48,MATCH("Poznań Główny",$B7:$B48,0))</f>
        <v>67.328999999999979</v>
      </c>
      <c r="G49" s="263">
        <f t="array" ref="G49">INDEX($A7:$A48,MATCH(FALSE,ISBLANK(G7:G48),0))-INDEX($A7:$A48,MATCH("Poznań Główny",$B7:$B48,0))</f>
        <v>67.328999999999979</v>
      </c>
      <c r="H49" s="263">
        <f t="array" ref="H49">INDEX($A7:$A48,MATCH(FALSE,ISBLANK(H7:H48),0))-INDEX($A7:$A48,MATCH("Poznań Główny",$B7:$B48,0))</f>
        <v>33.867999999999995</v>
      </c>
      <c r="I49" s="263">
        <f t="array" ref="I49">INDEX($A7:$A48,MATCH(FALSE,ISBLANK(I7:I48),0))-INDEX($A7:$A48,MATCH("Poznań Główny",$B7:$B48,0))</f>
        <v>67.328999999999979</v>
      </c>
      <c r="J49" s="263">
        <f t="array" ref="J49">INDEX($A7:$A48,MATCH(FALSE,ISBLANK(J7:J48),0))-INDEX($A7:$A48,MATCH("Poznań Główny",$B7:$B48,0))</f>
        <v>67.328999999999979</v>
      </c>
      <c r="K49" s="263">
        <f t="array" ref="K49">INDEX($A7:$A48,MATCH(FALSE,ISBLANK(K7:K48),0))-INDEX($A7:$A48,MATCH("Poznań Główny",$B7:$B48,0))</f>
        <v>33.867999999999995</v>
      </c>
      <c r="L49" s="263">
        <f t="array" ref="L49">INDEX($A7:$A48,MATCH(FALSE,ISBLANK(L7:L48),0))-INDEX($A7:$A48,MATCH("Poznań Główny",$B7:$B48,0))</f>
        <v>67.328999999999979</v>
      </c>
      <c r="M49" s="263">
        <f t="array" ref="M49">INDEX($A7:$A48,MATCH(FALSE,ISBLANK(M7:M48),0))-INDEX($A7:$A48,MATCH("Poznań Główny",$B7:$B48,0))</f>
        <v>67.328999999999979</v>
      </c>
      <c r="N49" s="263">
        <f t="array" ref="N49">INDEX($A7:$A48,MATCH(FALSE,ISBLANK(N7:N48),0))-INDEX($A7:$A48,MATCH("Poznań Główny",$B7:$B48,0))</f>
        <v>33.867999999999995</v>
      </c>
      <c r="O49" s="263">
        <f t="array" ref="O49">INDEX($A7:$A48,MATCH(FALSE,ISBLANK(O7:O48),0))-INDEX($A7:$A48,MATCH("Poznań Główny",$B7:$B48,0))</f>
        <v>67.328999999999979</v>
      </c>
      <c r="P49" s="263">
        <f t="array" ref="P49">INDEX($A7:$A48,MATCH(FALSE,ISBLANK(P7:P48),0))-INDEX($A7:$A48,MATCH("Poznań Główny",$B7:$B48,0))</f>
        <v>67.328999999999979</v>
      </c>
      <c r="Q49" s="263">
        <f t="array" ref="Q49">INDEX($A7:$A48,MATCH(FALSE,ISBLANK(Q7:Q48),0))-INDEX($A7:$A48,MATCH("Poznań Główny",$B7:$B48,0))</f>
        <v>67.328999999999979</v>
      </c>
      <c r="R49" s="263">
        <f t="array" ref="R49">INDEX($A7:$A48,MATCH(FALSE,ISBLANK(R7:R48),0))-INDEX($A7:$A48,MATCH("Poznań Główny",$B7:$B48,0))</f>
        <v>33.867999999999995</v>
      </c>
      <c r="S49" s="263">
        <f t="array" ref="S49">INDEX($A7:$A48,MATCH(FALSE,ISBLANK(S7:S48),0))-INDEX($A7:$A48,MATCH("Poznań Główny",$B7:$B48,0))</f>
        <v>67.328999999999979</v>
      </c>
      <c r="T49" s="263">
        <f t="array" ref="T49">INDEX($A7:$A48,MATCH(FALSE,ISBLANK(T7:T48),0))-INDEX($A7:$A48,MATCH("Poznań Główny",$B7:$B48,0))</f>
        <v>67.328999999999979</v>
      </c>
      <c r="U49" s="263">
        <f t="array" ref="U49">INDEX($A7:$A48,MATCH(FALSE,ISBLANK(U7:U48),0))-INDEX($A7:$A48,MATCH("Poznań Główny",$B7:$B48,0))</f>
        <v>67.328999999999979</v>
      </c>
      <c r="V49" s="263">
        <f t="array" ref="V49">INDEX($A7:$A48,MATCH(FALSE,ISBLANK(V7:V48),0))-INDEX($A7:$A48,MATCH("Poznań Główny",$B7:$B48,0))</f>
        <v>33.867999999999995</v>
      </c>
      <c r="W49" s="263">
        <f t="array" ref="W49">INDEX($A7:$A48,MATCH(FALSE,ISBLANK(W7:W48),0))-INDEX($A7:$A48,MATCH("Poznań Główny",$B7:$B48,0))</f>
        <v>67.328999999999979</v>
      </c>
      <c r="X49" s="263">
        <f t="array" ref="X49">INDEX($A7:$A48,MATCH(FALSE,ISBLANK(X7:X48),0))-INDEX($A7:$A48,MATCH("Poznań Główny",$B7:$B48,0))</f>
        <v>67.328999999999979</v>
      </c>
      <c r="Y49" s="263">
        <f t="array" ref="Y49">INDEX($A7:$A48,MATCH(FALSE,ISBLANK(Y7:Y48),0))-INDEX($A7:$A48,MATCH("Poznań Główny",$B7:$B48,0))</f>
        <v>67.328999999999979</v>
      </c>
      <c r="Z49" s="263">
        <f t="array" ref="Z49">INDEX($A7:$A48,MATCH(FALSE,ISBLANK(Z7:Z48),0))-INDEX($A7:$A48,MATCH("Poznań Główny",$B7:$B48,0))</f>
        <v>33.867999999999995</v>
      </c>
      <c r="AA49" s="263">
        <f t="array" ref="AA49">INDEX($A7:$A48,MATCH(FALSE,ISBLANK(AA7:AA48),0))-INDEX($A7:$A48,MATCH("Poznań Główny",$B7:$B48,0))</f>
        <v>67.328999999999979</v>
      </c>
      <c r="AB49" s="263">
        <f t="array" ref="AB49">INDEX($A7:$A48,MATCH(FALSE,ISBLANK(AB7:AB48),0))-INDEX($A7:$A48,MATCH("Poznań Główny",$B7:$B48,0))</f>
        <v>67.328999999999979</v>
      </c>
      <c r="AC49" s="263">
        <f t="array" ref="AC49">INDEX($A7:$A48,MATCH(FALSE,ISBLANK(AC7:AC48),0))-INDEX($A7:$A48,MATCH("Poznań Główny",$B7:$B48,0))</f>
        <v>33.867999999999995</v>
      </c>
      <c r="AD49" s="263">
        <f t="array" ref="AD49">INDEX($A7:$A48,MATCH(FALSE,ISBLANK(AD7:AD48),0))-INDEX($A7:$A48,MATCH("Poznań Główny",$B7:$B48,0))</f>
        <v>67.328999999999979</v>
      </c>
      <c r="AE49" s="263">
        <f t="array" ref="AE49">INDEX($A7:$A48,MATCH(FALSE,ISBLANK(AE7:AE48),0))-INDEX($A7:$A48,MATCH("Poznań Główny",$B7:$B48,0))</f>
        <v>67.328999999999979</v>
      </c>
      <c r="AF49" s="263">
        <f t="array" ref="AF49">INDEX($A7:$A48,MATCH(FALSE,ISBLANK(AF7:AF48),0))-INDEX($A7:$A48,MATCH("Poznań Główny",$B7:$B48,0))</f>
        <v>33.867999999999995</v>
      </c>
      <c r="AG49" s="263">
        <f t="array" ref="AG49">INDEX($A7:$A48,MATCH(FALSE,ISBLANK(AG7:AG48),0))-INDEX($A7:$A48,MATCH("Poznań Główny",$B7:$B48,0))</f>
        <v>67.328999999999979</v>
      </c>
      <c r="AH49" s="263">
        <f t="array" ref="AH49">INDEX($A7:$A48,MATCH(FALSE,ISBLANK(AH7:AH48),0))-INDEX($A7:$A48,MATCH("Poznań Główny",$B7:$B48,0))</f>
        <v>67.328999999999979</v>
      </c>
      <c r="AI49" s="263">
        <f t="array" ref="AI49">INDEX($A7:$A48,MATCH(FALSE,ISBLANK(AI7:AI48),0))-INDEX($A7:$A48,MATCH("Poznań Główny",$B7:$B48,0))</f>
        <v>33.867999999999995</v>
      </c>
      <c r="AJ49" s="263">
        <f t="array" ref="AJ49">INDEX($A7:$A48,MATCH(FALSE,ISBLANK(AJ7:AJ48),0))-INDEX($A7:$A48,MATCH("Poznań Główny",$B7:$B48,0))</f>
        <v>67.328999999999979</v>
      </c>
      <c r="AK49" s="263">
        <f t="array" ref="AK49">INDEX($A7:$A48,MATCH(FALSE,ISBLANK(AK7:AK48),0))-INDEX($A7:$A48,MATCH("Poznań Główny",$B7:$B48,0))</f>
        <v>67.328999999999979</v>
      </c>
      <c r="AL49" s="263">
        <f t="array" ref="AL49">INDEX($A7:$A48,MATCH(FALSE,ISBLANK(AL7:AL48),0))-INDEX($A7:$A48,MATCH("Poznań Główny",$B7:$B48,0))</f>
        <v>33.867999999999995</v>
      </c>
      <c r="AM49" s="263">
        <f t="array" ref="AM49">INDEX($A7:$A48,MATCH(FALSE,ISBLANK(AM7:AM48),0))-INDEX($A7:$A48,MATCH("Poznań Główny",$B7:$B48,0))</f>
        <v>67.328999999999979</v>
      </c>
      <c r="AN49" s="263">
        <f t="array" ref="AN49">INDEX($A7:$A48,MATCH(FALSE,ISBLANK(AN7:AN48),0))-INDEX($A7:$A48,MATCH("Poznań Główny",$B7:$B48,0))</f>
        <v>67.328999999999979</v>
      </c>
      <c r="AO49" s="263">
        <f t="array" ref="AO49">INDEX($A7:$A48,MATCH(FALSE,ISBLANK(AO7:AO48),0))-INDEX($A7:$A48,MATCH("Poznań Główny",$B7:$B48,0))</f>
        <v>67.328999999999979</v>
      </c>
      <c r="AP49" s="263">
        <f t="array" ref="AP49">INDEX($A7:$A48,MATCH(FALSE,ISBLANK(AP7:AP48),0))-INDEX($A7:$A48,MATCH("Poznań Główny",$B7:$B48,0))</f>
        <v>33.867999999999995</v>
      </c>
      <c r="AQ49" s="263">
        <f t="array" ref="AQ49">INDEX($A7:$A48,MATCH(FALSE,ISBLANK(AQ7:AQ48),0))-INDEX($A7:$A48,MATCH("Poznań Główny",$B7:$B48,0))</f>
        <v>67.328999999999979</v>
      </c>
      <c r="AR49" s="263">
        <f t="array" ref="AR49">INDEX($A7:$A48,MATCH(FALSE,ISBLANK(AR7:AR48),0))-INDEX($A7:$A48,MATCH("Poznań Główny",$B7:$B48,0))</f>
        <v>67.328999999999979</v>
      </c>
      <c r="AS49" s="263">
        <f t="array" ref="AS49">INDEX($A7:$A48,MATCH(FALSE,ISBLANK(AS7:AS48),0))-INDEX($A7:$A48,MATCH("Poznań Główny",$B7:$B48,0))</f>
        <v>67.328999999999979</v>
      </c>
      <c r="AT49" s="263">
        <f t="array" ref="AT49">INDEX($A7:$A48,MATCH(FALSE,ISBLANK(AT7:AT48),0))-INDEX($A7:$A48,MATCH("Poznań Główny",$B7:$B48,0))</f>
        <v>67.328999999999979</v>
      </c>
      <c r="AU49" s="263">
        <f t="array" ref="AU49">INDEX($A7:$A48,MATCH(FALSE,ISBLANK(AU7:AU48),0))-INDEX($A7:$A48,MATCH("Poznań Główny",$B7:$B48,0))</f>
        <v>67.328999999999979</v>
      </c>
      <c r="AV49" s="263" t="e">
        <f t="array" ref="AV49">INDEX($A7:$A48,MATCH(FALSE,ISBLANK(AV7:AV48),0))-INDEX($A7:$A48,MATCH("Poznań Główny",$B7:$B48,0))</f>
        <v>#N/A</v>
      </c>
      <c r="AW49" s="263" t="e">
        <f t="array" ref="AW49">INDEX($A7:$A48,MATCH(FALSE,ISBLANK(AW7:AW48),0))-INDEX($A7:$A48,MATCH("Poznań Główny",$B7:$B48,0))</f>
        <v>#N/A</v>
      </c>
      <c r="AX49" s="263" t="e">
        <f t="array" ref="AX49">INDEX($A7:$A48,MATCH(FALSE,ISBLANK(AX7:AX48),0))-INDEX($A7:$A48,MATCH("Poznań Główny",$B7:$B48,0))</f>
        <v>#N/A</v>
      </c>
      <c r="AY49" s="263" t="e">
        <f t="array" ref="AY49">INDEX($A7:$A48,MATCH(FALSE,ISBLANK(AY7:AY48),0))-INDEX($A7:$A48,MATCH("Poznań Główny",$B7:$B48,0))</f>
        <v>#N/A</v>
      </c>
      <c r="AZ49" s="263" t="e">
        <f t="array" ref="AZ49">INDEX($A7:$A48,MATCH(FALSE,ISBLANK(AZ7:AZ48),0))-INDEX($A7:$A48,MATCH("Poznań Główny",$B7:$B48,0))</f>
        <v>#N/A</v>
      </c>
      <c r="BA49" s="263" t="e">
        <f t="array" ref="BA49">INDEX($A7:$A48,MATCH(FALSE,ISBLANK(BA7:BA48),0))-INDEX($A7:$A48,MATCH("Poznań Główny",$B7:$B48,0))</f>
        <v>#N/A</v>
      </c>
      <c r="BB49" s="263" t="e">
        <f t="array" ref="BB49">INDEX($A7:$A48,MATCH(FALSE,ISBLANK(BB7:BB48),0))-INDEX($A7:$A48,MATCH("Poznań Główny",$B7:$B48,0))</f>
        <v>#N/A</v>
      </c>
      <c r="BC49" s="263" t="e">
        <f t="array" ref="BC49">INDEX($A7:$A48,MATCH(FALSE,ISBLANK(BC7:BC48),0))-INDEX($A7:$A48,MATCH("Poznań Główny",$B7:$B48,0))</f>
        <v>#N/A</v>
      </c>
      <c r="BD49" s="263" t="e">
        <f t="array" ref="BD49">INDEX($A7:$A48,MATCH(FALSE,ISBLANK(BD7:BD48),0))-INDEX($A7:$A48,MATCH("Poznań Główny",$B7:$B48,0))</f>
        <v>#N/A</v>
      </c>
      <c r="BE49" s="263" t="e">
        <f t="array" ref="BE49">INDEX($A7:$A48,MATCH(FALSE,ISBLANK(BE7:BE48),0))-INDEX($A7:$A48,MATCH("Poznań Główny",$B7:$B48,0))</f>
        <v>#N/A</v>
      </c>
      <c r="BF49" s="263" t="e">
        <f t="array" ref="BF49">INDEX($A7:$A48,MATCH(FALSE,ISBLANK(BF7:BF48),0))-INDEX($A7:$A48,MATCH("Poznań Główny",$B7:$B48,0))</f>
        <v>#N/A</v>
      </c>
      <c r="BG49" s="263" t="e">
        <f t="array" ref="BG49">INDEX($A7:$A48,MATCH(FALSE,ISBLANK(BG7:BG48),0))-INDEX($A7:$A48,MATCH("Poznań Główny",$B7:$B48,0))</f>
        <v>#N/A</v>
      </c>
      <c r="BH49" s="263" t="e">
        <f t="array" ref="BH49">INDEX($A7:$A48,MATCH(FALSE,ISBLANK(BH7:BH48),0))-INDEX($A7:$A48,MATCH("Poznań Główny",$B7:$B48,0))</f>
        <v>#N/A</v>
      </c>
      <c r="BI49" s="263" t="e">
        <f t="array" ref="BI49">INDEX($A7:$A48,MATCH(FALSE,ISBLANK(BI7:BI48),0))-INDEX($A7:$A48,MATCH("Poznań Główny",$B7:$B48,0))</f>
        <v>#N/A</v>
      </c>
      <c r="BJ49" s="263" t="e">
        <f t="array" ref="BJ49">INDEX($A7:$A48,MATCH(FALSE,ISBLANK(BJ7:BJ48),0))-INDEX($A7:$A48,MATCH("Poznań Główny",$B7:$B48,0))</f>
        <v>#N/A</v>
      </c>
      <c r="BK49" s="263" t="e">
        <f t="array" ref="BK49">INDEX($A7:$A48,MATCH(FALSE,ISBLANK(BK7:BK48),0))-INDEX($A7:$A48,MATCH("Poznań Główny",$B7:$B48,0))</f>
        <v>#N/A</v>
      </c>
      <c r="BL49" s="263" t="e">
        <f t="array" ref="BL49">INDEX($A7:$A48,MATCH(FALSE,ISBLANK(BL7:BL48),0))-INDEX($A7:$A48,MATCH("Poznań Główny",$B7:$B48,0))</f>
        <v>#N/A</v>
      </c>
      <c r="BM49" s="263" t="e">
        <f t="array" ref="BM49">INDEX($A7:$A48,MATCH(FALSE,ISBLANK(BM7:BM48),0))-INDEX($A7:$A48,MATCH("Poznań Główny",$B7:$B48,0))</f>
        <v>#N/A</v>
      </c>
      <c r="BN49" s="263" t="e">
        <f t="array" ref="BN49">INDEX($A7:$A48,MATCH(FALSE,ISBLANK(BN7:BN48),0))-INDEX($A7:$A48,MATCH("Poznań Główny",$B7:$B48,0))</f>
        <v>#N/A</v>
      </c>
      <c r="BO49" s="263" t="e">
        <f t="array" ref="BO49">INDEX($A7:$A48,MATCH(FALSE,ISBLANK(BO7:BO48),0))-INDEX($A7:$A48,MATCH("Poznań Główny",$B7:$B48,0))</f>
        <v>#N/A</v>
      </c>
      <c r="BP49" s="263" t="e">
        <f t="array" ref="BP49">INDEX($A7:$A48,MATCH(FALSE,ISBLANK(BP7:BP48),0))-INDEX($A7:$A48,MATCH("Poznań Główny",$B7:$B48,0))</f>
        <v>#N/A</v>
      </c>
      <c r="BQ49" s="263" t="e">
        <f t="array" ref="BQ49">INDEX($A7:$A48,MATCH(FALSE,ISBLANK(BQ7:BQ48),0))-INDEX($A7:$A48,MATCH("Poznań Główny",$B7:$B48,0))</f>
        <v>#N/A</v>
      </c>
      <c r="BR49" s="263" t="e">
        <f t="array" ref="BR49">INDEX($A7:$A48,MATCH(FALSE,ISBLANK(BR7:BR48),0))-INDEX($A7:$A48,MATCH("Poznań Główny",$B7:$B48,0))</f>
        <v>#N/A</v>
      </c>
      <c r="BS49" s="263" t="e">
        <f t="array" ref="BS49">INDEX($A7:$A48,MATCH(FALSE,ISBLANK(BS7:BS48),0))-INDEX($A7:$A48,MATCH("Poznań Główny",$B7:$B48,0))</f>
        <v>#N/A</v>
      </c>
      <c r="BT49" s="263" t="e">
        <f t="array" ref="BT49">INDEX($A7:$A48,MATCH(FALSE,ISBLANK(BT7:BT48),0))-INDEX($A7:$A48,MATCH("Poznań Główny",$B7:$B48,0))</f>
        <v>#N/A</v>
      </c>
      <c r="BU49" s="263" t="e">
        <f t="array" ref="BU49">INDEX($A7:$A48,MATCH(FALSE,ISBLANK(BU7:BU48),0))-INDEX($A7:$A48,MATCH("Poznań Główny",$B7:$B48,0))</f>
        <v>#N/A</v>
      </c>
      <c r="BV49" s="263" t="e">
        <f t="array" ref="BV49">INDEX($A7:$A48,MATCH(FALSE,ISBLANK(BV7:BV48),0))-INDEX($A7:$A48,MATCH("Poznań Główny",$B7:$B48,0))</f>
        <v>#N/A</v>
      </c>
      <c r="BW49" s="263" t="e">
        <f t="array" ref="BW49">INDEX($A7:$A48,MATCH(FALSE,ISBLANK(BW7:BW48),0))-INDEX($A7:$A48,MATCH("Poznań Główny",$B7:$B48,0))</f>
        <v>#N/A</v>
      </c>
      <c r="BX49" s="263" t="e">
        <f t="array" ref="BX49">INDEX($A7:$A48,MATCH(FALSE,ISBLANK(BX7:BX48),0))-INDEX($A7:$A48,MATCH("Poznań Główny",$B7:$B48,0))</f>
        <v>#N/A</v>
      </c>
      <c r="BY49" s="263" t="e">
        <f t="array" ref="BY49">INDEX($A7:$A48,MATCH(FALSE,ISBLANK(BY7:BY48),0))-INDEX($A7:$A48,MATCH("Poznań Główny",$B7:$B48,0))</f>
        <v>#N/A</v>
      </c>
      <c r="BZ49" s="263" t="e">
        <f t="array" ref="BZ49">INDEX($A7:$A48,MATCH(FALSE,ISBLANK(BZ7:BZ48),0))-INDEX($A7:$A48,MATCH("Poznań Główny",$B7:$B48,0))</f>
        <v>#N/A</v>
      </c>
      <c r="CA49" s="263" t="e">
        <f t="array" ref="CA49">INDEX($A7:$A48,MATCH(FALSE,ISBLANK(CA7:CA48),0))-INDEX($A7:$A48,MATCH("Poznań Główny",$B7:$B48,0))</f>
        <v>#N/A</v>
      </c>
      <c r="CB49" s="263" t="e">
        <f t="array" ref="CB49">INDEX($A7:$A48,MATCH(FALSE,ISBLANK(CB7:CB48),0))-INDEX($A7:$A48,MATCH("Poznań Główny",$B7:$B48,0))</f>
        <v>#N/A</v>
      </c>
      <c r="CC49" s="263" t="e">
        <f t="array" ref="CC49">INDEX($A7:$A48,MATCH(FALSE,ISBLANK(CC7:CC48),0))-INDEX($A7:$A48,MATCH("Poznań Główny",$B7:$B48,0))</f>
        <v>#N/A</v>
      </c>
      <c r="CD49" s="263" t="e">
        <f t="array" ref="CD49">INDEX($A7:$A48,MATCH(FALSE,ISBLANK(CD7:CD48),0))-INDEX($A7:$A48,MATCH("Poznań Główny",$B7:$B48,0))</f>
        <v>#N/A</v>
      </c>
      <c r="CE49" s="263" t="e">
        <f t="array" ref="CE49">INDEX($A7:$A48,MATCH(FALSE,ISBLANK(CE7:CE48),0))-INDEX($A7:$A48,MATCH("Poznań Główny",$B7:$B48,0))</f>
        <v>#N/A</v>
      </c>
      <c r="CF49" s="263" t="e">
        <f t="array" ref="CF49">INDEX($A7:$A48,MATCH(FALSE,ISBLANK(CF7:CF48),0))-INDEX($A7:$A48,MATCH("Poznań Główny",$B7:$B48,0))</f>
        <v>#N/A</v>
      </c>
      <c r="CG49" s="263" t="e">
        <f t="array" ref="CG49">INDEX($A7:$A48,MATCH(FALSE,ISBLANK(CG7:CG48),0))-INDEX($A7:$A48,MATCH("Poznań Główny",$B7:$B48,0))</f>
        <v>#N/A</v>
      </c>
      <c r="CH49" s="263" t="e">
        <f t="array" ref="CH49">INDEX($A7:$A48,MATCH(FALSE,ISBLANK(CH7:CH48),0))-INDEX($A7:$A48,MATCH("Poznań Główny",$B7:$B48,0))</f>
        <v>#N/A</v>
      </c>
      <c r="CI49" s="263" t="e">
        <f t="array" ref="CI49">INDEX($A7:$A48,MATCH(FALSE,ISBLANK(CI7:CI48),0))-INDEX($A7:$A48,MATCH("Poznań Główny",$B7:$B48,0))</f>
        <v>#N/A</v>
      </c>
      <c r="CJ49" s="263" t="e">
        <f t="array" ref="CJ49">INDEX($A7:$A48,MATCH(FALSE,ISBLANK(CJ7:CJ48),0))-INDEX($A7:$A48,MATCH("Poznań Główny",$B7:$B48,0))</f>
        <v>#N/A</v>
      </c>
      <c r="CK49" s="263" t="e">
        <f t="array" ref="CK49">INDEX($A7:$A48,MATCH(FALSE,ISBLANK(CK7:CK48),0))-INDEX($A7:$A48,MATCH("Poznań Główny",$B7:$B48,0))</f>
        <v>#N/A</v>
      </c>
      <c r="CL49" s="263" t="e">
        <f t="array" ref="CL49">INDEX($A7:$A48,MATCH(FALSE,ISBLANK(CL7:CL48),0))-INDEX($A7:$A48,MATCH("Poznań Główny",$B7:$B48,0))</f>
        <v>#N/A</v>
      </c>
      <c r="CM49" s="263" t="e">
        <f t="array" ref="CM49">INDEX($A7:$A48,MATCH(FALSE,ISBLANK(CM7:CM48),0))-INDEX($A7:$A48,MATCH("Poznań Główny",$B7:$B48,0))</f>
        <v>#N/A</v>
      </c>
      <c r="CN49" s="263" t="e">
        <f t="array" ref="CN49">INDEX($A7:$A48,MATCH(FALSE,ISBLANK(CN7:CN48),0))-INDEX($A7:$A48,MATCH("Poznań Główny",$B7:$B48,0))</f>
        <v>#N/A</v>
      </c>
      <c r="CO49" s="263" t="e">
        <f t="array" ref="CO49">INDEX($A7:$A48,MATCH(FALSE,ISBLANK(CO7:CO48),0))-INDEX($A7:$A48,MATCH("Poznań Główny",$B7:$B48,0))</f>
        <v>#N/A</v>
      </c>
      <c r="CP49" s="263" t="e">
        <f t="array" ref="CP49">INDEX($A7:$A48,MATCH(FALSE,ISBLANK(CP7:CP48),0))-INDEX($A7:$A48,MATCH("Poznań Główny",$B7:$B48,0))</f>
        <v>#N/A</v>
      </c>
      <c r="CQ49" s="263" t="e">
        <f t="array" ref="CQ49">INDEX($A7:$A48,MATCH(FALSE,ISBLANK(CQ7:CQ48),0))-INDEX($A7:$A48,MATCH("Poznań Główny",$B7:$B48,0))</f>
        <v>#N/A</v>
      </c>
      <c r="CR49" s="263" t="e">
        <f t="array" ref="CR49">INDEX($A7:$A48,MATCH(FALSE,ISBLANK(CR7:CR48),0))-INDEX($A7:$A48,MATCH("Poznań Główny",$B7:$B48,0))</f>
        <v>#N/A</v>
      </c>
      <c r="CS49" s="263" t="e">
        <f t="array" ref="CS49">INDEX($A7:$A48,MATCH(FALSE,ISBLANK(CS7:CS48),0))-INDEX($A7:$A48,MATCH("Poznań Główny",$B7:$B48,0))</f>
        <v>#N/A</v>
      </c>
      <c r="CT49" s="263" t="e">
        <f t="array" ref="CT49">INDEX($A7:$A48,MATCH(FALSE,ISBLANK(CT7:CT48),0))-INDEX($A7:$A48,MATCH("Poznań Główny",$B7:$B48,0))</f>
        <v>#N/A</v>
      </c>
      <c r="CU49" s="263" t="e">
        <f t="array" ref="CU49">INDEX($A7:$A48,MATCH(FALSE,ISBLANK(CU7:CU48),0))-INDEX($A7:$A48,MATCH("Poznań Główny",$B7:$B48,0))</f>
        <v>#N/A</v>
      </c>
      <c r="CV49" s="263"/>
      <c r="CW49" s="263"/>
      <c r="CX49" s="263"/>
      <c r="CY49" s="263"/>
      <c r="CZ49" s="263"/>
      <c r="DA49" s="263"/>
      <c r="DB49" s="263"/>
      <c r="DC49" s="263">
        <f t="array" ref="DC49">INDEX($A7:$A48,MATCH(FALSE,ISBLANK(DC7:DC48),0))-INDEX($A7:$A48,MATCH("Poznań Główny",$B7:$B48,0))</f>
        <v>67.328999999999979</v>
      </c>
      <c r="DD49" s="263">
        <f t="array" ref="DD49">INDEX($A7:$A48,MATCH(FALSE,ISBLANK(DD7:DD48),0))-INDEX($A7:$A48,MATCH("Poznań Główny",$B7:$B48,0))</f>
        <v>67.328999999999979</v>
      </c>
      <c r="DE49" s="263">
        <f t="array" ref="DE49">INDEX($A7:$A48,MATCH(FALSE,ISBLANK(DE7:DE48),0))-INDEX($A7:$A48,MATCH("Poznań Główny",$B7:$B48,0))</f>
        <v>67.328999999999979</v>
      </c>
      <c r="DF49" s="263">
        <f t="array" ref="DF49">INDEX($A7:$A48,MATCH(FALSE,ISBLANK(DF7:DF48),0))-INDEX($A7:$A48,MATCH("Poznań Główny",$B7:$B48,0))</f>
        <v>67.328999999999979</v>
      </c>
      <c r="DG49" s="263">
        <f t="array" ref="DG49">INDEX($A7:$A48,MATCH(FALSE,ISBLANK(DG7:DG48),0))-INDEX($A7:$A48,MATCH("Poznań Główny",$B7:$B48,0))</f>
        <v>33.867999999999995</v>
      </c>
      <c r="DH49" s="263">
        <f t="array" ref="DH49">INDEX($A7:$A48,MATCH(FALSE,ISBLANK(DH7:DH48),0))-INDEX($A7:$A48,MATCH("Poznań Główny",$B7:$B48,0))</f>
        <v>67.328999999999979</v>
      </c>
      <c r="DI49" s="263">
        <f t="array" ref="DI49">INDEX($A7:$A48,MATCH(FALSE,ISBLANK(DI7:DI48),0))-INDEX($A7:$A48,MATCH("Poznań Główny",$B7:$B48,0))</f>
        <v>67.328999999999979</v>
      </c>
      <c r="DJ49" s="263">
        <f t="array" ref="DJ49">INDEX($A7:$A48,MATCH(FALSE,ISBLANK(DJ7:DJ48),0))-INDEX($A7:$A48,MATCH("Poznań Główny",$B7:$B48,0))</f>
        <v>33.867999999999995</v>
      </c>
      <c r="DK49" s="263">
        <f t="array" ref="DK49">INDEX($A7:$A48,MATCH(FALSE,ISBLANK(DK7:DK48),0))-INDEX($A7:$A48,MATCH("Poznań Główny",$B7:$B48,0))</f>
        <v>67.328999999999979</v>
      </c>
      <c r="DL49" s="263">
        <f t="array" ref="DL49">INDEX($A7:$A48,MATCH(FALSE,ISBLANK(DL7:DL48),0))-INDEX($A7:$A48,MATCH("Poznań Główny",$B7:$B48,0))</f>
        <v>67.328999999999979</v>
      </c>
      <c r="DM49" s="263">
        <f t="array" ref="DM49">INDEX($A7:$A48,MATCH(FALSE,ISBLANK(DM7:DM48),0))-INDEX($A7:$A48,MATCH("Poznań Główny",$B7:$B48,0))</f>
        <v>33.867999999999995</v>
      </c>
      <c r="DN49" s="263">
        <f t="array" ref="DN49">INDEX($A7:$A48,MATCH(FALSE,ISBLANK(DN7:DN48),0))-INDEX($A7:$A48,MATCH("Poznań Główny",$B7:$B48,0))</f>
        <v>67.328999999999979</v>
      </c>
      <c r="DO49" s="263">
        <f t="array" ref="DO49">INDEX($A7:$A48,MATCH(FALSE,ISBLANK(DO7:DO48),0))-INDEX($A7:$A48,MATCH("Poznań Główny",$B7:$B48,0))</f>
        <v>67.328999999999979</v>
      </c>
      <c r="DP49" s="263">
        <f t="array" ref="DP49">INDEX($A7:$A48,MATCH(FALSE,ISBLANK(DP7:DP48),0))-INDEX($A7:$A48,MATCH("Poznań Główny",$B7:$B48,0))</f>
        <v>33.867999999999995</v>
      </c>
      <c r="DQ49" s="263">
        <f t="array" ref="DQ49">INDEX($A7:$A48,MATCH(FALSE,ISBLANK(DQ7:DQ48),0))-INDEX($A7:$A48,MATCH("Poznań Główny",$B7:$B48,0))</f>
        <v>0</v>
      </c>
      <c r="DR49" s="263">
        <f t="array" ref="DR49">INDEX($A7:$A48,MATCH(FALSE,ISBLANK(DR7:DR48),0))-INDEX($A7:$A48,MATCH("Poznań Główny",$B7:$B48,0))</f>
        <v>67.328999999999979</v>
      </c>
      <c r="DS49" s="263">
        <f t="array" ref="DS49">INDEX($A7:$A48,MATCH(FALSE,ISBLANK(DS7:DS48),0))-INDEX($A7:$A48,MATCH("Poznań Główny",$B7:$B48,0))</f>
        <v>67.328999999999979</v>
      </c>
      <c r="DT49" s="263">
        <f t="array" ref="DT49">INDEX($A7:$A48,MATCH(FALSE,ISBLANK(DT7:DT48),0))-INDEX($A7:$A48,MATCH("Poznań Główny",$B7:$B48,0))</f>
        <v>67.328999999999979</v>
      </c>
      <c r="DU49" s="263">
        <f t="array" ref="DU49">INDEX($A7:$A48,MATCH(FALSE,ISBLANK(DU7:DU48),0))-INDEX($A7:$A48,MATCH("Poznań Główny",$B7:$B48,0))</f>
        <v>33.867999999999995</v>
      </c>
      <c r="DV49" s="263">
        <f t="array" ref="DV49">INDEX($A7:$A48,MATCH(FALSE,ISBLANK(DV7:DV48),0))-INDEX($A7:$A48,MATCH("Poznań Główny",$B7:$B48,0))</f>
        <v>67.328999999999979</v>
      </c>
      <c r="DW49" s="263">
        <f t="array" ref="DW49">INDEX($A7:$A48,MATCH(FALSE,ISBLANK(DW7:DW48),0))-INDEX($A7:$A48,MATCH("Poznań Główny",$B7:$B48,0))</f>
        <v>67.328999999999979</v>
      </c>
      <c r="DX49" s="263">
        <f t="array" ref="DX49">INDEX($A7:$A48,MATCH(FALSE,ISBLANK(DX7:DX48),0))-INDEX($A7:$A48,MATCH("Poznań Główny",$B7:$B48,0))</f>
        <v>67.328999999999979</v>
      </c>
      <c r="DY49" s="263">
        <f t="array" ref="DY49">INDEX($A7:$A48,MATCH(FALSE,ISBLANK(DY7:DY48),0))-INDEX($A7:$A48,MATCH("Poznań Główny",$B7:$B48,0))</f>
        <v>33.867999999999995</v>
      </c>
      <c r="DZ49" s="263">
        <f t="array" ref="DZ49">INDEX($A7:$A48,MATCH(FALSE,ISBLANK(DZ7:DZ48),0))-INDEX($A7:$A48,MATCH("Poznań Główny",$B7:$B48,0))</f>
        <v>0</v>
      </c>
      <c r="EA49" s="263">
        <f t="array" ref="EA49">INDEX($A7:$A48,MATCH(FALSE,ISBLANK(EA7:EA48),0))-INDEX($A7:$A48,MATCH("Poznań Główny",$B7:$B48,0))</f>
        <v>67.328999999999979</v>
      </c>
      <c r="EB49" s="263">
        <f t="array" ref="EB49">INDEX($A7:$A48,MATCH(FALSE,ISBLANK(EB7:EB48),0))-INDEX($A7:$A48,MATCH("Poznań Główny",$B7:$B48,0))</f>
        <v>67.328999999999979</v>
      </c>
      <c r="EC49" s="263">
        <f t="array" ref="EC49">INDEX($A7:$A48,MATCH(FALSE,ISBLANK(EC7:EC48),0))-INDEX($A7:$A48,MATCH("Poznań Główny",$B7:$B48,0))</f>
        <v>67.328999999999979</v>
      </c>
      <c r="ED49" s="263">
        <f t="array" ref="ED49">INDEX($A7:$A48,MATCH(FALSE,ISBLANK(ED7:ED48),0))-INDEX($A7:$A48,MATCH("Poznań Główny",$B7:$B48,0))</f>
        <v>33.867999999999995</v>
      </c>
      <c r="EE49" s="263">
        <f t="array" ref="EE49">INDEX($A7:$A48,MATCH(FALSE,ISBLANK(EE7:EE48),0))-INDEX($A7:$A48,MATCH("Poznań Główny",$B7:$B48,0))</f>
        <v>67.328999999999979</v>
      </c>
      <c r="EF49" s="263">
        <f t="array" ref="EF49">INDEX($A7:$A48,MATCH(FALSE,ISBLANK(EF7:EF48),0))-INDEX($A7:$A48,MATCH("Poznań Główny",$B7:$B48,0))</f>
        <v>67.328999999999979</v>
      </c>
      <c r="EG49" s="263">
        <f t="array" ref="EG49">INDEX($A7:$A48,MATCH(FALSE,ISBLANK(EG7:EG48),0))-INDEX($A7:$A48,MATCH("Poznań Główny",$B7:$B48,0))</f>
        <v>33.867999999999995</v>
      </c>
      <c r="EH49" s="263">
        <f t="array" ref="EH49">INDEX($A7:$A48,MATCH(FALSE,ISBLANK(EH7:EH48),0))-INDEX($A7:$A48,MATCH("Poznań Główny",$B7:$B48,0))</f>
        <v>67.328999999999979</v>
      </c>
      <c r="EI49" s="263">
        <f t="array" ref="EI49">INDEX($A7:$A48,MATCH(FALSE,ISBLANK(EI7:EI48),0))-INDEX($A7:$A48,MATCH("Poznań Główny",$B7:$B48,0))</f>
        <v>67.328999999999979</v>
      </c>
      <c r="EJ49" s="263">
        <f t="array" ref="EJ49">INDEX($A7:$A48,MATCH(FALSE,ISBLANK(EJ7:EJ48),0))-INDEX($A7:$A48,MATCH("Poznań Główny",$B7:$B48,0))</f>
        <v>33.867999999999995</v>
      </c>
      <c r="EK49" s="263">
        <f t="array" ref="EK49">INDEX($A7:$A48,MATCH(FALSE,ISBLANK(EK7:EK48),0))-INDEX($A7:$A48,MATCH("Poznań Główny",$B7:$B48,0))</f>
        <v>67.328999999999979</v>
      </c>
      <c r="EL49" s="263">
        <f t="array" ref="EL49">INDEX($A7:$A48,MATCH(FALSE,ISBLANK(EL7:EL48),0))-INDEX($A7:$A48,MATCH("Poznań Główny",$B7:$B48,0))</f>
        <v>0</v>
      </c>
      <c r="EM49" s="263">
        <f t="array" ref="EM49">INDEX($A7:$A48,MATCH(FALSE,ISBLANK(EM7:EM48),0))-INDEX($A7:$A48,MATCH("Poznań Główny",$B7:$B48,0))</f>
        <v>67.328999999999979</v>
      </c>
      <c r="EN49" s="263">
        <f t="array" ref="EN49">INDEX($A7:$A48,MATCH(FALSE,ISBLANK(EN7:EN48),0))-INDEX($A7:$A48,MATCH("Poznań Główny",$B7:$B48,0))</f>
        <v>33.867999999999995</v>
      </c>
      <c r="EO49" s="263">
        <f t="array" ref="EO49">INDEX($A7:$A48,MATCH(FALSE,ISBLANK(EO7:EO48),0))-INDEX($A7:$A48,MATCH("Poznań Główny",$B7:$B48,0))</f>
        <v>67.328999999999979</v>
      </c>
      <c r="EP49" s="263">
        <f t="array" ref="EP49">INDEX($A7:$A48,MATCH(FALSE,ISBLANK(EP7:EP48),0))-INDEX($A7:$A48,MATCH("Poznań Główny",$B7:$B48,0))</f>
        <v>67.328999999999979</v>
      </c>
      <c r="EQ49" s="263">
        <f t="array" ref="EQ49">INDEX($A7:$A48,MATCH(FALSE,ISBLANK(EQ7:EQ48),0))-INDEX($A7:$A48,MATCH("Poznań Główny",$B7:$B48,0))</f>
        <v>33.867999999999995</v>
      </c>
      <c r="ER49" s="263">
        <f t="array" ref="ER49">INDEX($A7:$A48,MATCH(FALSE,ISBLANK(ER7:ER48),0))-INDEX($A7:$A48,MATCH("Poznań Główny",$B7:$B48,0))</f>
        <v>67.328999999999979</v>
      </c>
      <c r="ES49" s="263">
        <f t="array" ref="ES49">INDEX($A7:$A48,MATCH(FALSE,ISBLANK(ES7:ES48),0))-INDEX($A7:$A48,MATCH("Poznań Główny",$B7:$B48,0))</f>
        <v>67.328999999999979</v>
      </c>
      <c r="ET49" s="263">
        <f t="array" ref="ET49">INDEX($A7:$A48,MATCH(FALSE,ISBLANK(ET7:ET48),0))-INDEX($A7:$A48,MATCH("Poznań Główny",$B7:$B48,0))</f>
        <v>67.328999999999979</v>
      </c>
      <c r="EU49" s="263">
        <f t="array" ref="EU49">INDEX($A7:$A48,MATCH(FALSE,ISBLANK(EU7:EU48),0))-INDEX($A7:$A48,MATCH("Poznań Główny",$B7:$B48,0))</f>
        <v>33.867999999999995</v>
      </c>
      <c r="EV49" s="263">
        <f t="array" ref="EV49">INDEX($A7:$A48,MATCH(FALSE,ISBLANK(EV7:EV48),0))-INDEX($A7:$A48,MATCH("Poznań Główny",$B7:$B48,0))</f>
        <v>0</v>
      </c>
      <c r="EW49" s="263">
        <f t="array" ref="EW49">INDEX($A7:$A48,MATCH(FALSE,ISBLANK(EW7:EW48),0))-INDEX($A7:$A48,MATCH("Poznań Główny",$B7:$B48,0))</f>
        <v>0</v>
      </c>
      <c r="EX49" s="263">
        <f t="array" ref="EX49">INDEX($A7:$A48,MATCH(FALSE,ISBLANK(EX7:EX48),0))-INDEX($A7:$A48,MATCH("Poznań Główny",$B7:$B48,0))</f>
        <v>67.328999999999979</v>
      </c>
      <c r="EY49" s="263">
        <f t="array" ref="EY49">INDEX($A7:$A48,MATCH(FALSE,ISBLANK(EY7:EY48),0))-INDEX($A7:$A48,MATCH("Poznań Główny",$B7:$B48,0))</f>
        <v>67.328999999999979</v>
      </c>
      <c r="EZ49" s="263" t="e">
        <f t="array" ref="EZ49">INDEX($A7:$A48,MATCH(FALSE,ISBLANK(EZ7:EZ48),0))-INDEX($A7:$A48,MATCH("Poznań Główny",$B7:$B48,0))</f>
        <v>#N/A</v>
      </c>
      <c r="FA49" s="263" t="e">
        <f t="array" ref="FA49">INDEX($A7:$A48,MATCH(FALSE,ISBLANK(FA7:FA48),0))-INDEX($A7:$A48,MATCH("Poznań Główny",$B7:$B48,0))</f>
        <v>#N/A</v>
      </c>
      <c r="FB49" s="263" t="e">
        <f t="array" ref="FB49">INDEX($A7:$A48,MATCH(FALSE,ISBLANK(FB7:FB48),0))-INDEX($A7:$A48,MATCH("Poznań Główny",$B7:$B48,0))</f>
        <v>#N/A</v>
      </c>
      <c r="FC49" s="263" t="e">
        <f t="array" ref="FC49">INDEX($A7:$A48,MATCH(FALSE,ISBLANK(FC7:FC48),0))-INDEX($A7:$A48,MATCH("Poznań Główny",$B7:$B48,0))</f>
        <v>#N/A</v>
      </c>
      <c r="FD49" s="263" t="e">
        <f t="array" ref="FD49">INDEX($A7:$A48,MATCH(FALSE,ISBLANK(FD7:FD48),0))-INDEX($A7:$A48,MATCH("Poznań Główny",$B7:$B48,0))</f>
        <v>#N/A</v>
      </c>
      <c r="FE49" s="263" t="e">
        <f t="array" ref="FE49">INDEX($A7:$A48,MATCH(FALSE,ISBLANK(FE7:FE48),0))-INDEX($A7:$A48,MATCH("Poznań Główny",$B7:$B48,0))</f>
        <v>#N/A</v>
      </c>
      <c r="FF49" s="263" t="e">
        <f t="array" ref="FF49">INDEX($A7:$A48,MATCH(FALSE,ISBLANK(FF7:FF48),0))-INDEX($A7:$A48,MATCH("Poznań Główny",$B7:$B48,0))</f>
        <v>#N/A</v>
      </c>
      <c r="FG49" s="263" t="e">
        <f t="array" ref="FG49">INDEX($A7:$A48,MATCH(FALSE,ISBLANK(FG7:FG48),0))-INDEX($A7:$A48,MATCH("Poznań Główny",$B7:$B48,0))</f>
        <v>#N/A</v>
      </c>
      <c r="FH49" s="263" t="e">
        <f t="array" ref="FH49">INDEX($A7:$A48,MATCH(FALSE,ISBLANK(FH7:FH48),0))-INDEX($A7:$A48,MATCH("Poznań Główny",$B7:$B48,0))</f>
        <v>#N/A</v>
      </c>
      <c r="FI49" s="263" t="e">
        <f t="array" ref="FI49">INDEX($A7:$A48,MATCH(FALSE,ISBLANK(FI7:FI48),0))-INDEX($A7:$A48,MATCH("Poznań Główny",$B7:$B48,0))</f>
        <v>#N/A</v>
      </c>
      <c r="FJ49" s="263" t="e">
        <f t="array" ref="FJ49">INDEX($A7:$A48,MATCH(FALSE,ISBLANK(FJ7:FJ48),0))-INDEX($A7:$A48,MATCH("Poznań Główny",$B7:$B48,0))</f>
        <v>#N/A</v>
      </c>
      <c r="FK49" s="263" t="e">
        <f t="array" ref="FK49">INDEX($A7:$A48,MATCH(FALSE,ISBLANK(FK7:FK48),0))-INDEX($A7:$A48,MATCH("Poznań Główny",$B7:$B48,0))</f>
        <v>#N/A</v>
      </c>
      <c r="FL49" s="263" t="e">
        <f t="array" ref="FL49">INDEX($A7:$A48,MATCH(FALSE,ISBLANK(FL7:FL48),0))-INDEX($A7:$A48,MATCH("Poznań Główny",$B7:$B48,0))</f>
        <v>#N/A</v>
      </c>
      <c r="FM49" s="263" t="e">
        <f t="array" ref="FM49">INDEX($A7:$A48,MATCH(FALSE,ISBLANK(FM7:FM48),0))-INDEX($A7:$A48,MATCH("Poznań Główny",$B7:$B48,0))</f>
        <v>#N/A</v>
      </c>
      <c r="FN49" s="263" t="e">
        <f t="array" ref="FN49">INDEX($A7:$A48,MATCH(FALSE,ISBLANK(FN7:FN48),0))-INDEX($A7:$A48,MATCH("Poznań Główny",$B7:$B48,0))</f>
        <v>#N/A</v>
      </c>
      <c r="FO49" s="263" t="e">
        <f t="array" ref="FO49">INDEX($A7:$A48,MATCH(FALSE,ISBLANK(FO7:FO48),0))-INDEX($A7:$A48,MATCH("Poznań Główny",$B7:$B48,0))</f>
        <v>#N/A</v>
      </c>
      <c r="FP49" s="263" t="e">
        <f t="array" ref="FP49">INDEX($A7:$A48,MATCH(FALSE,ISBLANK(FP7:FP48),0))-INDEX($A7:$A48,MATCH("Poznań Główny",$B7:$B48,0))</f>
        <v>#N/A</v>
      </c>
      <c r="FQ49" s="263" t="e">
        <f t="array" ref="FQ49">INDEX($A7:$A48,MATCH(FALSE,ISBLANK(FQ7:FQ48),0))-INDEX($A7:$A48,MATCH("Poznań Główny",$B7:$B48,0))</f>
        <v>#N/A</v>
      </c>
      <c r="FR49" s="263" t="e">
        <f t="array" ref="FR49">INDEX($A7:$A48,MATCH(FALSE,ISBLANK(FR7:FR48),0))-INDEX($A7:$A48,MATCH("Poznań Główny",$B7:$B48,0))</f>
        <v>#N/A</v>
      </c>
      <c r="FS49" s="263" t="e">
        <f t="array" ref="FS49">INDEX($A7:$A48,MATCH(FALSE,ISBLANK(FS7:FS48),0))-INDEX($A7:$A48,MATCH("Poznań Główny",$B7:$B48,0))</f>
        <v>#N/A</v>
      </c>
      <c r="FT49" s="263" t="e">
        <f t="array" ref="FT49">INDEX($A7:$A48,MATCH(FALSE,ISBLANK(FT7:FT48),0))-INDEX($A7:$A48,MATCH("Poznań Główny",$B7:$B48,0))</f>
        <v>#N/A</v>
      </c>
      <c r="FU49" s="263" t="e">
        <f t="array" ref="FU49">INDEX($A7:$A48,MATCH(FALSE,ISBLANK(FU7:FU48),0))-INDEX($A7:$A48,MATCH("Poznań Główny",$B7:$B48,0))</f>
        <v>#N/A</v>
      </c>
      <c r="FV49" s="263" t="e">
        <f t="array" ref="FV49">INDEX($A7:$A48,MATCH(FALSE,ISBLANK(FV7:FV48),0))-INDEX($A7:$A48,MATCH("Poznań Główny",$B7:$B48,0))</f>
        <v>#N/A</v>
      </c>
      <c r="FW49" s="263" t="e">
        <f t="array" ref="FW49">INDEX($A7:$A48,MATCH(FALSE,ISBLANK(FW7:FW48),0))-INDEX($A7:$A48,MATCH("Poznań Główny",$B7:$B48,0))</f>
        <v>#N/A</v>
      </c>
      <c r="FX49" s="263" t="e">
        <f t="array" ref="FX49">INDEX($A7:$A48,MATCH(FALSE,ISBLANK(FX7:FX48),0))-INDEX($A7:$A48,MATCH("Poznań Główny",$B7:$B48,0))</f>
        <v>#N/A</v>
      </c>
      <c r="FY49" s="263" t="e">
        <f t="array" ref="FY49">INDEX($A7:$A48,MATCH(FALSE,ISBLANK(FY7:FY48),0))-INDEX($A7:$A48,MATCH("Poznań Główny",$B7:$B48,0))</f>
        <v>#N/A</v>
      </c>
      <c r="FZ49" s="263" t="e">
        <f t="array" ref="FZ49">INDEX($A7:$A48,MATCH(FALSE,ISBLANK(FZ7:FZ48),0))-INDEX($A7:$A48,MATCH("Poznań Główny",$B7:$B48,0))</f>
        <v>#N/A</v>
      </c>
      <c r="GA49" s="263" t="e">
        <f t="array" ref="GA49">INDEX($A7:$A48,MATCH(FALSE,ISBLANK(GA7:GA48),0))-INDEX($A7:$A48,MATCH("Poznań Główny",$B7:$B48,0))</f>
        <v>#N/A</v>
      </c>
      <c r="GB49" s="263" t="e">
        <f t="array" ref="GB49">INDEX($A7:$A48,MATCH(FALSE,ISBLANK(GB7:GB48),0))-INDEX($A7:$A48,MATCH("Poznań Główny",$B7:$B48,0))</f>
        <v>#N/A</v>
      </c>
      <c r="GC49" s="263" t="e">
        <f t="array" ref="GC49">INDEX($A7:$A48,MATCH(FALSE,ISBLANK(GC7:GC48),0))-INDEX($A7:$A48,MATCH("Poznań Główny",$B7:$B48,0))</f>
        <v>#N/A</v>
      </c>
      <c r="GD49" s="263" t="e">
        <f t="array" ref="GD49">INDEX($A7:$A48,MATCH(FALSE,ISBLANK(GD7:GD48),0))-INDEX($A7:$A48,MATCH("Poznań Główny",$B7:$B48,0))</f>
        <v>#N/A</v>
      </c>
      <c r="GE49" s="263" t="e">
        <f t="array" ref="GE49">INDEX($A7:$A48,MATCH(FALSE,ISBLANK(GE7:GE48),0))-INDEX($A7:$A48,MATCH("Poznań Główny",$B7:$B48,0))</f>
        <v>#N/A</v>
      </c>
      <c r="GF49" s="263" t="e">
        <f t="array" ref="GF49">INDEX($A7:$A48,MATCH(FALSE,ISBLANK(GF7:GF48),0))-INDEX($A7:$A48,MATCH("Poznań Główny",$B7:$B48,0))</f>
        <v>#N/A</v>
      </c>
      <c r="GG49" s="263" t="e">
        <f t="array" ref="GG49">INDEX($A7:$A48,MATCH(FALSE,ISBLANK(GG7:GG48),0))-INDEX($A7:$A48,MATCH("Poznań Główny",$B7:$B48,0))</f>
        <v>#N/A</v>
      </c>
      <c r="GH49" s="263" t="e">
        <f t="array" ref="GH49">INDEX($A7:$A48,MATCH(FALSE,ISBLANK(GH7:GH48),0))-INDEX($A7:$A48,MATCH("Poznań Główny",$B7:$B48,0))</f>
        <v>#N/A</v>
      </c>
      <c r="GI49" s="263" t="e">
        <f t="array" ref="GI49">INDEX($A7:$A48,MATCH(FALSE,ISBLANK(GI7:GI48),0))-INDEX($A7:$A48,MATCH("Poznań Główny",$B7:$B48,0))</f>
        <v>#N/A</v>
      </c>
      <c r="GJ49" s="263" t="e">
        <f t="array" ref="GJ49">INDEX($A7:$A48,MATCH(FALSE,ISBLANK(GJ7:GJ48),0))-INDEX($A7:$A48,MATCH("Poznań Główny",$B7:$B48,0))</f>
        <v>#N/A</v>
      </c>
      <c r="GK49" s="263" t="e">
        <f t="array" ref="GK49">INDEX($A7:$A48,MATCH(FALSE,ISBLANK(GK7:GK48),0))-INDEX($A7:$A48,MATCH("Poznań Główny",$B7:$B48,0))</f>
        <v>#N/A</v>
      </c>
      <c r="GL49" s="263" t="e">
        <f t="array" ref="GL49">INDEX($A7:$A48,MATCH(FALSE,ISBLANK(GL7:GL48),0))-INDEX($A7:$A48,MATCH("Poznań Główny",$B7:$B48,0))</f>
        <v>#N/A</v>
      </c>
      <c r="GM49" s="263" t="e">
        <f t="array" ref="GM49">INDEX($A7:$A48,MATCH(FALSE,ISBLANK(GM7:GM48),0))-INDEX($A7:$A48,MATCH("Poznań Główny",$B7:$B48,0))</f>
        <v>#N/A</v>
      </c>
      <c r="GN49" s="263" t="e">
        <f t="array" ref="GN49">INDEX($A7:$A48,MATCH(FALSE,ISBLANK(GN7:GN48),0))-INDEX($A7:$A48,MATCH("Poznań Główny",$B7:$B48,0))</f>
        <v>#N/A</v>
      </c>
      <c r="GO49" s="263" t="e">
        <f t="array" ref="GO49">INDEX($A7:$A48,MATCH(FALSE,ISBLANK(GO7:GO48),0))-INDEX($A7:$A48,MATCH("Poznań Główny",$B7:$B48,0))</f>
        <v>#N/A</v>
      </c>
      <c r="GP49" s="263" t="e">
        <f t="array" ref="GP49">INDEX($A7:$A48,MATCH(FALSE,ISBLANK(GP7:GP48),0))-INDEX($A7:$A48,MATCH("Poznań Główny",$B7:$B48,0))</f>
        <v>#N/A</v>
      </c>
      <c r="GQ49" s="263" t="e">
        <f t="array" ref="GQ49">INDEX($A7:$A48,MATCH(FALSE,ISBLANK(GQ7:GQ48),0))-INDEX($A7:$A48,MATCH("Poznań Główny",$B7:$B48,0))</f>
        <v>#N/A</v>
      </c>
      <c r="GR49" s="263" t="e">
        <f t="array" ref="GR49">INDEX($A7:$A48,MATCH(FALSE,ISBLANK(GR7:GR48),0))-INDEX($A7:$A48,MATCH("Poznań Główny",$B7:$B48,0))</f>
        <v>#N/A</v>
      </c>
      <c r="GS49" s="263" t="e">
        <f t="array" ref="GS49">INDEX($A7:$A48,MATCH(FALSE,ISBLANK(GS7:GS48),0))-INDEX($A7:$A48,MATCH("Poznań Główny",$B7:$B48,0))</f>
        <v>#N/A</v>
      </c>
      <c r="GT49" s="263" t="e">
        <f t="array" ref="GT49">INDEX($A7:$A48,MATCH(FALSE,ISBLANK(GT7:GT48),0))-INDEX($A7:$A48,MATCH("Poznań Główny",$B7:$B48,0))</f>
        <v>#N/A</v>
      </c>
      <c r="GU49" s="263" t="e">
        <f t="array" ref="GU49">INDEX($A7:$A48,MATCH(FALSE,ISBLANK(GU7:GU48),0))-INDEX($A7:$A48,MATCH("Poznań Główny",$B7:$B48,0))</f>
        <v>#N/A</v>
      </c>
      <c r="GV49" s="263" t="e">
        <f t="array" ref="GV49">INDEX($A7:$A48,MATCH(FALSE,ISBLANK(GV7:GV48),0))-INDEX($A7:$A48,MATCH("Poznań Główny",$B7:$B48,0))</f>
        <v>#N/A</v>
      </c>
      <c r="GW49" s="263" t="e">
        <f t="array" ref="GW49">INDEX($A7:$A48,MATCH(FALSE,ISBLANK(GW7:GW48),0))-INDEX($A7:$A48,MATCH("Poznań Główny",$B7:$B48,0))</f>
        <v>#N/A</v>
      </c>
      <c r="GX49" s="263" t="e">
        <f t="array" ref="GX49">INDEX($A7:$A48,MATCH(FALSE,ISBLANK(GX7:GX48),0))-INDEX($A7:$A48,MATCH("Poznań Główny",$B7:$B48,0))</f>
        <v>#N/A</v>
      </c>
      <c r="GY49" s="263" t="e">
        <f t="array" ref="GY49">INDEX($A7:$A48,MATCH(FALSE,ISBLANK(GY7:GY48),0))-INDEX($A7:$A48,MATCH("Poznań Główny",$B7:$B48,0))</f>
        <v>#N/A</v>
      </c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</row>
    <row r="50" spans="1:220" s="390" customFormat="1">
      <c r="D50" s="392">
        <f t="array" ref="D50">ABS(INDEX($A7:$A48,MATCH("Poznań Główny",$B7:$B48,0))-INDEX($A7:$A48, MAX(IF(ISBLANK(D7:D48), 0, ROW(D7:D48))) - ROW(D7:D48)+1))</f>
        <v>45.413000000000004</v>
      </c>
      <c r="E50" s="392">
        <f t="array" ref="E50">ABS(INDEX($A7:$A48,MATCH("Poznań Główny",$B7:$B48,0))-INDEX($A7:$A48, MAX(IF(ISBLANK(E7:E48), 0, ROW(E7:E48))) - ROW(E7:E48)+1))</f>
        <v>45.413000000000004</v>
      </c>
      <c r="F50" s="392">
        <f t="array" ref="F50">ABS(INDEX($A7:$A48,MATCH("Poznań Główny",$B7:$B48,0))-INDEX($A7:$A48, MAX(IF(ISBLANK(F7:F48), 0, ROW(F7:F48))) - ROW(F7:F48)+1))</f>
        <v>45.413000000000004</v>
      </c>
      <c r="G50" s="392">
        <f t="array" ref="G50">ABS(INDEX($A7:$A48,MATCH("Poznań Główny",$B7:$B48,0))-INDEX($A7:$A48, MAX(IF(ISBLANK(G7:G48), 0, ROW(G7:G48))) - ROW(G7:G48)+1))</f>
        <v>45.413000000000004</v>
      </c>
      <c r="H50" s="392">
        <f t="array" ref="H50">ABS(INDEX($A7:$A48,MATCH("Poznań Główny",$B7:$B48,0))-INDEX($A7:$A48, MAX(IF(ISBLANK(H7:H48), 0, ROW(H7:H48))) - ROW(H7:H48)+1))</f>
        <v>45.413000000000004</v>
      </c>
      <c r="I50" s="392">
        <f t="array" ref="I50">ABS(INDEX($A7:$A48,MATCH("Poznań Główny",$B7:$B48,0))-INDEX($A7:$A48, MAX(IF(ISBLANK(I7:I48), 0, ROW(I7:I48))) - ROW(I7:I48)+1))</f>
        <v>0</v>
      </c>
      <c r="J50" s="392">
        <f t="array" ref="J50">ABS(INDEX($A7:$A48,MATCH("Poznań Główny",$B7:$B48,0))-INDEX($A7:$A48, MAX(IF(ISBLANK(J7:J48), 0, ROW(J7:J48))) - ROW(J7:J48)+1))</f>
        <v>45.413000000000004</v>
      </c>
      <c r="K50" s="392">
        <f t="array" ref="K50">ABS(INDEX($A7:$A48,MATCH("Poznań Główny",$B7:$B48,0))-INDEX($A7:$A48, MAX(IF(ISBLANK(K7:K48), 0, ROW(K7:K48))) - ROW(K7:K48)+1))</f>
        <v>45.413000000000004</v>
      </c>
      <c r="L50" s="392">
        <f t="array" ref="L50">ABS(INDEX($A7:$A48,MATCH("Poznań Główny",$B7:$B48,0))-INDEX($A7:$A48, MAX(IF(ISBLANK(L7:L48), 0, ROW(L7:L48))) - ROW(L7:L48)+1))</f>
        <v>0</v>
      </c>
      <c r="M50" s="392">
        <f t="array" ref="M50">ABS(INDEX($A7:$A48,MATCH("Poznań Główny",$B7:$B48,0))-INDEX($A7:$A48, MAX(IF(ISBLANK(M7:M48), 0, ROW(M7:M48))) - ROW(M7:M48)+1))</f>
        <v>45.413000000000004</v>
      </c>
      <c r="N50" s="392">
        <f t="array" ref="N50">ABS(INDEX($A7:$A48,MATCH("Poznań Główny",$B7:$B48,0))-INDEX($A7:$A48, MAX(IF(ISBLANK(N7:N48), 0, ROW(N7:N48))) - ROW(N7:N48)+1))</f>
        <v>45.413000000000004</v>
      </c>
      <c r="O50" s="392">
        <f t="array" ref="O50">ABS(INDEX($A7:$A48,MATCH("Poznań Główny",$B7:$B48,0))-INDEX($A7:$A48, MAX(IF(ISBLANK(O7:O48), 0, ROW(O7:O48))) - ROW(O7:O48)+1))</f>
        <v>0</v>
      </c>
      <c r="P50" s="392">
        <f t="array" ref="P50">ABS(INDEX($A7:$A48,MATCH("Poznań Główny",$B7:$B48,0))-INDEX($A7:$A48, MAX(IF(ISBLANK(P7:P48), 0, ROW(P7:P48))) - ROW(P7:P48)+1))</f>
        <v>45.413000000000004</v>
      </c>
      <c r="Q50" s="392">
        <f t="array" ref="Q50">ABS(INDEX($A7:$A48,MATCH("Poznań Główny",$B7:$B48,0))-INDEX($A7:$A48, MAX(IF(ISBLANK(Q7:Q48), 0, ROW(Q7:Q48))) - ROW(Q7:Q48)+1))</f>
        <v>45.413000000000004</v>
      </c>
      <c r="R50" s="392">
        <f t="array" ref="R50">ABS(INDEX($A7:$A48,MATCH("Poznań Główny",$B7:$B48,0))-INDEX($A7:$A48, MAX(IF(ISBLANK(R7:R48), 0, ROW(R7:R48))) - ROW(R7:R48)+1))</f>
        <v>45.413000000000004</v>
      </c>
      <c r="S50" s="392">
        <f t="array" ref="S50">ABS(INDEX($A7:$A48,MATCH("Poznań Główny",$B7:$B48,0))-INDEX($A7:$A48, MAX(IF(ISBLANK(S7:S48), 0, ROW(S7:S48))) - ROW(S7:S48)+1))</f>
        <v>0</v>
      </c>
      <c r="T50" s="392">
        <f t="array" ref="T50">ABS(INDEX($A7:$A48,MATCH("Poznań Główny",$B7:$B48,0))-INDEX($A7:$A48, MAX(IF(ISBLANK(T7:T48), 0, ROW(T7:T48))) - ROW(T7:T48)+1))</f>
        <v>45.413000000000004</v>
      </c>
      <c r="U50" s="392">
        <f t="array" ref="U50">ABS(INDEX($A7:$A48,MATCH("Poznań Główny",$B7:$B48,0))-INDEX($A7:$A48, MAX(IF(ISBLANK(U7:U48), 0, ROW(U7:U48))) - ROW(U7:U48)+1))</f>
        <v>0</v>
      </c>
      <c r="V50" s="392">
        <f t="array" ref="V50">ABS(INDEX($A7:$A48,MATCH("Poznań Główny",$B7:$B48,0))-INDEX($A7:$A48, MAX(IF(ISBLANK(V7:V48), 0, ROW(V7:V48))) - ROW(V7:V48)+1))</f>
        <v>45.413000000000004</v>
      </c>
      <c r="W50" s="392">
        <f t="array" ref="W50">ABS(INDEX($A7:$A48,MATCH("Poznań Główny",$B7:$B48,0))-INDEX($A7:$A48, MAX(IF(ISBLANK(W7:W48), 0, ROW(W7:W48))) - ROW(W7:W48)+1))</f>
        <v>0</v>
      </c>
      <c r="X50" s="392">
        <f t="array" ref="X50">ABS(INDEX($A7:$A48,MATCH("Poznań Główny",$B7:$B48,0))-INDEX($A7:$A48, MAX(IF(ISBLANK(X7:X48), 0, ROW(X7:X48))) - ROW(X7:X48)+1))</f>
        <v>45.413000000000004</v>
      </c>
      <c r="Y50" s="392">
        <f t="array" ref="Y50">ABS(INDEX($A7:$A48,MATCH("Poznań Główny",$B7:$B48,0))-INDEX($A7:$A48, MAX(IF(ISBLANK(Y7:Y48), 0, ROW(Y7:Y48))) - ROW(Y7:Y48)+1))</f>
        <v>45.413000000000004</v>
      </c>
      <c r="Z50" s="392">
        <f t="array" ref="Z50">ABS(INDEX($A7:$A48,MATCH("Poznań Główny",$B7:$B48,0))-INDEX($A7:$A48, MAX(IF(ISBLANK(Z7:Z48), 0, ROW(Z7:Z48))) - ROW(Z7:Z48)+1))</f>
        <v>45.413000000000004</v>
      </c>
      <c r="AA50" s="392">
        <f t="array" ref="AA50">ABS(INDEX($A7:$A48,MATCH("Poznań Główny",$B7:$B48,0))-INDEX($A7:$A48, MAX(IF(ISBLANK(AA7:AA48), 0, ROW(AA7:AA48))) - ROW(AA7:AA48)+1))</f>
        <v>0</v>
      </c>
      <c r="AB50" s="392">
        <f t="array" ref="AB50">ABS(INDEX($A7:$A48,MATCH("Poznań Główny",$B7:$B48,0))-INDEX($A7:$A48, MAX(IF(ISBLANK(AB7:AB48), 0, ROW(AB7:AB48))) - ROW(AB7:AB48)+1))</f>
        <v>45.413000000000004</v>
      </c>
      <c r="AC50" s="392">
        <f t="array" ref="AC50">ABS(INDEX($A7:$A48,MATCH("Poznań Główny",$B7:$B48,0))-INDEX($A7:$A48, MAX(IF(ISBLANK(AC7:AC48), 0, ROW(AC7:AC48))) - ROW(AC7:AC48)+1))</f>
        <v>45.413000000000004</v>
      </c>
      <c r="AD50" s="392">
        <f t="array" ref="AD50">ABS(INDEX($A7:$A48,MATCH("Poznań Główny",$B7:$B48,0))-INDEX($A7:$A48, MAX(IF(ISBLANK(AD7:AD48), 0, ROW(AD7:AD48))) - ROW(AD7:AD48)+1))</f>
        <v>0</v>
      </c>
      <c r="AE50" s="392">
        <f t="array" ref="AE50">ABS(INDEX($A7:$A48,MATCH("Poznań Główny",$B7:$B48,0))-INDEX($A7:$A48, MAX(IF(ISBLANK(AE7:AE48), 0, ROW(AE7:AE48))) - ROW(AE7:AE48)+1))</f>
        <v>45.413000000000004</v>
      </c>
      <c r="AF50" s="392">
        <f t="array" ref="AF50">ABS(INDEX($A7:$A48,MATCH("Poznań Główny",$B7:$B48,0))-INDEX($A7:$A48, MAX(IF(ISBLANK(AF7:AF48), 0, ROW(AF7:AF48))) - ROW(AF7:AF48)+1))</f>
        <v>45.413000000000004</v>
      </c>
      <c r="AG50" s="392">
        <f t="array" ref="AG50">ABS(INDEX($A7:$A48,MATCH("Poznań Główny",$B7:$B48,0))-INDEX($A7:$A48, MAX(IF(ISBLANK(AG7:AG48), 0, ROW(AG7:AG48))) - ROW(AG7:AG48)+1))</f>
        <v>0</v>
      </c>
      <c r="AH50" s="392">
        <f t="array" ref="AH50">ABS(INDEX($A7:$A48,MATCH("Poznań Główny",$B7:$B48,0))-INDEX($A7:$A48, MAX(IF(ISBLANK(AH7:AH48), 0, ROW(AH7:AH48))) - ROW(AH7:AH48)+1))</f>
        <v>45.413000000000004</v>
      </c>
      <c r="AI50" s="392">
        <f t="array" ref="AI50">ABS(INDEX($A7:$A48,MATCH("Poznań Główny",$B7:$B48,0))-INDEX($A7:$A48, MAX(IF(ISBLANK(AI7:AI48), 0, ROW(AI7:AI48))) - ROW(AI7:AI48)+1))</f>
        <v>45.413000000000004</v>
      </c>
      <c r="AJ50" s="392">
        <f t="array" ref="AJ50">ABS(INDEX($A7:$A48,MATCH("Poznań Główny",$B7:$B48,0))-INDEX($A7:$A48, MAX(IF(ISBLANK(AJ7:AJ48), 0, ROW(AJ7:AJ48))) - ROW(AJ7:AJ48)+1))</f>
        <v>45.413000000000004</v>
      </c>
      <c r="AK50" s="392">
        <f t="array" ref="AK50">ABS(INDEX($A7:$A48,MATCH("Poznań Główny",$B7:$B48,0))-INDEX($A7:$A48, MAX(IF(ISBLANK(AK7:AK48), 0, ROW(AK7:AK48))) - ROW(AK7:AK48)+1))</f>
        <v>45.413000000000004</v>
      </c>
      <c r="AL50" s="392">
        <f t="array" ref="AL50">ABS(INDEX($A7:$A48,MATCH("Poznań Główny",$B7:$B48,0))-INDEX($A7:$A48, MAX(IF(ISBLANK(AL7:AL48), 0, ROW(AL7:AL48))) - ROW(AL7:AL48)+1))</f>
        <v>45.413000000000004</v>
      </c>
      <c r="AM50" s="392">
        <f t="array" ref="AM50">ABS(INDEX($A7:$A48,MATCH("Poznań Główny",$B7:$B48,0))-INDEX($A7:$A48, MAX(IF(ISBLANK(AM7:AM48), 0, ROW(AM7:AM48))) - ROW(AM7:AM48)+1))</f>
        <v>0</v>
      </c>
      <c r="AN50" s="392">
        <f t="array" ref="AN50">ABS(INDEX($A7:$A48,MATCH("Poznań Główny",$B7:$B48,0))-INDEX($A7:$A48, MAX(IF(ISBLANK(AN7:AN48), 0, ROW(AN7:AN48))) - ROW(AN7:AN48)+1))</f>
        <v>45.413000000000004</v>
      </c>
      <c r="AO50" s="392">
        <f t="array" ref="AO50">ABS(INDEX($A7:$A48,MATCH("Poznań Główny",$B7:$B48,0))-INDEX($A7:$A48, MAX(IF(ISBLANK(AO7:AO48), 0, ROW(AO7:AO48))) - ROW(AO7:AO48)+1))</f>
        <v>0</v>
      </c>
      <c r="AP50" s="392">
        <f t="array" ref="AP50">ABS(INDEX($A7:$A48,MATCH("Poznań Główny",$B7:$B48,0))-INDEX($A7:$A48, MAX(IF(ISBLANK(AP7:AP48), 0, ROW(AP7:AP48))) - ROW(AP7:AP48)+1))</f>
        <v>45.413000000000004</v>
      </c>
      <c r="AQ50" s="392">
        <f t="array" ref="AQ50">ABS(INDEX($A7:$A48,MATCH("Poznań Główny",$B7:$B48,0))-INDEX($A7:$A48, MAX(IF(ISBLANK(AQ7:AQ48), 0, ROW(AQ7:AQ48))) - ROW(AQ7:AQ48)+1))</f>
        <v>0</v>
      </c>
      <c r="AR50" s="392">
        <f t="array" ref="AR50">ABS(INDEX($A7:$A48,MATCH("Poznań Główny",$B7:$B48,0))-INDEX($A7:$A48, MAX(IF(ISBLANK(AR7:AR48), 0, ROW(AR7:AR48))) - ROW(AR7:AR48)+1))</f>
        <v>45.413000000000004</v>
      </c>
      <c r="AS50" s="392">
        <f t="array" ref="AS50">ABS(INDEX($A7:$A48,MATCH("Poznań Główny",$B7:$B48,0))-INDEX($A7:$A48, MAX(IF(ISBLANK(AS7:AS48), 0, ROW(AS7:AS48))) - ROW(AS7:AS48)+1))</f>
        <v>0</v>
      </c>
      <c r="AT50" s="392">
        <f t="array" ref="AT50">ABS(INDEX($A7:$A48,MATCH("Poznań Główny",$B7:$B48,0))-INDEX($A7:$A48, MAX(IF(ISBLANK(AT7:AT48), 0, ROW(AT7:AT48))) - ROW(AT7:AT48)+1))</f>
        <v>45.413000000000004</v>
      </c>
      <c r="AU50" s="392">
        <f t="array" ref="AU50">ABS(INDEX($A7:$A48,MATCH("Poznań Główny",$B7:$B48,0))-INDEX($A7:$A48, MAX(IF(ISBLANK(AU7:AU48), 0, ROW(AU7:AU48))) - ROW(AU7:AU48)+1))</f>
        <v>0</v>
      </c>
      <c r="AV50" s="392" t="e">
        <f t="array" ref="AV50">ABS(INDEX($A7:$A48,MATCH("Poznań Główny",$B7:$B48,0))-INDEX($A7:$A48, MAX(IF(ISBLANK(AV7:AV48), 0, ROW(AV7:AV48))) - ROW(AV7:AV48)+1))</f>
        <v>#VALUE!</v>
      </c>
      <c r="AW50" s="392" t="e">
        <f t="array" ref="AW50">ABS(INDEX($A7:$A48,MATCH("Poznań Główny",$B7:$B48,0))-INDEX($A7:$A48, MAX(IF(ISBLANK(AW7:AW48), 0, ROW(AW7:AW48))) - ROW(AW7:AW48)+1))</f>
        <v>#VALUE!</v>
      </c>
      <c r="AX50" s="392" t="e">
        <f t="array" ref="AX50">ABS(INDEX($A7:$A48,MATCH("Poznań Główny",$B7:$B48,0))-INDEX($A7:$A48, MAX(IF(ISBLANK(AX7:AX48), 0, ROW(AX7:AX48))) - ROW(AX7:AX48)+1))</f>
        <v>#VALUE!</v>
      </c>
      <c r="AY50" s="392" t="e">
        <f t="array" ref="AY50">ABS(INDEX($A7:$A48,MATCH("Poznań Główny",$B7:$B48,0))-INDEX($A7:$A48, MAX(IF(ISBLANK(AY7:AY48), 0, ROW(AY7:AY48))) - ROW(AY7:AY48)+1))</f>
        <v>#VALUE!</v>
      </c>
      <c r="AZ50" s="392" t="e">
        <f t="array" ref="AZ50">ABS(INDEX($A7:$A48,MATCH("Poznań Główny",$B7:$B48,0))-INDEX($A7:$A48, MAX(IF(ISBLANK(AZ7:AZ48), 0, ROW(AZ7:AZ48))) - ROW(AZ7:AZ48)+1))</f>
        <v>#VALUE!</v>
      </c>
      <c r="BA50" s="392" t="e">
        <f t="array" ref="BA50">ABS(INDEX($A7:$A48,MATCH("Poznań Główny",$B7:$B48,0))-INDEX($A7:$A48, MAX(IF(ISBLANK(BA7:BA48), 0, ROW(BA7:BA48))) - ROW(BA7:BA48)+1))</f>
        <v>#VALUE!</v>
      </c>
      <c r="BB50" s="392" t="e">
        <f t="array" ref="BB50">ABS(INDEX($A7:$A48,MATCH("Poznań Główny",$B7:$B48,0))-INDEX($A7:$A48, MAX(IF(ISBLANK(BB7:BB48), 0, ROW(BB7:BB48))) - ROW(BB7:BB48)+1))</f>
        <v>#VALUE!</v>
      </c>
      <c r="BC50" s="392" t="e">
        <f t="array" ref="BC50">ABS(INDEX($A7:$A48,MATCH("Poznań Główny",$B7:$B48,0))-INDEX($A7:$A48, MAX(IF(ISBLANK(BC7:BC48), 0, ROW(BC7:BC48))) - ROW(BC7:BC48)+1))</f>
        <v>#VALUE!</v>
      </c>
      <c r="BD50" s="392" t="e">
        <f t="array" ref="BD50">ABS(INDEX($A7:$A48,MATCH("Poznań Główny",$B7:$B48,0))-INDEX($A7:$A48, MAX(IF(ISBLANK(BD7:BD48), 0, ROW(BD7:BD48))) - ROW(BD7:BD48)+1))</f>
        <v>#VALUE!</v>
      </c>
      <c r="BE50" s="392" t="e">
        <f t="array" ref="BE50">ABS(INDEX($A7:$A48,MATCH("Poznań Główny",$B7:$B48,0))-INDEX($A7:$A48, MAX(IF(ISBLANK(BE7:BE48), 0, ROW(BE7:BE48))) - ROW(BE7:BE48)+1))</f>
        <v>#VALUE!</v>
      </c>
      <c r="BF50" s="392" t="e">
        <f t="array" ref="BF50">ABS(INDEX($A7:$A48,MATCH("Poznań Główny",$B7:$B48,0))-INDEX($A7:$A48, MAX(IF(ISBLANK(BF7:BF48), 0, ROW(BF7:BF48))) - ROW(BF7:BF48)+1))</f>
        <v>#VALUE!</v>
      </c>
      <c r="BG50" s="392" t="e">
        <f t="array" ref="BG50">ABS(INDEX($A7:$A48,MATCH("Poznań Główny",$B7:$B48,0))-INDEX($A7:$A48, MAX(IF(ISBLANK(BG7:BG48), 0, ROW(BG7:BG48))) - ROW(BG7:BG48)+1))</f>
        <v>#VALUE!</v>
      </c>
      <c r="BH50" s="392" t="e">
        <f t="array" ref="BH50">ABS(INDEX($A7:$A48,MATCH("Poznań Główny",$B7:$B48,0))-INDEX($A7:$A48, MAX(IF(ISBLANK(BH7:BH48), 0, ROW(BH7:BH48))) - ROW(BH7:BH48)+1))</f>
        <v>#VALUE!</v>
      </c>
      <c r="BI50" s="392" t="e">
        <f t="array" ref="BI50">ABS(INDEX($A7:$A48,MATCH("Poznań Główny",$B7:$B48,0))-INDEX($A7:$A48, MAX(IF(ISBLANK(BI7:BI48), 0, ROW(BI7:BI48))) - ROW(BI7:BI48)+1))</f>
        <v>#VALUE!</v>
      </c>
      <c r="BJ50" s="392" t="e">
        <f t="array" ref="BJ50">ABS(INDEX($A7:$A48,MATCH("Poznań Główny",$B7:$B48,0))-INDEX($A7:$A48, MAX(IF(ISBLANK(BJ7:BJ48), 0, ROW(BJ7:BJ48))) - ROW(BJ7:BJ48)+1))</f>
        <v>#VALUE!</v>
      </c>
      <c r="BK50" s="392" t="e">
        <f t="array" ref="BK50">ABS(INDEX($A7:$A48,MATCH("Poznań Główny",$B7:$B48,0))-INDEX($A7:$A48, MAX(IF(ISBLANK(BK7:BK48), 0, ROW(BK7:BK48))) - ROW(BK7:BK48)+1))</f>
        <v>#VALUE!</v>
      </c>
      <c r="BL50" s="392" t="e">
        <f t="array" ref="BL50">ABS(INDEX($A7:$A48,MATCH("Poznań Główny",$B7:$B48,0))-INDEX($A7:$A48, MAX(IF(ISBLANK(BL7:BL48), 0, ROW(BL7:BL48))) - ROW(BL7:BL48)+1))</f>
        <v>#VALUE!</v>
      </c>
      <c r="BM50" s="392" t="e">
        <f t="array" ref="BM50">ABS(INDEX($A7:$A48,MATCH("Poznań Główny",$B7:$B48,0))-INDEX($A7:$A48, MAX(IF(ISBLANK(BM7:BM48), 0, ROW(BM7:BM48))) - ROW(BM7:BM48)+1))</f>
        <v>#VALUE!</v>
      </c>
      <c r="BN50" s="392" t="e">
        <f t="array" ref="BN50">ABS(INDEX($A7:$A48,MATCH("Poznań Główny",$B7:$B48,0))-INDEX($A7:$A48, MAX(IF(ISBLANK(BN7:BN48), 0, ROW(BN7:BN48))) - ROW(BN7:BN48)+1))</f>
        <v>#VALUE!</v>
      </c>
      <c r="BO50" s="392" t="e">
        <f t="array" ref="BO50">ABS(INDEX($A7:$A48,MATCH("Poznań Główny",$B7:$B48,0))-INDEX($A7:$A48, MAX(IF(ISBLANK(BO7:BO48), 0, ROW(BO7:BO48))) - ROW(BO7:BO48)+1))</f>
        <v>#VALUE!</v>
      </c>
      <c r="BP50" s="392" t="e">
        <f t="array" ref="BP50">ABS(INDEX($A7:$A48,MATCH("Poznań Główny",$B7:$B48,0))-INDEX($A7:$A48, MAX(IF(ISBLANK(BP7:BP48), 0, ROW(BP7:BP48))) - ROW(BP7:BP48)+1))</f>
        <v>#VALUE!</v>
      </c>
      <c r="BQ50" s="392" t="e">
        <f t="array" ref="BQ50">ABS(INDEX($A7:$A48,MATCH("Poznań Główny",$B7:$B48,0))-INDEX($A7:$A48, MAX(IF(ISBLANK(BQ7:BQ48), 0, ROW(BQ7:BQ48))) - ROW(BQ7:BQ48)+1))</f>
        <v>#VALUE!</v>
      </c>
      <c r="BR50" s="392" t="e">
        <f t="array" ref="BR50">ABS(INDEX($A7:$A48,MATCH("Poznań Główny",$B7:$B48,0))-INDEX($A7:$A48, MAX(IF(ISBLANK(BR7:BR48), 0, ROW(BR7:BR48))) - ROW(BR7:BR48)+1))</f>
        <v>#VALUE!</v>
      </c>
      <c r="BS50" s="392" t="e">
        <f t="array" ref="BS50">ABS(INDEX($A7:$A48,MATCH("Poznań Główny",$B7:$B48,0))-INDEX($A7:$A48, MAX(IF(ISBLANK(BS7:BS48), 0, ROW(BS7:BS48))) - ROW(BS7:BS48)+1))</f>
        <v>#VALUE!</v>
      </c>
      <c r="BT50" s="392" t="e">
        <f t="array" ref="BT50">ABS(INDEX($A7:$A48,MATCH("Poznań Główny",$B7:$B48,0))-INDEX($A7:$A48, MAX(IF(ISBLANK(BT7:BT48), 0, ROW(BT7:BT48))) - ROW(BT7:BT48)+1))</f>
        <v>#VALUE!</v>
      </c>
      <c r="BU50" s="392" t="e">
        <f t="array" ref="BU50">ABS(INDEX($A7:$A48,MATCH("Poznań Główny",$B7:$B48,0))-INDEX($A7:$A48, MAX(IF(ISBLANK(BU7:BU48), 0, ROW(BU7:BU48))) - ROW(BU7:BU48)+1))</f>
        <v>#VALUE!</v>
      </c>
      <c r="BV50" s="392" t="e">
        <f t="array" ref="BV50">ABS(INDEX($A7:$A48,MATCH("Poznań Główny",$B7:$B48,0))-INDEX($A7:$A48, MAX(IF(ISBLANK(BV7:BV48), 0, ROW(BV7:BV48))) - ROW(BV7:BV48)+1))</f>
        <v>#VALUE!</v>
      </c>
      <c r="BW50" s="392" t="e">
        <f t="array" ref="BW50">ABS(INDEX($A7:$A48,MATCH("Poznań Główny",$B7:$B48,0))-INDEX($A7:$A48, MAX(IF(ISBLANK(BW7:BW48), 0, ROW(BW7:BW48))) - ROW(BW7:BW48)+1))</f>
        <v>#VALUE!</v>
      </c>
      <c r="BX50" s="392" t="e">
        <f t="array" ref="BX50">ABS(INDEX($A7:$A48,MATCH("Poznań Główny",$B7:$B48,0))-INDEX($A7:$A48, MAX(IF(ISBLANK(BX7:BX48), 0, ROW(BX7:BX48))) - ROW(BX7:BX48)+1))</f>
        <v>#VALUE!</v>
      </c>
      <c r="BY50" s="392" t="e">
        <f t="array" ref="BY50">ABS(INDEX($A7:$A48,MATCH("Poznań Główny",$B7:$B48,0))-INDEX($A7:$A48, MAX(IF(ISBLANK(BY7:BY48), 0, ROW(BY7:BY48))) - ROW(BY7:BY48)+1))</f>
        <v>#VALUE!</v>
      </c>
      <c r="BZ50" s="392" t="e">
        <f t="array" ref="BZ50">ABS(INDEX($A7:$A48,MATCH("Poznań Główny",$B7:$B48,0))-INDEX($A7:$A48, MAX(IF(ISBLANK(BZ7:BZ48), 0, ROW(BZ7:BZ48))) - ROW(BZ7:BZ48)+1))</f>
        <v>#VALUE!</v>
      </c>
      <c r="CA50" s="392" t="e">
        <f t="array" ref="CA50">ABS(INDEX($A7:$A48,MATCH("Poznań Główny",$B7:$B48,0))-INDEX($A7:$A48, MAX(IF(ISBLANK(CA7:CA48), 0, ROW(CA7:CA48))) - ROW(CA7:CA48)+1))</f>
        <v>#VALUE!</v>
      </c>
      <c r="CB50" s="392" t="e">
        <f t="array" ref="CB50">ABS(INDEX($A7:$A48,MATCH("Poznań Główny",$B7:$B48,0))-INDEX($A7:$A48, MAX(IF(ISBLANK(CB7:CB48), 0, ROW(CB7:CB48))) - ROW(CB7:CB48)+1))</f>
        <v>#VALUE!</v>
      </c>
      <c r="CC50" s="392" t="e">
        <f t="array" ref="CC50">ABS(INDEX($A7:$A48,MATCH("Poznań Główny",$B7:$B48,0))-INDEX($A7:$A48, MAX(IF(ISBLANK(CC7:CC48), 0, ROW(CC7:CC48))) - ROW(CC7:CC48)+1))</f>
        <v>#VALUE!</v>
      </c>
      <c r="CD50" s="392" t="e">
        <f t="array" ref="CD50">ABS(INDEX($A7:$A48,MATCH("Poznań Główny",$B7:$B48,0))-INDEX($A7:$A48, MAX(IF(ISBLANK(CD7:CD48), 0, ROW(CD7:CD48))) - ROW(CD7:CD48)+1))</f>
        <v>#VALUE!</v>
      </c>
      <c r="CE50" s="392" t="e">
        <f t="array" ref="CE50">ABS(INDEX($A7:$A48,MATCH("Poznań Główny",$B7:$B48,0))-INDEX($A7:$A48, MAX(IF(ISBLANK(CE7:CE48), 0, ROW(CE7:CE48))) - ROW(CE7:CE48)+1))</f>
        <v>#VALUE!</v>
      </c>
      <c r="CF50" s="392" t="e">
        <f t="array" ref="CF50">ABS(INDEX($A7:$A48,MATCH("Poznań Główny",$B7:$B48,0))-INDEX($A7:$A48, MAX(IF(ISBLANK(CF7:CF48), 0, ROW(CF7:CF48))) - ROW(CF7:CF48)+1))</f>
        <v>#VALUE!</v>
      </c>
      <c r="CG50" s="392" t="e">
        <f t="array" ref="CG50">ABS(INDEX($A7:$A48,MATCH("Poznań Główny",$B7:$B48,0))-INDEX($A7:$A48, MAX(IF(ISBLANK(CG7:CG48), 0, ROW(CG7:CG48))) - ROW(CG7:CG48)+1))</f>
        <v>#VALUE!</v>
      </c>
      <c r="CH50" s="392" t="e">
        <f t="array" ref="CH50">ABS(INDEX($A7:$A48,MATCH("Poznań Główny",$B7:$B48,0))-INDEX($A7:$A48, MAX(IF(ISBLANK(CH7:CH48), 0, ROW(CH7:CH48))) - ROW(CH7:CH48)+1))</f>
        <v>#VALUE!</v>
      </c>
      <c r="CI50" s="392" t="e">
        <f t="array" ref="CI50">ABS(INDEX($A7:$A48,MATCH("Poznań Główny",$B7:$B48,0))-INDEX($A7:$A48, MAX(IF(ISBLANK(CI7:CI48), 0, ROW(CI7:CI48))) - ROW(CI7:CI48)+1))</f>
        <v>#VALUE!</v>
      </c>
      <c r="CJ50" s="392" t="e">
        <f t="array" ref="CJ50">ABS(INDEX($A7:$A48,MATCH("Poznań Główny",$B7:$B48,0))-INDEX($A7:$A48, MAX(IF(ISBLANK(CJ7:CJ48), 0, ROW(CJ7:CJ48))) - ROW(CJ7:CJ48)+1))</f>
        <v>#VALUE!</v>
      </c>
      <c r="CK50" s="392" t="e">
        <f t="array" ref="CK50">ABS(INDEX($A7:$A48,MATCH("Poznań Główny",$B7:$B48,0))-INDEX($A7:$A48, MAX(IF(ISBLANK(CK7:CK48), 0, ROW(CK7:CK48))) - ROW(CK7:CK48)+1))</f>
        <v>#VALUE!</v>
      </c>
      <c r="CL50" s="392" t="e">
        <f t="array" ref="CL50">ABS(INDEX($A7:$A48,MATCH("Poznań Główny",$B7:$B48,0))-INDEX($A7:$A48, MAX(IF(ISBLANK(CL7:CL48), 0, ROW(CL7:CL48))) - ROW(CL7:CL48)+1))</f>
        <v>#VALUE!</v>
      </c>
      <c r="CM50" s="392" t="e">
        <f t="array" ref="CM50">ABS(INDEX($A7:$A48,MATCH("Poznań Główny",$B7:$B48,0))-INDEX($A7:$A48, MAX(IF(ISBLANK(CM7:CM48), 0, ROW(CM7:CM48))) - ROW(CM7:CM48)+1))</f>
        <v>#VALUE!</v>
      </c>
      <c r="CN50" s="392" t="e">
        <f t="array" ref="CN50">ABS(INDEX($A7:$A48,MATCH("Poznań Główny",$B7:$B48,0))-INDEX($A7:$A48, MAX(IF(ISBLANK(CN7:CN48), 0, ROW(CN7:CN48))) - ROW(CN7:CN48)+1))</f>
        <v>#VALUE!</v>
      </c>
      <c r="CO50" s="392" t="e">
        <f t="array" ref="CO50">ABS(INDEX($A7:$A48,MATCH("Poznań Główny",$B7:$B48,0))-INDEX($A7:$A48, MAX(IF(ISBLANK(CO7:CO48), 0, ROW(CO7:CO48))) - ROW(CO7:CO48)+1))</f>
        <v>#VALUE!</v>
      </c>
      <c r="CP50" s="392" t="e">
        <f t="array" ref="CP50">ABS(INDEX($A7:$A48,MATCH("Poznań Główny",$B7:$B48,0))-INDEX($A7:$A48, MAX(IF(ISBLANK(CP7:CP48), 0, ROW(CP7:CP48))) - ROW(CP7:CP48)+1))</f>
        <v>#VALUE!</v>
      </c>
      <c r="CQ50" s="392" t="e">
        <f t="array" ref="CQ50">ABS(INDEX($A7:$A48,MATCH("Poznań Główny",$B7:$B48,0))-INDEX($A7:$A48, MAX(IF(ISBLANK(CQ7:CQ48), 0, ROW(CQ7:CQ48))) - ROW(CQ7:CQ48)+1))</f>
        <v>#VALUE!</v>
      </c>
      <c r="CR50" s="392" t="e">
        <f t="array" ref="CR50">ABS(INDEX($A7:$A48,MATCH("Poznań Główny",$B7:$B48,0))-INDEX($A7:$A48, MAX(IF(ISBLANK(CR7:CR48), 0, ROW(CR7:CR48))) - ROW(CR7:CR48)+1))</f>
        <v>#VALUE!</v>
      </c>
      <c r="CS50" s="392" t="e">
        <f t="array" ref="CS50">ABS(INDEX($A7:$A48,MATCH("Poznań Główny",$B7:$B48,0))-INDEX($A7:$A48, MAX(IF(ISBLANK(CS7:CS48), 0, ROW(CS7:CS48))) - ROW(CS7:CS48)+1))</f>
        <v>#VALUE!</v>
      </c>
      <c r="CT50" s="392" t="e">
        <f t="array" ref="CT50">ABS(INDEX($A7:$A48,MATCH("Poznań Główny",$B7:$B48,0))-INDEX($A7:$A48, MAX(IF(ISBLANK(CT7:CT48), 0, ROW(CT7:CT48))) - ROW(CT7:CT48)+1))</f>
        <v>#VALUE!</v>
      </c>
      <c r="CU50" s="392" t="e">
        <f t="array" ref="CU50">ABS(INDEX($A7:$A48,MATCH("Poznań Główny",$B7:$B48,0))-INDEX($A7:$A48, MAX(IF(ISBLANK(CU7:CU48), 0, ROW(CU7:CU48))) - ROW(CU7:CU48)+1))</f>
        <v>#VALUE!</v>
      </c>
      <c r="CV50" s="392"/>
      <c r="CW50" s="392"/>
      <c r="CX50" s="392"/>
      <c r="CY50" s="392"/>
      <c r="CZ50" s="392"/>
      <c r="DA50" s="392"/>
      <c r="DB50" s="392"/>
      <c r="DC50" s="392">
        <f t="array" ref="DC50">ABS(INDEX($A7:$A48,MATCH("Poznań Główny",$B7:$B48,0))-INDEX($A7:$A48, MAX(IF(ISBLANK(DC7:DC48), 0, ROW(DC7:DC48))) - ROW(DC7:DC48)+1))</f>
        <v>45.413000000000004</v>
      </c>
      <c r="DD50" s="392">
        <f t="array" ref="DD50">ABS(INDEX($A7:$A48,MATCH("Poznań Główny",$B7:$B48,0))-INDEX($A7:$A48, MAX(IF(ISBLANK(DD7:DD48), 0, ROW(DD7:DD48))) - ROW(DD7:DD48)+1))</f>
        <v>0</v>
      </c>
      <c r="DE50" s="392">
        <f t="array" ref="DE50">ABS(INDEX($A7:$A48,MATCH("Poznań Główny",$B7:$B48,0))-INDEX($A7:$A48, MAX(IF(ISBLANK(DE7:DE48), 0, ROW(DE7:DE48))) - ROW(DE7:DE48)+1))</f>
        <v>45.413000000000004</v>
      </c>
      <c r="DF50" s="392">
        <f t="array" ref="DF50">ABS(INDEX($A7:$A48,MATCH("Poznań Główny",$B7:$B48,0))-INDEX($A7:$A48, MAX(IF(ISBLANK(DF7:DF48), 0, ROW(DF7:DF48))) - ROW(DF7:DF48)+1))</f>
        <v>0</v>
      </c>
      <c r="DG50" s="392">
        <f t="array" ref="DG50">ABS(INDEX($A7:$A48,MATCH("Poznań Główny",$B7:$B48,0))-INDEX($A7:$A48, MAX(IF(ISBLANK(DG7:DG48), 0, ROW(DG7:DG48))) - ROW(DG7:DG48)+1))</f>
        <v>45.413000000000004</v>
      </c>
      <c r="DH50" s="392">
        <f t="array" ref="DH50">ABS(INDEX($A7:$A48,MATCH("Poznań Główny",$B7:$B48,0))-INDEX($A7:$A48, MAX(IF(ISBLANK(DH7:DH48), 0, ROW(DH7:DH48))) - ROW(DH7:DH48)+1))</f>
        <v>45.413000000000004</v>
      </c>
      <c r="DI50" s="392">
        <f t="array" ref="DI50">ABS(INDEX($A7:$A48,MATCH("Poznań Główny",$B7:$B48,0))-INDEX($A7:$A48, MAX(IF(ISBLANK(DI7:DI48), 0, ROW(DI7:DI48))) - ROW(DI7:DI48)+1))</f>
        <v>45.413000000000004</v>
      </c>
      <c r="DJ50" s="392">
        <f t="array" ref="DJ50">ABS(INDEX($A7:$A48,MATCH("Poznań Główny",$B7:$B48,0))-INDEX($A7:$A48, MAX(IF(ISBLANK(DJ7:DJ48), 0, ROW(DJ7:DJ48))) - ROW(DJ7:DJ48)+1))</f>
        <v>24.5</v>
      </c>
      <c r="DK50" s="392">
        <f t="array" ref="DK50">ABS(INDEX($A7:$A48,MATCH("Poznań Główny",$B7:$B48,0))-INDEX($A7:$A48, MAX(IF(ISBLANK(DK7:DK48), 0, ROW(DK7:DK48))) - ROW(DK7:DK48)+1))</f>
        <v>45.413000000000004</v>
      </c>
      <c r="DL50" s="392">
        <f t="array" ref="DL50">ABS(INDEX($A7:$A48,MATCH("Poznań Główny",$B7:$B48,0))-INDEX($A7:$A48, MAX(IF(ISBLANK(DL7:DL48), 0, ROW(DL7:DL48))) - ROW(DL7:DL48)+1))</f>
        <v>45.413000000000004</v>
      </c>
      <c r="DM50" s="392">
        <f t="array" ref="DM50">ABS(INDEX($A7:$A48,MATCH("Poznań Główny",$B7:$B48,0))-INDEX($A7:$A48, MAX(IF(ISBLANK(DM7:DM48), 0, ROW(DM7:DM48))) - ROW(DM7:DM48)+1))</f>
        <v>24.5</v>
      </c>
      <c r="DN50" s="392">
        <f t="array" ref="DN50">ABS(INDEX($A7:$A48,MATCH("Poznań Główny",$B7:$B48,0))-INDEX($A7:$A48, MAX(IF(ISBLANK(DN7:DN48), 0, ROW(DN7:DN48))) - ROW(DN7:DN48)+1))</f>
        <v>45.413000000000004</v>
      </c>
      <c r="DO50" s="392">
        <f t="array" ref="DO50">ABS(INDEX($A7:$A48,MATCH("Poznań Główny",$B7:$B48,0))-INDEX($A7:$A48, MAX(IF(ISBLANK(DO7:DO48), 0, ROW(DO7:DO48))) - ROW(DO7:DO48)+1))</f>
        <v>0</v>
      </c>
      <c r="DP50" s="392">
        <f t="array" ref="DP50">ABS(INDEX($A7:$A48,MATCH("Poznań Główny",$B7:$B48,0))-INDEX($A7:$A48, MAX(IF(ISBLANK(DP7:DP48), 0, ROW(DP7:DP48))) - ROW(DP7:DP48)+1))</f>
        <v>45.413000000000004</v>
      </c>
      <c r="DQ50" s="392">
        <f t="array" ref="DQ50">ABS(INDEX($A7:$A48,MATCH("Poznań Główny",$B7:$B48,0))-INDEX($A7:$A48, MAX(IF(ISBLANK(DQ7:DQ48), 0, ROW(DQ7:DQ48))) - ROW(DQ7:DQ48)+1))</f>
        <v>45.413000000000004</v>
      </c>
      <c r="DR50" s="392">
        <f t="array" ref="DR50">ABS(INDEX($A7:$A48,MATCH("Poznań Główny",$B7:$B48,0))-INDEX($A7:$A48, MAX(IF(ISBLANK(DR7:DR48), 0, ROW(DR7:DR48))) - ROW(DR7:DR48)+1))</f>
        <v>45.413000000000004</v>
      </c>
      <c r="DS50" s="392">
        <f t="array" ref="DS50">ABS(INDEX($A7:$A48,MATCH("Poznań Główny",$B7:$B48,0))-INDEX($A7:$A48, MAX(IF(ISBLANK(DS7:DS48), 0, ROW(DS7:DS48))) - ROW(DS7:DS48)+1))</f>
        <v>0</v>
      </c>
      <c r="DT50" s="392">
        <f t="array" ref="DT50">ABS(INDEX($A7:$A48,MATCH("Poznań Główny",$B7:$B48,0))-INDEX($A7:$A48, MAX(IF(ISBLANK(DT7:DT48), 0, ROW(DT7:DT48))) - ROW(DT7:DT48)+1))</f>
        <v>0</v>
      </c>
      <c r="DU50" s="392">
        <f t="array" ref="DU50">ABS(INDEX($A7:$A48,MATCH("Poznań Główny",$B7:$B48,0))-INDEX($A7:$A48, MAX(IF(ISBLANK(DU7:DU48), 0, ROW(DU7:DU48))) - ROW(DU7:DU48)+1))</f>
        <v>45.413000000000004</v>
      </c>
      <c r="DV50" s="392">
        <f t="array" ref="DV50">ABS(INDEX($A7:$A48,MATCH("Poznań Główny",$B7:$B48,0))-INDEX($A7:$A48, MAX(IF(ISBLANK(DV7:DV48), 0, ROW(DV7:DV48))) - ROW(DV7:DV48)+1))</f>
        <v>0</v>
      </c>
      <c r="DW50" s="392">
        <f t="array" ref="DW50">ABS(INDEX($A7:$A48,MATCH("Poznań Główny",$B7:$B48,0))-INDEX($A7:$A48, MAX(IF(ISBLANK(DW7:DW48), 0, ROW(DW7:DW48))) - ROW(DW7:DW48)+1))</f>
        <v>45.413000000000004</v>
      </c>
      <c r="DX50" s="392">
        <f t="array" ref="DX50">ABS(INDEX($A7:$A48,MATCH("Poznań Główny",$B7:$B48,0))-INDEX($A7:$A48, MAX(IF(ISBLANK(DX7:DX48), 0, ROW(DX7:DX48))) - ROW(DX7:DX48)+1))</f>
        <v>0</v>
      </c>
      <c r="DY50" s="392">
        <f t="array" ref="DY50">ABS(INDEX($A7:$A48,MATCH("Poznań Główny",$B7:$B48,0))-INDEX($A7:$A48, MAX(IF(ISBLANK(DY7:DY48), 0, ROW(DY7:DY48))) - ROW(DY7:DY48)+1))</f>
        <v>45.413000000000004</v>
      </c>
      <c r="DZ50" s="392">
        <f t="array" ref="DZ50">ABS(INDEX($A7:$A48,MATCH("Poznań Główny",$B7:$B48,0))-INDEX($A7:$A48, MAX(IF(ISBLANK(DZ7:DZ48), 0, ROW(DZ7:DZ48))) - ROW(DZ7:DZ48)+1))</f>
        <v>45.413000000000004</v>
      </c>
      <c r="EA50" s="392">
        <f t="array" ref="EA50">ABS(INDEX($A7:$A48,MATCH("Poznań Główny",$B7:$B48,0))-INDEX($A7:$A48, MAX(IF(ISBLANK(EA7:EA48), 0, ROW(EA7:EA48))) - ROW(EA7:EA48)+1))</f>
        <v>45.413000000000004</v>
      </c>
      <c r="EB50" s="392">
        <f t="array" ref="EB50">ABS(INDEX($A7:$A48,MATCH("Poznań Główny",$B7:$B48,0))-INDEX($A7:$A48, MAX(IF(ISBLANK(EB7:EB48), 0, ROW(EB7:EB48))) - ROW(EB7:EB48)+1))</f>
        <v>0</v>
      </c>
      <c r="EC50" s="392">
        <f t="array" ref="EC50">ABS(INDEX($A7:$A48,MATCH("Poznań Główny",$B7:$B48,0))-INDEX($A7:$A48, MAX(IF(ISBLANK(EC7:EC48), 0, ROW(EC7:EC48))) - ROW(EC7:EC48)+1))</f>
        <v>0</v>
      </c>
      <c r="ED50" s="392">
        <f t="array" ref="ED50">ABS(INDEX($A7:$A48,MATCH("Poznań Główny",$B7:$B48,0))-INDEX($A7:$A48, MAX(IF(ISBLANK(ED7:ED48), 0, ROW(ED7:ED48))) - ROW(ED7:ED48)+1))</f>
        <v>45.413000000000004</v>
      </c>
      <c r="EE50" s="392">
        <f t="array" ref="EE50">ABS(INDEX($A7:$A48,MATCH("Poznań Główny",$B7:$B48,0))-INDEX($A7:$A48, MAX(IF(ISBLANK(EE7:EE48), 0, ROW(EE7:EE48))) - ROW(EE7:EE48)+1))</f>
        <v>45.413000000000004</v>
      </c>
      <c r="EF50" s="392">
        <f t="array" ref="EF50">ABS(INDEX($A7:$A48,MATCH("Poznań Główny",$B7:$B48,0))-INDEX($A7:$A48, MAX(IF(ISBLANK(EF7:EF48), 0, ROW(EF7:EF48))) - ROW(EF7:EF48)+1))</f>
        <v>0</v>
      </c>
      <c r="EG50" s="392">
        <f t="array" ref="EG50">ABS(INDEX($A7:$A48,MATCH("Poznań Główny",$B7:$B48,0))-INDEX($A7:$A48, MAX(IF(ISBLANK(EG7:EG48), 0, ROW(EG7:EG48))) - ROW(EG7:EG48)+1))</f>
        <v>45.413000000000004</v>
      </c>
      <c r="EH50" s="392">
        <f t="array" ref="EH50">ABS(INDEX($A7:$A48,MATCH("Poznań Główny",$B7:$B48,0))-INDEX($A7:$A48, MAX(IF(ISBLANK(EH7:EH48), 0, ROW(EH7:EH48))) - ROW(EH7:EH48)+1))</f>
        <v>45.413000000000004</v>
      </c>
      <c r="EI50" s="392">
        <f t="array" ref="EI50">ABS(INDEX($A7:$A48,MATCH("Poznań Główny",$B7:$B48,0))-INDEX($A7:$A48, MAX(IF(ISBLANK(EI7:EI48), 0, ROW(EI7:EI48))) - ROW(EI7:EI48)+1))</f>
        <v>0</v>
      </c>
      <c r="EJ50" s="392">
        <f t="array" ref="EJ50">ABS(INDEX($A7:$A48,MATCH("Poznań Główny",$B7:$B48,0))-INDEX($A7:$A48, MAX(IF(ISBLANK(EJ7:EJ48), 0, ROW(EJ7:EJ48))) - ROW(EJ7:EJ48)+1))</f>
        <v>45.413000000000004</v>
      </c>
      <c r="EK50" s="392">
        <f t="array" ref="EK50">ABS(INDEX($A7:$A48,MATCH("Poznań Główny",$B7:$B48,0))-INDEX($A7:$A48, MAX(IF(ISBLANK(EK7:EK48), 0, ROW(EK7:EK48))) - ROW(EK7:EK48)+1))</f>
        <v>45.413000000000004</v>
      </c>
      <c r="EL50" s="392">
        <f t="array" ref="EL50">ABS(INDEX($A7:$A48,MATCH("Poznań Główny",$B7:$B48,0))-INDEX($A7:$A48, MAX(IF(ISBLANK(EL7:EL48), 0, ROW(EL7:EL48))) - ROW(EL7:EL48)+1))</f>
        <v>45.413000000000004</v>
      </c>
      <c r="EM50" s="392">
        <f t="array" ref="EM50">ABS(INDEX($A7:$A48,MATCH("Poznań Główny",$B7:$B48,0))-INDEX($A7:$A48, MAX(IF(ISBLANK(EM7:EM48), 0, ROW(EM7:EM48))) - ROW(EM7:EM48)+1))</f>
        <v>45.413000000000004</v>
      </c>
      <c r="EN50" s="392">
        <f t="array" ref="EN50">ABS(INDEX($A7:$A48,MATCH("Poznań Główny",$B7:$B48,0))-INDEX($A7:$A48, MAX(IF(ISBLANK(EN7:EN48), 0, ROW(EN7:EN48))) - ROW(EN7:EN48)+1))</f>
        <v>24.5</v>
      </c>
      <c r="EO50" s="392">
        <f t="array" ref="EO50">ABS(INDEX($A7:$A48,MATCH("Poznań Główny",$B7:$B48,0))-INDEX($A7:$A48, MAX(IF(ISBLANK(EO7:EO48), 0, ROW(EO7:EO48))) - ROW(EO7:EO48)+1))</f>
        <v>45.413000000000004</v>
      </c>
      <c r="EP50" s="392">
        <f t="array" ref="EP50">ABS(INDEX($A7:$A48,MATCH("Poznań Główny",$B7:$B48,0))-INDEX($A7:$A48, MAX(IF(ISBLANK(EP7:EP48), 0, ROW(EP7:EP48))) - ROW(EP7:EP48)+1))</f>
        <v>0</v>
      </c>
      <c r="EQ50" s="392">
        <f t="array" ref="EQ50">ABS(INDEX($A7:$A48,MATCH("Poznań Główny",$B7:$B48,0))-INDEX($A7:$A48, MAX(IF(ISBLANK(EQ7:EQ48), 0, ROW(EQ7:EQ48))) - ROW(EQ7:EQ48)+1))</f>
        <v>45.413000000000004</v>
      </c>
      <c r="ER50" s="392">
        <f t="array" ref="ER50">ABS(INDEX($A7:$A48,MATCH("Poznań Główny",$B7:$B48,0))-INDEX($A7:$A48, MAX(IF(ISBLANK(ER7:ER48), 0, ROW(ER7:ER48))) - ROW(ER7:ER48)+1))</f>
        <v>0</v>
      </c>
      <c r="ES50" s="392">
        <f t="array" ref="ES50">ABS(INDEX($A7:$A48,MATCH("Poznań Główny",$B7:$B48,0))-INDEX($A7:$A48, MAX(IF(ISBLANK(ES7:ES48), 0, ROW(ES7:ES48))) - ROW(ES7:ES48)+1))</f>
        <v>45.413000000000004</v>
      </c>
      <c r="ET50" s="392">
        <f t="array" ref="ET50">ABS(INDEX($A7:$A48,MATCH("Poznań Główny",$B7:$B48,0))-INDEX($A7:$A48, MAX(IF(ISBLANK(ET7:ET48), 0, ROW(ET7:ET48))) - ROW(ET7:ET48)+1))</f>
        <v>45.413000000000004</v>
      </c>
      <c r="EU50" s="392">
        <f t="array" ref="EU50">ABS(INDEX($A7:$A48,MATCH("Poznań Główny",$B7:$B48,0))-INDEX($A7:$A48, MAX(IF(ISBLANK(EU7:EU48), 0, ROW(EU7:EU48))) - ROW(EU7:EU48)+1))</f>
        <v>24.5</v>
      </c>
      <c r="EV50" s="392">
        <f t="array" ref="EV50">ABS(INDEX($A7:$A48,MATCH("Poznań Główny",$B7:$B48,0))-INDEX($A7:$A48, MAX(IF(ISBLANK(EV7:EV48), 0, ROW(EV7:EV48))) - ROW(EV7:EV48)+1))</f>
        <v>45.413000000000004</v>
      </c>
      <c r="EW50" s="392">
        <f t="array" ref="EW50">ABS(INDEX($A7:$A48,MATCH("Poznań Główny",$B7:$B48,0))-INDEX($A7:$A48, MAX(IF(ISBLANK(EW7:EW48), 0, ROW(EW7:EW48))) - ROW(EW7:EW48)+1))</f>
        <v>45.413000000000004</v>
      </c>
      <c r="EX50" s="392">
        <f t="array" ref="EX50">ABS(INDEX($A7:$A48,MATCH("Poznań Główny",$B7:$B48,0))-INDEX($A7:$A48, MAX(IF(ISBLANK(EX7:EX48), 0, ROW(EX7:EX48))) - ROW(EX7:EX48)+1))</f>
        <v>0</v>
      </c>
      <c r="EY50" s="392">
        <f t="array" ref="EY50">ABS(INDEX($A7:$A48,MATCH("Poznań Główny",$B7:$B48,0))-INDEX($A7:$A48, MAX(IF(ISBLANK(EY7:EY48), 0, ROW(EY7:EY48))) - ROW(EY7:EY48)+1))</f>
        <v>45.413000000000004</v>
      </c>
      <c r="EZ50" s="392" t="e">
        <f t="array" ref="EZ50">ABS(INDEX($A7:$A48,MATCH("Poznań Główny",$B7:$B48,0))-INDEX($A7:$A48, MAX(IF(ISBLANK(EZ7:EZ48), 0, ROW(EZ7:EZ48))) - ROW(EZ7:EZ48)+1))</f>
        <v>#VALUE!</v>
      </c>
      <c r="FA50" s="392" t="e">
        <f t="array" ref="FA50">ABS(INDEX($A7:$A48,MATCH("Poznań Główny",$B7:$B48,0))-INDEX($A7:$A48, MAX(IF(ISBLANK(FA7:FA48), 0, ROW(FA7:FA48))) - ROW(FA7:FA48)+1))</f>
        <v>#VALUE!</v>
      </c>
      <c r="FB50" s="392" t="e">
        <f t="array" ref="FB50">ABS(INDEX($A7:$A48,MATCH("Poznań Główny",$B7:$B48,0))-INDEX($A7:$A48, MAX(IF(ISBLANK(FB7:FB48), 0, ROW(FB7:FB48))) - ROW(FB7:FB48)+1))</f>
        <v>#VALUE!</v>
      </c>
      <c r="FC50" s="392" t="e">
        <f t="array" ref="FC50">ABS(INDEX($A7:$A48,MATCH("Poznań Główny",$B7:$B48,0))-INDEX($A7:$A48, MAX(IF(ISBLANK(FC7:FC48), 0, ROW(FC7:FC48))) - ROW(FC7:FC48)+1))</f>
        <v>#VALUE!</v>
      </c>
      <c r="FD50" s="392" t="e">
        <f t="array" ref="FD50">ABS(INDEX($A7:$A48,MATCH("Poznań Główny",$B7:$B48,0))-INDEX($A7:$A48, MAX(IF(ISBLANK(FD7:FD48), 0, ROW(FD7:FD48))) - ROW(FD7:FD48)+1))</f>
        <v>#VALUE!</v>
      </c>
      <c r="FE50" s="392" t="e">
        <f t="array" ref="FE50">ABS(INDEX($A7:$A48,MATCH("Poznań Główny",$B7:$B48,0))-INDEX($A7:$A48, MAX(IF(ISBLANK(FE7:FE48), 0, ROW(FE7:FE48))) - ROW(FE7:FE48)+1))</f>
        <v>#VALUE!</v>
      </c>
      <c r="FF50" s="392" t="e">
        <f t="array" ref="FF50">ABS(INDEX($A7:$A48,MATCH("Poznań Główny",$B7:$B48,0))-INDEX($A7:$A48, MAX(IF(ISBLANK(FF7:FF48), 0, ROW(FF7:FF48))) - ROW(FF7:FF48)+1))</f>
        <v>#VALUE!</v>
      </c>
      <c r="FG50" s="392" t="e">
        <f t="array" ref="FG50">ABS(INDEX($A7:$A48,MATCH("Poznań Główny",$B7:$B48,0))-INDEX($A7:$A48, MAX(IF(ISBLANK(FG7:FG48), 0, ROW(FG7:FG48))) - ROW(FG7:FG48)+1))</f>
        <v>#VALUE!</v>
      </c>
      <c r="FH50" s="392" t="e">
        <f t="array" ref="FH50">ABS(INDEX($A7:$A48,MATCH("Poznań Główny",$B7:$B48,0))-INDEX($A7:$A48, MAX(IF(ISBLANK(FH7:FH48), 0, ROW(FH7:FH48))) - ROW(FH7:FH48)+1))</f>
        <v>#VALUE!</v>
      </c>
      <c r="FI50" s="392" t="e">
        <f t="array" ref="FI50">ABS(INDEX($A7:$A48,MATCH("Poznań Główny",$B7:$B48,0))-INDEX($A7:$A48, MAX(IF(ISBLANK(FI7:FI48), 0, ROW(FI7:FI48))) - ROW(FI7:FI48)+1))</f>
        <v>#VALUE!</v>
      </c>
      <c r="FJ50" s="392" t="e">
        <f t="array" ref="FJ50">ABS(INDEX($A7:$A48,MATCH("Poznań Główny",$B7:$B48,0))-INDEX($A7:$A48, MAX(IF(ISBLANK(FJ7:FJ48), 0, ROW(FJ7:FJ48))) - ROW(FJ7:FJ48)+1))</f>
        <v>#VALUE!</v>
      </c>
      <c r="FK50" s="392" t="e">
        <f t="array" ref="FK50">ABS(INDEX($A7:$A48,MATCH("Poznań Główny",$B7:$B48,0))-INDEX($A7:$A48, MAX(IF(ISBLANK(FK7:FK48), 0, ROW(FK7:FK48))) - ROW(FK7:FK48)+1))</f>
        <v>#VALUE!</v>
      </c>
      <c r="FL50" s="392" t="e">
        <f t="array" ref="FL50">ABS(INDEX($A7:$A48,MATCH("Poznań Główny",$B7:$B48,0))-INDEX($A7:$A48, MAX(IF(ISBLANK(FL7:FL48), 0, ROW(FL7:FL48))) - ROW(FL7:FL48)+1))</f>
        <v>#VALUE!</v>
      </c>
      <c r="FM50" s="392" t="e">
        <f t="array" ref="FM50">ABS(INDEX($A7:$A48,MATCH("Poznań Główny",$B7:$B48,0))-INDEX($A7:$A48, MAX(IF(ISBLANK(FM7:FM48), 0, ROW(FM7:FM48))) - ROW(FM7:FM48)+1))</f>
        <v>#VALUE!</v>
      </c>
      <c r="FN50" s="392" t="e">
        <f t="array" ref="FN50">ABS(INDEX($A7:$A48,MATCH("Poznań Główny",$B7:$B48,0))-INDEX($A7:$A48, MAX(IF(ISBLANK(FN7:FN48), 0, ROW(FN7:FN48))) - ROW(FN7:FN48)+1))</f>
        <v>#VALUE!</v>
      </c>
      <c r="FO50" s="392" t="e">
        <f t="array" ref="FO50">ABS(INDEX($A7:$A48,MATCH("Poznań Główny",$B7:$B48,0))-INDEX($A7:$A48, MAX(IF(ISBLANK(FO7:FO48), 0, ROW(FO7:FO48))) - ROW(FO7:FO48)+1))</f>
        <v>#VALUE!</v>
      </c>
      <c r="FP50" s="392" t="e">
        <f t="array" ref="FP50">ABS(INDEX($A7:$A48,MATCH("Poznań Główny",$B7:$B48,0))-INDEX($A7:$A48, MAX(IF(ISBLANK(FP7:FP48), 0, ROW(FP7:FP48))) - ROW(FP7:FP48)+1))</f>
        <v>#VALUE!</v>
      </c>
      <c r="FQ50" s="392" t="e">
        <f t="array" ref="FQ50">ABS(INDEX($A7:$A48,MATCH("Poznań Główny",$B7:$B48,0))-INDEX($A7:$A48, MAX(IF(ISBLANK(FQ7:FQ48), 0, ROW(FQ7:FQ48))) - ROW(FQ7:FQ48)+1))</f>
        <v>#VALUE!</v>
      </c>
      <c r="FR50" s="392" t="e">
        <f t="array" ref="FR50">ABS(INDEX($A7:$A48,MATCH("Poznań Główny",$B7:$B48,0))-INDEX($A7:$A48, MAX(IF(ISBLANK(FR7:FR48), 0, ROW(FR7:FR48))) - ROW(FR7:FR48)+1))</f>
        <v>#VALUE!</v>
      </c>
      <c r="FS50" s="392" t="e">
        <f t="array" ref="FS50">ABS(INDEX($A7:$A48,MATCH("Poznań Główny",$B7:$B48,0))-INDEX($A7:$A48, MAX(IF(ISBLANK(FS7:FS48), 0, ROW(FS7:FS48))) - ROW(FS7:FS48)+1))</f>
        <v>#VALUE!</v>
      </c>
      <c r="FT50" s="392" t="e">
        <f t="array" ref="FT50">ABS(INDEX($A7:$A48,MATCH("Poznań Główny",$B7:$B48,0))-INDEX($A7:$A48, MAX(IF(ISBLANK(FT7:FT48), 0, ROW(FT7:FT48))) - ROW(FT7:FT48)+1))</f>
        <v>#VALUE!</v>
      </c>
      <c r="FU50" s="392" t="e">
        <f t="array" ref="FU50">ABS(INDEX($A7:$A48,MATCH("Poznań Główny",$B7:$B48,0))-INDEX($A7:$A48, MAX(IF(ISBLANK(FU7:FU48), 0, ROW(FU7:FU48))) - ROW(FU7:FU48)+1))</f>
        <v>#VALUE!</v>
      </c>
      <c r="FV50" s="392" t="e">
        <f t="array" ref="FV50">ABS(INDEX($A7:$A48,MATCH("Poznań Główny",$B7:$B48,0))-INDEX($A7:$A48, MAX(IF(ISBLANK(FV7:FV48), 0, ROW(FV7:FV48))) - ROW(FV7:FV48)+1))</f>
        <v>#VALUE!</v>
      </c>
      <c r="FW50" s="392" t="e">
        <f t="array" ref="FW50">ABS(INDEX($A7:$A48,MATCH("Poznań Główny",$B7:$B48,0))-INDEX($A7:$A48, MAX(IF(ISBLANK(FW7:FW48), 0, ROW(FW7:FW48))) - ROW(FW7:FW48)+1))</f>
        <v>#VALUE!</v>
      </c>
      <c r="FX50" s="392" t="e">
        <f t="array" ref="FX50">ABS(INDEX($A7:$A48,MATCH("Poznań Główny",$B7:$B48,0))-INDEX($A7:$A48, MAX(IF(ISBLANK(FX7:FX48), 0, ROW(FX7:FX48))) - ROW(FX7:FX48)+1))</f>
        <v>#VALUE!</v>
      </c>
      <c r="FY50" s="392" t="e">
        <f t="array" ref="FY50">ABS(INDEX($A7:$A48,MATCH("Poznań Główny",$B7:$B48,0))-INDEX($A7:$A48, MAX(IF(ISBLANK(FY7:FY48), 0, ROW(FY7:FY48))) - ROW(FY7:FY48)+1))</f>
        <v>#VALUE!</v>
      </c>
      <c r="FZ50" s="392" t="e">
        <f t="array" ref="FZ50">ABS(INDEX($A7:$A48,MATCH("Poznań Główny",$B7:$B48,0))-INDEX($A7:$A48, MAX(IF(ISBLANK(FZ7:FZ48), 0, ROW(FZ7:FZ48))) - ROW(FZ7:FZ48)+1))</f>
        <v>#VALUE!</v>
      </c>
      <c r="GA50" s="392" t="e">
        <f t="array" ref="GA50">ABS(INDEX($A7:$A48,MATCH("Poznań Główny",$B7:$B48,0))-INDEX($A7:$A48, MAX(IF(ISBLANK(GA7:GA48), 0, ROW(GA7:GA48))) - ROW(GA7:GA48)+1))</f>
        <v>#VALUE!</v>
      </c>
      <c r="GB50" s="392" t="e">
        <f t="array" ref="GB50">ABS(INDEX($A7:$A48,MATCH("Poznań Główny",$B7:$B48,0))-INDEX($A7:$A48, MAX(IF(ISBLANK(GB7:GB48), 0, ROW(GB7:GB48))) - ROW(GB7:GB48)+1))</f>
        <v>#VALUE!</v>
      </c>
      <c r="GC50" s="392" t="e">
        <f t="array" ref="GC50">ABS(INDEX($A7:$A48,MATCH("Poznań Główny",$B7:$B48,0))-INDEX($A7:$A48, MAX(IF(ISBLANK(GC7:GC48), 0, ROW(GC7:GC48))) - ROW(GC7:GC48)+1))</f>
        <v>#VALUE!</v>
      </c>
      <c r="GD50" s="392" t="e">
        <f t="array" ref="GD50">ABS(INDEX($A7:$A48,MATCH("Poznań Główny",$B7:$B48,0))-INDEX($A7:$A48, MAX(IF(ISBLANK(GD7:GD48), 0, ROW(GD7:GD48))) - ROW(GD7:GD48)+1))</f>
        <v>#VALUE!</v>
      </c>
      <c r="GE50" s="392" t="e">
        <f t="array" ref="GE50">ABS(INDEX($A7:$A48,MATCH("Poznań Główny",$B7:$B48,0))-INDEX($A7:$A48, MAX(IF(ISBLANK(GE7:GE48), 0, ROW(GE7:GE48))) - ROW(GE7:GE48)+1))</f>
        <v>#VALUE!</v>
      </c>
      <c r="GF50" s="392" t="e">
        <f t="array" ref="GF50">ABS(INDEX($A7:$A48,MATCH("Poznań Główny",$B7:$B48,0))-INDEX($A7:$A48, MAX(IF(ISBLANK(GF7:GF48), 0, ROW(GF7:GF48))) - ROW(GF7:GF48)+1))</f>
        <v>#VALUE!</v>
      </c>
      <c r="GG50" s="392" t="e">
        <f t="array" ref="GG50">ABS(INDEX($A7:$A48,MATCH("Poznań Główny",$B7:$B48,0))-INDEX($A7:$A48, MAX(IF(ISBLANK(GG7:GG48), 0, ROW(GG7:GG48))) - ROW(GG7:GG48)+1))</f>
        <v>#VALUE!</v>
      </c>
      <c r="GH50" s="392" t="e">
        <f t="array" ref="GH50">ABS(INDEX($A7:$A48,MATCH("Poznań Główny",$B7:$B48,0))-INDEX($A7:$A48, MAX(IF(ISBLANK(GH7:GH48), 0, ROW(GH7:GH48))) - ROW(GH7:GH48)+1))</f>
        <v>#VALUE!</v>
      </c>
      <c r="GI50" s="392" t="e">
        <f t="array" ref="GI50">ABS(INDEX($A7:$A48,MATCH("Poznań Główny",$B7:$B48,0))-INDEX($A7:$A48, MAX(IF(ISBLANK(GI7:GI48), 0, ROW(GI7:GI48))) - ROW(GI7:GI48)+1))</f>
        <v>#VALUE!</v>
      </c>
      <c r="GJ50" s="392" t="e">
        <f t="array" ref="GJ50">ABS(INDEX($A7:$A48,MATCH("Poznań Główny",$B7:$B48,0))-INDEX($A7:$A48, MAX(IF(ISBLANK(GJ7:GJ48), 0, ROW(GJ7:GJ48))) - ROW(GJ7:GJ48)+1))</f>
        <v>#VALUE!</v>
      </c>
      <c r="GK50" s="392" t="e">
        <f t="array" ref="GK50">ABS(INDEX($A7:$A48,MATCH("Poznań Główny",$B7:$B48,0))-INDEX($A7:$A48, MAX(IF(ISBLANK(GK7:GK48), 0, ROW(GK7:GK48))) - ROW(GK7:GK48)+1))</f>
        <v>#VALUE!</v>
      </c>
      <c r="GL50" s="392" t="e">
        <f t="array" ref="GL50">ABS(INDEX($A7:$A48,MATCH("Poznań Główny",$B7:$B48,0))-INDEX($A7:$A48, MAX(IF(ISBLANK(GL7:GL48), 0, ROW(GL7:GL48))) - ROW(GL7:GL48)+1))</f>
        <v>#VALUE!</v>
      </c>
      <c r="GM50" s="392" t="e">
        <f t="array" ref="GM50">ABS(INDEX($A7:$A48,MATCH("Poznań Główny",$B7:$B48,0))-INDEX($A7:$A48, MAX(IF(ISBLANK(GM7:GM48), 0, ROW(GM7:GM48))) - ROW(GM7:GM48)+1))</f>
        <v>#VALUE!</v>
      </c>
      <c r="GN50" s="392" t="e">
        <f t="array" ref="GN50">ABS(INDEX($A7:$A48,MATCH("Poznań Główny",$B7:$B48,0))-INDEX($A7:$A48, MAX(IF(ISBLANK(GN7:GN48), 0, ROW(GN7:GN48))) - ROW(GN7:GN48)+1))</f>
        <v>#VALUE!</v>
      </c>
      <c r="GO50" s="392" t="e">
        <f t="array" ref="GO50">ABS(INDEX($A7:$A48,MATCH("Poznań Główny",$B7:$B48,0))-INDEX($A7:$A48, MAX(IF(ISBLANK(GO7:GO48), 0, ROW(GO7:GO48))) - ROW(GO7:GO48)+1))</f>
        <v>#VALUE!</v>
      </c>
      <c r="GP50" s="392" t="e">
        <f t="array" ref="GP50">ABS(INDEX($A7:$A48,MATCH("Poznań Główny",$B7:$B48,0))-INDEX($A7:$A48, MAX(IF(ISBLANK(GP7:GP48), 0, ROW(GP7:GP48))) - ROW(GP7:GP48)+1))</f>
        <v>#VALUE!</v>
      </c>
      <c r="GQ50" s="392" t="e">
        <f t="array" ref="GQ50">ABS(INDEX($A7:$A48,MATCH("Poznań Główny",$B7:$B48,0))-INDEX($A7:$A48, MAX(IF(ISBLANK(GQ7:GQ48), 0, ROW(GQ7:GQ48))) - ROW(GQ7:GQ48)+1))</f>
        <v>#VALUE!</v>
      </c>
      <c r="GR50" s="392" t="e">
        <f t="array" ref="GR50">ABS(INDEX($A7:$A48,MATCH("Poznań Główny",$B7:$B48,0))-INDEX($A7:$A48, MAX(IF(ISBLANK(GR7:GR48), 0, ROW(GR7:GR48))) - ROW(GR7:GR48)+1))</f>
        <v>#VALUE!</v>
      </c>
      <c r="GS50" s="392" t="e">
        <f t="array" ref="GS50">ABS(INDEX($A7:$A48,MATCH("Poznań Główny",$B7:$B48,0))-INDEX($A7:$A48, MAX(IF(ISBLANK(GS7:GS48), 0, ROW(GS7:GS48))) - ROW(GS7:GS48)+1))</f>
        <v>#VALUE!</v>
      </c>
      <c r="GT50" s="392" t="e">
        <f t="array" ref="GT50">ABS(INDEX($A7:$A48,MATCH("Poznań Główny",$B7:$B48,0))-INDEX($A7:$A48, MAX(IF(ISBLANK(GT7:GT48), 0, ROW(GT7:GT48))) - ROW(GT7:GT48)+1))</f>
        <v>#VALUE!</v>
      </c>
      <c r="GU50" s="392" t="e">
        <f t="array" ref="GU50">ABS(INDEX($A7:$A48,MATCH("Poznań Główny",$B7:$B48,0))-INDEX($A7:$A48, MAX(IF(ISBLANK(GU7:GU48), 0, ROW(GU7:GU48))) - ROW(GU7:GU48)+1))</f>
        <v>#VALUE!</v>
      </c>
      <c r="GV50" s="392" t="e">
        <f t="array" ref="GV50">ABS(INDEX($A7:$A48,MATCH("Poznań Główny",$B7:$B48,0))-INDEX($A7:$A48, MAX(IF(ISBLANK(GV7:GV48), 0, ROW(GV7:GV48))) - ROW(GV7:GV48)+1))</f>
        <v>#VALUE!</v>
      </c>
      <c r="GW50" s="392" t="e">
        <f t="array" ref="GW50">ABS(INDEX($A7:$A48,MATCH("Poznań Główny",$B7:$B48,0))-INDEX($A7:$A48, MAX(IF(ISBLANK(GW7:GW48), 0, ROW(GW7:GW48))) - ROW(GW7:GW48)+1))</f>
        <v>#VALUE!</v>
      </c>
      <c r="GX50" s="392" t="e">
        <f t="array" ref="GX50">ABS(INDEX($A7:$A48,MATCH("Poznań Główny",$B7:$B48,0))-INDEX($A7:$A48, MAX(IF(ISBLANK(GX7:GX48), 0, ROW(GX7:GX48))) - ROW(GX7:GX48)+1))</f>
        <v>#VALUE!</v>
      </c>
      <c r="GY50" s="392" t="e">
        <f t="array" ref="GY50">ABS(INDEX($A7:$A48,MATCH("Poznań Główny",$B7:$B48,0))-INDEX($A7:$A48, MAX(IF(ISBLANK(GY7:GY48), 0, ROW(GY7:GY48))) - ROW(GY7:GY48)+1))</f>
        <v>#VALUE!</v>
      </c>
    </row>
    <row r="51" spans="1:220">
      <c r="A51" s="809" t="s">
        <v>307</v>
      </c>
      <c r="B51" s="809"/>
      <c r="C51" s="809"/>
    </row>
    <row r="52" spans="1:220">
      <c r="A52" s="150" t="s">
        <v>23</v>
      </c>
      <c r="B52" s="391">
        <f>SUMIF(5:5,"PKM S5",49:49)</f>
        <v>2019.8699999999988</v>
      </c>
    </row>
    <row r="53" spans="1:220">
      <c r="A53" s="150" t="s">
        <v>23</v>
      </c>
      <c r="B53" s="391">
        <f>SUMIF(26:26,"PKM S5",50:50)</f>
        <v>1271.5640000000001</v>
      </c>
    </row>
    <row r="54" spans="1:220">
      <c r="A54" s="150" t="s">
        <v>4</v>
      </c>
      <c r="B54" s="391">
        <f>SUMIF(5:5,"PKM S1",49:49)</f>
        <v>812.83199999999943</v>
      </c>
    </row>
    <row r="55" spans="1:220">
      <c r="B55" s="391"/>
    </row>
    <row r="56" spans="1:220">
      <c r="A56" s="150" t="s">
        <v>7</v>
      </c>
      <c r="B56" s="391">
        <f>SUMIF(26:26,"Regio",50:50)</f>
        <v>1135.325</v>
      </c>
    </row>
    <row r="57" spans="1:220">
      <c r="A57" s="150" t="s">
        <v>268</v>
      </c>
      <c r="B57" s="391">
        <f>SUMIF(5:5,"REx",49:49)</f>
        <v>1750.553999999999</v>
      </c>
    </row>
    <row r="58" spans="1:220">
      <c r="B58" s="391"/>
    </row>
    <row r="59" spans="1:220">
      <c r="A59" s="150" t="s">
        <v>306</v>
      </c>
      <c r="B59" s="391">
        <f>SUM(B52:B58)</f>
        <v>6990.1449999999968</v>
      </c>
    </row>
  </sheetData>
  <sheetCalcPr fullCalcOnLoad="1"/>
  <mergeCells count="13">
    <mergeCell ref="A26:B26"/>
    <mergeCell ref="CZ26:DA26"/>
    <mergeCell ref="A5:B5"/>
    <mergeCell ref="CZ5:DA5"/>
    <mergeCell ref="A6:B6"/>
    <mergeCell ref="CZ6:DA6"/>
    <mergeCell ref="A51:C51"/>
    <mergeCell ref="A1:B2"/>
    <mergeCell ref="CZ1:DA2"/>
    <mergeCell ref="A3:B3"/>
    <mergeCell ref="CZ3:DA3"/>
    <mergeCell ref="A4:B4"/>
    <mergeCell ref="CZ4:DA4"/>
  </mergeCells>
  <phoneticPr fontId="0" type="noConversion"/>
  <printOptions gridLines="1"/>
  <pageMargins left="0.7" right="0.7" top="0.75" bottom="0.75" header="0.3" footer="0.3"/>
  <pageSetup paperSize="9" scale="30" fitToWidth="2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HM59"/>
  <sheetViews>
    <sheetView showZeros="0" topLeftCell="DN7" zoomScale="40" zoomScaleNormal="40" workbookViewId="0">
      <selection activeCell="ES51" sqref="ES51"/>
    </sheetView>
  </sheetViews>
  <sheetFormatPr defaultRowHeight="15"/>
  <cols>
    <col min="1" max="1" width="9.140625" style="150"/>
    <col min="2" max="2" width="27.5703125" customWidth="1"/>
    <col min="3" max="3" width="2.85546875" customWidth="1"/>
    <col min="4" max="9" width="9.140625" style="81"/>
    <col min="10" max="16" width="9.140625" style="80"/>
    <col min="48" max="99" width="0" hidden="1" customWidth="1"/>
    <col min="105" max="105" width="27.7109375" customWidth="1"/>
    <col min="106" max="106" width="3" customWidth="1"/>
  </cols>
  <sheetData>
    <row r="1" spans="1:156" ht="33.75" customHeight="1">
      <c r="A1" s="807" t="s">
        <v>23</v>
      </c>
      <c r="B1" s="807"/>
      <c r="C1" s="631" t="s">
        <v>248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Z1" s="807" t="s">
        <v>23</v>
      </c>
      <c r="DA1" s="807"/>
      <c r="DB1" s="631" t="s">
        <v>251</v>
      </c>
      <c r="DC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</row>
    <row r="2" spans="1:156" ht="25.5" customHeight="1">
      <c r="A2" s="807"/>
      <c r="B2" s="807"/>
      <c r="C2" s="632" t="s">
        <v>414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O2" s="174"/>
      <c r="CP2" s="174"/>
      <c r="CQ2" s="174"/>
      <c r="CR2" s="174"/>
      <c r="CS2" s="174"/>
      <c r="CT2" s="174"/>
      <c r="CU2" s="174"/>
      <c r="CV2" s="174"/>
      <c r="CW2" s="174"/>
      <c r="CX2" s="174"/>
      <c r="CZ2" s="807"/>
      <c r="DA2" s="807"/>
      <c r="DB2" s="632" t="s">
        <v>414</v>
      </c>
      <c r="DC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  <c r="DR2" s="174"/>
      <c r="DS2" s="174"/>
      <c r="DT2" s="174"/>
      <c r="DU2" s="174"/>
      <c r="DV2" s="174"/>
      <c r="DW2" s="174"/>
      <c r="DX2" s="174"/>
      <c r="DY2" s="174"/>
      <c r="DZ2" s="174"/>
      <c r="EA2" s="174"/>
      <c r="EB2" s="174"/>
      <c r="EC2" s="174"/>
      <c r="ED2" s="174"/>
      <c r="EE2" s="174"/>
      <c r="EF2" s="174"/>
      <c r="EG2" s="174"/>
      <c r="EH2" s="174"/>
      <c r="EI2" s="174"/>
      <c r="EJ2" s="174"/>
      <c r="EK2" s="174"/>
      <c r="EL2" s="174"/>
      <c r="EM2" s="174"/>
      <c r="EN2" s="174"/>
      <c r="EO2" s="174"/>
      <c r="EP2" s="174"/>
      <c r="EQ2" s="174"/>
      <c r="ER2" s="174"/>
      <c r="ES2" s="174"/>
      <c r="ET2" s="174"/>
    </row>
    <row r="3" spans="1:156" ht="15" customHeight="1">
      <c r="A3" s="808" t="s">
        <v>249</v>
      </c>
      <c r="B3" s="808"/>
      <c r="C3" s="17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174"/>
      <c r="CV3" s="174"/>
      <c r="CW3" s="174"/>
      <c r="CX3" s="174"/>
      <c r="CZ3" s="808" t="s">
        <v>250</v>
      </c>
      <c r="DA3" s="808"/>
      <c r="DB3" s="171"/>
      <c r="DC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</row>
    <row r="4" spans="1:156" ht="60.75" customHeight="1">
      <c r="A4" s="756" t="s">
        <v>180</v>
      </c>
      <c r="B4" s="756"/>
      <c r="D4" s="91" t="s">
        <v>299</v>
      </c>
      <c r="E4" s="529" t="s">
        <v>383</v>
      </c>
      <c r="F4" s="93" t="s">
        <v>240</v>
      </c>
      <c r="G4" s="91" t="s">
        <v>299</v>
      </c>
      <c r="H4" s="529" t="s">
        <v>383</v>
      </c>
      <c r="I4" s="93" t="s">
        <v>240</v>
      </c>
      <c r="J4" s="91" t="s">
        <v>238</v>
      </c>
      <c r="K4" s="529" t="s">
        <v>383</v>
      </c>
      <c r="L4" s="93" t="s">
        <v>240</v>
      </c>
      <c r="M4" s="91" t="s">
        <v>299</v>
      </c>
      <c r="N4" s="529" t="s">
        <v>383</v>
      </c>
      <c r="O4" s="93" t="s">
        <v>240</v>
      </c>
      <c r="P4" s="91" t="s">
        <v>238</v>
      </c>
      <c r="Q4" s="92" t="s">
        <v>297</v>
      </c>
      <c r="R4" s="529" t="s">
        <v>383</v>
      </c>
      <c r="S4" s="93" t="s">
        <v>240</v>
      </c>
      <c r="T4" s="91" t="s">
        <v>238</v>
      </c>
      <c r="U4" s="93" t="s">
        <v>240</v>
      </c>
      <c r="V4" s="529" t="s">
        <v>383</v>
      </c>
      <c r="W4" s="93" t="s">
        <v>240</v>
      </c>
      <c r="X4" s="91" t="s">
        <v>238</v>
      </c>
      <c r="Y4" s="92" t="s">
        <v>297</v>
      </c>
      <c r="Z4" s="529" t="s">
        <v>383</v>
      </c>
      <c r="AA4" s="93" t="s">
        <v>240</v>
      </c>
      <c r="AB4" s="91" t="s">
        <v>299</v>
      </c>
      <c r="AC4" s="529" t="s">
        <v>383</v>
      </c>
      <c r="AD4" s="93" t="s">
        <v>240</v>
      </c>
      <c r="AE4" s="91" t="s">
        <v>299</v>
      </c>
      <c r="AF4" s="529" t="s">
        <v>383</v>
      </c>
      <c r="AG4" s="93" t="s">
        <v>240</v>
      </c>
      <c r="AH4" s="91" t="s">
        <v>299</v>
      </c>
      <c r="AI4" s="529" t="s">
        <v>383</v>
      </c>
      <c r="AJ4" s="92" t="s">
        <v>297</v>
      </c>
      <c r="AK4" s="91" t="s">
        <v>299</v>
      </c>
      <c r="AL4" s="529" t="s">
        <v>383</v>
      </c>
      <c r="AM4" s="93" t="s">
        <v>240</v>
      </c>
      <c r="AN4" s="91" t="s">
        <v>299</v>
      </c>
      <c r="AO4" s="93" t="s">
        <v>240</v>
      </c>
      <c r="AP4" s="529" t="s">
        <v>383</v>
      </c>
      <c r="AQ4" s="93" t="s">
        <v>240</v>
      </c>
      <c r="AR4" s="91" t="s">
        <v>299</v>
      </c>
      <c r="AS4" s="92" t="s">
        <v>297</v>
      </c>
      <c r="AT4" s="91" t="s">
        <v>238</v>
      </c>
      <c r="AU4" s="91" t="s">
        <v>238</v>
      </c>
      <c r="AV4" s="381"/>
      <c r="AW4" s="381"/>
      <c r="AX4" s="381"/>
      <c r="AY4" s="381"/>
      <c r="AZ4" s="381"/>
      <c r="BA4" s="381"/>
      <c r="BB4" s="381"/>
      <c r="BC4" s="381"/>
      <c r="BD4" s="381"/>
      <c r="BE4" s="381"/>
      <c r="BF4" s="381"/>
      <c r="BG4" s="381"/>
      <c r="BH4" s="381"/>
      <c r="BI4" s="381"/>
      <c r="BJ4" s="381"/>
      <c r="BK4" s="381"/>
      <c r="BL4" s="381"/>
      <c r="BM4" s="381"/>
      <c r="BN4" s="381"/>
      <c r="BO4" s="381"/>
      <c r="BP4" s="381"/>
      <c r="BQ4" s="381"/>
      <c r="BR4" s="381"/>
      <c r="BS4" s="381"/>
      <c r="BT4" s="381"/>
      <c r="BU4" s="381"/>
      <c r="BV4" s="381"/>
      <c r="BW4" s="381"/>
      <c r="BX4" s="381"/>
      <c r="BY4" s="381"/>
      <c r="BZ4" s="381"/>
      <c r="CA4" s="381"/>
      <c r="CB4" s="381"/>
      <c r="CC4" s="381"/>
      <c r="CD4" s="381"/>
      <c r="CE4" s="381"/>
      <c r="CF4" s="381"/>
      <c r="CG4" s="381"/>
      <c r="CH4" s="381"/>
      <c r="CI4" s="381"/>
      <c r="CJ4" s="381"/>
      <c r="CK4" s="381"/>
      <c r="CL4" s="381"/>
      <c r="CM4" s="381"/>
      <c r="CN4" s="381"/>
      <c r="CO4" s="381"/>
      <c r="CP4" s="381"/>
      <c r="CQ4" s="381"/>
      <c r="CR4" s="381"/>
      <c r="CS4" s="381"/>
      <c r="CT4" s="381"/>
      <c r="CU4" s="381"/>
      <c r="CV4" s="381"/>
      <c r="CW4" s="381"/>
      <c r="CX4" s="381"/>
      <c r="CZ4" s="756" t="s">
        <v>180</v>
      </c>
      <c r="DA4" s="756"/>
      <c r="DC4" s="91" t="s">
        <v>302</v>
      </c>
      <c r="DD4" s="93" t="s">
        <v>242</v>
      </c>
      <c r="DE4" s="91"/>
      <c r="DF4" s="91" t="s">
        <v>302</v>
      </c>
      <c r="DG4" s="92" t="s">
        <v>298</v>
      </c>
      <c r="DH4" s="529" t="s">
        <v>366</v>
      </c>
      <c r="DI4" s="91" t="s">
        <v>302</v>
      </c>
      <c r="DJ4" s="93" t="s">
        <v>242</v>
      </c>
      <c r="DK4" s="529" t="s">
        <v>366</v>
      </c>
      <c r="DL4" s="91" t="s">
        <v>302</v>
      </c>
      <c r="DM4" s="93" t="s">
        <v>242</v>
      </c>
      <c r="DN4" s="529" t="s">
        <v>366</v>
      </c>
      <c r="DO4" s="91" t="s">
        <v>302</v>
      </c>
      <c r="DP4" s="93" t="s">
        <v>242</v>
      </c>
      <c r="DQ4" s="529" t="s">
        <v>366</v>
      </c>
      <c r="DR4" s="529"/>
      <c r="DS4" s="92" t="s">
        <v>298</v>
      </c>
      <c r="DT4" s="91" t="s">
        <v>241</v>
      </c>
      <c r="DU4" s="93" t="s">
        <v>242</v>
      </c>
      <c r="DV4" s="529" t="s">
        <v>366</v>
      </c>
      <c r="DW4" s="93" t="s">
        <v>242</v>
      </c>
      <c r="DX4" s="91" t="s">
        <v>302</v>
      </c>
      <c r="DY4" s="93" t="s">
        <v>242</v>
      </c>
      <c r="DZ4" s="529" t="s">
        <v>366</v>
      </c>
      <c r="EA4" s="529"/>
      <c r="EB4" s="92" t="s">
        <v>298</v>
      </c>
      <c r="EC4" s="91" t="s">
        <v>302</v>
      </c>
      <c r="ED4" s="93" t="s">
        <v>242</v>
      </c>
      <c r="EE4" s="529" t="s">
        <v>366</v>
      </c>
      <c r="EF4" s="91" t="s">
        <v>241</v>
      </c>
      <c r="EG4" s="93" t="s">
        <v>242</v>
      </c>
      <c r="EH4" s="529" t="s">
        <v>366</v>
      </c>
      <c r="EI4" s="91" t="s">
        <v>302</v>
      </c>
      <c r="EJ4" s="93" t="s">
        <v>242</v>
      </c>
      <c r="EK4" s="529" t="s">
        <v>366</v>
      </c>
      <c r="EL4" s="91" t="s">
        <v>302</v>
      </c>
      <c r="EM4" s="91"/>
      <c r="EN4" s="92" t="s">
        <v>298</v>
      </c>
      <c r="EO4" s="529" t="s">
        <v>366</v>
      </c>
      <c r="EP4" s="91" t="s">
        <v>302</v>
      </c>
      <c r="EQ4" s="93" t="s">
        <v>242</v>
      </c>
      <c r="ER4" s="529" t="s">
        <v>366</v>
      </c>
      <c r="ES4" s="93" t="s">
        <v>242</v>
      </c>
      <c r="ET4" s="91" t="s">
        <v>241</v>
      </c>
      <c r="EU4" s="93" t="s">
        <v>242</v>
      </c>
      <c r="EV4" s="529" t="s">
        <v>366</v>
      </c>
      <c r="EW4" s="91"/>
      <c r="EX4" s="91"/>
      <c r="EY4" s="91" t="s">
        <v>241</v>
      </c>
      <c r="EZ4" s="91" t="s">
        <v>241</v>
      </c>
    </row>
    <row r="5" spans="1:156" s="264" customFormat="1" ht="15" customHeight="1">
      <c r="A5" s="755" t="s">
        <v>178</v>
      </c>
      <c r="B5" s="755"/>
      <c r="D5" s="94" t="s">
        <v>239</v>
      </c>
      <c r="E5" s="94" t="s">
        <v>177</v>
      </c>
      <c r="F5" s="203" t="s">
        <v>268</v>
      </c>
      <c r="G5" s="94" t="s">
        <v>239</v>
      </c>
      <c r="H5" s="94" t="s">
        <v>177</v>
      </c>
      <c r="I5" s="203" t="s">
        <v>268</v>
      </c>
      <c r="J5" s="94" t="s">
        <v>239</v>
      </c>
      <c r="K5" s="94" t="s">
        <v>177</v>
      </c>
      <c r="L5" s="203" t="s">
        <v>268</v>
      </c>
      <c r="M5" s="94" t="s">
        <v>239</v>
      </c>
      <c r="N5" s="94" t="s">
        <v>177</v>
      </c>
      <c r="O5" s="203" t="s">
        <v>268</v>
      </c>
      <c r="P5" s="94" t="s">
        <v>239</v>
      </c>
      <c r="Q5" s="265" t="s">
        <v>47</v>
      </c>
      <c r="R5" s="94" t="s">
        <v>177</v>
      </c>
      <c r="S5" s="203" t="s">
        <v>268</v>
      </c>
      <c r="T5" s="94" t="s">
        <v>239</v>
      </c>
      <c r="U5" s="203" t="s">
        <v>268</v>
      </c>
      <c r="V5" s="94" t="s">
        <v>177</v>
      </c>
      <c r="W5" s="203" t="s">
        <v>268</v>
      </c>
      <c r="X5" s="94" t="s">
        <v>239</v>
      </c>
      <c r="Y5" s="265" t="s">
        <v>47</v>
      </c>
      <c r="Z5" s="94" t="s">
        <v>177</v>
      </c>
      <c r="AA5" s="203" t="s">
        <v>268</v>
      </c>
      <c r="AB5" s="94" t="s">
        <v>239</v>
      </c>
      <c r="AC5" s="94" t="s">
        <v>177</v>
      </c>
      <c r="AD5" s="203" t="s">
        <v>268</v>
      </c>
      <c r="AE5" s="94" t="s">
        <v>239</v>
      </c>
      <c r="AF5" s="94" t="s">
        <v>177</v>
      </c>
      <c r="AG5" s="203" t="s">
        <v>268</v>
      </c>
      <c r="AH5" s="94" t="s">
        <v>239</v>
      </c>
      <c r="AI5" s="94" t="s">
        <v>177</v>
      </c>
      <c r="AJ5" s="265" t="s">
        <v>47</v>
      </c>
      <c r="AK5" s="94" t="s">
        <v>239</v>
      </c>
      <c r="AL5" s="94" t="s">
        <v>177</v>
      </c>
      <c r="AM5" s="203" t="s">
        <v>268</v>
      </c>
      <c r="AN5" s="94" t="s">
        <v>239</v>
      </c>
      <c r="AO5" s="203" t="s">
        <v>268</v>
      </c>
      <c r="AP5" s="94" t="s">
        <v>177</v>
      </c>
      <c r="AQ5" s="203" t="s">
        <v>268</v>
      </c>
      <c r="AR5" s="94" t="s">
        <v>239</v>
      </c>
      <c r="AS5" s="265" t="s">
        <v>47</v>
      </c>
      <c r="AT5" s="94" t="s">
        <v>239</v>
      </c>
      <c r="AU5" s="94" t="s">
        <v>239</v>
      </c>
      <c r="AV5" s="382"/>
      <c r="AW5" s="382"/>
      <c r="AX5" s="382"/>
      <c r="AY5" s="382"/>
      <c r="AZ5" s="382"/>
      <c r="BA5" s="382"/>
      <c r="BB5" s="382"/>
      <c r="BC5" s="382"/>
      <c r="BD5" s="382"/>
      <c r="BE5" s="382"/>
      <c r="BF5" s="382"/>
      <c r="BG5" s="382"/>
      <c r="BH5" s="382"/>
      <c r="BI5" s="382"/>
      <c r="BJ5" s="382"/>
      <c r="BK5" s="382"/>
      <c r="BL5" s="382"/>
      <c r="BM5" s="382"/>
      <c r="BN5" s="382"/>
      <c r="BO5" s="382"/>
      <c r="BP5" s="382"/>
      <c r="BQ5" s="382"/>
      <c r="BR5" s="382"/>
      <c r="BS5" s="382"/>
      <c r="BT5" s="382"/>
      <c r="BU5" s="382"/>
      <c r="BV5" s="382"/>
      <c r="BW5" s="382"/>
      <c r="BX5" s="382"/>
      <c r="BY5" s="382"/>
      <c r="BZ5" s="382"/>
      <c r="CA5" s="382"/>
      <c r="CB5" s="382"/>
      <c r="CC5" s="382"/>
      <c r="CD5" s="382"/>
      <c r="CE5" s="382"/>
      <c r="CF5" s="382"/>
      <c r="CG5" s="382"/>
      <c r="CH5" s="382"/>
      <c r="CI5" s="382"/>
      <c r="CJ5" s="382"/>
      <c r="CK5" s="382"/>
      <c r="CL5" s="382"/>
      <c r="CM5" s="382"/>
      <c r="CN5" s="382"/>
      <c r="CO5" s="382"/>
      <c r="CP5" s="382"/>
      <c r="CQ5" s="382"/>
      <c r="CR5" s="382"/>
      <c r="CS5" s="382"/>
      <c r="CT5" s="382"/>
      <c r="CU5" s="382"/>
      <c r="CV5" s="382"/>
      <c r="CW5" s="382"/>
      <c r="CX5" s="382"/>
      <c r="CZ5" s="755" t="s">
        <v>178</v>
      </c>
      <c r="DA5" s="755"/>
      <c r="DC5" s="94" t="s">
        <v>239</v>
      </c>
      <c r="DD5" s="203" t="s">
        <v>268</v>
      </c>
      <c r="DE5" s="94"/>
      <c r="DF5" s="94" t="s">
        <v>239</v>
      </c>
      <c r="DG5" s="265" t="s">
        <v>47</v>
      </c>
      <c r="DH5" s="94" t="s">
        <v>177</v>
      </c>
      <c r="DI5" s="94" t="s">
        <v>239</v>
      </c>
      <c r="DJ5" s="203" t="s">
        <v>268</v>
      </c>
      <c r="DK5" s="94" t="s">
        <v>177</v>
      </c>
      <c r="DL5" s="94" t="s">
        <v>239</v>
      </c>
      <c r="DM5" s="203" t="s">
        <v>268</v>
      </c>
      <c r="DN5" s="94" t="s">
        <v>177</v>
      </c>
      <c r="DO5" s="94" t="s">
        <v>239</v>
      </c>
      <c r="DP5" s="203" t="s">
        <v>268</v>
      </c>
      <c r="DQ5" s="94" t="s">
        <v>177</v>
      </c>
      <c r="DR5" s="94"/>
      <c r="DS5" s="265" t="s">
        <v>47</v>
      </c>
      <c r="DT5" s="94" t="s">
        <v>239</v>
      </c>
      <c r="DU5" s="203" t="s">
        <v>268</v>
      </c>
      <c r="DV5" s="94" t="s">
        <v>177</v>
      </c>
      <c r="DW5" s="203" t="s">
        <v>268</v>
      </c>
      <c r="DX5" s="94" t="s">
        <v>239</v>
      </c>
      <c r="DY5" s="203" t="s">
        <v>268</v>
      </c>
      <c r="DZ5" s="94" t="s">
        <v>177</v>
      </c>
      <c r="EA5" s="94"/>
      <c r="EB5" s="265" t="s">
        <v>47</v>
      </c>
      <c r="EC5" s="94" t="s">
        <v>239</v>
      </c>
      <c r="ED5" s="203" t="s">
        <v>268</v>
      </c>
      <c r="EE5" s="94" t="s">
        <v>177</v>
      </c>
      <c r="EF5" s="94" t="s">
        <v>239</v>
      </c>
      <c r="EG5" s="203" t="s">
        <v>268</v>
      </c>
      <c r="EH5" s="94" t="s">
        <v>177</v>
      </c>
      <c r="EI5" s="94" t="s">
        <v>239</v>
      </c>
      <c r="EJ5" s="203" t="s">
        <v>268</v>
      </c>
      <c r="EK5" s="94" t="s">
        <v>177</v>
      </c>
      <c r="EL5" s="94" t="s">
        <v>239</v>
      </c>
      <c r="EM5" s="94"/>
      <c r="EN5" s="265" t="s">
        <v>47</v>
      </c>
      <c r="EO5" s="94" t="s">
        <v>177</v>
      </c>
      <c r="EP5" s="94" t="s">
        <v>239</v>
      </c>
      <c r="EQ5" s="203" t="s">
        <v>268</v>
      </c>
      <c r="ER5" s="94" t="s">
        <v>177</v>
      </c>
      <c r="ES5" s="203" t="s">
        <v>268</v>
      </c>
      <c r="ET5" s="94" t="s">
        <v>239</v>
      </c>
      <c r="EU5" s="203" t="s">
        <v>268</v>
      </c>
      <c r="EV5" s="94" t="s">
        <v>177</v>
      </c>
      <c r="EW5" s="94"/>
      <c r="EX5" s="94"/>
      <c r="EY5" s="94" t="s">
        <v>239</v>
      </c>
      <c r="EZ5" s="94" t="s">
        <v>239</v>
      </c>
    </row>
    <row r="6" spans="1:156" ht="15" customHeight="1">
      <c r="A6" s="756"/>
      <c r="B6" s="756"/>
      <c r="D6" s="94"/>
      <c r="E6" s="94"/>
      <c r="F6" s="203"/>
      <c r="G6" s="94"/>
      <c r="H6" s="94"/>
      <c r="I6" s="203"/>
      <c r="J6" s="94"/>
      <c r="K6" s="94"/>
      <c r="L6" s="203"/>
      <c r="M6" s="94"/>
      <c r="N6" s="94"/>
      <c r="O6" s="203"/>
      <c r="P6" s="94"/>
      <c r="Q6" s="265"/>
      <c r="R6" s="94"/>
      <c r="S6" s="203"/>
      <c r="T6" s="94"/>
      <c r="U6" s="203"/>
      <c r="V6" s="94"/>
      <c r="W6" s="203"/>
      <c r="X6" s="94"/>
      <c r="Y6" s="265"/>
      <c r="Z6" s="94"/>
      <c r="AA6" s="203"/>
      <c r="AB6" s="94"/>
      <c r="AC6" s="94"/>
      <c r="AD6" s="203"/>
      <c r="AE6" s="94"/>
      <c r="AF6" s="94"/>
      <c r="AG6" s="203"/>
      <c r="AH6" s="94"/>
      <c r="AI6" s="94"/>
      <c r="AJ6" s="265"/>
      <c r="AK6" s="94"/>
      <c r="AL6" s="94"/>
      <c r="AM6" s="203"/>
      <c r="AN6" s="94"/>
      <c r="AO6" s="203"/>
      <c r="AP6" s="94"/>
      <c r="AQ6" s="203"/>
      <c r="AR6" s="94"/>
      <c r="AS6" s="265"/>
      <c r="AT6" s="94"/>
      <c r="AU6" s="94"/>
      <c r="AV6" s="382"/>
      <c r="AW6" s="382"/>
      <c r="AX6" s="382"/>
      <c r="AY6" s="382"/>
      <c r="AZ6" s="382"/>
      <c r="BA6" s="382"/>
      <c r="BB6" s="382"/>
      <c r="BC6" s="382"/>
      <c r="BD6" s="382"/>
      <c r="BE6" s="382"/>
      <c r="BF6" s="382"/>
      <c r="BG6" s="382"/>
      <c r="BH6" s="382"/>
      <c r="BI6" s="382"/>
      <c r="BJ6" s="382"/>
      <c r="BK6" s="382"/>
      <c r="BL6" s="382"/>
      <c r="BM6" s="382"/>
      <c r="BN6" s="382"/>
      <c r="BO6" s="382"/>
      <c r="BP6" s="382"/>
      <c r="BQ6" s="382"/>
      <c r="BR6" s="382"/>
      <c r="BS6" s="382"/>
      <c r="BT6" s="382"/>
      <c r="BU6" s="382"/>
      <c r="BV6" s="382"/>
      <c r="BW6" s="382"/>
      <c r="BX6" s="382"/>
      <c r="BY6" s="382"/>
      <c r="BZ6" s="382"/>
      <c r="CA6" s="382"/>
      <c r="CB6" s="382"/>
      <c r="CC6" s="382"/>
      <c r="CD6" s="382"/>
      <c r="CE6" s="382"/>
      <c r="CF6" s="382"/>
      <c r="CG6" s="382"/>
      <c r="CH6" s="382"/>
      <c r="CI6" s="382"/>
      <c r="CJ6" s="382"/>
      <c r="CK6" s="382"/>
      <c r="CL6" s="382"/>
      <c r="CM6" s="382"/>
      <c r="CN6" s="382"/>
      <c r="CO6" s="382"/>
      <c r="CP6" s="382"/>
      <c r="CQ6" s="382"/>
      <c r="CR6" s="382"/>
      <c r="CS6" s="382"/>
      <c r="CT6" s="382"/>
      <c r="CU6" s="382"/>
      <c r="CV6" s="382"/>
      <c r="CW6" s="382"/>
      <c r="CX6" s="382"/>
      <c r="CZ6" s="756"/>
      <c r="DA6" s="756"/>
      <c r="DC6" s="94"/>
      <c r="DD6" s="96"/>
      <c r="DE6" s="94"/>
      <c r="DF6" s="94"/>
      <c r="DG6" s="95"/>
      <c r="DH6" s="94"/>
      <c r="DI6" s="94"/>
      <c r="DJ6" s="96"/>
      <c r="DK6" s="94"/>
      <c r="DL6" s="94"/>
      <c r="DM6" s="96"/>
      <c r="DN6" s="94"/>
      <c r="DO6" s="94"/>
      <c r="DP6" s="96"/>
      <c r="DQ6" s="94"/>
      <c r="DR6" s="94"/>
      <c r="DS6" s="95"/>
      <c r="DT6" s="94"/>
      <c r="DU6" s="96"/>
      <c r="DV6" s="94"/>
      <c r="DW6" s="96"/>
      <c r="DX6" s="94"/>
      <c r="DY6" s="96"/>
      <c r="DZ6" s="94"/>
      <c r="EA6" s="94"/>
      <c r="EB6" s="95"/>
      <c r="EC6" s="94"/>
      <c r="ED6" s="96"/>
      <c r="EE6" s="94"/>
      <c r="EF6" s="94"/>
      <c r="EG6" s="96"/>
      <c r="EH6" s="94"/>
      <c r="EI6" s="94"/>
      <c r="EJ6" s="96"/>
      <c r="EK6" s="94"/>
      <c r="EL6" s="94"/>
      <c r="EM6" s="94"/>
      <c r="EN6" s="95"/>
      <c r="EO6" s="94"/>
      <c r="EP6" s="94"/>
      <c r="EQ6" s="96"/>
      <c r="ER6" s="94"/>
      <c r="ES6" s="96"/>
      <c r="ET6" s="94"/>
      <c r="EU6" s="96"/>
      <c r="EV6" s="94"/>
      <c r="EW6" s="94"/>
      <c r="EX6" s="94"/>
      <c r="EY6" s="94"/>
      <c r="EZ6" s="94"/>
    </row>
    <row r="7" spans="1:156" s="18" customFormat="1">
      <c r="A7" s="151">
        <f ca="1">'INF S5 272-354'!$AH4</f>
        <v>67.328999999999979</v>
      </c>
      <c r="B7" s="238" t="str">
        <f ca="1">'INF S5 272-354'!$AI4</f>
        <v>Jarocin</v>
      </c>
      <c r="C7" s="98"/>
      <c r="D7" s="84">
        <v>0.19652777777777777</v>
      </c>
      <c r="E7" s="84"/>
      <c r="F7" s="337">
        <v>0.2298611111111111</v>
      </c>
      <c r="G7" s="84">
        <v>0.23819444444444446</v>
      </c>
      <c r="H7" s="84"/>
      <c r="I7" s="86">
        <f ca="1">$F7+TIME(1,0,0)</f>
        <v>0.27152777777777776</v>
      </c>
      <c r="J7" s="84">
        <v>0.27986111111111112</v>
      </c>
      <c r="K7" s="84"/>
      <c r="L7" s="86">
        <f ca="1">$F7+TIME(2,0,0)</f>
        <v>0.31319444444444444</v>
      </c>
      <c r="M7" s="84">
        <v>0.3215277777777778</v>
      </c>
      <c r="N7" s="84"/>
      <c r="O7" s="86">
        <f ca="1">$F7+TIME(3,0,0)</f>
        <v>0.35486111111111107</v>
      </c>
      <c r="P7" s="84">
        <v>0.3840277777777778</v>
      </c>
      <c r="Q7" s="214">
        <f ca="1">$F7+TIME(4,4,0)</f>
        <v>0.39930555555555552</v>
      </c>
      <c r="R7" s="84"/>
      <c r="S7" s="86">
        <f ca="1">$F7+TIME(5,0,0)</f>
        <v>0.43819444444444444</v>
      </c>
      <c r="T7" s="84">
        <v>0.46736111111111112</v>
      </c>
      <c r="U7" s="86">
        <f ca="1">$F7+TIME(6,0,0)</f>
        <v>0.47986111111111107</v>
      </c>
      <c r="V7" s="84"/>
      <c r="W7" s="86">
        <f ca="1">$F7+TIME(7,0,0)</f>
        <v>0.52152777777777781</v>
      </c>
      <c r="X7" s="84">
        <v>0.55069444444444449</v>
      </c>
      <c r="Y7" s="85">
        <f ca="1">$F7+TIME(8,4,0)</f>
        <v>0.56597222222222221</v>
      </c>
      <c r="Z7" s="84"/>
      <c r="AA7" s="86">
        <f ca="1">$F7+TIME(9,,)</f>
        <v>0.60486111111111107</v>
      </c>
      <c r="AB7" s="84">
        <v>0.61319444444444449</v>
      </c>
      <c r="AC7" s="84"/>
      <c r="AD7" s="86">
        <f ca="1">$F7+TIME(10,,)</f>
        <v>0.64652777777777781</v>
      </c>
      <c r="AE7" s="84">
        <v>0.65486111111111112</v>
      </c>
      <c r="AF7" s="84"/>
      <c r="AG7" s="86">
        <f ca="1">$F7+TIME(11,,)</f>
        <v>0.68819444444444444</v>
      </c>
      <c r="AH7" s="84">
        <v>0.69652777777777775</v>
      </c>
      <c r="AI7" s="84"/>
      <c r="AJ7" s="85">
        <f ca="1">$F7+TIME(12,4,0)</f>
        <v>0.73263888888888884</v>
      </c>
      <c r="AK7" s="84">
        <v>0.73819444444444438</v>
      </c>
      <c r="AL7" s="84"/>
      <c r="AM7" s="86">
        <f ca="1">$F7+TIME(13,,)</f>
        <v>0.7715277777777777</v>
      </c>
      <c r="AN7" s="84">
        <v>0.80069444444444438</v>
      </c>
      <c r="AO7" s="86">
        <f ca="1">$F7+TIME(14,,)</f>
        <v>0.81319444444444444</v>
      </c>
      <c r="AP7" s="84"/>
      <c r="AQ7" s="86">
        <f ca="1">$F7+TIME(15,,)</f>
        <v>0.85486111111111107</v>
      </c>
      <c r="AR7" s="84">
        <v>0.88402777777777775</v>
      </c>
      <c r="AS7" s="85">
        <f ca="1">$F7+TIME(16,4,0)</f>
        <v>0.89930555555555547</v>
      </c>
      <c r="AT7" s="84">
        <v>0.92569444444444438</v>
      </c>
      <c r="AU7" s="84">
        <v>0.96736111111111101</v>
      </c>
      <c r="AV7" s="336"/>
      <c r="AW7" s="336"/>
      <c r="AX7" s="336"/>
      <c r="AY7" s="336"/>
      <c r="AZ7" s="336"/>
      <c r="BA7" s="336"/>
      <c r="BB7" s="336"/>
      <c r="BC7" s="336"/>
      <c r="BD7" s="336"/>
      <c r="BE7" s="336"/>
      <c r="BF7" s="336"/>
      <c r="BG7" s="336"/>
      <c r="BH7" s="336"/>
      <c r="BI7" s="336"/>
      <c r="BJ7" s="336"/>
      <c r="BK7" s="336"/>
      <c r="BL7" s="336"/>
      <c r="BM7" s="336"/>
      <c r="BN7" s="336"/>
      <c r="BO7" s="336"/>
      <c r="BP7" s="336"/>
      <c r="BQ7" s="336"/>
      <c r="BR7" s="336"/>
      <c r="BS7" s="336"/>
      <c r="BT7" s="336"/>
      <c r="BU7" s="336"/>
      <c r="BV7" s="336"/>
      <c r="BW7" s="336"/>
      <c r="BX7" s="336"/>
      <c r="BY7" s="336"/>
      <c r="BZ7" s="336"/>
      <c r="CA7" s="336"/>
      <c r="CB7" s="336"/>
      <c r="CC7" s="336"/>
      <c r="CD7" s="336"/>
      <c r="CE7" s="336"/>
      <c r="CF7" s="336"/>
      <c r="CG7" s="336"/>
      <c r="CH7" s="336"/>
      <c r="CI7" s="336"/>
      <c r="CJ7" s="336"/>
      <c r="CK7" s="336"/>
      <c r="CL7" s="336"/>
      <c r="CM7" s="336"/>
      <c r="CN7" s="336"/>
      <c r="CO7" s="336"/>
      <c r="CP7" s="336"/>
      <c r="CQ7" s="336"/>
      <c r="CR7" s="336"/>
      <c r="CS7" s="336"/>
      <c r="CT7" s="336"/>
      <c r="CU7" s="336"/>
      <c r="CV7" s="336"/>
      <c r="CW7" s="336"/>
      <c r="CX7" s="336"/>
      <c r="CZ7" s="151">
        <f ca="1">'INF S5 272-354'!$AH4</f>
        <v>67.328999999999979</v>
      </c>
      <c r="DA7" s="238" t="str">
        <f ca="1">'INF S5 272-354'!$AI4</f>
        <v>Jarocin</v>
      </c>
      <c r="DB7" s="98"/>
      <c r="DC7" s="267">
        <f ca="1">IF('INF S5 272-354'!$AY4="|","|",DC$21+'INF S5 272-354'!$AY4)</f>
        <v>0.26141877810846559</v>
      </c>
      <c r="DD7" s="86">
        <f ca="1">IF('INF S5 272-354'!$AC4="|","|",DD$21+'INF S5 272-354'!$AC4)</f>
        <v>0.27066255125661376</v>
      </c>
      <c r="DE7" s="267"/>
      <c r="DF7" s="267">
        <f ca="1">IF('INF S5 272-354'!$AY4="|","|",DF$21+'INF S5 272-354'!$AY4)</f>
        <v>0.30308544477513227</v>
      </c>
      <c r="DG7" s="85">
        <f ca="1">IF('INF S5 272-354'!$BA4="|","|",DG$21+'INF S5 272-354'!$BA4)</f>
        <v>0.30951671792328045</v>
      </c>
      <c r="DH7" s="267"/>
      <c r="DI7" s="267">
        <f ca="1">IF('INF S5 272-354'!$AY4="|","|",DI$21+'INF S5 272-354'!$AY4)</f>
        <v>0.3447521114417989</v>
      </c>
      <c r="DJ7" s="86">
        <f ca="1">IF('INF S5 272-354'!$AC4="|","|",DJ$21+'INF S5 272-354'!$AC4)</f>
        <v>0.35399588458994713</v>
      </c>
      <c r="DK7" s="267"/>
      <c r="DL7" s="267">
        <f ca="1">IF('INF S5 272-354'!$AY4="|","|",DL$21+'INF S5 272-354'!$AY4)</f>
        <v>0.38641877810846559</v>
      </c>
      <c r="DM7" s="86">
        <f ca="1">IF('INF S5 272-354'!$AC4="|","|",DM$21+'INF S5 272-354'!$AC4)</f>
        <v>0.39566255125661376</v>
      </c>
      <c r="DN7" s="267"/>
      <c r="DO7" s="267">
        <f ca="1">IF('INF S5 272-354'!$AY4="|","|",DO$21+'INF S5 272-354'!$AY4)</f>
        <v>0.42808544477513222</v>
      </c>
      <c r="DP7" s="86">
        <f ca="1">IF('INF S5 272-354'!$AC4="|","|",DP$21+'INF S5 272-354'!$AC4)</f>
        <v>0.43732921792328044</v>
      </c>
      <c r="DQ7" s="267"/>
      <c r="DR7" s="267"/>
      <c r="DS7" s="85">
        <f ca="1">IF('INF S5 272-354'!$BA4="|","|",DS$21+'INF S5 272-354'!$BA4)</f>
        <v>0.47618338458994708</v>
      </c>
      <c r="DT7" s="267">
        <f ca="1">IF('INF S5 272-354'!$AY4="|","|",DT$21+'INF S5 272-354'!$AY4)</f>
        <v>0.49058544477513227</v>
      </c>
      <c r="DU7" s="86">
        <f ca="1">IF('INF S5 272-354'!$AC4="|","|",DU$21+'INF S5 272-354'!$AC4)</f>
        <v>0.52066255125661376</v>
      </c>
      <c r="DV7" s="267"/>
      <c r="DW7" s="86">
        <f ca="1">IF('INF S5 272-354'!$AC4="|","|",DW$21+'INF S5 272-354'!$AC4)</f>
        <v>0.56232921792328039</v>
      </c>
      <c r="DX7" s="267">
        <f ca="1">IF('INF S5 272-354'!$AY4="|","|",DX$21+'INF S5 272-354'!$AY4)</f>
        <v>0.57391877810846559</v>
      </c>
      <c r="DY7" s="86">
        <f ca="1">IF('INF S5 272-354'!$AC4="|","|",DY$21+'INF S5 272-354'!$AC4)</f>
        <v>0.60399588458994702</v>
      </c>
      <c r="DZ7" s="267"/>
      <c r="EA7" s="267"/>
      <c r="EB7" s="85">
        <f ca="1">IF('INF S5 272-354'!$BA4="|","|",EB$21+'INF S5 272-354'!$BA4)</f>
        <v>0.64285005125661376</v>
      </c>
      <c r="EC7" s="267">
        <f ca="1">IF('INF S5 272-354'!$AY4="|","|",EC$21+'INF S5 272-354'!$AY4)</f>
        <v>0.65725211144179896</v>
      </c>
      <c r="ED7" s="86">
        <f ca="1">IF('INF S5 272-354'!$AC4="|","|",ED$21+'INF S5 272-354'!$AC4)</f>
        <v>0.68732921792328039</v>
      </c>
      <c r="EE7" s="267"/>
      <c r="EF7" s="267">
        <f ca="1">IF('INF S5 272-354'!$AY4="|","|",EF$21+'INF S5 272-354'!$AY4)</f>
        <v>0.71975211144179896</v>
      </c>
      <c r="EG7" s="86">
        <f ca="1">IF('INF S5 272-354'!$AC4="|","|",EG$21+'INF S5 272-354'!$AC4)</f>
        <v>0.72899588458994702</v>
      </c>
      <c r="EH7" s="267"/>
      <c r="EI7" s="267">
        <f ca="1">IF('INF S5 272-354'!$AY4="|","|",EI$21+'INF S5 272-354'!$AY4)</f>
        <v>0.76141877810846559</v>
      </c>
      <c r="EJ7" s="86">
        <f ca="1">IF('INF S5 272-354'!$AC4="|","|",EJ$21+'INF S5 272-354'!$AC4)</f>
        <v>0.77066255125661376</v>
      </c>
      <c r="EK7" s="267"/>
      <c r="EL7" s="267">
        <f ca="1">IF('INF S5 272-354'!$AY4="|","|",EL$21+'INF S5 272-354'!$AY4)</f>
        <v>0.80308544477513222</v>
      </c>
      <c r="EM7" s="267"/>
      <c r="EN7" s="85">
        <f ca="1">IF('INF S5 272-354'!$BA4="|","|",EN$21+'INF S5 272-354'!$BA4)</f>
        <v>0.80951671792328039</v>
      </c>
      <c r="EO7" s="267"/>
      <c r="EP7" s="267">
        <f ca="1">IF('INF S5 272-354'!$AY4="|","|",EP$21+'INF S5 272-354'!$AY4)</f>
        <v>0.84475211144179896</v>
      </c>
      <c r="EQ7" s="86">
        <f ca="1">IF('INF S5 272-354'!$AC4="|","|",EQ$21+'INF S5 272-354'!$AC4)</f>
        <v>0.85399588458994702</v>
      </c>
      <c r="ER7" s="267"/>
      <c r="ES7" s="86">
        <f ca="1">IF('INF S5 272-354'!$AC4="|","|",ES$21+'INF S5 272-354'!$AC4)</f>
        <v>0.89566255125661376</v>
      </c>
      <c r="ET7" s="267">
        <f ca="1">IF('INF S5 272-354'!$AY4="|","|",ET$21+'INF S5 272-354'!$AY4)</f>
        <v>0.90725211144179896</v>
      </c>
      <c r="EU7" s="86">
        <f ca="1">IF('INF S5 272-354'!$AC4="|","|",EU$21+'INF S5 272-354'!$AC4)</f>
        <v>0.93732921792328039</v>
      </c>
      <c r="EV7" s="267"/>
      <c r="EW7" s="84"/>
      <c r="EX7" s="84"/>
      <c r="EY7" s="84">
        <f ca="1">IF('INF S5 272-354'!$AY4="|","|",EY$21+'INF S5 272-354'!$AY4)</f>
        <v>0.99058544477513233</v>
      </c>
      <c r="EZ7" s="84">
        <f ca="1">IF('INF S5 272-354'!$AY4="|","|",EZ$21+'INF S5 272-354'!$AY4)</f>
        <v>1.0322521114417991</v>
      </c>
    </row>
    <row r="8" spans="1:156">
      <c r="A8" s="185">
        <f ca="1">'INF S5 272-354'!$AH5</f>
        <v>59.930999999999983</v>
      </c>
      <c r="B8" s="155" t="str">
        <f ca="1">'INF S5 272-354'!$AI5</f>
        <v>Mieszków</v>
      </c>
      <c r="C8" s="99"/>
      <c r="D8" s="83">
        <f ca="1">IF('INF S5 272-354'!$AQ5="|","|",D$7+'INF S5 272-354'!$AQ5)</f>
        <v>0.20045608134920634</v>
      </c>
      <c r="E8" s="83"/>
      <c r="F8" s="82">
        <f ca="1">IF('INF S5 272-354'!$AR5="|","|",F$7+'INF S5 272-354'!$AR5)</f>
        <v>0.23378941468253966</v>
      </c>
      <c r="G8" s="83">
        <f ca="1">IF('INF S5 272-354'!$AQ5="|","|",G$7+'INF S5 272-354'!$AQ5)</f>
        <v>0.24212274801587302</v>
      </c>
      <c r="H8" s="83"/>
      <c r="I8" s="82">
        <f ca="1">IF('INF S5 272-354'!$AR5="|","|",I$7+'INF S5 272-354'!$AR5)</f>
        <v>0.27545608134920629</v>
      </c>
      <c r="J8" s="83">
        <f ca="1">IF('INF S5 272-354'!$AQ5="|","|",J$7+'INF S5 272-354'!$AQ5)</f>
        <v>0.28378941468253971</v>
      </c>
      <c r="K8" s="83"/>
      <c r="L8" s="82">
        <f ca="1">IF('INF S5 272-354'!$AR5="|","|",L$7+'INF S5 272-354'!$AR5)</f>
        <v>0.31712274801587303</v>
      </c>
      <c r="M8" s="83">
        <f ca="1">IF('INF S5 272-354'!$AQ5="|","|",M$7+'INF S5 272-354'!$AQ5)</f>
        <v>0.32545608134920634</v>
      </c>
      <c r="N8" s="83"/>
      <c r="O8" s="82">
        <f ca="1">IF('INF S5 272-354'!$AR5="|","|",O$7+'INF S5 272-354'!$AR5)</f>
        <v>0.35878941468253966</v>
      </c>
      <c r="P8" s="83">
        <f ca="1">IF('INF S5 272-354'!$AQ5="|","|",P$7+'INF S5 272-354'!$AQ5)</f>
        <v>0.38795608134920634</v>
      </c>
      <c r="Q8" s="190" t="str">
        <f ca="1">IF('INF S5 272-354'!$AS5="|","|",Q$7+'INF S5 272-354'!$AS5)</f>
        <v>|</v>
      </c>
      <c r="R8" s="83"/>
      <c r="S8" s="82">
        <f ca="1">IF('INF S5 272-354'!$AR5="|","|",S$7+'INF S5 272-354'!$AR5)</f>
        <v>0.44212274801587303</v>
      </c>
      <c r="T8" s="83">
        <f ca="1">IF('INF S5 272-354'!$AQ5="|","|",T$7+'INF S5 272-354'!$AQ5)</f>
        <v>0.47128941468253971</v>
      </c>
      <c r="U8" s="82">
        <f ca="1">IF('INF S5 272-354'!$AR5="|","|",U$7+'INF S5 272-354'!$AR5)</f>
        <v>0.48378941468253966</v>
      </c>
      <c r="V8" s="83"/>
      <c r="W8" s="82">
        <f ca="1">IF('INF S5 272-354'!$AR5="|","|",W$7+'INF S5 272-354'!$AR5)</f>
        <v>0.52545608134920641</v>
      </c>
      <c r="X8" s="83">
        <f ca="1">IF('INF S5 272-354'!$AQ5="|","|",X$7+'INF S5 272-354'!$AQ5)</f>
        <v>0.55462274801587308</v>
      </c>
      <c r="Y8" s="190" t="str">
        <f ca="1">IF('INF S5 272-354'!$AS5="|","|",Y$7+'INF S5 272-354'!$AS5)</f>
        <v>|</v>
      </c>
      <c r="Z8" s="83"/>
      <c r="AA8" s="82">
        <f ca="1">IF('INF S5 272-354'!$AR5="|","|",AA$7+'INF S5 272-354'!$AR5)</f>
        <v>0.60878941468253966</v>
      </c>
      <c r="AB8" s="83">
        <f ca="1">IF('INF S5 272-354'!$AQ5="|","|",AB$7+'INF S5 272-354'!$AQ5)</f>
        <v>0.61712274801587308</v>
      </c>
      <c r="AC8" s="83"/>
      <c r="AD8" s="82">
        <f ca="1">IF('INF S5 272-354'!$AR5="|","|",AD$7+'INF S5 272-354'!$AR5)</f>
        <v>0.65045608134920641</v>
      </c>
      <c r="AE8" s="83">
        <f ca="1">IF('INF S5 272-354'!$AQ5="|","|",AE$7+'INF S5 272-354'!$AQ5)</f>
        <v>0.65878941468253971</v>
      </c>
      <c r="AF8" s="83"/>
      <c r="AG8" s="82">
        <f ca="1">IF('INF S5 272-354'!$AR5="|","|",AG$7+'INF S5 272-354'!$AR5)</f>
        <v>0.69212274801587303</v>
      </c>
      <c r="AH8" s="83">
        <f ca="1">IF('INF S5 272-354'!$AQ5="|","|",AH$7+'INF S5 272-354'!$AQ5)</f>
        <v>0.70045608134920634</v>
      </c>
      <c r="AI8" s="83"/>
      <c r="AJ8" s="190" t="str">
        <f ca="1">IF('INF S5 272-354'!$AS5="|","|",AJ$7+'INF S5 272-354'!$AS5)</f>
        <v>|</v>
      </c>
      <c r="AK8" s="83">
        <f ca="1">IF('INF S5 272-354'!$AQ5="|","|",AK$7+'INF S5 272-354'!$AQ5)</f>
        <v>0.74212274801587297</v>
      </c>
      <c r="AL8" s="83"/>
      <c r="AM8" s="82">
        <f ca="1">IF('INF S5 272-354'!$AR5="|","|",AM$7+'INF S5 272-354'!$AR5)</f>
        <v>0.77545608134920629</v>
      </c>
      <c r="AN8" s="83">
        <f ca="1">IF('INF S5 272-354'!$AQ5="|","|",AN$7+'INF S5 272-354'!$AQ5)</f>
        <v>0.80462274801587297</v>
      </c>
      <c r="AO8" s="82">
        <f ca="1">IF('INF S5 272-354'!$AR5="|","|",AO$7+'INF S5 272-354'!$AR5)</f>
        <v>0.81712274801587303</v>
      </c>
      <c r="AP8" s="83"/>
      <c r="AQ8" s="82">
        <f ca="1">IF('INF S5 272-354'!$AR5="|","|",AQ$7+'INF S5 272-354'!$AR5)</f>
        <v>0.85878941468253966</v>
      </c>
      <c r="AR8" s="83">
        <f ca="1">IF('INF S5 272-354'!$AQ5="|","|",AR$7+'INF S5 272-354'!$AQ5)</f>
        <v>0.88795608134920634</v>
      </c>
      <c r="AS8" s="190" t="str">
        <f ca="1">IF('INF S5 272-354'!$AS5="|","|",AS$7+'INF S5 272-354'!$AS5)</f>
        <v>|</v>
      </c>
      <c r="AT8" s="83">
        <f ca="1">IF('INF S5 272-354'!$AQ5="|","|",AT$7+'INF S5 272-354'!$AQ5)</f>
        <v>0.92962274801587297</v>
      </c>
      <c r="AU8" s="83">
        <f ca="1">IF('INF S5 272-354'!$AQ5="|","|",AU$7+'INF S5 272-354'!$AQ5)</f>
        <v>0.9712894146825396</v>
      </c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Z8" s="185">
        <f ca="1">'INF S5 272-354'!$AH5</f>
        <v>59.930999999999983</v>
      </c>
      <c r="DA8" s="155" t="str">
        <f ca="1">'INF S5 272-354'!$AI5</f>
        <v>Mieszków</v>
      </c>
      <c r="DB8" s="99"/>
      <c r="DC8" s="268">
        <f ca="1">IF('INF S5 272-354'!$AY5="|","|",DC$21+'INF S5 272-354'!$AY5)</f>
        <v>0.25783769675925927</v>
      </c>
      <c r="DD8" s="82">
        <f ca="1">IF('INF S5 272-354'!$AZ5="|","|",DD$21+'INF S5 272-354'!$AZ5)</f>
        <v>0.26708146990740744</v>
      </c>
      <c r="DE8" s="268"/>
      <c r="DF8" s="268">
        <f ca="1">IF('INF S5 272-354'!$AY5="|","|",DF$21+'INF S5 272-354'!$AY5)</f>
        <v>0.29950436342592596</v>
      </c>
      <c r="DG8" s="190" t="str">
        <f ca="1">IF('INF S5 272-354'!$BA5="|","|",DG$21+'INF S5 272-354'!$BA5)</f>
        <v>|</v>
      </c>
      <c r="DH8" s="268"/>
      <c r="DI8" s="268">
        <f ca="1">IF('INF S5 272-354'!$AY5="|","|",DI$21+'INF S5 272-354'!$AY5)</f>
        <v>0.34117103009259259</v>
      </c>
      <c r="DJ8" s="82">
        <f ca="1">IF('INF S5 272-354'!$AZ5="|","|",DJ$21+'INF S5 272-354'!$AZ5)</f>
        <v>0.35041480324074076</v>
      </c>
      <c r="DK8" s="268"/>
      <c r="DL8" s="268">
        <f ca="1">IF('INF S5 272-354'!$AY5="|","|",DL$21+'INF S5 272-354'!$AY5)</f>
        <v>0.38283769675925927</v>
      </c>
      <c r="DM8" s="82">
        <f ca="1">IF('INF S5 272-354'!$AZ5="|","|",DM$21+'INF S5 272-354'!$AZ5)</f>
        <v>0.39208146990740739</v>
      </c>
      <c r="DN8" s="268"/>
      <c r="DO8" s="268">
        <f ca="1">IF('INF S5 272-354'!$AY5="|","|",DO$21+'INF S5 272-354'!$AY5)</f>
        <v>0.4245043634259259</v>
      </c>
      <c r="DP8" s="82">
        <f ca="1">IF('INF S5 272-354'!$AZ5="|","|",DP$21+'INF S5 272-354'!$AZ5)</f>
        <v>0.43374813657407407</v>
      </c>
      <c r="DQ8" s="268"/>
      <c r="DR8" s="268"/>
      <c r="DS8" s="190" t="str">
        <f ca="1">IF('INF S5 272-354'!$BA5="|","|",DS$21+'INF S5 272-354'!$BA5)</f>
        <v>|</v>
      </c>
      <c r="DT8" s="268">
        <f ca="1">IF('INF S5 272-354'!$AY5="|","|",DT$21+'INF S5 272-354'!$AY5)</f>
        <v>0.48700436342592596</v>
      </c>
      <c r="DU8" s="82">
        <f ca="1">IF('INF S5 272-354'!$AZ5="|","|",DU$21+'INF S5 272-354'!$AZ5)</f>
        <v>0.51708146990740744</v>
      </c>
      <c r="DV8" s="268"/>
      <c r="DW8" s="82">
        <f ca="1">IF('INF S5 272-354'!$AZ5="|","|",DW$21+'INF S5 272-354'!$AZ5)</f>
        <v>0.55874813657407407</v>
      </c>
      <c r="DX8" s="268">
        <f ca="1">IF('INF S5 272-354'!$AY5="|","|",DX$21+'INF S5 272-354'!$AY5)</f>
        <v>0.57033769675925927</v>
      </c>
      <c r="DY8" s="82">
        <f ca="1">IF('INF S5 272-354'!$AZ5="|","|",DY$21+'INF S5 272-354'!$AZ5)</f>
        <v>0.6004148032407407</v>
      </c>
      <c r="DZ8" s="268"/>
      <c r="EA8" s="268"/>
      <c r="EB8" s="190" t="str">
        <f ca="1">IF('INF S5 272-354'!$BA5="|","|",EB$21+'INF S5 272-354'!$BA5)</f>
        <v>|</v>
      </c>
      <c r="EC8" s="268">
        <f ca="1">IF('INF S5 272-354'!$AY5="|","|",EC$21+'INF S5 272-354'!$AY5)</f>
        <v>0.65367103009259264</v>
      </c>
      <c r="ED8" s="82">
        <f ca="1">IF('INF S5 272-354'!$AZ5="|","|",ED$21+'INF S5 272-354'!$AZ5)</f>
        <v>0.68374813657407407</v>
      </c>
      <c r="EE8" s="268"/>
      <c r="EF8" s="268">
        <f ca="1">IF('INF S5 272-354'!$AY5="|","|",EF$21+'INF S5 272-354'!$AY5)</f>
        <v>0.71617103009259264</v>
      </c>
      <c r="EG8" s="82">
        <f ca="1">IF('INF S5 272-354'!$AZ5="|","|",EG$21+'INF S5 272-354'!$AZ5)</f>
        <v>0.7254148032407407</v>
      </c>
      <c r="EH8" s="268"/>
      <c r="EI8" s="268">
        <f ca="1">IF('INF S5 272-354'!$AY5="|","|",EI$21+'INF S5 272-354'!$AY5)</f>
        <v>0.75783769675925927</v>
      </c>
      <c r="EJ8" s="82">
        <f ca="1">IF('INF S5 272-354'!$AZ5="|","|",EJ$21+'INF S5 272-354'!$AZ5)</f>
        <v>0.76708146990740744</v>
      </c>
      <c r="EK8" s="268"/>
      <c r="EL8" s="268">
        <f ca="1">IF('INF S5 272-354'!$AY5="|","|",EL$21+'INF S5 272-354'!$AY5)</f>
        <v>0.7995043634259259</v>
      </c>
      <c r="EM8" s="268"/>
      <c r="EN8" s="190" t="str">
        <f ca="1">IF('INF S5 272-354'!$BA5="|","|",EN$21+'INF S5 272-354'!$BA5)</f>
        <v>|</v>
      </c>
      <c r="EO8" s="268"/>
      <c r="EP8" s="268">
        <f ca="1">IF('INF S5 272-354'!$AY5="|","|",EP$21+'INF S5 272-354'!$AY5)</f>
        <v>0.84117103009259264</v>
      </c>
      <c r="EQ8" s="82">
        <f ca="1">IF('INF S5 272-354'!$AZ5="|","|",EQ$21+'INF S5 272-354'!$AZ5)</f>
        <v>0.8504148032407407</v>
      </c>
      <c r="ER8" s="268"/>
      <c r="ES8" s="82">
        <f ca="1">IF('INF S5 272-354'!$AZ5="|","|",ES$21+'INF S5 272-354'!$AZ5)</f>
        <v>0.89208146990740744</v>
      </c>
      <c r="ET8" s="268">
        <f ca="1">IF('INF S5 272-354'!$AY5="|","|",ET$21+'INF S5 272-354'!$AY5)</f>
        <v>0.90367103009259264</v>
      </c>
      <c r="EU8" s="82">
        <f ca="1">IF('INF S5 272-354'!$AZ5="|","|",EU$21+'INF S5 272-354'!$AZ5)</f>
        <v>0.93374813657407407</v>
      </c>
      <c r="EV8" s="268"/>
      <c r="EW8" s="83"/>
      <c r="EX8" s="83"/>
      <c r="EY8" s="83">
        <f ca="1">IF('INF S5 272-354'!$AY5="|","|",EY$21+'INF S5 272-354'!$AY5)</f>
        <v>0.98700436342592601</v>
      </c>
      <c r="EZ8" s="83">
        <f ca="1">IF('INF S5 272-354'!$AY5="|","|",EZ$21+'INF S5 272-354'!$AY5)</f>
        <v>1.0286710300925925</v>
      </c>
    </row>
    <row r="9" spans="1:156">
      <c r="A9" s="185">
        <f ca="1">'INF S5 272-354'!$AH6</f>
        <v>51.58499999999998</v>
      </c>
      <c r="B9" s="155" t="str">
        <f ca="1">'INF S5 272-354'!$AI6</f>
        <v>Chocicza</v>
      </c>
      <c r="C9" s="99"/>
      <c r="D9" s="83">
        <f ca="1">IF('INF S5 272-354'!$AQ6="|","|",D$7+'INF S5 272-354'!$AQ6)</f>
        <v>0.20461601190476189</v>
      </c>
      <c r="E9" s="83"/>
      <c r="F9" s="82">
        <f ca="1">IF('INF S5 272-354'!$AR6="|","|",F$7+'INF S5 272-354'!$AR6)</f>
        <v>0.23794934523809522</v>
      </c>
      <c r="G9" s="83">
        <f ca="1">IF('INF S5 272-354'!$AQ6="|","|",G$7+'INF S5 272-354'!$AQ6)</f>
        <v>0.24628267857142858</v>
      </c>
      <c r="H9" s="83"/>
      <c r="I9" s="82">
        <f ca="1">IF('INF S5 272-354'!$AR6="|","|",I$7+'INF S5 272-354'!$AR6)</f>
        <v>0.27961601190476187</v>
      </c>
      <c r="J9" s="83">
        <f ca="1">IF('INF S5 272-354'!$AQ6="|","|",J$7+'INF S5 272-354'!$AQ6)</f>
        <v>0.28794934523809523</v>
      </c>
      <c r="K9" s="83"/>
      <c r="L9" s="82">
        <f ca="1">IF('INF S5 272-354'!$AR6="|","|",L$7+'INF S5 272-354'!$AR6)</f>
        <v>0.32128267857142856</v>
      </c>
      <c r="M9" s="83">
        <f ca="1">IF('INF S5 272-354'!$AQ6="|","|",M$7+'INF S5 272-354'!$AQ6)</f>
        <v>0.32961601190476192</v>
      </c>
      <c r="N9" s="83"/>
      <c r="O9" s="82">
        <f ca="1">IF('INF S5 272-354'!$AR6="|","|",O$7+'INF S5 272-354'!$AR6)</f>
        <v>0.36294934523809519</v>
      </c>
      <c r="P9" s="83">
        <f ca="1">IF('INF S5 272-354'!$AQ6="|","|",P$7+'INF S5 272-354'!$AQ6)</f>
        <v>0.39211601190476192</v>
      </c>
      <c r="Q9" s="190" t="str">
        <f ca="1">IF('INF S5 272-354'!$AS6="|","|",Q$7+'INF S5 272-354'!$AS6)</f>
        <v>|</v>
      </c>
      <c r="R9" s="83"/>
      <c r="S9" s="82">
        <f ca="1">IF('INF S5 272-354'!$AR6="|","|",S$7+'INF S5 272-354'!$AR6)</f>
        <v>0.44628267857142856</v>
      </c>
      <c r="T9" s="83">
        <f ca="1">IF('INF S5 272-354'!$AQ6="|","|",T$7+'INF S5 272-354'!$AQ6)</f>
        <v>0.47544934523809523</v>
      </c>
      <c r="U9" s="82">
        <f ca="1">IF('INF S5 272-354'!$AR6="|","|",U$7+'INF S5 272-354'!$AR6)</f>
        <v>0.48794934523809519</v>
      </c>
      <c r="V9" s="83"/>
      <c r="W9" s="82">
        <f ca="1">IF('INF S5 272-354'!$AR6="|","|",W$7+'INF S5 272-354'!$AR6)</f>
        <v>0.52961601190476193</v>
      </c>
      <c r="X9" s="83">
        <f ca="1">IF('INF S5 272-354'!$AQ6="|","|",X$7+'INF S5 272-354'!$AQ6)</f>
        <v>0.5587826785714286</v>
      </c>
      <c r="Y9" s="190" t="str">
        <f ca="1">IF('INF S5 272-354'!$AS6="|","|",Y$7+'INF S5 272-354'!$AS6)</f>
        <v>|</v>
      </c>
      <c r="Z9" s="83"/>
      <c r="AA9" s="82">
        <f ca="1">IF('INF S5 272-354'!$AR6="|","|",AA$7+'INF S5 272-354'!$AR6)</f>
        <v>0.61294934523809519</v>
      </c>
      <c r="AB9" s="83">
        <f ca="1">IF('INF S5 272-354'!$AQ6="|","|",AB$7+'INF S5 272-354'!$AQ6)</f>
        <v>0.6212826785714286</v>
      </c>
      <c r="AC9" s="83"/>
      <c r="AD9" s="82">
        <f ca="1">IF('INF S5 272-354'!$AR6="|","|",AD$7+'INF S5 272-354'!$AR6)</f>
        <v>0.65461601190476193</v>
      </c>
      <c r="AE9" s="83">
        <f ca="1">IF('INF S5 272-354'!$AQ6="|","|",AE$7+'INF S5 272-354'!$AQ6)</f>
        <v>0.66294934523809523</v>
      </c>
      <c r="AF9" s="83"/>
      <c r="AG9" s="82">
        <f ca="1">IF('INF S5 272-354'!$AR6="|","|",AG$7+'INF S5 272-354'!$AR6)</f>
        <v>0.69628267857142856</v>
      </c>
      <c r="AH9" s="83">
        <f ca="1">IF('INF S5 272-354'!$AQ6="|","|",AH$7+'INF S5 272-354'!$AQ6)</f>
        <v>0.70461601190476186</v>
      </c>
      <c r="AI9" s="83"/>
      <c r="AJ9" s="190" t="str">
        <f ca="1">IF('INF S5 272-354'!$AS6="|","|",AJ$7+'INF S5 272-354'!$AS6)</f>
        <v>|</v>
      </c>
      <c r="AK9" s="83">
        <f ca="1">IF('INF S5 272-354'!$AQ6="|","|",AK$7+'INF S5 272-354'!$AQ6)</f>
        <v>0.74628267857142849</v>
      </c>
      <c r="AL9" s="83"/>
      <c r="AM9" s="82">
        <f ca="1">IF('INF S5 272-354'!$AR6="|","|",AM$7+'INF S5 272-354'!$AR6)</f>
        <v>0.77961601190476182</v>
      </c>
      <c r="AN9" s="83">
        <f ca="1">IF('INF S5 272-354'!$AQ6="|","|",AN$7+'INF S5 272-354'!$AQ6)</f>
        <v>0.80878267857142849</v>
      </c>
      <c r="AO9" s="82">
        <f ca="1">IF('INF S5 272-354'!$AR6="|","|",AO$7+'INF S5 272-354'!$AR6)</f>
        <v>0.82128267857142856</v>
      </c>
      <c r="AP9" s="83"/>
      <c r="AQ9" s="82">
        <f ca="1">IF('INF S5 272-354'!$AR6="|","|",AQ$7+'INF S5 272-354'!$AR6)</f>
        <v>0.86294934523809519</v>
      </c>
      <c r="AR9" s="83">
        <f ca="1">IF('INF S5 272-354'!$AQ6="|","|",AR$7+'INF S5 272-354'!$AQ6)</f>
        <v>0.89211601190476186</v>
      </c>
      <c r="AS9" s="190" t="str">
        <f ca="1">IF('INF S5 272-354'!$AS6="|","|",AS$7+'INF S5 272-354'!$AS6)</f>
        <v>|</v>
      </c>
      <c r="AT9" s="83">
        <f ca="1">IF('INF S5 272-354'!$AQ6="|","|",AT$7+'INF S5 272-354'!$AQ6)</f>
        <v>0.93378267857142849</v>
      </c>
      <c r="AU9" s="83">
        <f ca="1">IF('INF S5 272-354'!$AQ6="|","|",AU$7+'INF S5 272-354'!$AQ6)</f>
        <v>0.97544934523809512</v>
      </c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Z9" s="185">
        <f ca="1">'INF S5 272-354'!$AH6</f>
        <v>51.58499999999998</v>
      </c>
      <c r="DA9" s="155" t="str">
        <f ca="1">'INF S5 272-354'!$AI6</f>
        <v>Chocicza</v>
      </c>
      <c r="DB9" s="99"/>
      <c r="DC9" s="268">
        <f ca="1">IF('INF S5 272-354'!$AY6="|","|",DC$21+'INF S5 272-354'!$AY6)</f>
        <v>0.25367776620370369</v>
      </c>
      <c r="DD9" s="82">
        <f ca="1">IF('INF S5 272-354'!$AZ6="|","|",DD$21+'INF S5 272-354'!$AZ6)</f>
        <v>0.26292153935185186</v>
      </c>
      <c r="DE9" s="268"/>
      <c r="DF9" s="268">
        <f ca="1">IF('INF S5 272-354'!$AY6="|","|",DF$21+'INF S5 272-354'!$AY6)</f>
        <v>0.29534443287037038</v>
      </c>
      <c r="DG9" s="190" t="str">
        <f ca="1">IF('INF S5 272-354'!$BA6="|","|",DG$21+'INF S5 272-354'!$BA6)</f>
        <v>|</v>
      </c>
      <c r="DH9" s="268"/>
      <c r="DI9" s="268">
        <f ca="1">IF('INF S5 272-354'!$AY6="|","|",DI$21+'INF S5 272-354'!$AY6)</f>
        <v>0.33701109953703701</v>
      </c>
      <c r="DJ9" s="82">
        <f ca="1">IF('INF S5 272-354'!$AZ6="|","|",DJ$21+'INF S5 272-354'!$AZ6)</f>
        <v>0.34625487268518523</v>
      </c>
      <c r="DK9" s="268"/>
      <c r="DL9" s="268">
        <f ca="1">IF('INF S5 272-354'!$AY6="|","|",DL$21+'INF S5 272-354'!$AY6)</f>
        <v>0.37867776620370369</v>
      </c>
      <c r="DM9" s="82">
        <f ca="1">IF('INF S5 272-354'!$AZ6="|","|",DM$21+'INF S5 272-354'!$AZ6)</f>
        <v>0.38792153935185186</v>
      </c>
      <c r="DN9" s="268"/>
      <c r="DO9" s="268">
        <f ca="1">IF('INF S5 272-354'!$AY6="|","|",DO$21+'INF S5 272-354'!$AY6)</f>
        <v>0.42034443287037032</v>
      </c>
      <c r="DP9" s="82">
        <f ca="1">IF('INF S5 272-354'!$AZ6="|","|",DP$21+'INF S5 272-354'!$AZ6)</f>
        <v>0.42958820601851855</v>
      </c>
      <c r="DQ9" s="268"/>
      <c r="DR9" s="268"/>
      <c r="DS9" s="190" t="str">
        <f ca="1">IF('INF S5 272-354'!$BA6="|","|",DS$21+'INF S5 272-354'!$BA6)</f>
        <v>|</v>
      </c>
      <c r="DT9" s="268">
        <f ca="1">IF('INF S5 272-354'!$AY6="|","|",DT$21+'INF S5 272-354'!$AY6)</f>
        <v>0.48284443287037038</v>
      </c>
      <c r="DU9" s="82">
        <f ca="1">IF('INF S5 272-354'!$AZ6="|","|",DU$21+'INF S5 272-354'!$AZ6)</f>
        <v>0.51292153935185192</v>
      </c>
      <c r="DV9" s="268"/>
      <c r="DW9" s="82">
        <f ca="1">IF('INF S5 272-354'!$AZ6="|","|",DW$21+'INF S5 272-354'!$AZ6)</f>
        <v>0.55458820601851855</v>
      </c>
      <c r="DX9" s="268">
        <f ca="1">IF('INF S5 272-354'!$AY6="|","|",DX$21+'INF S5 272-354'!$AY6)</f>
        <v>0.56617776620370375</v>
      </c>
      <c r="DY9" s="82">
        <f ca="1">IF('INF S5 272-354'!$AZ6="|","|",DY$21+'INF S5 272-354'!$AZ6)</f>
        <v>0.59625487268518518</v>
      </c>
      <c r="DZ9" s="268"/>
      <c r="EA9" s="268"/>
      <c r="EB9" s="190" t="str">
        <f ca="1">IF('INF S5 272-354'!$BA6="|","|",EB$21+'INF S5 272-354'!$BA6)</f>
        <v>|</v>
      </c>
      <c r="EC9" s="268">
        <f ca="1">IF('INF S5 272-354'!$AY6="|","|",EC$21+'INF S5 272-354'!$AY6)</f>
        <v>0.64951109953703701</v>
      </c>
      <c r="ED9" s="82">
        <f ca="1">IF('INF S5 272-354'!$AZ6="|","|",ED$21+'INF S5 272-354'!$AZ6)</f>
        <v>0.67958820601851855</v>
      </c>
      <c r="EE9" s="268"/>
      <c r="EF9" s="268">
        <f ca="1">IF('INF S5 272-354'!$AY6="|","|",EF$21+'INF S5 272-354'!$AY6)</f>
        <v>0.71201109953703701</v>
      </c>
      <c r="EG9" s="82">
        <f ca="1">IF('INF S5 272-354'!$AZ6="|","|",EG$21+'INF S5 272-354'!$AZ6)</f>
        <v>0.72125487268518518</v>
      </c>
      <c r="EH9" s="268"/>
      <c r="EI9" s="268">
        <f ca="1">IF('INF S5 272-354'!$AY6="|","|",EI$21+'INF S5 272-354'!$AY6)</f>
        <v>0.75367776620370375</v>
      </c>
      <c r="EJ9" s="82">
        <f ca="1">IF('INF S5 272-354'!$AZ6="|","|",EJ$21+'INF S5 272-354'!$AZ6)</f>
        <v>0.76292153935185192</v>
      </c>
      <c r="EK9" s="268"/>
      <c r="EL9" s="268">
        <f ca="1">IF('INF S5 272-354'!$AY6="|","|",EL$21+'INF S5 272-354'!$AY6)</f>
        <v>0.79534443287037027</v>
      </c>
      <c r="EM9" s="268"/>
      <c r="EN9" s="190" t="str">
        <f ca="1">IF('INF S5 272-354'!$BA6="|","|",EN$21+'INF S5 272-354'!$BA6)</f>
        <v>|</v>
      </c>
      <c r="EO9" s="268"/>
      <c r="EP9" s="268">
        <f ca="1">IF('INF S5 272-354'!$AY6="|","|",EP$21+'INF S5 272-354'!$AY6)</f>
        <v>0.83701109953703701</v>
      </c>
      <c r="EQ9" s="82">
        <f ca="1">IF('INF S5 272-354'!$AZ6="|","|",EQ$21+'INF S5 272-354'!$AZ6)</f>
        <v>0.84625487268518518</v>
      </c>
      <c r="ER9" s="268"/>
      <c r="ES9" s="82">
        <f ca="1">IF('INF S5 272-354'!$AZ6="|","|",ES$21+'INF S5 272-354'!$AZ6)</f>
        <v>0.88792153935185192</v>
      </c>
      <c r="ET9" s="268">
        <f ca="1">IF('INF S5 272-354'!$AY6="|","|",ET$21+'INF S5 272-354'!$AY6)</f>
        <v>0.89951109953703701</v>
      </c>
      <c r="EU9" s="82">
        <f ca="1">IF('INF S5 272-354'!$AZ6="|","|",EU$21+'INF S5 272-354'!$AZ6)</f>
        <v>0.92958820601851855</v>
      </c>
      <c r="EV9" s="268"/>
      <c r="EW9" s="83"/>
      <c r="EX9" s="83"/>
      <c r="EY9" s="83">
        <f ca="1">IF('INF S5 272-354'!$AY6="|","|",EY$21+'INF S5 272-354'!$AY6)</f>
        <v>0.98284443287037049</v>
      </c>
      <c r="EZ9" s="83">
        <f ca="1">IF('INF S5 272-354'!$AY6="|","|",EZ$21+'INF S5 272-354'!$AY6)</f>
        <v>1.024511099537037</v>
      </c>
    </row>
    <row r="10" spans="1:156">
      <c r="A10" s="185">
        <f ca="1">'INF S5 272-354'!$AH7</f>
        <v>46.686999999999983</v>
      </c>
      <c r="B10" s="154" t="str">
        <f ca="1">'INF S5 272-354'!$AI7</f>
        <v>Solec Wlkp.</v>
      </c>
      <c r="C10" s="99"/>
      <c r="D10" s="83">
        <f ca="1">IF('INF S5 272-354'!$AQ7="|","|",D$7+'INF S5 272-354'!$AQ7)</f>
        <v>0.207458998015873</v>
      </c>
      <c r="E10" s="83"/>
      <c r="F10" s="82" t="str">
        <f ca="1">IF('INF S5 272-354'!$AR7="|","|",F$7+'INF S5 272-354'!$AR7)</f>
        <v>|</v>
      </c>
      <c r="G10" s="83">
        <f ca="1">IF('INF S5 272-354'!$AQ7="|","|",G$7+'INF S5 272-354'!$AQ7)</f>
        <v>0.24912566468253969</v>
      </c>
      <c r="H10" s="83"/>
      <c r="I10" s="82" t="str">
        <f ca="1">IF('INF S5 272-354'!$AR7="|","|",I$7+'INF S5 272-354'!$AR7)</f>
        <v>|</v>
      </c>
      <c r="J10" s="83">
        <f ca="1">IF('INF S5 272-354'!$AQ7="|","|",J$7+'INF S5 272-354'!$AQ7)</f>
        <v>0.29079233134920635</v>
      </c>
      <c r="K10" s="83"/>
      <c r="L10" s="82" t="str">
        <f ca="1">IF('INF S5 272-354'!$AR7="|","|",L$7+'INF S5 272-354'!$AR7)</f>
        <v>|</v>
      </c>
      <c r="M10" s="83">
        <f ca="1">IF('INF S5 272-354'!$AQ7="|","|",M$7+'INF S5 272-354'!$AQ7)</f>
        <v>0.33245899801587303</v>
      </c>
      <c r="N10" s="83"/>
      <c r="O10" s="82" t="str">
        <f ca="1">IF('INF S5 272-354'!$AR7="|","|",O$7+'INF S5 272-354'!$AR7)</f>
        <v>|</v>
      </c>
      <c r="P10" s="83">
        <f ca="1">IF('INF S5 272-354'!$AQ7="|","|",P$7+'INF S5 272-354'!$AQ7)</f>
        <v>0.39495899801587303</v>
      </c>
      <c r="Q10" s="190" t="str">
        <f ca="1">IF('INF S5 272-354'!$AS7="|","|",Q$7+'INF S5 272-354'!$AS7)</f>
        <v>|</v>
      </c>
      <c r="R10" s="83"/>
      <c r="S10" s="82" t="str">
        <f ca="1">IF('INF S5 272-354'!$AR7="|","|",S$7+'INF S5 272-354'!$AR7)</f>
        <v>|</v>
      </c>
      <c r="T10" s="83">
        <f ca="1">IF('INF S5 272-354'!$AQ7="|","|",T$7+'INF S5 272-354'!$AQ7)</f>
        <v>0.47829233134920635</v>
      </c>
      <c r="U10" s="82" t="str">
        <f ca="1">IF('INF S5 272-354'!$AR7="|","|",U$7+'INF S5 272-354'!$AR7)</f>
        <v>|</v>
      </c>
      <c r="V10" s="83"/>
      <c r="W10" s="82" t="str">
        <f ca="1">IF('INF S5 272-354'!$AR7="|","|",W$7+'INF S5 272-354'!$AR7)</f>
        <v>|</v>
      </c>
      <c r="X10" s="83">
        <f ca="1">IF('INF S5 272-354'!$AQ7="|","|",X$7+'INF S5 272-354'!$AQ7)</f>
        <v>0.56162566468253972</v>
      </c>
      <c r="Y10" s="190" t="str">
        <f ca="1">IF('INF S5 272-354'!$AS7="|","|",Y$7+'INF S5 272-354'!$AS7)</f>
        <v>|</v>
      </c>
      <c r="Z10" s="83"/>
      <c r="AA10" s="82" t="str">
        <f ca="1">IF('INF S5 272-354'!$AR7="|","|",AA$7+'INF S5 272-354'!$AR7)</f>
        <v>|</v>
      </c>
      <c r="AB10" s="83">
        <f ca="1">IF('INF S5 272-354'!$AQ7="|","|",AB$7+'INF S5 272-354'!$AQ7)</f>
        <v>0.62412566468253972</v>
      </c>
      <c r="AC10" s="83"/>
      <c r="AD10" s="82" t="str">
        <f ca="1">IF('INF S5 272-354'!$AR7="|","|",AD$7+'INF S5 272-354'!$AR7)</f>
        <v>|</v>
      </c>
      <c r="AE10" s="83">
        <f ca="1">IF('INF S5 272-354'!$AQ7="|","|",AE$7+'INF S5 272-354'!$AQ7)</f>
        <v>0.66579233134920635</v>
      </c>
      <c r="AF10" s="83"/>
      <c r="AG10" s="82" t="str">
        <f ca="1">IF('INF S5 272-354'!$AR7="|","|",AG$7+'INF S5 272-354'!$AR7)</f>
        <v>|</v>
      </c>
      <c r="AH10" s="83">
        <f ca="1">IF('INF S5 272-354'!$AQ7="|","|",AH$7+'INF S5 272-354'!$AQ7)</f>
        <v>0.70745899801587298</v>
      </c>
      <c r="AI10" s="83"/>
      <c r="AJ10" s="190" t="str">
        <f ca="1">IF('INF S5 272-354'!$AS7="|","|",AJ$7+'INF S5 272-354'!$AS7)</f>
        <v>|</v>
      </c>
      <c r="AK10" s="83">
        <f ca="1">IF('INF S5 272-354'!$AQ7="|","|",AK$7+'INF S5 272-354'!$AQ7)</f>
        <v>0.7491256646825396</v>
      </c>
      <c r="AL10" s="83"/>
      <c r="AM10" s="82" t="str">
        <f ca="1">IF('INF S5 272-354'!$AR7="|","|",AM$7+'INF S5 272-354'!$AR7)</f>
        <v>|</v>
      </c>
      <c r="AN10" s="83">
        <f ca="1">IF('INF S5 272-354'!$AQ7="|","|",AN$7+'INF S5 272-354'!$AQ7)</f>
        <v>0.8116256646825396</v>
      </c>
      <c r="AO10" s="82" t="str">
        <f ca="1">IF('INF S5 272-354'!$AR7="|","|",AO$7+'INF S5 272-354'!$AR7)</f>
        <v>|</v>
      </c>
      <c r="AP10" s="83"/>
      <c r="AQ10" s="82" t="str">
        <f ca="1">IF('INF S5 272-354'!$AR7="|","|",AQ$7+'INF S5 272-354'!$AR7)</f>
        <v>|</v>
      </c>
      <c r="AR10" s="83">
        <f ca="1">IF('INF S5 272-354'!$AQ7="|","|",AR$7+'INF S5 272-354'!$AQ7)</f>
        <v>0.89495899801587298</v>
      </c>
      <c r="AS10" s="190" t="str">
        <f ca="1">IF('INF S5 272-354'!$AS7="|","|",AS$7+'INF S5 272-354'!$AS7)</f>
        <v>|</v>
      </c>
      <c r="AT10" s="83">
        <f ca="1">IF('INF S5 272-354'!$AQ7="|","|",AT$7+'INF S5 272-354'!$AQ7)</f>
        <v>0.9366256646825396</v>
      </c>
      <c r="AU10" s="83">
        <f ca="1">IF('INF S5 272-354'!$AQ7="|","|",AU$7+'INF S5 272-354'!$AQ7)</f>
        <v>0.97829233134920623</v>
      </c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Z10" s="185">
        <f ca="1">'INF S5 272-354'!$AH7</f>
        <v>46.686999999999983</v>
      </c>
      <c r="DA10" s="154" t="str">
        <f ca="1">'INF S5 272-354'!$AI7</f>
        <v>Solec Wlkp.</v>
      </c>
      <c r="DB10" s="99"/>
      <c r="DC10" s="268">
        <f ca="1">IF('INF S5 272-354'!$AY7="|","|",DC$21+'INF S5 272-354'!$AY7)</f>
        <v>0.25083478009259258</v>
      </c>
      <c r="DD10" s="82" t="str">
        <f ca="1">IF('INF S5 272-354'!$AZ7="|","|",DD$21+'INF S5 272-354'!$AZ7)</f>
        <v>|</v>
      </c>
      <c r="DE10" s="268"/>
      <c r="DF10" s="268">
        <f ca="1">IF('INF S5 272-354'!$AY7="|","|",DF$21+'INF S5 272-354'!$AY7)</f>
        <v>0.29250144675925926</v>
      </c>
      <c r="DG10" s="190" t="str">
        <f ca="1">IF('INF S5 272-354'!$BA7="|","|",DG$21+'INF S5 272-354'!$BA7)</f>
        <v>|</v>
      </c>
      <c r="DH10" s="268"/>
      <c r="DI10" s="268">
        <f ca="1">IF('INF S5 272-354'!$AY7="|","|",DI$21+'INF S5 272-354'!$AY7)</f>
        <v>0.33416811342592589</v>
      </c>
      <c r="DJ10" s="82" t="str">
        <f ca="1">IF('INF S5 272-354'!$AZ7="|","|",DJ$21+'INF S5 272-354'!$AZ7)</f>
        <v>|</v>
      </c>
      <c r="DK10" s="268"/>
      <c r="DL10" s="268">
        <f ca="1">IF('INF S5 272-354'!$AY7="|","|",DL$21+'INF S5 272-354'!$AY7)</f>
        <v>0.37583478009259258</v>
      </c>
      <c r="DM10" s="82" t="str">
        <f ca="1">IF('INF S5 272-354'!$AZ7="|","|",DM$21+'INF S5 272-354'!$AZ7)</f>
        <v>|</v>
      </c>
      <c r="DN10" s="268"/>
      <c r="DO10" s="268">
        <f ca="1">IF('INF S5 272-354'!$AY7="|","|",DO$21+'INF S5 272-354'!$AY7)</f>
        <v>0.41750144675925921</v>
      </c>
      <c r="DP10" s="82" t="str">
        <f ca="1">IF('INF S5 272-354'!$AZ7="|","|",DP$21+'INF S5 272-354'!$AZ7)</f>
        <v>|</v>
      </c>
      <c r="DQ10" s="268"/>
      <c r="DR10" s="268"/>
      <c r="DS10" s="190" t="str">
        <f ca="1">IF('INF S5 272-354'!$BA7="|","|",DS$21+'INF S5 272-354'!$BA7)</f>
        <v>|</v>
      </c>
      <c r="DT10" s="268">
        <f ca="1">IF('INF S5 272-354'!$AY7="|","|",DT$21+'INF S5 272-354'!$AY7)</f>
        <v>0.48000144675925926</v>
      </c>
      <c r="DU10" s="82" t="str">
        <f ca="1">IF('INF S5 272-354'!$AZ7="|","|",DU$21+'INF S5 272-354'!$AZ7)</f>
        <v>|</v>
      </c>
      <c r="DV10" s="268"/>
      <c r="DW10" s="82" t="str">
        <f ca="1">IF('INF S5 272-354'!$AZ7="|","|",DW$21+'INF S5 272-354'!$AZ7)</f>
        <v>|</v>
      </c>
      <c r="DX10" s="268">
        <f ca="1">IF('INF S5 272-354'!$AY7="|","|",DX$21+'INF S5 272-354'!$AY7)</f>
        <v>0.56333478009259264</v>
      </c>
      <c r="DY10" s="82" t="str">
        <f ca="1">IF('INF S5 272-354'!$AZ7="|","|",DY$21+'INF S5 272-354'!$AZ7)</f>
        <v>|</v>
      </c>
      <c r="DZ10" s="268"/>
      <c r="EA10" s="268"/>
      <c r="EB10" s="190" t="str">
        <f ca="1">IF('INF S5 272-354'!$BA7="|","|",EB$21+'INF S5 272-354'!$BA7)</f>
        <v>|</v>
      </c>
      <c r="EC10" s="268">
        <f ca="1">IF('INF S5 272-354'!$AY7="|","|",EC$21+'INF S5 272-354'!$AY7)</f>
        <v>0.64666811342592601</v>
      </c>
      <c r="ED10" s="82" t="str">
        <f ca="1">IF('INF S5 272-354'!$AZ7="|","|",ED$21+'INF S5 272-354'!$AZ7)</f>
        <v>|</v>
      </c>
      <c r="EE10" s="268"/>
      <c r="EF10" s="268">
        <f ca="1">IF('INF S5 272-354'!$AY7="|","|",EF$21+'INF S5 272-354'!$AY7)</f>
        <v>0.70916811342592601</v>
      </c>
      <c r="EG10" s="82" t="str">
        <f ca="1">IF('INF S5 272-354'!$AZ7="|","|",EG$21+'INF S5 272-354'!$AZ7)</f>
        <v>|</v>
      </c>
      <c r="EH10" s="268"/>
      <c r="EI10" s="268">
        <f ca="1">IF('INF S5 272-354'!$AY7="|","|",EI$21+'INF S5 272-354'!$AY7)</f>
        <v>0.75083478009259264</v>
      </c>
      <c r="EJ10" s="82" t="str">
        <f ca="1">IF('INF S5 272-354'!$AZ7="|","|",EJ$21+'INF S5 272-354'!$AZ7)</f>
        <v>|</v>
      </c>
      <c r="EK10" s="268"/>
      <c r="EL10" s="268">
        <f ca="1">IF('INF S5 272-354'!$AY7="|","|",EL$21+'INF S5 272-354'!$AY7)</f>
        <v>0.79250144675925926</v>
      </c>
      <c r="EM10" s="268"/>
      <c r="EN10" s="190" t="str">
        <f ca="1">IF('INF S5 272-354'!$BA7="|","|",EN$21+'INF S5 272-354'!$BA7)</f>
        <v>|</v>
      </c>
      <c r="EO10" s="268"/>
      <c r="EP10" s="268">
        <f ca="1">IF('INF S5 272-354'!$AY7="|","|",EP$21+'INF S5 272-354'!$AY7)</f>
        <v>0.83416811342592601</v>
      </c>
      <c r="EQ10" s="82" t="str">
        <f ca="1">IF('INF S5 272-354'!$AZ7="|","|",EQ$21+'INF S5 272-354'!$AZ7)</f>
        <v>|</v>
      </c>
      <c r="ER10" s="268"/>
      <c r="ES10" s="82" t="str">
        <f ca="1">IF('INF S5 272-354'!$AZ7="|","|",ES$21+'INF S5 272-354'!$AZ7)</f>
        <v>|</v>
      </c>
      <c r="ET10" s="268">
        <f ca="1">IF('INF S5 272-354'!$AY7="|","|",ET$21+'INF S5 272-354'!$AY7)</f>
        <v>0.89666811342592601</v>
      </c>
      <c r="EU10" s="82" t="str">
        <f ca="1">IF('INF S5 272-354'!$AZ7="|","|",EU$21+'INF S5 272-354'!$AZ7)</f>
        <v>|</v>
      </c>
      <c r="EV10" s="268"/>
      <c r="EW10" s="83"/>
      <c r="EX10" s="83"/>
      <c r="EY10" s="83">
        <f ca="1">IF('INF S5 272-354'!$AY7="|","|",EY$21+'INF S5 272-354'!$AY7)</f>
        <v>0.98000144675925938</v>
      </c>
      <c r="EZ10" s="83">
        <f ca="1">IF('INF S5 272-354'!$AY7="|","|",EZ$21+'INF S5 272-354'!$AY7)</f>
        <v>1.021668113425926</v>
      </c>
    </row>
    <row r="11" spans="1:156">
      <c r="A11" s="185">
        <f ca="1">'INF S5 272-354'!$AH8</f>
        <v>43.338999999999999</v>
      </c>
      <c r="B11" s="153" t="str">
        <f ca="1">'INF S5 272-354'!$AI8</f>
        <v>Sulęcinek</v>
      </c>
      <c r="C11" s="99"/>
      <c r="D11" s="83">
        <f ca="1">IF('INF S5 272-354'!$AQ8="|","|",D$7+'INF S5 272-354'!$AQ8)</f>
        <v>0.20970997023809523</v>
      </c>
      <c r="E11" s="83"/>
      <c r="F11" s="82" t="str">
        <f ca="1">IF('INF S5 272-354'!$AR8="|","|",F$7+'INF S5 272-354'!$AR8)</f>
        <v>|</v>
      </c>
      <c r="G11" s="83">
        <f ca="1">IF('INF S5 272-354'!$AQ8="|","|",G$7+'INF S5 272-354'!$AQ8)</f>
        <v>0.25137663690476192</v>
      </c>
      <c r="H11" s="83"/>
      <c r="I11" s="82" t="str">
        <f ca="1">IF('INF S5 272-354'!$AR8="|","|",I$7+'INF S5 272-354'!$AR8)</f>
        <v>|</v>
      </c>
      <c r="J11" s="83">
        <f ca="1">IF('INF S5 272-354'!$AQ8="|","|",J$7+'INF S5 272-354'!$AQ8)</f>
        <v>0.29304330357142855</v>
      </c>
      <c r="K11" s="83"/>
      <c r="L11" s="82" t="str">
        <f ca="1">IF('INF S5 272-354'!$AR8="|","|",L$7+'INF S5 272-354'!$AR8)</f>
        <v>|</v>
      </c>
      <c r="M11" s="83">
        <f ca="1">IF('INF S5 272-354'!$AQ8="|","|",M$7+'INF S5 272-354'!$AQ8)</f>
        <v>0.33470997023809523</v>
      </c>
      <c r="N11" s="83"/>
      <c r="O11" s="82" t="str">
        <f ca="1">IF('INF S5 272-354'!$AR8="|","|",O$7+'INF S5 272-354'!$AR8)</f>
        <v>|</v>
      </c>
      <c r="P11" s="83">
        <f ca="1">IF('INF S5 272-354'!$AQ8="|","|",P$7+'INF S5 272-354'!$AQ8)</f>
        <v>0.39720997023809523</v>
      </c>
      <c r="Q11" s="190" t="str">
        <f ca="1">IF('INF S5 272-354'!$AS8="|","|",Q$7+'INF S5 272-354'!$AS8)</f>
        <v>|</v>
      </c>
      <c r="R11" s="83"/>
      <c r="S11" s="82" t="str">
        <f ca="1">IF('INF S5 272-354'!$AR8="|","|",S$7+'INF S5 272-354'!$AR8)</f>
        <v>|</v>
      </c>
      <c r="T11" s="83">
        <f ca="1">IF('INF S5 272-354'!$AQ8="|","|",T$7+'INF S5 272-354'!$AQ8)</f>
        <v>0.48054330357142855</v>
      </c>
      <c r="U11" s="82" t="str">
        <f ca="1">IF('INF S5 272-354'!$AR8="|","|",U$7+'INF S5 272-354'!$AR8)</f>
        <v>|</v>
      </c>
      <c r="V11" s="83"/>
      <c r="W11" s="82" t="str">
        <f ca="1">IF('INF S5 272-354'!$AR8="|","|",W$7+'INF S5 272-354'!$AR8)</f>
        <v>|</v>
      </c>
      <c r="X11" s="83">
        <f ca="1">IF('INF S5 272-354'!$AQ8="|","|",X$7+'INF S5 272-354'!$AQ8)</f>
        <v>0.56387663690476197</v>
      </c>
      <c r="Y11" s="190" t="str">
        <f ca="1">IF('INF S5 272-354'!$AS8="|","|",Y$7+'INF S5 272-354'!$AS8)</f>
        <v>|</v>
      </c>
      <c r="Z11" s="83"/>
      <c r="AA11" s="82" t="str">
        <f ca="1">IF('INF S5 272-354'!$AR8="|","|",AA$7+'INF S5 272-354'!$AR8)</f>
        <v>|</v>
      </c>
      <c r="AB11" s="83">
        <f ca="1">IF('INF S5 272-354'!$AQ8="|","|",AB$7+'INF S5 272-354'!$AQ8)</f>
        <v>0.62637663690476197</v>
      </c>
      <c r="AC11" s="83"/>
      <c r="AD11" s="82" t="str">
        <f ca="1">IF('INF S5 272-354'!$AR8="|","|",AD$7+'INF S5 272-354'!$AR8)</f>
        <v>|</v>
      </c>
      <c r="AE11" s="83">
        <f ca="1">IF('INF S5 272-354'!$AQ8="|","|",AE$7+'INF S5 272-354'!$AQ8)</f>
        <v>0.6680433035714286</v>
      </c>
      <c r="AF11" s="83"/>
      <c r="AG11" s="82" t="str">
        <f ca="1">IF('INF S5 272-354'!$AR8="|","|",AG$7+'INF S5 272-354'!$AR8)</f>
        <v>|</v>
      </c>
      <c r="AH11" s="83">
        <f ca="1">IF('INF S5 272-354'!$AQ8="|","|",AH$7+'INF S5 272-354'!$AQ8)</f>
        <v>0.70970997023809523</v>
      </c>
      <c r="AI11" s="83"/>
      <c r="AJ11" s="190" t="str">
        <f ca="1">IF('INF S5 272-354'!$AS8="|","|",AJ$7+'INF S5 272-354'!$AS8)</f>
        <v>|</v>
      </c>
      <c r="AK11" s="83">
        <f ca="1">IF('INF S5 272-354'!$AQ8="|","|",AK$7+'INF S5 272-354'!$AQ8)</f>
        <v>0.75137663690476186</v>
      </c>
      <c r="AL11" s="83"/>
      <c r="AM11" s="82" t="str">
        <f ca="1">IF('INF S5 272-354'!$AR8="|","|",AM$7+'INF S5 272-354'!$AR8)</f>
        <v>|</v>
      </c>
      <c r="AN11" s="83">
        <f ca="1">IF('INF S5 272-354'!$AQ8="|","|",AN$7+'INF S5 272-354'!$AQ8)</f>
        <v>0.81387663690476186</v>
      </c>
      <c r="AO11" s="82" t="str">
        <f ca="1">IF('INF S5 272-354'!$AR8="|","|",AO$7+'INF S5 272-354'!$AR8)</f>
        <v>|</v>
      </c>
      <c r="AP11" s="83"/>
      <c r="AQ11" s="82" t="str">
        <f ca="1">IF('INF S5 272-354'!$AR8="|","|",AQ$7+'INF S5 272-354'!$AR8)</f>
        <v>|</v>
      </c>
      <c r="AR11" s="83">
        <f ca="1">IF('INF S5 272-354'!$AQ8="|","|",AR$7+'INF S5 272-354'!$AQ8)</f>
        <v>0.89720997023809523</v>
      </c>
      <c r="AS11" s="190" t="str">
        <f ca="1">IF('INF S5 272-354'!$AS8="|","|",AS$7+'INF S5 272-354'!$AS8)</f>
        <v>|</v>
      </c>
      <c r="AT11" s="83">
        <f ca="1">IF('INF S5 272-354'!$AQ8="|","|",AT$7+'INF S5 272-354'!$AQ8)</f>
        <v>0.93887663690476186</v>
      </c>
      <c r="AU11" s="83">
        <f ca="1">IF('INF S5 272-354'!$AQ8="|","|",AU$7+'INF S5 272-354'!$AQ8)</f>
        <v>0.98054330357142849</v>
      </c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Z11" s="185">
        <f ca="1">'INF S5 272-354'!$AH8</f>
        <v>43.338999999999999</v>
      </c>
      <c r="DA11" s="153" t="str">
        <f ca="1">'INF S5 272-354'!$AI8</f>
        <v>Sulęcinek</v>
      </c>
      <c r="DB11" s="99"/>
      <c r="DC11" s="268">
        <f ca="1">IF('INF S5 272-354'!$AY8="|","|",DC$21+'INF S5 272-354'!$AY8)</f>
        <v>0.24858380787037038</v>
      </c>
      <c r="DD11" s="82" t="str">
        <f ca="1">IF('INF S5 272-354'!$AZ8="|","|",DD$21+'INF S5 272-354'!$AZ8)</f>
        <v>|</v>
      </c>
      <c r="DE11" s="268"/>
      <c r="DF11" s="268">
        <f ca="1">IF('INF S5 272-354'!$AY8="|","|",DF$21+'INF S5 272-354'!$AY8)</f>
        <v>0.29025047453703706</v>
      </c>
      <c r="DG11" s="190" t="str">
        <f ca="1">IF('INF S5 272-354'!$BA8="|","|",DG$21+'INF S5 272-354'!$BA8)</f>
        <v>|</v>
      </c>
      <c r="DH11" s="268"/>
      <c r="DI11" s="268">
        <f ca="1">IF('INF S5 272-354'!$AY8="|","|",DI$21+'INF S5 272-354'!$AY8)</f>
        <v>0.33191714120370369</v>
      </c>
      <c r="DJ11" s="82" t="str">
        <f ca="1">IF('INF S5 272-354'!$AZ8="|","|",DJ$21+'INF S5 272-354'!$AZ8)</f>
        <v>|</v>
      </c>
      <c r="DK11" s="268"/>
      <c r="DL11" s="268">
        <f ca="1">IF('INF S5 272-354'!$AY8="|","|",DL$21+'INF S5 272-354'!$AY8)</f>
        <v>0.37358380787037038</v>
      </c>
      <c r="DM11" s="82" t="str">
        <f ca="1">IF('INF S5 272-354'!$AZ8="|","|",DM$21+'INF S5 272-354'!$AZ8)</f>
        <v>|</v>
      </c>
      <c r="DN11" s="268"/>
      <c r="DO11" s="268">
        <f ca="1">IF('INF S5 272-354'!$AY8="|","|",DO$21+'INF S5 272-354'!$AY8)</f>
        <v>0.41525047453703701</v>
      </c>
      <c r="DP11" s="82" t="str">
        <f ca="1">IF('INF S5 272-354'!$AZ8="|","|",DP$21+'INF S5 272-354'!$AZ8)</f>
        <v>|</v>
      </c>
      <c r="DQ11" s="268"/>
      <c r="DR11" s="268"/>
      <c r="DS11" s="190" t="str">
        <f ca="1">IF('INF S5 272-354'!$BA8="|","|",DS$21+'INF S5 272-354'!$BA8)</f>
        <v>|</v>
      </c>
      <c r="DT11" s="268">
        <f ca="1">IF('INF S5 272-354'!$AY8="|","|",DT$21+'INF S5 272-354'!$AY8)</f>
        <v>0.47775047453703706</v>
      </c>
      <c r="DU11" s="82" t="str">
        <f ca="1">IF('INF S5 272-354'!$AZ8="|","|",DU$21+'INF S5 272-354'!$AZ8)</f>
        <v>|</v>
      </c>
      <c r="DV11" s="268"/>
      <c r="DW11" s="82" t="str">
        <f ca="1">IF('INF S5 272-354'!$AZ8="|","|",DW$21+'INF S5 272-354'!$AZ8)</f>
        <v>|</v>
      </c>
      <c r="DX11" s="268">
        <f ca="1">IF('INF S5 272-354'!$AY8="|","|",DX$21+'INF S5 272-354'!$AY8)</f>
        <v>0.56108380787037038</v>
      </c>
      <c r="DY11" s="82" t="str">
        <f ca="1">IF('INF S5 272-354'!$AZ8="|","|",DY$21+'INF S5 272-354'!$AZ8)</f>
        <v>|</v>
      </c>
      <c r="DZ11" s="268"/>
      <c r="EA11" s="268"/>
      <c r="EB11" s="190" t="str">
        <f ca="1">IF('INF S5 272-354'!$BA8="|","|",EB$21+'INF S5 272-354'!$BA8)</f>
        <v>|</v>
      </c>
      <c r="EC11" s="268">
        <f ca="1">IF('INF S5 272-354'!$AY8="|","|",EC$21+'INF S5 272-354'!$AY8)</f>
        <v>0.64441714120370375</v>
      </c>
      <c r="ED11" s="82" t="str">
        <f ca="1">IF('INF S5 272-354'!$AZ8="|","|",ED$21+'INF S5 272-354'!$AZ8)</f>
        <v>|</v>
      </c>
      <c r="EE11" s="268"/>
      <c r="EF11" s="268">
        <f ca="1">IF('INF S5 272-354'!$AY8="|","|",EF$21+'INF S5 272-354'!$AY8)</f>
        <v>0.70691714120370375</v>
      </c>
      <c r="EG11" s="82" t="str">
        <f ca="1">IF('INF S5 272-354'!$AZ8="|","|",EG$21+'INF S5 272-354'!$AZ8)</f>
        <v>|</v>
      </c>
      <c r="EH11" s="268"/>
      <c r="EI11" s="268">
        <f ca="1">IF('INF S5 272-354'!$AY8="|","|",EI$21+'INF S5 272-354'!$AY8)</f>
        <v>0.74858380787037038</v>
      </c>
      <c r="EJ11" s="82" t="str">
        <f ca="1">IF('INF S5 272-354'!$AZ8="|","|",EJ$21+'INF S5 272-354'!$AZ8)</f>
        <v>|</v>
      </c>
      <c r="EK11" s="268"/>
      <c r="EL11" s="268">
        <f ca="1">IF('INF S5 272-354'!$AY8="|","|",EL$21+'INF S5 272-354'!$AY8)</f>
        <v>0.79025047453703701</v>
      </c>
      <c r="EM11" s="268"/>
      <c r="EN11" s="190" t="str">
        <f ca="1">IF('INF S5 272-354'!$BA8="|","|",EN$21+'INF S5 272-354'!$BA8)</f>
        <v>|</v>
      </c>
      <c r="EO11" s="268"/>
      <c r="EP11" s="268">
        <f ca="1">IF('INF S5 272-354'!$AY8="|","|",EP$21+'INF S5 272-354'!$AY8)</f>
        <v>0.83191714120370375</v>
      </c>
      <c r="EQ11" s="82" t="str">
        <f ca="1">IF('INF S5 272-354'!$AZ8="|","|",EQ$21+'INF S5 272-354'!$AZ8)</f>
        <v>|</v>
      </c>
      <c r="ER11" s="268"/>
      <c r="ES11" s="82" t="str">
        <f ca="1">IF('INF S5 272-354'!$AZ8="|","|",ES$21+'INF S5 272-354'!$AZ8)</f>
        <v>|</v>
      </c>
      <c r="ET11" s="268">
        <f ca="1">IF('INF S5 272-354'!$AY8="|","|",ET$21+'INF S5 272-354'!$AY8)</f>
        <v>0.89441714120370375</v>
      </c>
      <c r="EU11" s="82" t="str">
        <f ca="1">IF('INF S5 272-354'!$AZ8="|","|",EU$21+'INF S5 272-354'!$AZ8)</f>
        <v>|</v>
      </c>
      <c r="EV11" s="268"/>
      <c r="EW11" s="83"/>
      <c r="EX11" s="83"/>
      <c r="EY11" s="83">
        <f ca="1">IF('INF S5 272-354'!$AY8="|","|",EY$21+'INF S5 272-354'!$AY8)</f>
        <v>0.97775047453703712</v>
      </c>
      <c r="EZ11" s="83">
        <f ca="1">IF('INF S5 272-354'!$AY8="|","|",EZ$21+'INF S5 272-354'!$AY8)</f>
        <v>1.0194171412037036</v>
      </c>
    </row>
    <row r="12" spans="1:156" s="18" customFormat="1">
      <c r="A12" s="147">
        <f ca="1">'INF S5 272-354'!$AH9</f>
        <v>33.867999999999995</v>
      </c>
      <c r="B12" s="262" t="str">
        <f ca="1">'INF S5 272-354'!$AI9</f>
        <v>Środa Wlkp.</v>
      </c>
      <c r="C12" s="98"/>
      <c r="D12" s="84">
        <f ca="1">IF('INF S5 272-354'!$AQ9="|","|",D$7+'INF S5 272-354'!$AQ9)</f>
        <v>0.21429958829365078</v>
      </c>
      <c r="E12" s="84">
        <v>0.23472222222222219</v>
      </c>
      <c r="F12" s="86">
        <f ca="1">IF('INF S5 272-354'!$AR9="|","|",F$7+'INF S5 272-354'!$AR9)</f>
        <v>0.24631211144179893</v>
      </c>
      <c r="G12" s="84">
        <f ca="1">IF('INF S5 272-354'!$AQ9="|","|",G$7+'INF S5 272-354'!$AQ9)</f>
        <v>0.25596625496031744</v>
      </c>
      <c r="H12" s="84">
        <v>0.27638888888888885</v>
      </c>
      <c r="I12" s="86">
        <f ca="1">IF('INF S5 272-354'!$AR9="|","|",I$7+'INF S5 272-354'!$AR9)</f>
        <v>0.28797877810846556</v>
      </c>
      <c r="J12" s="84">
        <f ca="1">IF('INF S5 272-354'!$AQ9="|","|",J$7+'INF S5 272-354'!$AQ9)</f>
        <v>0.29763292162698413</v>
      </c>
      <c r="K12" s="84">
        <v>0.31805555555555554</v>
      </c>
      <c r="L12" s="86">
        <f ca="1">IF('INF S5 272-354'!$AR9="|","|",L$7+'INF S5 272-354'!$AR9)</f>
        <v>0.32964544477513225</v>
      </c>
      <c r="M12" s="84">
        <f ca="1">IF('INF S5 272-354'!$AQ9="|","|",M$7+'INF S5 272-354'!$AQ9)</f>
        <v>0.33929958829365081</v>
      </c>
      <c r="N12" s="84">
        <v>0.35972222222222222</v>
      </c>
      <c r="O12" s="86">
        <f ca="1">IF('INF S5 272-354'!$AR9="|","|",O$7+'INF S5 272-354'!$AR9)</f>
        <v>0.37131211144179888</v>
      </c>
      <c r="P12" s="84">
        <f ca="1">IF('INF S5 272-354'!$AQ9="|","|",P$7+'INF S5 272-354'!$AQ9)</f>
        <v>0.40179958829365081</v>
      </c>
      <c r="Q12" s="85">
        <f ca="1">IF('INF S5 272-354'!$AS9="|","|",Q$7+'INF S5 272-354'!$AS9)</f>
        <v>0.41353433366402115</v>
      </c>
      <c r="R12" s="84">
        <v>0.44305555555555554</v>
      </c>
      <c r="S12" s="86">
        <f ca="1">IF('INF S5 272-354'!$AR9="|","|",S$7+'INF S5 272-354'!$AR9)</f>
        <v>0.45464544477513225</v>
      </c>
      <c r="T12" s="84">
        <f ca="1">IF('INF S5 272-354'!$AQ9="|","|",T$7+'INF S5 272-354'!$AQ9)</f>
        <v>0.48513292162698413</v>
      </c>
      <c r="U12" s="86">
        <f ca="1">IF('INF S5 272-354'!$AR9="|","|",U$7+'INF S5 272-354'!$AR9)</f>
        <v>0.49631211144179888</v>
      </c>
      <c r="V12" s="84">
        <v>0.52638888888888891</v>
      </c>
      <c r="W12" s="86">
        <f ca="1">IF('INF S5 272-354'!$AR9="|","|",W$7+'INF S5 272-354'!$AR9)</f>
        <v>0.53797877810846562</v>
      </c>
      <c r="X12" s="84">
        <f ca="1">IF('INF S5 272-354'!$AQ9="|","|",X$7+'INF S5 272-354'!$AQ9)</f>
        <v>0.56846625496031744</v>
      </c>
      <c r="Y12" s="85">
        <f ca="1">IF('INF S5 272-354'!$AS9="|","|",Y$7+'INF S5 272-354'!$AS9)</f>
        <v>0.58020100033068778</v>
      </c>
      <c r="Z12" s="84">
        <v>0.60972222222222217</v>
      </c>
      <c r="AA12" s="86">
        <f ca="1">IF('INF S5 272-354'!$AR9="|","|",AA$7+'INF S5 272-354'!$AR9)</f>
        <v>0.62131211144179888</v>
      </c>
      <c r="AB12" s="84">
        <f ca="1">IF('INF S5 272-354'!$AQ9="|","|",AB$7+'INF S5 272-354'!$AQ9)</f>
        <v>0.63096625496031744</v>
      </c>
      <c r="AC12" s="84">
        <v>0.65138888888888891</v>
      </c>
      <c r="AD12" s="86">
        <f ca="1">IF('INF S5 272-354'!$AR9="|","|",AD$7+'INF S5 272-354'!$AR9)</f>
        <v>0.66297877810846562</v>
      </c>
      <c r="AE12" s="84">
        <f ca="1">IF('INF S5 272-354'!$AQ9="|","|",AE$7+'INF S5 272-354'!$AQ9)</f>
        <v>0.67263292162698407</v>
      </c>
      <c r="AF12" s="84">
        <v>0.69305555555555554</v>
      </c>
      <c r="AG12" s="86">
        <f ca="1">IF('INF S5 272-354'!$AR9="|","|",AG$7+'INF S5 272-354'!$AR9)</f>
        <v>0.70464544477513225</v>
      </c>
      <c r="AH12" s="84">
        <f ca="1">IF('INF S5 272-354'!$AQ9="|","|",AH$7+'INF S5 272-354'!$AQ9)</f>
        <v>0.7142995882936507</v>
      </c>
      <c r="AI12" s="84">
        <v>0.73472222222222217</v>
      </c>
      <c r="AJ12" s="85">
        <f ca="1">IF('INF S5 272-354'!$AS9="|","|",AJ$7+'INF S5 272-354'!$AS9)</f>
        <v>0.74686766699735441</v>
      </c>
      <c r="AK12" s="84">
        <f ca="1">IF('INF S5 272-354'!$AQ9="|","|",AK$7+'INF S5 272-354'!$AQ9)</f>
        <v>0.75596625496031733</v>
      </c>
      <c r="AL12" s="84">
        <v>0.77638888888888891</v>
      </c>
      <c r="AM12" s="86">
        <f ca="1">IF('INF S5 272-354'!$AR9="|","|",AM$7+'INF S5 272-354'!$AR9)</f>
        <v>0.78797877810846551</v>
      </c>
      <c r="AN12" s="84">
        <f ca="1">IF('INF S5 272-354'!$AQ9="|","|",AN$7+'INF S5 272-354'!$AQ9)</f>
        <v>0.81846625496031733</v>
      </c>
      <c r="AO12" s="86">
        <f ca="1">IF('INF S5 272-354'!$AR9="|","|",AO$7+'INF S5 272-354'!$AR9)</f>
        <v>0.82964544477513225</v>
      </c>
      <c r="AP12" s="84">
        <v>0.85972222222222217</v>
      </c>
      <c r="AQ12" s="86">
        <f ca="1">IF('INF S5 272-354'!$AR9="|","|",AQ$7+'INF S5 272-354'!$AR9)</f>
        <v>0.87131211144179888</v>
      </c>
      <c r="AR12" s="84">
        <f ca="1">IF('INF S5 272-354'!$AQ9="|","|",AR$7+'INF S5 272-354'!$AQ9)</f>
        <v>0.9017995882936507</v>
      </c>
      <c r="AS12" s="85">
        <f ca="1">IF('INF S5 272-354'!$AS9="|","|",AS$7+'INF S5 272-354'!$AS9)</f>
        <v>0.91353433366402104</v>
      </c>
      <c r="AT12" s="84">
        <f ca="1">IF('INF S5 272-354'!$AQ9="|","|",AT$7+'INF S5 272-354'!$AQ9)</f>
        <v>0.94346625496031733</v>
      </c>
      <c r="AU12" s="84">
        <f ca="1">IF('INF S5 272-354'!$AQ9="|","|",AU$7+'INF S5 272-354'!$AQ9)</f>
        <v>0.98513292162698396</v>
      </c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6"/>
      <c r="BU12" s="336"/>
      <c r="BV12" s="336"/>
      <c r="BW12" s="336"/>
      <c r="BX12" s="336"/>
      <c r="BY12" s="336"/>
      <c r="BZ12" s="336"/>
      <c r="CA12" s="336"/>
      <c r="CB12" s="336"/>
      <c r="CC12" s="336"/>
      <c r="CD12" s="336"/>
      <c r="CE12" s="336"/>
      <c r="CF12" s="336"/>
      <c r="CG12" s="336"/>
      <c r="CH12" s="336"/>
      <c r="CI12" s="336"/>
      <c r="CJ12" s="336"/>
      <c r="CK12" s="336"/>
      <c r="CL12" s="336"/>
      <c r="CM12" s="336"/>
      <c r="CN12" s="336"/>
      <c r="CO12" s="336"/>
      <c r="CP12" s="336"/>
      <c r="CQ12" s="336"/>
      <c r="CR12" s="336"/>
      <c r="CS12" s="336"/>
      <c r="CT12" s="336"/>
      <c r="CU12" s="336"/>
      <c r="CV12" s="336"/>
      <c r="CW12" s="336"/>
      <c r="CX12" s="336"/>
      <c r="CZ12" s="147">
        <f ca="1">'INF S5 272-354'!$AH9</f>
        <v>33.867999999999995</v>
      </c>
      <c r="DA12" s="262" t="str">
        <f ca="1">'INF S5 272-354'!$AI9</f>
        <v>Środa Wlkp.</v>
      </c>
      <c r="DB12" s="98"/>
      <c r="DC12" s="267">
        <f ca="1">IF('INF S5 272-354'!$AY9="|","|",DC$21+'INF S5 272-354'!$AY9)</f>
        <v>0.2439941898148148</v>
      </c>
      <c r="DD12" s="86">
        <f ca="1">IF('INF S5 272-354'!$AZ9="|","|",DD$21+'INF S5 272-354'!$AZ9)</f>
        <v>0.25455877314814818</v>
      </c>
      <c r="DE12" s="267"/>
      <c r="DF12" s="267">
        <f ca="1">IF('INF S5 272-354'!$AY9="|","|",DF$21+'INF S5 272-354'!$AY9)</f>
        <v>0.28566085648148148</v>
      </c>
      <c r="DG12" s="85">
        <f ca="1">IF('INF S5 272-354'!$BA9="|","|",DG$21+'INF S5 272-354'!$BA9)</f>
        <v>0.29598238425925927</v>
      </c>
      <c r="DH12" s="267">
        <f ca="1">IF('INF S5 272-354'!$AY9="|","|",DH$21+'INF S5 272-354'!$AY9)</f>
        <v>0.3064941898148148</v>
      </c>
      <c r="DI12" s="267">
        <f ca="1">IF('INF S5 272-354'!$AY9="|","|",DI$21+'INF S5 272-354'!$AY9)</f>
        <v>0.32732752314814811</v>
      </c>
      <c r="DJ12" s="86">
        <f ca="1">IF('INF S5 272-354'!$AZ9="|","|",DJ$21+'INF S5 272-354'!$AZ9)</f>
        <v>0.33789210648148149</v>
      </c>
      <c r="DK12" s="267">
        <f ca="1">IF('INF S5 272-354'!$AY9="|","|",DK$21+'INF S5 272-354'!$AY9)</f>
        <v>0.34816085648148148</v>
      </c>
      <c r="DL12" s="267">
        <f ca="1">IF('INF S5 272-354'!$AY9="|","|",DL$21+'INF S5 272-354'!$AY9)</f>
        <v>0.3689941898148148</v>
      </c>
      <c r="DM12" s="86">
        <f ca="1">IF('INF S5 272-354'!$AZ9="|","|",DM$21+'INF S5 272-354'!$AZ9)</f>
        <v>0.37955877314814812</v>
      </c>
      <c r="DN12" s="267">
        <f ca="1">IF('INF S5 272-354'!$AY9="|","|",DN$21+'INF S5 272-354'!$AY9)</f>
        <v>0.38982752314814817</v>
      </c>
      <c r="DO12" s="267">
        <f ca="1">IF('INF S5 272-354'!$AY9="|","|",DO$21+'INF S5 272-354'!$AY9)</f>
        <v>0.41066085648148143</v>
      </c>
      <c r="DP12" s="86">
        <f ca="1">IF('INF S5 272-354'!$AZ9="|","|",DP$21+'INF S5 272-354'!$AZ9)</f>
        <v>0.42122543981481481</v>
      </c>
      <c r="DQ12" s="267">
        <f ca="1">IF('INF S5 272-354'!$AY9="|","|",DQ$21+'INF S5 272-354'!$AY9)</f>
        <v>0.43149418981481485</v>
      </c>
      <c r="DR12" s="267"/>
      <c r="DS12" s="85">
        <f ca="1">IF('INF S5 272-354'!$BA9="|","|",DS$21+'INF S5 272-354'!$BA9)</f>
        <v>0.4626490509259259</v>
      </c>
      <c r="DT12" s="267">
        <f ca="1">IF('INF S5 272-354'!$AY9="|","|",DT$21+'INF S5 272-354'!$AY9)</f>
        <v>0.47316085648148148</v>
      </c>
      <c r="DU12" s="86">
        <f ca="1">IF('INF S5 272-354'!$AZ9="|","|",DU$21+'INF S5 272-354'!$AZ9)</f>
        <v>0.50455877314814823</v>
      </c>
      <c r="DV12" s="267">
        <f ca="1">IF('INF S5 272-354'!$AY9="|","|",DV$21+'INF S5 272-354'!$AY9)</f>
        <v>0.51482752314814817</v>
      </c>
      <c r="DW12" s="86">
        <f ca="1">IF('INF S5 272-354'!$AZ9="|","|",DW$21+'INF S5 272-354'!$AZ9)</f>
        <v>0.54622543981481486</v>
      </c>
      <c r="DX12" s="267">
        <f ca="1">IF('INF S5 272-354'!$AY9="|","|",DX$21+'INF S5 272-354'!$AY9)</f>
        <v>0.5564941898148148</v>
      </c>
      <c r="DY12" s="86">
        <f ca="1">IF('INF S5 272-354'!$AZ9="|","|",DY$21+'INF S5 272-354'!$AZ9)</f>
        <v>0.58789210648148149</v>
      </c>
      <c r="DZ12" s="267">
        <f ca="1">IF('INF S5 272-354'!$AY9="|","|",DZ$21+'INF S5 272-354'!$AY9)</f>
        <v>0.59816085648148154</v>
      </c>
      <c r="EA12" s="267"/>
      <c r="EB12" s="85">
        <f ca="1">IF('INF S5 272-354'!$BA9="|","|",EB$21+'INF S5 272-354'!$BA9)</f>
        <v>0.62931571759259264</v>
      </c>
      <c r="EC12" s="267">
        <f ca="1">IF('INF S5 272-354'!$AY9="|","|",EC$21+'INF S5 272-354'!$AY9)</f>
        <v>0.63982752314814817</v>
      </c>
      <c r="ED12" s="86">
        <f ca="1">IF('INF S5 272-354'!$AZ9="|","|",ED$21+'INF S5 272-354'!$AZ9)</f>
        <v>0.67122543981481486</v>
      </c>
      <c r="EE12" s="267">
        <f ca="1">IF('INF S5 272-354'!$AY9="|","|",EE$21+'INF S5 272-354'!$AY9)</f>
        <v>0.6814941898148148</v>
      </c>
      <c r="EF12" s="267">
        <f ca="1">IF('INF S5 272-354'!$AY9="|","|",EF$21+'INF S5 272-354'!$AY9)</f>
        <v>0.70232752314814817</v>
      </c>
      <c r="EG12" s="86">
        <f ca="1">IF('INF S5 272-354'!$AZ9="|","|",EG$21+'INF S5 272-354'!$AZ9)</f>
        <v>0.71289210648148149</v>
      </c>
      <c r="EH12" s="267">
        <f ca="1">IF('INF S5 272-354'!$AY9="|","|",EH$21+'INF S5 272-354'!$AY9)</f>
        <v>0.72316085648148154</v>
      </c>
      <c r="EI12" s="267">
        <f ca="1">IF('INF S5 272-354'!$AY9="|","|",EI$21+'INF S5 272-354'!$AY9)</f>
        <v>0.7439941898148148</v>
      </c>
      <c r="EJ12" s="86">
        <f ca="1">IF('INF S5 272-354'!$AZ9="|","|",EJ$21+'INF S5 272-354'!$AZ9)</f>
        <v>0.75455877314814823</v>
      </c>
      <c r="EK12" s="267">
        <f ca="1">IF('INF S5 272-354'!$AY9="|","|",EK$21+'INF S5 272-354'!$AY9)</f>
        <v>0.76482752314814817</v>
      </c>
      <c r="EL12" s="267">
        <f ca="1">IF('INF S5 272-354'!$AY9="|","|",EL$21+'INF S5 272-354'!$AY9)</f>
        <v>0.78566085648148143</v>
      </c>
      <c r="EM12" s="267"/>
      <c r="EN12" s="85">
        <f ca="1">IF('INF S5 272-354'!$BA9="|","|",EN$21+'INF S5 272-354'!$BA9)</f>
        <v>0.79598238425925927</v>
      </c>
      <c r="EO12" s="267">
        <f ca="1">IF('INF S5 272-354'!$AY9="|","|",EO$21+'INF S5 272-354'!$AY9)</f>
        <v>0.8064941898148148</v>
      </c>
      <c r="EP12" s="267">
        <f ca="1">IF('INF S5 272-354'!$AY9="|","|",EP$21+'INF S5 272-354'!$AY9)</f>
        <v>0.82732752314814817</v>
      </c>
      <c r="EQ12" s="86">
        <f ca="1">IF('INF S5 272-354'!$AZ9="|","|",EQ$21+'INF S5 272-354'!$AZ9)</f>
        <v>0.83789210648148149</v>
      </c>
      <c r="ER12" s="267">
        <f ca="1">IF('INF S5 272-354'!$AY9="|","|",ER$21+'INF S5 272-354'!$AY9)</f>
        <v>0.84816085648148154</v>
      </c>
      <c r="ES12" s="86">
        <f ca="1">IF('INF S5 272-354'!$AZ9="|","|",ES$21+'INF S5 272-354'!$AZ9)</f>
        <v>0.87955877314814823</v>
      </c>
      <c r="ET12" s="267">
        <f ca="1">IF('INF S5 272-354'!$AY9="|","|",ET$21+'INF S5 272-354'!$AY9)</f>
        <v>0.88982752314814817</v>
      </c>
      <c r="EU12" s="86">
        <f ca="1">IF('INF S5 272-354'!$AZ9="|","|",EU$21+'INF S5 272-354'!$AZ9)</f>
        <v>0.92122543981481486</v>
      </c>
      <c r="EV12" s="267">
        <f ca="1">IF('INF S5 272-354'!$AY9="|","|",EV$21+'INF S5 272-354'!$AY9)</f>
        <v>0.9314941898148148</v>
      </c>
      <c r="EW12" s="84"/>
      <c r="EX12" s="84"/>
      <c r="EY12" s="84">
        <f ca="1">IF('INF S5 272-354'!$AY9="|","|",EY$21+'INF S5 272-354'!$AY9)</f>
        <v>0.97316085648148154</v>
      </c>
      <c r="EZ12" s="84">
        <f ca="1">IF('INF S5 272-354'!$AY9="|","|",EZ$21+'INF S5 272-354'!$AY9)</f>
        <v>1.0148275231481483</v>
      </c>
    </row>
    <row r="13" spans="1:156">
      <c r="A13" s="185">
        <f ca="1">'INF S5 272-354'!$AH10</f>
        <v>24.431999999999988</v>
      </c>
      <c r="B13" s="154" t="str">
        <f ca="1">'INF S5 272-354'!$AI10</f>
        <v>Pierzchno</v>
      </c>
      <c r="C13" s="99"/>
      <c r="D13" s="83">
        <f ca="1">IF('INF S5 272-354'!$AQ10="|","|",D$7+'INF S5 272-354'!$AQ10)</f>
        <v>0.21887583829365079</v>
      </c>
      <c r="E13" s="83">
        <f ca="1">IF('INF S5 272-354'!$AQ10="|","|",E$12+'INF S5 272-354'!$AQ10-'INF S5 272-354'!$AQ$9+TIME(0,1,0))</f>
        <v>0.23999291666666661</v>
      </c>
      <c r="F13" s="82" t="str">
        <f ca="1">IF('INF S5 272-354'!$AR10="|","|",F$7+'INF S5 272-354'!$AR10)</f>
        <v>|</v>
      </c>
      <c r="G13" s="83">
        <f ca="1">IF('INF S5 272-354'!$AQ10="|","|",G$7+'INF S5 272-354'!$AQ10)</f>
        <v>0.26054250496031744</v>
      </c>
      <c r="H13" s="83">
        <f ca="1">IF('INF S5 272-354'!$AQ10="|","|",H$12+'INF S5 272-354'!$AQ10-'INF S5 272-354'!$AQ$9+TIME(0,1,0))</f>
        <v>0.2816595833333333</v>
      </c>
      <c r="I13" s="82" t="str">
        <f ca="1">IF('INF S5 272-354'!$AR10="|","|",I$7+'INF S5 272-354'!$AR10)</f>
        <v>|</v>
      </c>
      <c r="J13" s="83">
        <f ca="1">IF('INF S5 272-354'!$AQ10="|","|",J$7+'INF S5 272-354'!$AQ10)</f>
        <v>0.30220917162698413</v>
      </c>
      <c r="K13" s="83">
        <f ca="1">IF('INF S5 272-354'!$AQ10="|","|",K$12+'INF S5 272-354'!$AQ10-'INF S5 272-354'!$AQ$9+TIME(0,1,0))</f>
        <v>0.32332624999999998</v>
      </c>
      <c r="L13" s="82" t="str">
        <f ca="1">IF('INF S5 272-354'!$AR10="|","|",L$7+'INF S5 272-354'!$AR10)</f>
        <v>|</v>
      </c>
      <c r="M13" s="83">
        <f ca="1">IF('INF S5 272-354'!$AQ10="|","|",M$7+'INF S5 272-354'!$AQ10)</f>
        <v>0.34387583829365082</v>
      </c>
      <c r="N13" s="83">
        <f ca="1">IF('INF S5 272-354'!$AQ10="|","|",N$12+'INF S5 272-354'!$AQ10-'INF S5 272-354'!$AQ$9+TIME(0,1,0))</f>
        <v>0.36499291666666667</v>
      </c>
      <c r="O13" s="82" t="str">
        <f ca="1">IF('INF S5 272-354'!$AR10="|","|",O$7+'INF S5 272-354'!$AR10)</f>
        <v>|</v>
      </c>
      <c r="P13" s="83">
        <f ca="1">IF('INF S5 272-354'!$AQ10="|","|",P$7+'INF S5 272-354'!$AQ10)</f>
        <v>0.40637583829365082</v>
      </c>
      <c r="Q13" s="190" t="str">
        <f ca="1">IF('INF S5 272-354'!$AS10="|","|",Q$7+'INF S5 272-354'!$AS10)</f>
        <v>|</v>
      </c>
      <c r="R13" s="83">
        <f ca="1">IF('INF S5 272-354'!$AQ10="|","|",R$12+'INF S5 272-354'!$AQ10-'INF S5 272-354'!$AQ$9+TIME(0,1,0))</f>
        <v>0.44832624999999998</v>
      </c>
      <c r="S13" s="82" t="str">
        <f ca="1">IF('INF S5 272-354'!$AR10="|","|",S$7+'INF S5 272-354'!$AR10)</f>
        <v>|</v>
      </c>
      <c r="T13" s="83">
        <f ca="1">IF('INF S5 272-354'!$AQ10="|","|",T$7+'INF S5 272-354'!$AQ10)</f>
        <v>0.48970917162698413</v>
      </c>
      <c r="U13" s="82" t="str">
        <f ca="1">IF('INF S5 272-354'!$AR10="|","|",U$7+'INF S5 272-354'!$AR10)</f>
        <v>|</v>
      </c>
      <c r="V13" s="83">
        <f ca="1">IF('INF S5 272-354'!$AQ10="|","|",V$12+'INF S5 272-354'!$AQ10-'INF S5 272-354'!$AQ$9+TIME(0,1,0))</f>
        <v>0.53165958333333341</v>
      </c>
      <c r="W13" s="82" t="str">
        <f ca="1">IF('INF S5 272-354'!$AR10="|","|",W$7+'INF S5 272-354'!$AR10)</f>
        <v>|</v>
      </c>
      <c r="X13" s="83">
        <f ca="1">IF('INF S5 272-354'!$AQ10="|","|",X$7+'INF S5 272-354'!$AQ10)</f>
        <v>0.5730425049603175</v>
      </c>
      <c r="Y13" s="190" t="str">
        <f ca="1">IF('INF S5 272-354'!$AS10="|","|",Y$7+'INF S5 272-354'!$AS10)</f>
        <v>|</v>
      </c>
      <c r="Z13" s="83">
        <f ca="1">IF('INF S5 272-354'!$AQ10="|","|",Z$12+'INF S5 272-354'!$AQ10-'INF S5 272-354'!$AQ$9+TIME(0,1,0))</f>
        <v>0.61499291666666667</v>
      </c>
      <c r="AA13" s="82" t="str">
        <f ca="1">IF('INF S5 272-354'!$AR10="|","|",AA$7+'INF S5 272-354'!$AR10)</f>
        <v>|</v>
      </c>
      <c r="AB13" s="83">
        <f ca="1">IF('INF S5 272-354'!$AQ10="|","|",AB$7+'INF S5 272-354'!$AQ10)</f>
        <v>0.6355425049603175</v>
      </c>
      <c r="AC13" s="83">
        <f ca="1">IF('INF S5 272-354'!$AQ10="|","|",AC$12+'INF S5 272-354'!$AQ10-'INF S5 272-354'!$AQ$9+TIME(0,1,0))</f>
        <v>0.65665958333333341</v>
      </c>
      <c r="AD13" s="82" t="str">
        <f ca="1">IF('INF S5 272-354'!$AR10="|","|",AD$7+'INF S5 272-354'!$AR10)</f>
        <v>|</v>
      </c>
      <c r="AE13" s="83">
        <f ca="1">IF('INF S5 272-354'!$AQ10="|","|",AE$7+'INF S5 272-354'!$AQ10)</f>
        <v>0.67720917162698413</v>
      </c>
      <c r="AF13" s="83">
        <f ca="1">IF('INF S5 272-354'!$AQ10="|","|",AF$12+'INF S5 272-354'!$AQ10-'INF S5 272-354'!$AQ$9+TIME(0,1,0))</f>
        <v>0.69832625000000004</v>
      </c>
      <c r="AG13" s="82" t="str">
        <f ca="1">IF('INF S5 272-354'!$AR10="|","|",AG$7+'INF S5 272-354'!$AR10)</f>
        <v>|</v>
      </c>
      <c r="AH13" s="83">
        <f ca="1">IF('INF S5 272-354'!$AQ10="|","|",AH$7+'INF S5 272-354'!$AQ10)</f>
        <v>0.71887583829365076</v>
      </c>
      <c r="AI13" s="83">
        <f ca="1">IF('INF S5 272-354'!$AQ10="|","|",AI$12+'INF S5 272-354'!$AQ10-'INF S5 272-354'!$AQ$9+TIME(0,1,0))</f>
        <v>0.73999291666666667</v>
      </c>
      <c r="AJ13" s="190" t="str">
        <f ca="1">IF('INF S5 272-354'!$AS10="|","|",AJ$7+'INF S5 272-354'!$AS10)</f>
        <v>|</v>
      </c>
      <c r="AK13" s="83">
        <f ca="1">IF('INF S5 272-354'!$AQ10="|","|",AK$7+'INF S5 272-354'!$AQ10)</f>
        <v>0.76054250496031739</v>
      </c>
      <c r="AL13" s="83">
        <f ca="1">IF('INF S5 272-354'!$AQ10="|","|",AL$12+'INF S5 272-354'!$AQ10-'INF S5 272-354'!$AQ$9+TIME(0,1,0))</f>
        <v>0.78165958333333341</v>
      </c>
      <c r="AM13" s="82" t="str">
        <f ca="1">IF('INF S5 272-354'!$AR10="|","|",AM$7+'INF S5 272-354'!$AR10)</f>
        <v>|</v>
      </c>
      <c r="AN13" s="83">
        <f ca="1">IF('INF S5 272-354'!$AQ10="|","|",AN$7+'INF S5 272-354'!$AQ10)</f>
        <v>0.82304250496031739</v>
      </c>
      <c r="AO13" s="82" t="str">
        <f ca="1">IF('INF S5 272-354'!$AR10="|","|",AO$7+'INF S5 272-354'!$AR10)</f>
        <v>|</v>
      </c>
      <c r="AP13" s="83">
        <f ca="1">IF('INF S5 272-354'!$AQ10="|","|",AP$12+'INF S5 272-354'!$AQ10-'INF S5 272-354'!$AQ$9+TIME(0,1,0))</f>
        <v>0.86499291666666667</v>
      </c>
      <c r="AQ13" s="82" t="str">
        <f ca="1">IF('INF S5 272-354'!$AR10="|","|",AQ$7+'INF S5 272-354'!$AR10)</f>
        <v>|</v>
      </c>
      <c r="AR13" s="83">
        <f ca="1">IF('INF S5 272-354'!$AQ10="|","|",AR$7+'INF S5 272-354'!$AQ10)</f>
        <v>0.90637583829365076</v>
      </c>
      <c r="AS13" s="190" t="str">
        <f ca="1">IF('INF S5 272-354'!$AS10="|","|",AS$7+'INF S5 272-354'!$AS10)</f>
        <v>|</v>
      </c>
      <c r="AT13" s="83">
        <f ca="1">IF('INF S5 272-354'!$AQ10="|","|",AT$7+'INF S5 272-354'!$AQ10)</f>
        <v>0.94804250496031739</v>
      </c>
      <c r="AU13" s="83">
        <f ca="1">IF('INF S5 272-354'!$AQ10="|","|",AU$7+'INF S5 272-354'!$AQ10)</f>
        <v>0.98970917162698402</v>
      </c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Z13" s="185">
        <f ca="1">'INF S5 272-354'!$AH10</f>
        <v>24.431999999999988</v>
      </c>
      <c r="DA13" s="154" t="str">
        <f ca="1">'INF S5 272-354'!$AI10</f>
        <v>Pierzchno</v>
      </c>
      <c r="DB13" s="99"/>
      <c r="DC13" s="268">
        <f ca="1">IF('INF S5 272-354'!$AY10="|","|",DC$21+'INF S5 272-354'!$AY10)</f>
        <v>0.2394179398148148</v>
      </c>
      <c r="DD13" s="82" t="str">
        <f ca="1">IF('INF S5 272-354'!$AZ10="|","|",DD$21+'INF S5 272-354'!$AZ10)</f>
        <v>|</v>
      </c>
      <c r="DE13" s="268"/>
      <c r="DF13" s="268">
        <f ca="1">IF('INF S5 272-354'!$AY10="|","|",DF$21+'INF S5 272-354'!$AY10)</f>
        <v>0.28108460648148148</v>
      </c>
      <c r="DG13" s="190" t="str">
        <f ca="1">IF('INF S5 272-354'!$BA10="|","|",DG$21+'INF S5 272-354'!$BA10)</f>
        <v>|</v>
      </c>
      <c r="DH13" s="268">
        <f ca="1">IF('INF S5 272-354'!$AY10="|","|",DH$21+'INF S5 272-354'!$AY10)</f>
        <v>0.3019179398148148</v>
      </c>
      <c r="DI13" s="268">
        <f ca="1">IF('INF S5 272-354'!$AY10="|","|",DI$21+'INF S5 272-354'!$AY10)</f>
        <v>0.32275127314814811</v>
      </c>
      <c r="DJ13" s="82" t="str">
        <f ca="1">IF('INF S5 272-354'!$AZ10="|","|",DJ$21+'INF S5 272-354'!$AZ10)</f>
        <v>|</v>
      </c>
      <c r="DK13" s="268">
        <f ca="1">IF('INF S5 272-354'!$AY10="|","|",DK$21+'INF S5 272-354'!$AY10)</f>
        <v>0.34358460648148148</v>
      </c>
      <c r="DL13" s="268">
        <f ca="1">IF('INF S5 272-354'!$AY10="|","|",DL$21+'INF S5 272-354'!$AY10)</f>
        <v>0.3644179398148148</v>
      </c>
      <c r="DM13" s="82" t="str">
        <f ca="1">IF('INF S5 272-354'!$AZ10="|","|",DM$21+'INF S5 272-354'!$AZ10)</f>
        <v>|</v>
      </c>
      <c r="DN13" s="268">
        <f ca="1">IF('INF S5 272-354'!$AY10="|","|",DN$21+'INF S5 272-354'!$AY10)</f>
        <v>0.38525127314814817</v>
      </c>
      <c r="DO13" s="268">
        <f ca="1">IF('INF S5 272-354'!$AY10="|","|",DO$21+'INF S5 272-354'!$AY10)</f>
        <v>0.40608460648148142</v>
      </c>
      <c r="DP13" s="82" t="str">
        <f ca="1">IF('INF S5 272-354'!$AZ10="|","|",DP$21+'INF S5 272-354'!$AZ10)</f>
        <v>|</v>
      </c>
      <c r="DQ13" s="268">
        <f ca="1">IF('INF S5 272-354'!$AY10="|","|",DQ$21+'INF S5 272-354'!$AY10)</f>
        <v>0.42691793981481485</v>
      </c>
      <c r="DR13" s="268"/>
      <c r="DS13" s="190" t="str">
        <f ca="1">IF('INF S5 272-354'!$BA10="|","|",DS$21+'INF S5 272-354'!$BA10)</f>
        <v>|</v>
      </c>
      <c r="DT13" s="268">
        <f ca="1">IF('INF S5 272-354'!$AY10="|","|",DT$21+'INF S5 272-354'!$AY10)</f>
        <v>0.46858460648148148</v>
      </c>
      <c r="DU13" s="82" t="str">
        <f ca="1">IF('INF S5 272-354'!$AZ10="|","|",DU$21+'INF S5 272-354'!$AZ10)</f>
        <v>|</v>
      </c>
      <c r="DV13" s="268">
        <f ca="1">IF('INF S5 272-354'!$AY10="|","|",DV$21+'INF S5 272-354'!$AY10)</f>
        <v>0.51025127314814822</v>
      </c>
      <c r="DW13" s="82" t="str">
        <f ca="1">IF('INF S5 272-354'!$AZ10="|","|",DW$21+'INF S5 272-354'!$AZ10)</f>
        <v>|</v>
      </c>
      <c r="DX13" s="268">
        <f ca="1">IF('INF S5 272-354'!$AY10="|","|",DX$21+'INF S5 272-354'!$AY10)</f>
        <v>0.55191793981481485</v>
      </c>
      <c r="DY13" s="82" t="str">
        <f ca="1">IF('INF S5 272-354'!$AZ10="|","|",DY$21+'INF S5 272-354'!$AZ10)</f>
        <v>|</v>
      </c>
      <c r="DZ13" s="268">
        <f ca="1">IF('INF S5 272-354'!$AY10="|","|",DZ$21+'INF S5 272-354'!$AY10)</f>
        <v>0.59358460648148159</v>
      </c>
      <c r="EA13" s="268"/>
      <c r="EB13" s="190" t="str">
        <f ca="1">IF('INF S5 272-354'!$BA10="|","|",EB$21+'INF S5 272-354'!$BA10)</f>
        <v>|</v>
      </c>
      <c r="EC13" s="268">
        <f ca="1">IF('INF S5 272-354'!$AY10="|","|",EC$21+'INF S5 272-354'!$AY10)</f>
        <v>0.63525127314814822</v>
      </c>
      <c r="ED13" s="82" t="str">
        <f ca="1">IF('INF S5 272-354'!$AZ10="|","|",ED$21+'INF S5 272-354'!$AZ10)</f>
        <v>|</v>
      </c>
      <c r="EE13" s="268">
        <f ca="1">IF('INF S5 272-354'!$AY10="|","|",EE$21+'INF S5 272-354'!$AY10)</f>
        <v>0.67691793981481485</v>
      </c>
      <c r="EF13" s="268">
        <f ca="1">IF('INF S5 272-354'!$AY10="|","|",EF$21+'INF S5 272-354'!$AY10)</f>
        <v>0.69775127314814822</v>
      </c>
      <c r="EG13" s="82" t="str">
        <f ca="1">IF('INF S5 272-354'!$AZ10="|","|",EG$21+'INF S5 272-354'!$AZ10)</f>
        <v>|</v>
      </c>
      <c r="EH13" s="268">
        <f ca="1">IF('INF S5 272-354'!$AY10="|","|",EH$21+'INF S5 272-354'!$AY10)</f>
        <v>0.71858460648148159</v>
      </c>
      <c r="EI13" s="268">
        <f ca="1">IF('INF S5 272-354'!$AY10="|","|",EI$21+'INF S5 272-354'!$AY10)</f>
        <v>0.73941793981481485</v>
      </c>
      <c r="EJ13" s="82" t="str">
        <f ca="1">IF('INF S5 272-354'!$AZ10="|","|",EJ$21+'INF S5 272-354'!$AZ10)</f>
        <v>|</v>
      </c>
      <c r="EK13" s="268">
        <f ca="1">IF('INF S5 272-354'!$AY10="|","|",EK$21+'INF S5 272-354'!$AY10)</f>
        <v>0.76025127314814822</v>
      </c>
      <c r="EL13" s="268">
        <f ca="1">IF('INF S5 272-354'!$AY10="|","|",EL$21+'INF S5 272-354'!$AY10)</f>
        <v>0.78108460648148148</v>
      </c>
      <c r="EM13" s="268"/>
      <c r="EN13" s="190" t="str">
        <f ca="1">IF('INF S5 272-354'!$BA10="|","|",EN$21+'INF S5 272-354'!$BA10)</f>
        <v>|</v>
      </c>
      <c r="EO13" s="268">
        <f ca="1">IF('INF S5 272-354'!$AY10="|","|",EO$21+'INF S5 272-354'!$AY10)</f>
        <v>0.80191793981481485</v>
      </c>
      <c r="EP13" s="268">
        <f ca="1">IF('INF S5 272-354'!$AY10="|","|",EP$21+'INF S5 272-354'!$AY10)</f>
        <v>0.82275127314814822</v>
      </c>
      <c r="EQ13" s="82" t="str">
        <f ca="1">IF('INF S5 272-354'!$AZ10="|","|",EQ$21+'INF S5 272-354'!$AZ10)</f>
        <v>|</v>
      </c>
      <c r="ER13" s="268">
        <f ca="1">IF('INF S5 272-354'!$AY10="|","|",ER$21+'INF S5 272-354'!$AY10)</f>
        <v>0.84358460648148159</v>
      </c>
      <c r="ES13" s="82" t="str">
        <f ca="1">IF('INF S5 272-354'!$AZ10="|","|",ES$21+'INF S5 272-354'!$AZ10)</f>
        <v>|</v>
      </c>
      <c r="ET13" s="268">
        <f ca="1">IF('INF S5 272-354'!$AY10="|","|",ET$21+'INF S5 272-354'!$AY10)</f>
        <v>0.88525127314814822</v>
      </c>
      <c r="EU13" s="82" t="str">
        <f ca="1">IF('INF S5 272-354'!$AZ10="|","|",EU$21+'INF S5 272-354'!$AZ10)</f>
        <v>|</v>
      </c>
      <c r="EV13" s="268">
        <f ca="1">IF('INF S5 272-354'!$AY10="|","|",EV$21+'INF S5 272-354'!$AY10)</f>
        <v>0.92691793981481485</v>
      </c>
      <c r="EW13" s="83"/>
      <c r="EX13" s="83"/>
      <c r="EY13" s="83">
        <f ca="1">IF('INF S5 272-354'!$AY10="|","|",EY$21+'INF S5 272-354'!$AY10)</f>
        <v>0.96858460648148159</v>
      </c>
      <c r="EZ13" s="83">
        <f ca="1">IF('INF S5 272-354'!$AY10="|","|",EZ$21+'INF S5 272-354'!$AY10)</f>
        <v>1.0102512731481481</v>
      </c>
    </row>
    <row r="14" spans="1:156">
      <c r="A14" s="185">
        <f ca="1">'INF S5 272-354'!$AH11</f>
        <v>19.831999999999994</v>
      </c>
      <c r="B14" s="154" t="str">
        <f ca="1">'INF S5 272-354'!$AI11</f>
        <v>Kórnik</v>
      </c>
      <c r="C14" s="99"/>
      <c r="D14" s="83">
        <f ca="1">IF('INF S5 272-354'!$AQ11="|","|",D$7+'INF S5 272-354'!$AQ11)</f>
        <v>0.22160500496031743</v>
      </c>
      <c r="E14" s="83">
        <f ca="1">IF('INF S5 272-354'!$AQ11="|","|",E$12+'INF S5 272-354'!$AQ11-'INF S5 272-354'!$AQ$9+TIME(0,1,0))</f>
        <v>0.24272208333333328</v>
      </c>
      <c r="F14" s="82" t="str">
        <f ca="1">IF('INF S5 272-354'!$AR11="|","|",F$7+'INF S5 272-354'!$AR11)</f>
        <v>|</v>
      </c>
      <c r="G14" s="83">
        <f ca="1">IF('INF S5 272-354'!$AQ11="|","|",G$7+'INF S5 272-354'!$AQ11)</f>
        <v>0.26327167162698412</v>
      </c>
      <c r="H14" s="83">
        <f ca="1">IF('INF S5 272-354'!$AQ11="|","|",H$12+'INF S5 272-354'!$AQ11-'INF S5 272-354'!$AQ$9+TIME(0,1,0))</f>
        <v>0.28438874999999997</v>
      </c>
      <c r="I14" s="82" t="str">
        <f ca="1">IF('INF S5 272-354'!$AR11="|","|",I$7+'INF S5 272-354'!$AR11)</f>
        <v>|</v>
      </c>
      <c r="J14" s="83">
        <f ca="1">IF('INF S5 272-354'!$AQ11="|","|",J$7+'INF S5 272-354'!$AQ11)</f>
        <v>0.3049383382936508</v>
      </c>
      <c r="K14" s="83">
        <f ca="1">IF('INF S5 272-354'!$AQ11="|","|",K$12+'INF S5 272-354'!$AQ11-'INF S5 272-354'!$AQ$9+TIME(0,1,0))</f>
        <v>0.32605541666666665</v>
      </c>
      <c r="L14" s="82" t="str">
        <f ca="1">IF('INF S5 272-354'!$AR11="|","|",L$7+'INF S5 272-354'!$AR11)</f>
        <v>|</v>
      </c>
      <c r="M14" s="83">
        <f ca="1">IF('INF S5 272-354'!$AQ11="|","|",M$7+'INF S5 272-354'!$AQ11)</f>
        <v>0.34660500496031749</v>
      </c>
      <c r="N14" s="83">
        <f ca="1">IF('INF S5 272-354'!$AQ11="|","|",N$12+'INF S5 272-354'!$AQ11-'INF S5 272-354'!$AQ$9+TIME(0,1,0))</f>
        <v>0.36772208333333334</v>
      </c>
      <c r="O14" s="82" t="str">
        <f ca="1">IF('INF S5 272-354'!$AR11="|","|",O$7+'INF S5 272-354'!$AR11)</f>
        <v>|</v>
      </c>
      <c r="P14" s="83">
        <f ca="1">IF('INF S5 272-354'!$AQ11="|","|",P$7+'INF S5 272-354'!$AQ11)</f>
        <v>0.40910500496031749</v>
      </c>
      <c r="Q14" s="190" t="str">
        <f ca="1">IF('INF S5 272-354'!$AS11="|","|",Q$7+'INF S5 272-354'!$AS11)</f>
        <v>|</v>
      </c>
      <c r="R14" s="83">
        <f ca="1">IF('INF S5 272-354'!$AQ11="|","|",R$12+'INF S5 272-354'!$AQ11-'INF S5 272-354'!$AQ$9+TIME(0,1,0))</f>
        <v>0.45105541666666665</v>
      </c>
      <c r="S14" s="82" t="str">
        <f ca="1">IF('INF S5 272-354'!$AR11="|","|",S$7+'INF S5 272-354'!$AR11)</f>
        <v>|</v>
      </c>
      <c r="T14" s="83">
        <f ca="1">IF('INF S5 272-354'!$AQ11="|","|",T$7+'INF S5 272-354'!$AQ11)</f>
        <v>0.4924383382936508</v>
      </c>
      <c r="U14" s="82" t="str">
        <f ca="1">IF('INF S5 272-354'!$AR11="|","|",U$7+'INF S5 272-354'!$AR11)</f>
        <v>|</v>
      </c>
      <c r="V14" s="83">
        <f ca="1">IF('INF S5 272-354'!$AQ11="|","|",V$12+'INF S5 272-354'!$AQ11-'INF S5 272-354'!$AQ$9+TIME(0,1,0))</f>
        <v>0.53438875000000008</v>
      </c>
      <c r="W14" s="82" t="str">
        <f ca="1">IF('INF S5 272-354'!$AR11="|","|",W$7+'INF S5 272-354'!$AR11)</f>
        <v>|</v>
      </c>
      <c r="X14" s="83">
        <f ca="1">IF('INF S5 272-354'!$AQ11="|","|",X$7+'INF S5 272-354'!$AQ11)</f>
        <v>0.57577167162698417</v>
      </c>
      <c r="Y14" s="190" t="str">
        <f ca="1">IF('INF S5 272-354'!$AS11="|","|",Y$7+'INF S5 272-354'!$AS11)</f>
        <v>|</v>
      </c>
      <c r="Z14" s="83">
        <f ca="1">IF('INF S5 272-354'!$AQ11="|","|",Z$12+'INF S5 272-354'!$AQ11-'INF S5 272-354'!$AQ$9+TIME(0,1,0))</f>
        <v>0.61772208333333334</v>
      </c>
      <c r="AA14" s="82" t="str">
        <f ca="1">IF('INF S5 272-354'!$AR11="|","|",AA$7+'INF S5 272-354'!$AR11)</f>
        <v>|</v>
      </c>
      <c r="AB14" s="83">
        <f ca="1">IF('INF S5 272-354'!$AQ11="|","|",AB$7+'INF S5 272-354'!$AQ11)</f>
        <v>0.63827167162698417</v>
      </c>
      <c r="AC14" s="83">
        <f ca="1">IF('INF S5 272-354'!$AQ11="|","|",AC$12+'INF S5 272-354'!$AQ11-'INF S5 272-354'!$AQ$9+TIME(0,1,0))</f>
        <v>0.65938875000000008</v>
      </c>
      <c r="AD14" s="82" t="str">
        <f ca="1">IF('INF S5 272-354'!$AR11="|","|",AD$7+'INF S5 272-354'!$AR11)</f>
        <v>|</v>
      </c>
      <c r="AE14" s="83">
        <f ca="1">IF('INF S5 272-354'!$AQ11="|","|",AE$7+'INF S5 272-354'!$AQ11)</f>
        <v>0.6799383382936508</v>
      </c>
      <c r="AF14" s="83">
        <f ca="1">IF('INF S5 272-354'!$AQ11="|","|",AF$12+'INF S5 272-354'!$AQ11-'INF S5 272-354'!$AQ$9+TIME(0,1,0))</f>
        <v>0.70105541666666671</v>
      </c>
      <c r="AG14" s="82" t="str">
        <f ca="1">IF('INF S5 272-354'!$AR11="|","|",AG$7+'INF S5 272-354'!$AR11)</f>
        <v>|</v>
      </c>
      <c r="AH14" s="83">
        <f ca="1">IF('INF S5 272-354'!$AQ11="|","|",AH$7+'INF S5 272-354'!$AQ11)</f>
        <v>0.72160500496031743</v>
      </c>
      <c r="AI14" s="83">
        <f ca="1">IF('INF S5 272-354'!$AQ11="|","|",AI$12+'INF S5 272-354'!$AQ11-'INF S5 272-354'!$AQ$9+TIME(0,1,0))</f>
        <v>0.74272208333333334</v>
      </c>
      <c r="AJ14" s="190" t="str">
        <f ca="1">IF('INF S5 272-354'!$AS11="|","|",AJ$7+'INF S5 272-354'!$AS11)</f>
        <v>|</v>
      </c>
      <c r="AK14" s="83">
        <f ca="1">IF('INF S5 272-354'!$AQ11="|","|",AK$7+'INF S5 272-354'!$AQ11)</f>
        <v>0.76327167162698406</v>
      </c>
      <c r="AL14" s="83">
        <f ca="1">IF('INF S5 272-354'!$AQ11="|","|",AL$12+'INF S5 272-354'!$AQ11-'INF S5 272-354'!$AQ$9+TIME(0,1,0))</f>
        <v>0.78438875000000008</v>
      </c>
      <c r="AM14" s="82" t="str">
        <f ca="1">IF('INF S5 272-354'!$AR11="|","|",AM$7+'INF S5 272-354'!$AR11)</f>
        <v>|</v>
      </c>
      <c r="AN14" s="83">
        <f ca="1">IF('INF S5 272-354'!$AQ11="|","|",AN$7+'INF S5 272-354'!$AQ11)</f>
        <v>0.82577167162698406</v>
      </c>
      <c r="AO14" s="82" t="str">
        <f ca="1">IF('INF S5 272-354'!$AR11="|","|",AO$7+'INF S5 272-354'!$AR11)</f>
        <v>|</v>
      </c>
      <c r="AP14" s="83">
        <f ca="1">IF('INF S5 272-354'!$AQ11="|","|",AP$12+'INF S5 272-354'!$AQ11-'INF S5 272-354'!$AQ$9+TIME(0,1,0))</f>
        <v>0.86772208333333334</v>
      </c>
      <c r="AQ14" s="82" t="str">
        <f ca="1">IF('INF S5 272-354'!$AR11="|","|",AQ$7+'INF S5 272-354'!$AR11)</f>
        <v>|</v>
      </c>
      <c r="AR14" s="83">
        <f ca="1">IF('INF S5 272-354'!$AQ11="|","|",AR$7+'INF S5 272-354'!$AQ11)</f>
        <v>0.90910500496031743</v>
      </c>
      <c r="AS14" s="190" t="str">
        <f ca="1">IF('INF S5 272-354'!$AS11="|","|",AS$7+'INF S5 272-354'!$AS11)</f>
        <v>|</v>
      </c>
      <c r="AT14" s="83">
        <f ca="1">IF('INF S5 272-354'!$AQ11="|","|",AT$7+'INF S5 272-354'!$AQ11)</f>
        <v>0.95077167162698406</v>
      </c>
      <c r="AU14" s="83">
        <f ca="1">IF('INF S5 272-354'!$AQ11="|","|",AU$7+'INF S5 272-354'!$AQ11)</f>
        <v>0.99243833829365069</v>
      </c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Z14" s="185">
        <f ca="1">'INF S5 272-354'!$AH11</f>
        <v>19.831999999999994</v>
      </c>
      <c r="DA14" s="154" t="str">
        <f ca="1">'INF S5 272-354'!$AI11</f>
        <v>Kórnik</v>
      </c>
      <c r="DB14" s="99"/>
      <c r="DC14" s="268">
        <f ca="1">IF('INF S5 272-354'!$AY11="|","|",DC$21+'INF S5 272-354'!$AY11)</f>
        <v>0.23668877314814815</v>
      </c>
      <c r="DD14" s="82" t="str">
        <f ca="1">IF('INF S5 272-354'!$AZ11="|","|",DD$21+'INF S5 272-354'!$AZ11)</f>
        <v>|</v>
      </c>
      <c r="DE14" s="268"/>
      <c r="DF14" s="268">
        <f ca="1">IF('INF S5 272-354'!$AY11="|","|",DF$21+'INF S5 272-354'!$AY11)</f>
        <v>0.27835543981481481</v>
      </c>
      <c r="DG14" s="190" t="str">
        <f ca="1">IF('INF S5 272-354'!$BA11="|","|",DG$21+'INF S5 272-354'!$BA11)</f>
        <v>|</v>
      </c>
      <c r="DH14" s="268">
        <f ca="1">IF('INF S5 272-354'!$AY11="|","|",DH$21+'INF S5 272-354'!$AY11)</f>
        <v>0.29918877314814812</v>
      </c>
      <c r="DI14" s="268">
        <f ca="1">IF('INF S5 272-354'!$AY11="|","|",DI$21+'INF S5 272-354'!$AY11)</f>
        <v>0.32002210648148144</v>
      </c>
      <c r="DJ14" s="82" t="str">
        <f ca="1">IF('INF S5 272-354'!$AZ11="|","|",DJ$21+'INF S5 272-354'!$AZ11)</f>
        <v>|</v>
      </c>
      <c r="DK14" s="268">
        <f ca="1">IF('INF S5 272-354'!$AY11="|","|",DK$21+'INF S5 272-354'!$AY11)</f>
        <v>0.34085543981481481</v>
      </c>
      <c r="DL14" s="268">
        <f ca="1">IF('INF S5 272-354'!$AY11="|","|",DL$21+'INF S5 272-354'!$AY11)</f>
        <v>0.36168877314814812</v>
      </c>
      <c r="DM14" s="82" t="str">
        <f ca="1">IF('INF S5 272-354'!$AZ11="|","|",DM$21+'INF S5 272-354'!$AZ11)</f>
        <v>|</v>
      </c>
      <c r="DN14" s="268">
        <f ca="1">IF('INF S5 272-354'!$AY11="|","|",DN$21+'INF S5 272-354'!$AY11)</f>
        <v>0.38252210648148149</v>
      </c>
      <c r="DO14" s="268">
        <f ca="1">IF('INF S5 272-354'!$AY11="|","|",DO$21+'INF S5 272-354'!$AY11)</f>
        <v>0.40335543981481475</v>
      </c>
      <c r="DP14" s="82" t="str">
        <f ca="1">IF('INF S5 272-354'!$AZ11="|","|",DP$21+'INF S5 272-354'!$AZ11)</f>
        <v>|</v>
      </c>
      <c r="DQ14" s="268">
        <f ca="1">IF('INF S5 272-354'!$AY11="|","|",DQ$21+'INF S5 272-354'!$AY11)</f>
        <v>0.42418877314814818</v>
      </c>
      <c r="DR14" s="268"/>
      <c r="DS14" s="190" t="str">
        <f ca="1">IF('INF S5 272-354'!$BA11="|","|",DS$21+'INF S5 272-354'!$BA11)</f>
        <v>|</v>
      </c>
      <c r="DT14" s="268">
        <f ca="1">IF('INF S5 272-354'!$AY11="|","|",DT$21+'INF S5 272-354'!$AY11)</f>
        <v>0.46585543981481481</v>
      </c>
      <c r="DU14" s="82" t="str">
        <f ca="1">IF('INF S5 272-354'!$AZ11="|","|",DU$21+'INF S5 272-354'!$AZ11)</f>
        <v>|</v>
      </c>
      <c r="DV14" s="268">
        <f ca="1">IF('INF S5 272-354'!$AY11="|","|",DV$21+'INF S5 272-354'!$AY11)</f>
        <v>0.50752210648148155</v>
      </c>
      <c r="DW14" s="82" t="str">
        <f ca="1">IF('INF S5 272-354'!$AZ11="|","|",DW$21+'INF S5 272-354'!$AZ11)</f>
        <v>|</v>
      </c>
      <c r="DX14" s="268">
        <f ca="1">IF('INF S5 272-354'!$AY11="|","|",DX$21+'INF S5 272-354'!$AY11)</f>
        <v>0.54918877314814818</v>
      </c>
      <c r="DY14" s="82" t="str">
        <f ca="1">IF('INF S5 272-354'!$AZ11="|","|",DY$21+'INF S5 272-354'!$AZ11)</f>
        <v>|</v>
      </c>
      <c r="DZ14" s="268">
        <f ca="1">IF('INF S5 272-354'!$AY11="|","|",DZ$21+'INF S5 272-354'!$AY11)</f>
        <v>0.59085543981481492</v>
      </c>
      <c r="EA14" s="268"/>
      <c r="EB14" s="190" t="str">
        <f ca="1">IF('INF S5 272-354'!$BA11="|","|",EB$21+'INF S5 272-354'!$BA11)</f>
        <v>|</v>
      </c>
      <c r="EC14" s="268">
        <f ca="1">IF('INF S5 272-354'!$AY11="|","|",EC$21+'INF S5 272-354'!$AY11)</f>
        <v>0.63252210648148155</v>
      </c>
      <c r="ED14" s="82" t="str">
        <f ca="1">IF('INF S5 272-354'!$AZ11="|","|",ED$21+'INF S5 272-354'!$AZ11)</f>
        <v>|</v>
      </c>
      <c r="EE14" s="268">
        <f ca="1">IF('INF S5 272-354'!$AY11="|","|",EE$21+'INF S5 272-354'!$AY11)</f>
        <v>0.67418877314814818</v>
      </c>
      <c r="EF14" s="268">
        <f ca="1">IF('INF S5 272-354'!$AY11="|","|",EF$21+'INF S5 272-354'!$AY11)</f>
        <v>0.69502210648148155</v>
      </c>
      <c r="EG14" s="82" t="str">
        <f ca="1">IF('INF S5 272-354'!$AZ11="|","|",EG$21+'INF S5 272-354'!$AZ11)</f>
        <v>|</v>
      </c>
      <c r="EH14" s="268">
        <f ca="1">IF('INF S5 272-354'!$AY11="|","|",EH$21+'INF S5 272-354'!$AY11)</f>
        <v>0.71585543981481492</v>
      </c>
      <c r="EI14" s="268">
        <f ca="1">IF('INF S5 272-354'!$AY11="|","|",EI$21+'INF S5 272-354'!$AY11)</f>
        <v>0.73668877314814818</v>
      </c>
      <c r="EJ14" s="82" t="str">
        <f ca="1">IF('INF S5 272-354'!$AZ11="|","|",EJ$21+'INF S5 272-354'!$AZ11)</f>
        <v>|</v>
      </c>
      <c r="EK14" s="268">
        <f ca="1">IF('INF S5 272-354'!$AY11="|","|",EK$21+'INF S5 272-354'!$AY11)</f>
        <v>0.75752210648148155</v>
      </c>
      <c r="EL14" s="268">
        <f ca="1">IF('INF S5 272-354'!$AY11="|","|",EL$21+'INF S5 272-354'!$AY11)</f>
        <v>0.77835543981481481</v>
      </c>
      <c r="EM14" s="268"/>
      <c r="EN14" s="190" t="str">
        <f ca="1">IF('INF S5 272-354'!$BA11="|","|",EN$21+'INF S5 272-354'!$BA11)</f>
        <v>|</v>
      </c>
      <c r="EO14" s="268">
        <f ca="1">IF('INF S5 272-354'!$AY11="|","|",EO$21+'INF S5 272-354'!$AY11)</f>
        <v>0.79918877314814818</v>
      </c>
      <c r="EP14" s="268">
        <f ca="1">IF('INF S5 272-354'!$AY11="|","|",EP$21+'INF S5 272-354'!$AY11)</f>
        <v>0.82002210648148155</v>
      </c>
      <c r="EQ14" s="82" t="str">
        <f ca="1">IF('INF S5 272-354'!$AZ11="|","|",EQ$21+'INF S5 272-354'!$AZ11)</f>
        <v>|</v>
      </c>
      <c r="ER14" s="268">
        <f ca="1">IF('INF S5 272-354'!$AY11="|","|",ER$21+'INF S5 272-354'!$AY11)</f>
        <v>0.84085543981481492</v>
      </c>
      <c r="ES14" s="82" t="str">
        <f ca="1">IF('INF S5 272-354'!$AZ11="|","|",ES$21+'INF S5 272-354'!$AZ11)</f>
        <v>|</v>
      </c>
      <c r="ET14" s="268">
        <f ca="1">IF('INF S5 272-354'!$AY11="|","|",ET$21+'INF S5 272-354'!$AY11)</f>
        <v>0.88252210648148155</v>
      </c>
      <c r="EU14" s="82" t="str">
        <f ca="1">IF('INF S5 272-354'!$AZ11="|","|",EU$21+'INF S5 272-354'!$AZ11)</f>
        <v>|</v>
      </c>
      <c r="EV14" s="268">
        <f ca="1">IF('INF S5 272-354'!$AY11="|","|",EV$21+'INF S5 272-354'!$AY11)</f>
        <v>0.92418877314814818</v>
      </c>
      <c r="EW14" s="83"/>
      <c r="EX14" s="83"/>
      <c r="EY14" s="83">
        <f ca="1">IF('INF S5 272-354'!$AY11="|","|",EY$21+'INF S5 272-354'!$AY11)</f>
        <v>0.96585543981481492</v>
      </c>
      <c r="EZ14" s="83">
        <f ca="1">IF('INF S5 272-354'!$AY11="|","|",EZ$21+'INF S5 272-354'!$AY11)</f>
        <v>1.0075221064814814</v>
      </c>
    </row>
    <row r="15" spans="1:156">
      <c r="A15" s="185">
        <f ca="1">'INF S5 272-354'!$AH12</f>
        <v>15.561999999999983</v>
      </c>
      <c r="B15" s="153" t="str">
        <f ca="1">'INF S5 272-354'!$AI12</f>
        <v>Gądki</v>
      </c>
      <c r="C15" s="99"/>
      <c r="D15" s="83">
        <f ca="1">IF('INF S5 272-354'!$AQ12="|","|",D$7+'INF S5 272-354'!$AQ12)</f>
        <v>0.22420812996031744</v>
      </c>
      <c r="E15" s="83">
        <f ca="1">IF('INF S5 272-354'!$AQ12="|","|",E$12+'INF S5 272-354'!$AQ12-'INF S5 272-354'!$AQ$9+TIME(0,1,0))</f>
        <v>0.24532520833333332</v>
      </c>
      <c r="F15" s="82" t="str">
        <f ca="1">IF('INF S5 272-354'!$AR12="|","|",F$7+'INF S5 272-354'!$AR12)</f>
        <v>|</v>
      </c>
      <c r="G15" s="83">
        <f ca="1">IF('INF S5 272-354'!$AQ12="|","|",G$7+'INF S5 272-354'!$AQ12)</f>
        <v>0.26587479662698416</v>
      </c>
      <c r="H15" s="83">
        <f ca="1">IF('INF S5 272-354'!$AQ12="|","|",H$12+'INF S5 272-354'!$AQ12-'INF S5 272-354'!$AQ$9+TIME(0,1,0))</f>
        <v>0.28699187499999995</v>
      </c>
      <c r="I15" s="82" t="str">
        <f ca="1">IF('INF S5 272-354'!$AR12="|","|",I$7+'INF S5 272-354'!$AR12)</f>
        <v>|</v>
      </c>
      <c r="J15" s="83">
        <f ca="1">IF('INF S5 272-354'!$AQ12="|","|",J$7+'INF S5 272-354'!$AQ12)</f>
        <v>0.30754146329365079</v>
      </c>
      <c r="K15" s="83">
        <f ca="1">IF('INF S5 272-354'!$AQ12="|","|",K$12+'INF S5 272-354'!$AQ12-'INF S5 272-354'!$AQ$9+TIME(0,1,0))</f>
        <v>0.32865854166666664</v>
      </c>
      <c r="L15" s="82" t="str">
        <f ca="1">IF('INF S5 272-354'!$AR12="|","|",L$7+'INF S5 272-354'!$AR12)</f>
        <v>|</v>
      </c>
      <c r="M15" s="83">
        <f ca="1">IF('INF S5 272-354'!$AQ12="|","|",M$7+'INF S5 272-354'!$AQ12)</f>
        <v>0.34920812996031747</v>
      </c>
      <c r="N15" s="83">
        <f ca="1">IF('INF S5 272-354'!$AQ12="|","|",N$12+'INF S5 272-354'!$AQ12-'INF S5 272-354'!$AQ$9+TIME(0,1,0))</f>
        <v>0.37032520833333332</v>
      </c>
      <c r="O15" s="82" t="str">
        <f ca="1">IF('INF S5 272-354'!$AR12="|","|",O$7+'INF S5 272-354'!$AR12)</f>
        <v>|</v>
      </c>
      <c r="P15" s="83">
        <f ca="1">IF('INF S5 272-354'!$AQ12="|","|",P$7+'INF S5 272-354'!$AQ12)</f>
        <v>0.41170812996031747</v>
      </c>
      <c r="Q15" s="190" t="str">
        <f ca="1">IF('INF S5 272-354'!$AS12="|","|",Q$7+'INF S5 272-354'!$AS12)</f>
        <v>|</v>
      </c>
      <c r="R15" s="83">
        <f ca="1">IF('INF S5 272-354'!$AQ12="|","|",R$12+'INF S5 272-354'!$AQ12-'INF S5 272-354'!$AQ$9+TIME(0,1,0))</f>
        <v>0.45365854166666664</v>
      </c>
      <c r="S15" s="82" t="str">
        <f ca="1">IF('INF S5 272-354'!$AR12="|","|",S$7+'INF S5 272-354'!$AR12)</f>
        <v>|</v>
      </c>
      <c r="T15" s="83">
        <f ca="1">IF('INF S5 272-354'!$AQ12="|","|",T$7+'INF S5 272-354'!$AQ12)</f>
        <v>0.49504146329365079</v>
      </c>
      <c r="U15" s="82" t="str">
        <f ca="1">IF('INF S5 272-354'!$AR12="|","|",U$7+'INF S5 272-354'!$AR12)</f>
        <v>|</v>
      </c>
      <c r="V15" s="83">
        <f ca="1">IF('INF S5 272-354'!$AQ12="|","|",V$12+'INF S5 272-354'!$AQ12-'INF S5 272-354'!$AQ$9+TIME(0,1,0))</f>
        <v>0.53699187500000012</v>
      </c>
      <c r="W15" s="82" t="str">
        <f ca="1">IF('INF S5 272-354'!$AR12="|","|",W$7+'INF S5 272-354'!$AR12)</f>
        <v>|</v>
      </c>
      <c r="X15" s="83">
        <f ca="1">IF('INF S5 272-354'!$AQ12="|","|",X$7+'INF S5 272-354'!$AQ12)</f>
        <v>0.57837479662698421</v>
      </c>
      <c r="Y15" s="190" t="str">
        <f ca="1">IF('INF S5 272-354'!$AS12="|","|",Y$7+'INF S5 272-354'!$AS12)</f>
        <v>|</v>
      </c>
      <c r="Z15" s="83">
        <f ca="1">IF('INF S5 272-354'!$AQ12="|","|",Z$12+'INF S5 272-354'!$AQ12-'INF S5 272-354'!$AQ$9+TIME(0,1,0))</f>
        <v>0.62032520833333338</v>
      </c>
      <c r="AA15" s="82" t="str">
        <f ca="1">IF('INF S5 272-354'!$AR12="|","|",AA$7+'INF S5 272-354'!$AR12)</f>
        <v>|</v>
      </c>
      <c r="AB15" s="83">
        <f ca="1">IF('INF S5 272-354'!$AQ12="|","|",AB$7+'INF S5 272-354'!$AQ12)</f>
        <v>0.64087479662698421</v>
      </c>
      <c r="AC15" s="83">
        <f ca="1">IF('INF S5 272-354'!$AQ12="|","|",AC$12+'INF S5 272-354'!$AQ12-'INF S5 272-354'!$AQ$9+TIME(0,1,0))</f>
        <v>0.66199187500000012</v>
      </c>
      <c r="AD15" s="82" t="str">
        <f ca="1">IF('INF S5 272-354'!$AR12="|","|",AD$7+'INF S5 272-354'!$AR12)</f>
        <v>|</v>
      </c>
      <c r="AE15" s="83">
        <f ca="1">IF('INF S5 272-354'!$AQ12="|","|",AE$7+'INF S5 272-354'!$AQ12)</f>
        <v>0.68254146329365084</v>
      </c>
      <c r="AF15" s="83">
        <f ca="1">IF('INF S5 272-354'!$AQ12="|","|",AF$12+'INF S5 272-354'!$AQ12-'INF S5 272-354'!$AQ$9+TIME(0,1,0))</f>
        <v>0.70365854166666675</v>
      </c>
      <c r="AG15" s="82" t="str">
        <f ca="1">IF('INF S5 272-354'!$AR12="|","|",AG$7+'INF S5 272-354'!$AR12)</f>
        <v>|</v>
      </c>
      <c r="AH15" s="83">
        <f ca="1">IF('INF S5 272-354'!$AQ12="|","|",AH$7+'INF S5 272-354'!$AQ12)</f>
        <v>0.72420812996031747</v>
      </c>
      <c r="AI15" s="83">
        <f ca="1">IF('INF S5 272-354'!$AQ12="|","|",AI$12+'INF S5 272-354'!$AQ12-'INF S5 272-354'!$AQ$9+TIME(0,1,0))</f>
        <v>0.74532520833333338</v>
      </c>
      <c r="AJ15" s="190" t="str">
        <f ca="1">IF('INF S5 272-354'!$AS12="|","|",AJ$7+'INF S5 272-354'!$AS12)</f>
        <v>|</v>
      </c>
      <c r="AK15" s="83">
        <f ca="1">IF('INF S5 272-354'!$AQ12="|","|",AK$7+'INF S5 272-354'!$AQ12)</f>
        <v>0.7658747966269841</v>
      </c>
      <c r="AL15" s="83">
        <f ca="1">IF('INF S5 272-354'!$AQ12="|","|",AL$12+'INF S5 272-354'!$AQ12-'INF S5 272-354'!$AQ$9+TIME(0,1,0))</f>
        <v>0.78699187500000012</v>
      </c>
      <c r="AM15" s="82" t="str">
        <f ca="1">IF('INF S5 272-354'!$AR12="|","|",AM$7+'INF S5 272-354'!$AR12)</f>
        <v>|</v>
      </c>
      <c r="AN15" s="83">
        <f ca="1">IF('INF S5 272-354'!$AQ12="|","|",AN$7+'INF S5 272-354'!$AQ12)</f>
        <v>0.8283747966269841</v>
      </c>
      <c r="AO15" s="82" t="str">
        <f ca="1">IF('INF S5 272-354'!$AR12="|","|",AO$7+'INF S5 272-354'!$AR12)</f>
        <v>|</v>
      </c>
      <c r="AP15" s="83">
        <f ca="1">IF('INF S5 272-354'!$AQ12="|","|",AP$12+'INF S5 272-354'!$AQ12-'INF S5 272-354'!$AQ$9+TIME(0,1,0))</f>
        <v>0.87032520833333338</v>
      </c>
      <c r="AQ15" s="82" t="str">
        <f ca="1">IF('INF S5 272-354'!$AR12="|","|",AQ$7+'INF S5 272-354'!$AR12)</f>
        <v>|</v>
      </c>
      <c r="AR15" s="83">
        <f ca="1">IF('INF S5 272-354'!$AQ12="|","|",AR$7+'INF S5 272-354'!$AQ12)</f>
        <v>0.91170812996031747</v>
      </c>
      <c r="AS15" s="190" t="str">
        <f ca="1">IF('INF S5 272-354'!$AS12="|","|",AS$7+'INF S5 272-354'!$AS12)</f>
        <v>|</v>
      </c>
      <c r="AT15" s="83">
        <f ca="1">IF('INF S5 272-354'!$AQ12="|","|",AT$7+'INF S5 272-354'!$AQ12)</f>
        <v>0.9533747966269841</v>
      </c>
      <c r="AU15" s="83">
        <f ca="1">IF('INF S5 272-354'!$AQ12="|","|",AU$7+'INF S5 272-354'!$AQ12)</f>
        <v>0.99504146329365073</v>
      </c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Z15" s="185">
        <f ca="1">'INF S5 272-354'!$AH12</f>
        <v>15.561999999999983</v>
      </c>
      <c r="DA15" s="153" t="str">
        <f ca="1">'INF S5 272-354'!$AI12</f>
        <v>Gądki</v>
      </c>
      <c r="DB15" s="99"/>
      <c r="DC15" s="268">
        <f ca="1">IF('INF S5 272-354'!$AY12="|","|",DC$21+'INF S5 272-354'!$AY12)</f>
        <v>0.23408564814814814</v>
      </c>
      <c r="DD15" s="82" t="str">
        <f ca="1">IF('INF S5 272-354'!$AZ12="|","|",DD$21+'INF S5 272-354'!$AZ12)</f>
        <v>|</v>
      </c>
      <c r="DE15" s="268"/>
      <c r="DF15" s="268">
        <f ca="1">IF('INF S5 272-354'!$AY12="|","|",DF$21+'INF S5 272-354'!$AY12)</f>
        <v>0.27575231481481483</v>
      </c>
      <c r="DG15" s="190" t="str">
        <f ca="1">IF('INF S5 272-354'!$BA12="|","|",DG$21+'INF S5 272-354'!$BA12)</f>
        <v>|</v>
      </c>
      <c r="DH15" s="268">
        <f ca="1">IF('INF S5 272-354'!$AY12="|","|",DH$21+'INF S5 272-354'!$AY12)</f>
        <v>0.29658564814814814</v>
      </c>
      <c r="DI15" s="268">
        <f ca="1">IF('INF S5 272-354'!$AY12="|","|",DI$21+'INF S5 272-354'!$AY12)</f>
        <v>0.31741898148148145</v>
      </c>
      <c r="DJ15" s="82" t="str">
        <f ca="1">IF('INF S5 272-354'!$AZ12="|","|",DJ$21+'INF S5 272-354'!$AZ12)</f>
        <v>|</v>
      </c>
      <c r="DK15" s="268">
        <f ca="1">IF('INF S5 272-354'!$AY12="|","|",DK$21+'INF S5 272-354'!$AY12)</f>
        <v>0.33825231481481483</v>
      </c>
      <c r="DL15" s="268">
        <f ca="1">IF('INF S5 272-354'!$AY12="|","|",DL$21+'INF S5 272-354'!$AY12)</f>
        <v>0.35908564814814814</v>
      </c>
      <c r="DM15" s="82" t="str">
        <f ca="1">IF('INF S5 272-354'!$AZ12="|","|",DM$21+'INF S5 272-354'!$AZ12)</f>
        <v>|</v>
      </c>
      <c r="DN15" s="268">
        <f ca="1">IF('INF S5 272-354'!$AY12="|","|",DN$21+'INF S5 272-354'!$AY12)</f>
        <v>0.37991898148148151</v>
      </c>
      <c r="DO15" s="268">
        <f ca="1">IF('INF S5 272-354'!$AY12="|","|",DO$21+'INF S5 272-354'!$AY12)</f>
        <v>0.40075231481481477</v>
      </c>
      <c r="DP15" s="82" t="str">
        <f ca="1">IF('INF S5 272-354'!$AZ12="|","|",DP$21+'INF S5 272-354'!$AZ12)</f>
        <v>|</v>
      </c>
      <c r="DQ15" s="268">
        <f ca="1">IF('INF S5 272-354'!$AY12="|","|",DQ$21+'INF S5 272-354'!$AY12)</f>
        <v>0.4215856481481482</v>
      </c>
      <c r="DR15" s="268"/>
      <c r="DS15" s="190" t="str">
        <f ca="1">IF('INF S5 272-354'!$BA12="|","|",DS$21+'INF S5 272-354'!$BA12)</f>
        <v>|</v>
      </c>
      <c r="DT15" s="268">
        <f ca="1">IF('INF S5 272-354'!$AY12="|","|",DT$21+'INF S5 272-354'!$AY12)</f>
        <v>0.46325231481481483</v>
      </c>
      <c r="DU15" s="82" t="str">
        <f ca="1">IF('INF S5 272-354'!$AZ12="|","|",DU$21+'INF S5 272-354'!$AZ12)</f>
        <v>|</v>
      </c>
      <c r="DV15" s="268">
        <f ca="1">IF('INF S5 272-354'!$AY12="|","|",DV$21+'INF S5 272-354'!$AY12)</f>
        <v>0.50491898148148151</v>
      </c>
      <c r="DW15" s="82" t="str">
        <f ca="1">IF('INF S5 272-354'!$AZ12="|","|",DW$21+'INF S5 272-354'!$AZ12)</f>
        <v>|</v>
      </c>
      <c r="DX15" s="268">
        <f ca="1">IF('INF S5 272-354'!$AY12="|","|",DX$21+'INF S5 272-354'!$AY12)</f>
        <v>0.54658564814814814</v>
      </c>
      <c r="DY15" s="82" t="str">
        <f ca="1">IF('INF S5 272-354'!$AZ12="|","|",DY$21+'INF S5 272-354'!$AZ12)</f>
        <v>|</v>
      </c>
      <c r="DZ15" s="268">
        <f ca="1">IF('INF S5 272-354'!$AY12="|","|",DZ$21+'INF S5 272-354'!$AY12)</f>
        <v>0.58825231481481488</v>
      </c>
      <c r="EA15" s="268"/>
      <c r="EB15" s="190" t="str">
        <f ca="1">IF('INF S5 272-354'!$BA12="|","|",EB$21+'INF S5 272-354'!$BA12)</f>
        <v>|</v>
      </c>
      <c r="EC15" s="268">
        <f ca="1">IF('INF S5 272-354'!$AY12="|","|",EC$21+'INF S5 272-354'!$AY12)</f>
        <v>0.62991898148148151</v>
      </c>
      <c r="ED15" s="82" t="str">
        <f ca="1">IF('INF S5 272-354'!$AZ12="|","|",ED$21+'INF S5 272-354'!$AZ12)</f>
        <v>|</v>
      </c>
      <c r="EE15" s="268">
        <f ca="1">IF('INF S5 272-354'!$AY12="|","|",EE$21+'INF S5 272-354'!$AY12)</f>
        <v>0.67158564814814814</v>
      </c>
      <c r="EF15" s="268">
        <f ca="1">IF('INF S5 272-354'!$AY12="|","|",EF$21+'INF S5 272-354'!$AY12)</f>
        <v>0.69241898148148151</v>
      </c>
      <c r="EG15" s="82" t="str">
        <f ca="1">IF('INF S5 272-354'!$AZ12="|","|",EG$21+'INF S5 272-354'!$AZ12)</f>
        <v>|</v>
      </c>
      <c r="EH15" s="268">
        <f ca="1">IF('INF S5 272-354'!$AY12="|","|",EH$21+'INF S5 272-354'!$AY12)</f>
        <v>0.71325231481481488</v>
      </c>
      <c r="EI15" s="268">
        <f ca="1">IF('INF S5 272-354'!$AY12="|","|",EI$21+'INF S5 272-354'!$AY12)</f>
        <v>0.73408564814814814</v>
      </c>
      <c r="EJ15" s="82" t="str">
        <f ca="1">IF('INF S5 272-354'!$AZ12="|","|",EJ$21+'INF S5 272-354'!$AZ12)</f>
        <v>|</v>
      </c>
      <c r="EK15" s="268">
        <f ca="1">IF('INF S5 272-354'!$AY12="|","|",EK$21+'INF S5 272-354'!$AY12)</f>
        <v>0.75491898148148151</v>
      </c>
      <c r="EL15" s="268">
        <f ca="1">IF('INF S5 272-354'!$AY12="|","|",EL$21+'INF S5 272-354'!$AY12)</f>
        <v>0.77575231481481477</v>
      </c>
      <c r="EM15" s="268"/>
      <c r="EN15" s="190" t="str">
        <f ca="1">IF('INF S5 272-354'!$BA12="|","|",EN$21+'INF S5 272-354'!$BA12)</f>
        <v>|</v>
      </c>
      <c r="EO15" s="268">
        <f ca="1">IF('INF S5 272-354'!$AY12="|","|",EO$21+'INF S5 272-354'!$AY12)</f>
        <v>0.79658564814814814</v>
      </c>
      <c r="EP15" s="268">
        <f ca="1">IF('INF S5 272-354'!$AY12="|","|",EP$21+'INF S5 272-354'!$AY12)</f>
        <v>0.81741898148148151</v>
      </c>
      <c r="EQ15" s="82" t="str">
        <f ca="1">IF('INF S5 272-354'!$AZ12="|","|",EQ$21+'INF S5 272-354'!$AZ12)</f>
        <v>|</v>
      </c>
      <c r="ER15" s="268">
        <f ca="1">IF('INF S5 272-354'!$AY12="|","|",ER$21+'INF S5 272-354'!$AY12)</f>
        <v>0.83825231481481488</v>
      </c>
      <c r="ES15" s="82" t="str">
        <f ca="1">IF('INF S5 272-354'!$AZ12="|","|",ES$21+'INF S5 272-354'!$AZ12)</f>
        <v>|</v>
      </c>
      <c r="ET15" s="268">
        <f ca="1">IF('INF S5 272-354'!$AY12="|","|",ET$21+'INF S5 272-354'!$AY12)</f>
        <v>0.87991898148148151</v>
      </c>
      <c r="EU15" s="82" t="str">
        <f ca="1">IF('INF S5 272-354'!$AZ12="|","|",EU$21+'INF S5 272-354'!$AZ12)</f>
        <v>|</v>
      </c>
      <c r="EV15" s="268">
        <f ca="1">IF('INF S5 272-354'!$AY12="|","|",EV$21+'INF S5 272-354'!$AY12)</f>
        <v>0.92158564814814814</v>
      </c>
      <c r="EW15" s="83"/>
      <c r="EX15" s="83"/>
      <c r="EY15" s="83">
        <f ca="1">IF('INF S5 272-354'!$AY12="|","|",EY$21+'INF S5 272-354'!$AY12)</f>
        <v>0.96325231481481488</v>
      </c>
      <c r="EZ15" s="83">
        <f ca="1">IF('INF S5 272-354'!$AY12="|","|",EZ$21+'INF S5 272-354'!$AY12)</f>
        <v>1.0049189814814814</v>
      </c>
    </row>
    <row r="16" spans="1:156">
      <c r="A16" s="185">
        <f ca="1">'INF S5 272-354'!$AH13</f>
        <v>13.850999999999971</v>
      </c>
      <c r="B16" s="286" t="str">
        <f ca="1">'INF S5 272-354'!$AI13</f>
        <v>Koninko</v>
      </c>
      <c r="C16" s="99"/>
      <c r="D16" s="83">
        <f ca="1">IF('INF S5 272-354'!$AQ13="|","|",D$7+'INF S5 272-354'!$AQ13)</f>
        <v>0.22582850033068783</v>
      </c>
      <c r="E16" s="83">
        <f ca="1">IF('INF S5 272-354'!$AQ13="|","|",E$12+'INF S5 272-354'!$AQ13-'INF S5 272-354'!$AQ$9+TIME(0,1,0))</f>
        <v>0.24694557870370365</v>
      </c>
      <c r="F16" s="82" t="str">
        <f ca="1">IF('INF S5 272-354'!$AR13="|","|",F$7+'INF S5 272-354'!$AR13)</f>
        <v>|</v>
      </c>
      <c r="G16" s="83">
        <f ca="1">IF('INF S5 272-354'!$AQ13="|","|",G$7+'INF S5 272-354'!$AQ13)</f>
        <v>0.26749516699735448</v>
      </c>
      <c r="H16" s="83">
        <f ca="1">IF('INF S5 272-354'!$AQ13="|","|",H$12+'INF S5 272-354'!$AQ13-'INF S5 272-354'!$AQ$9+TIME(0,1,0))</f>
        <v>0.28861224537037033</v>
      </c>
      <c r="I16" s="82" t="str">
        <f ca="1">IF('INF S5 272-354'!$AR13="|","|",I$7+'INF S5 272-354'!$AR13)</f>
        <v>|</v>
      </c>
      <c r="J16" s="83">
        <f ca="1">IF('INF S5 272-354'!$AQ13="|","|",J$7+'INF S5 272-354'!$AQ13)</f>
        <v>0.30916183366402117</v>
      </c>
      <c r="K16" s="83">
        <f ca="1">IF('INF S5 272-354'!$AQ13="|","|",K$12+'INF S5 272-354'!$AQ13-'INF S5 272-354'!$AQ$9+TIME(0,1,0))</f>
        <v>0.33027891203703702</v>
      </c>
      <c r="L16" s="82" t="str">
        <f ca="1">IF('INF S5 272-354'!$AR13="|","|",L$7+'INF S5 272-354'!$AR13)</f>
        <v>|</v>
      </c>
      <c r="M16" s="83">
        <f ca="1">IF('INF S5 272-354'!$AQ13="|","|",M$7+'INF S5 272-354'!$AQ13)</f>
        <v>0.35082850033068785</v>
      </c>
      <c r="N16" s="83">
        <f ca="1">IF('INF S5 272-354'!$AQ13="|","|",N$12+'INF S5 272-354'!$AQ13-'INF S5 272-354'!$AQ$9+TIME(0,1,0))</f>
        <v>0.37194557870370371</v>
      </c>
      <c r="O16" s="82" t="str">
        <f ca="1">IF('INF S5 272-354'!$AR13="|","|",O$7+'INF S5 272-354'!$AR13)</f>
        <v>|</v>
      </c>
      <c r="P16" s="83">
        <f ca="1">IF('INF S5 272-354'!$AQ13="|","|",P$7+'INF S5 272-354'!$AQ13)</f>
        <v>0.41332850033068785</v>
      </c>
      <c r="Q16" s="190" t="str">
        <f ca="1">IF('INF S5 272-354'!$AS13="|","|",Q$7+'INF S5 272-354'!$AS13)</f>
        <v>|</v>
      </c>
      <c r="R16" s="83">
        <f ca="1">IF('INF S5 272-354'!$AQ13="|","|",R$12+'INF S5 272-354'!$AQ13-'INF S5 272-354'!$AQ$9+TIME(0,1,0))</f>
        <v>0.45527891203703702</v>
      </c>
      <c r="S16" s="82" t="str">
        <f ca="1">IF('INF S5 272-354'!$AR13="|","|",S$7+'INF S5 272-354'!$AR13)</f>
        <v>|</v>
      </c>
      <c r="T16" s="83">
        <f ca="1">IF('INF S5 272-354'!$AQ13="|","|",T$7+'INF S5 272-354'!$AQ13)</f>
        <v>0.49666183366402117</v>
      </c>
      <c r="U16" s="82" t="str">
        <f ca="1">IF('INF S5 272-354'!$AR13="|","|",U$7+'INF S5 272-354'!$AR13)</f>
        <v>|</v>
      </c>
      <c r="V16" s="83">
        <f ca="1">IF('INF S5 272-354'!$AQ13="|","|",V$12+'INF S5 272-354'!$AQ13-'INF S5 272-354'!$AQ$9+TIME(0,1,0))</f>
        <v>0.53861224537037045</v>
      </c>
      <c r="W16" s="82" t="str">
        <f ca="1">IF('INF S5 272-354'!$AR13="|","|",W$7+'INF S5 272-354'!$AR13)</f>
        <v>|</v>
      </c>
      <c r="X16" s="83">
        <f ca="1">IF('INF S5 272-354'!$AQ13="|","|",X$7+'INF S5 272-354'!$AQ13)</f>
        <v>0.57999516699735454</v>
      </c>
      <c r="Y16" s="190" t="str">
        <f ca="1">IF('INF S5 272-354'!$AS13="|","|",Y$7+'INF S5 272-354'!$AS13)</f>
        <v>|</v>
      </c>
      <c r="Z16" s="83">
        <f ca="1">IF('INF S5 272-354'!$AQ13="|","|",Z$12+'INF S5 272-354'!$AQ13-'INF S5 272-354'!$AQ$9+TIME(0,1,0))</f>
        <v>0.62194557870370371</v>
      </c>
      <c r="AA16" s="82" t="str">
        <f ca="1">IF('INF S5 272-354'!$AR13="|","|",AA$7+'INF S5 272-354'!$AR13)</f>
        <v>|</v>
      </c>
      <c r="AB16" s="83">
        <f ca="1">IF('INF S5 272-354'!$AQ13="|","|",AB$7+'INF S5 272-354'!$AQ13)</f>
        <v>0.64249516699735454</v>
      </c>
      <c r="AC16" s="83">
        <f ca="1">IF('INF S5 272-354'!$AQ13="|","|",AC$12+'INF S5 272-354'!$AQ13-'INF S5 272-354'!$AQ$9+TIME(0,1,0))</f>
        <v>0.66361224537037045</v>
      </c>
      <c r="AD16" s="82" t="str">
        <f ca="1">IF('INF S5 272-354'!$AR13="|","|",AD$7+'INF S5 272-354'!$AR13)</f>
        <v>|</v>
      </c>
      <c r="AE16" s="83">
        <f ca="1">IF('INF S5 272-354'!$AQ13="|","|",AE$7+'INF S5 272-354'!$AQ13)</f>
        <v>0.68416183366402117</v>
      </c>
      <c r="AF16" s="83">
        <f ca="1">IF('INF S5 272-354'!$AQ13="|","|",AF$12+'INF S5 272-354'!$AQ13-'INF S5 272-354'!$AQ$9+TIME(0,1,0))</f>
        <v>0.70527891203703708</v>
      </c>
      <c r="AG16" s="82" t="str">
        <f ca="1">IF('INF S5 272-354'!$AR13="|","|",AG$7+'INF S5 272-354'!$AR13)</f>
        <v>|</v>
      </c>
      <c r="AH16" s="83">
        <f ca="1">IF('INF S5 272-354'!$AQ13="|","|",AH$7+'INF S5 272-354'!$AQ13)</f>
        <v>0.7258285003306878</v>
      </c>
      <c r="AI16" s="83">
        <f ca="1">IF('INF S5 272-354'!$AQ13="|","|",AI$12+'INF S5 272-354'!$AQ13-'INF S5 272-354'!$AQ$9+TIME(0,1,0))</f>
        <v>0.74694557870370371</v>
      </c>
      <c r="AJ16" s="190" t="str">
        <f ca="1">IF('INF S5 272-354'!$AS13="|","|",AJ$7+'INF S5 272-354'!$AS13)</f>
        <v>|</v>
      </c>
      <c r="AK16" s="83">
        <f ca="1">IF('INF S5 272-354'!$AQ13="|","|",AK$7+'INF S5 272-354'!$AQ13)</f>
        <v>0.76749516699735443</v>
      </c>
      <c r="AL16" s="83">
        <f ca="1">IF('INF S5 272-354'!$AQ13="|","|",AL$12+'INF S5 272-354'!$AQ13-'INF S5 272-354'!$AQ$9+TIME(0,1,0))</f>
        <v>0.78861224537037045</v>
      </c>
      <c r="AM16" s="82" t="str">
        <f ca="1">IF('INF S5 272-354'!$AR13="|","|",AM$7+'INF S5 272-354'!$AR13)</f>
        <v>|</v>
      </c>
      <c r="AN16" s="83">
        <f ca="1">IF('INF S5 272-354'!$AQ13="|","|",AN$7+'INF S5 272-354'!$AQ13)</f>
        <v>0.82999516699735443</v>
      </c>
      <c r="AO16" s="82" t="str">
        <f ca="1">IF('INF S5 272-354'!$AR13="|","|",AO$7+'INF S5 272-354'!$AR13)</f>
        <v>|</v>
      </c>
      <c r="AP16" s="83">
        <f ca="1">IF('INF S5 272-354'!$AQ13="|","|",AP$12+'INF S5 272-354'!$AQ13-'INF S5 272-354'!$AQ$9+TIME(0,1,0))</f>
        <v>0.87194557870370371</v>
      </c>
      <c r="AQ16" s="82" t="str">
        <f ca="1">IF('INF S5 272-354'!$AR13="|","|",AQ$7+'INF S5 272-354'!$AR13)</f>
        <v>|</v>
      </c>
      <c r="AR16" s="83">
        <f ca="1">IF('INF S5 272-354'!$AQ13="|","|",AR$7+'INF S5 272-354'!$AQ13)</f>
        <v>0.9133285003306878</v>
      </c>
      <c r="AS16" s="190" t="str">
        <f ca="1">IF('INF S5 272-354'!$AS13="|","|",AS$7+'INF S5 272-354'!$AS13)</f>
        <v>|</v>
      </c>
      <c r="AT16" s="83">
        <f ca="1">IF('INF S5 272-354'!$AQ13="|","|",AT$7+'INF S5 272-354'!$AQ13)</f>
        <v>0.95499516699735443</v>
      </c>
      <c r="AU16" s="83">
        <f ca="1">IF('INF S5 272-354'!$AQ13="|","|",AU$7+'INF S5 272-354'!$AQ13)</f>
        <v>0.99666183366402106</v>
      </c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Z16" s="185">
        <f ca="1">'INF S5 272-354'!$AH13</f>
        <v>13.850999999999971</v>
      </c>
      <c r="DA16" s="286" t="str">
        <f ca="1">'INF S5 272-354'!$AI13</f>
        <v>Koninko</v>
      </c>
      <c r="DB16" s="99"/>
      <c r="DC16" s="268">
        <f ca="1">IF('INF S5 272-354'!$AY13="|","|",DC$21+'INF S5 272-354'!$AY13)</f>
        <v>0.23246527777777776</v>
      </c>
      <c r="DD16" s="82" t="str">
        <f ca="1">IF('INF S5 272-354'!$AZ13="|","|",DD$21+'INF S5 272-354'!$AZ13)</f>
        <v>|</v>
      </c>
      <c r="DE16" s="268"/>
      <c r="DF16" s="268">
        <f ca="1">IF('INF S5 272-354'!$AY13="|","|",DF$21+'INF S5 272-354'!$AY13)</f>
        <v>0.27413194444444444</v>
      </c>
      <c r="DG16" s="190" t="str">
        <f ca="1">IF('INF S5 272-354'!$BA13="|","|",DG$21+'INF S5 272-354'!$BA13)</f>
        <v>|</v>
      </c>
      <c r="DH16" s="268">
        <f ca="1">IF('INF S5 272-354'!$AY13="|","|",DH$21+'INF S5 272-354'!$AY13)</f>
        <v>0.29496527777777776</v>
      </c>
      <c r="DI16" s="268">
        <f ca="1">IF('INF S5 272-354'!$AY13="|","|",DI$21+'INF S5 272-354'!$AY13)</f>
        <v>0.31579861111111107</v>
      </c>
      <c r="DJ16" s="82" t="str">
        <f ca="1">IF('INF S5 272-354'!$AZ13="|","|",DJ$21+'INF S5 272-354'!$AZ13)</f>
        <v>|</v>
      </c>
      <c r="DK16" s="268">
        <f ca="1">IF('INF S5 272-354'!$AY13="|","|",DK$21+'INF S5 272-354'!$AY13)</f>
        <v>0.33663194444444444</v>
      </c>
      <c r="DL16" s="268">
        <f ca="1">IF('INF S5 272-354'!$AY13="|","|",DL$21+'INF S5 272-354'!$AY13)</f>
        <v>0.35746527777777776</v>
      </c>
      <c r="DM16" s="82" t="str">
        <f ca="1">IF('INF S5 272-354'!$AZ13="|","|",DM$21+'INF S5 272-354'!$AZ13)</f>
        <v>|</v>
      </c>
      <c r="DN16" s="268">
        <f ca="1">IF('INF S5 272-354'!$AY13="|","|",DN$21+'INF S5 272-354'!$AY13)</f>
        <v>0.37829861111111113</v>
      </c>
      <c r="DO16" s="268">
        <f ca="1">IF('INF S5 272-354'!$AY13="|","|",DO$21+'INF S5 272-354'!$AY13)</f>
        <v>0.39913194444444439</v>
      </c>
      <c r="DP16" s="82" t="str">
        <f ca="1">IF('INF S5 272-354'!$AZ13="|","|",DP$21+'INF S5 272-354'!$AZ13)</f>
        <v>|</v>
      </c>
      <c r="DQ16" s="268">
        <f ca="1">IF('INF S5 272-354'!$AY13="|","|",DQ$21+'INF S5 272-354'!$AY13)</f>
        <v>0.41996527777777781</v>
      </c>
      <c r="DR16" s="268"/>
      <c r="DS16" s="190" t="str">
        <f ca="1">IF('INF S5 272-354'!$BA13="|","|",DS$21+'INF S5 272-354'!$BA13)</f>
        <v>|</v>
      </c>
      <c r="DT16" s="268">
        <f ca="1">IF('INF S5 272-354'!$AY13="|","|",DT$21+'INF S5 272-354'!$AY13)</f>
        <v>0.46163194444444444</v>
      </c>
      <c r="DU16" s="82" t="str">
        <f ca="1">IF('INF S5 272-354'!$AZ13="|","|",DU$21+'INF S5 272-354'!$AZ13)</f>
        <v>|</v>
      </c>
      <c r="DV16" s="268">
        <f ca="1">IF('INF S5 272-354'!$AY13="|","|",DV$21+'INF S5 272-354'!$AY13)</f>
        <v>0.50329861111111118</v>
      </c>
      <c r="DW16" s="82" t="str">
        <f ca="1">IF('INF S5 272-354'!$AZ13="|","|",DW$21+'INF S5 272-354'!$AZ13)</f>
        <v>|</v>
      </c>
      <c r="DX16" s="268">
        <f ca="1">IF('INF S5 272-354'!$AY13="|","|",DX$21+'INF S5 272-354'!$AY13)</f>
        <v>0.54496527777777781</v>
      </c>
      <c r="DY16" s="82" t="str">
        <f ca="1">IF('INF S5 272-354'!$AZ13="|","|",DY$21+'INF S5 272-354'!$AZ13)</f>
        <v>|</v>
      </c>
      <c r="DZ16" s="268">
        <f ca="1">IF('INF S5 272-354'!$AY13="|","|",DZ$21+'INF S5 272-354'!$AY13)</f>
        <v>0.58663194444444455</v>
      </c>
      <c r="EA16" s="268"/>
      <c r="EB16" s="190" t="str">
        <f ca="1">IF('INF S5 272-354'!$BA13="|","|",EB$21+'INF S5 272-354'!$BA13)</f>
        <v>|</v>
      </c>
      <c r="EC16" s="268">
        <f ca="1">IF('INF S5 272-354'!$AY13="|","|",EC$21+'INF S5 272-354'!$AY13)</f>
        <v>0.62829861111111118</v>
      </c>
      <c r="ED16" s="82" t="str">
        <f ca="1">IF('INF S5 272-354'!$AZ13="|","|",ED$21+'INF S5 272-354'!$AZ13)</f>
        <v>|</v>
      </c>
      <c r="EE16" s="268">
        <f ca="1">IF('INF S5 272-354'!$AY13="|","|",EE$21+'INF S5 272-354'!$AY13)</f>
        <v>0.66996527777777781</v>
      </c>
      <c r="EF16" s="268">
        <f ca="1">IF('INF S5 272-354'!$AY13="|","|",EF$21+'INF S5 272-354'!$AY13)</f>
        <v>0.69079861111111118</v>
      </c>
      <c r="EG16" s="82" t="str">
        <f ca="1">IF('INF S5 272-354'!$AZ13="|","|",EG$21+'INF S5 272-354'!$AZ13)</f>
        <v>|</v>
      </c>
      <c r="EH16" s="268">
        <f ca="1">IF('INF S5 272-354'!$AY13="|","|",EH$21+'INF S5 272-354'!$AY13)</f>
        <v>0.71163194444444455</v>
      </c>
      <c r="EI16" s="268">
        <f ca="1">IF('INF S5 272-354'!$AY13="|","|",EI$21+'INF S5 272-354'!$AY13)</f>
        <v>0.73246527777777781</v>
      </c>
      <c r="EJ16" s="82" t="str">
        <f ca="1">IF('INF S5 272-354'!$AZ13="|","|",EJ$21+'INF S5 272-354'!$AZ13)</f>
        <v>|</v>
      </c>
      <c r="EK16" s="268">
        <f ca="1">IF('INF S5 272-354'!$AY13="|","|",EK$21+'INF S5 272-354'!$AY13)</f>
        <v>0.75329861111111118</v>
      </c>
      <c r="EL16" s="268">
        <f ca="1">IF('INF S5 272-354'!$AY13="|","|",EL$21+'INF S5 272-354'!$AY13)</f>
        <v>0.77413194444444444</v>
      </c>
      <c r="EM16" s="268"/>
      <c r="EN16" s="190" t="str">
        <f ca="1">IF('INF S5 272-354'!$BA13="|","|",EN$21+'INF S5 272-354'!$BA13)</f>
        <v>|</v>
      </c>
      <c r="EO16" s="268">
        <f ca="1">IF('INF S5 272-354'!$AY13="|","|",EO$21+'INF S5 272-354'!$AY13)</f>
        <v>0.79496527777777781</v>
      </c>
      <c r="EP16" s="268">
        <f ca="1">IF('INF S5 272-354'!$AY13="|","|",EP$21+'INF S5 272-354'!$AY13)</f>
        <v>0.81579861111111118</v>
      </c>
      <c r="EQ16" s="82" t="str">
        <f ca="1">IF('INF S5 272-354'!$AZ13="|","|",EQ$21+'INF S5 272-354'!$AZ13)</f>
        <v>|</v>
      </c>
      <c r="ER16" s="268">
        <f ca="1">IF('INF S5 272-354'!$AY13="|","|",ER$21+'INF S5 272-354'!$AY13)</f>
        <v>0.83663194444444455</v>
      </c>
      <c r="ES16" s="82" t="str">
        <f ca="1">IF('INF S5 272-354'!$AZ13="|","|",ES$21+'INF S5 272-354'!$AZ13)</f>
        <v>|</v>
      </c>
      <c r="ET16" s="268">
        <f ca="1">IF('INF S5 272-354'!$AY13="|","|",ET$21+'INF S5 272-354'!$AY13)</f>
        <v>0.87829861111111118</v>
      </c>
      <c r="EU16" s="82" t="str">
        <f ca="1">IF('INF S5 272-354'!$AZ13="|","|",EU$21+'INF S5 272-354'!$AZ13)</f>
        <v>|</v>
      </c>
      <c r="EV16" s="268">
        <f ca="1">IF('INF S5 272-354'!$AY13="|","|",EV$21+'INF S5 272-354'!$AY13)</f>
        <v>0.91996527777777781</v>
      </c>
      <c r="EW16" s="83"/>
      <c r="EX16" s="83"/>
      <c r="EY16" s="83">
        <f ca="1">IF('INF S5 272-354'!$AY13="|","|",EY$21+'INF S5 272-354'!$AY13)</f>
        <v>0.96163194444444455</v>
      </c>
      <c r="EZ16" s="83">
        <f ca="1">IF('INF S5 272-354'!$AY13="|","|",EZ$21+'INF S5 272-354'!$AY13)</f>
        <v>1.0032986111111111</v>
      </c>
    </row>
    <row r="17" spans="1:156">
      <c r="A17" s="185">
        <f ca="1">'INF S5 272-354'!$AH14</f>
        <v>9.2809999999999775</v>
      </c>
      <c r="B17" s="153" t="str">
        <f ca="1">'INF S5 272-354'!$AI14</f>
        <v>Poznań Krzesiny</v>
      </c>
      <c r="C17" s="99"/>
      <c r="D17" s="83">
        <f ca="1">IF('INF S5 272-354'!$AQ14="|","|",D$7+'INF S5 272-354'!$AQ14)</f>
        <v>0.22924285218253967</v>
      </c>
      <c r="E17" s="83">
        <f ca="1">IF('INF S5 272-354'!$AQ14="|","|",E$12+'INF S5 272-354'!$AQ14-'INF S5 272-354'!$AQ$9+TIME(0,1,0))</f>
        <v>0.2503599305555555</v>
      </c>
      <c r="F17" s="82" t="str">
        <f ca="1">IF('INF S5 272-354'!$AR14="|","|",F$7+'INF S5 272-354'!$AR14)</f>
        <v>|</v>
      </c>
      <c r="G17" s="83">
        <f ca="1">IF('INF S5 272-354'!$AQ14="|","|",G$7+'INF S5 272-354'!$AQ14)</f>
        <v>0.27090951884920633</v>
      </c>
      <c r="H17" s="83">
        <f ca="1">IF('INF S5 272-354'!$AQ14="|","|",H$12+'INF S5 272-354'!$AQ14-'INF S5 272-354'!$AQ$9+TIME(0,1,0))</f>
        <v>0.29202659722222218</v>
      </c>
      <c r="I17" s="82" t="str">
        <f ca="1">IF('INF S5 272-354'!$AR14="|","|",I$7+'INF S5 272-354'!$AR14)</f>
        <v>|</v>
      </c>
      <c r="J17" s="83">
        <f ca="1">IF('INF S5 272-354'!$AQ14="|","|",J$7+'INF S5 272-354'!$AQ14)</f>
        <v>0.31257618551587302</v>
      </c>
      <c r="K17" s="83">
        <f ca="1">IF('INF S5 272-354'!$AQ14="|","|",K$12+'INF S5 272-354'!$AQ14-'INF S5 272-354'!$AQ$9+TIME(0,1,0))</f>
        <v>0.33369326388888887</v>
      </c>
      <c r="L17" s="82" t="str">
        <f ca="1">IF('INF S5 272-354'!$AR14="|","|",L$7+'INF S5 272-354'!$AR14)</f>
        <v>|</v>
      </c>
      <c r="M17" s="83">
        <f ca="1">IF('INF S5 272-354'!$AQ14="|","|",M$7+'INF S5 272-354'!$AQ14)</f>
        <v>0.3542428521825397</v>
      </c>
      <c r="N17" s="83">
        <f ca="1">IF('INF S5 272-354'!$AQ14="|","|",N$12+'INF S5 272-354'!$AQ14-'INF S5 272-354'!$AQ$9+TIME(0,1,0))</f>
        <v>0.37535993055555555</v>
      </c>
      <c r="O17" s="82" t="str">
        <f ca="1">IF('INF S5 272-354'!$AR14="|","|",O$7+'INF S5 272-354'!$AR14)</f>
        <v>|</v>
      </c>
      <c r="P17" s="83">
        <f ca="1">IF('INF S5 272-354'!$AQ14="|","|",P$7+'INF S5 272-354'!$AQ14)</f>
        <v>0.4167428521825397</v>
      </c>
      <c r="Q17" s="190" t="str">
        <f ca="1">IF('INF S5 272-354'!$AS14="|","|",Q$7+'INF S5 272-354'!$AS14)</f>
        <v>|</v>
      </c>
      <c r="R17" s="83">
        <f ca="1">IF('INF S5 272-354'!$AQ14="|","|",R$12+'INF S5 272-354'!$AQ14-'INF S5 272-354'!$AQ$9+TIME(0,1,0))</f>
        <v>0.45869326388888887</v>
      </c>
      <c r="S17" s="82" t="str">
        <f ca="1">IF('INF S5 272-354'!$AR14="|","|",S$7+'INF S5 272-354'!$AR14)</f>
        <v>|</v>
      </c>
      <c r="T17" s="83">
        <f ca="1">IF('INF S5 272-354'!$AQ14="|","|",T$7+'INF S5 272-354'!$AQ14)</f>
        <v>0.50007618551587296</v>
      </c>
      <c r="U17" s="82" t="str">
        <f ca="1">IF('INF S5 272-354'!$AR14="|","|",U$7+'INF S5 272-354'!$AR14)</f>
        <v>|</v>
      </c>
      <c r="V17" s="83">
        <f ca="1">IF('INF S5 272-354'!$AQ14="|","|",V$12+'INF S5 272-354'!$AQ14-'INF S5 272-354'!$AQ$9+TIME(0,1,0))</f>
        <v>0.54202659722222224</v>
      </c>
      <c r="W17" s="82" t="str">
        <f ca="1">IF('INF S5 272-354'!$AR14="|","|",W$7+'INF S5 272-354'!$AR14)</f>
        <v>|</v>
      </c>
      <c r="X17" s="83">
        <f ca="1">IF('INF S5 272-354'!$AQ14="|","|",X$7+'INF S5 272-354'!$AQ14)</f>
        <v>0.58340951884920633</v>
      </c>
      <c r="Y17" s="190" t="str">
        <f ca="1">IF('INF S5 272-354'!$AS14="|","|",Y$7+'INF S5 272-354'!$AS14)</f>
        <v>|</v>
      </c>
      <c r="Z17" s="83">
        <f ca="1">IF('INF S5 272-354'!$AQ14="|","|",Z$12+'INF S5 272-354'!$AQ14-'INF S5 272-354'!$AQ$9+TIME(0,1,0))</f>
        <v>0.6253599305555555</v>
      </c>
      <c r="AA17" s="82" t="str">
        <f ca="1">IF('INF S5 272-354'!$AR14="|","|",AA$7+'INF S5 272-354'!$AR14)</f>
        <v>|</v>
      </c>
      <c r="AB17" s="83">
        <f ca="1">IF('INF S5 272-354'!$AQ14="|","|",AB$7+'INF S5 272-354'!$AQ14)</f>
        <v>0.64590951884920633</v>
      </c>
      <c r="AC17" s="83">
        <f ca="1">IF('INF S5 272-354'!$AQ14="|","|",AC$12+'INF S5 272-354'!$AQ14-'INF S5 272-354'!$AQ$9+TIME(0,1,0))</f>
        <v>0.66702659722222224</v>
      </c>
      <c r="AD17" s="82" t="str">
        <f ca="1">IF('INF S5 272-354'!$AR14="|","|",AD$7+'INF S5 272-354'!$AR14)</f>
        <v>|</v>
      </c>
      <c r="AE17" s="83">
        <f ca="1">IF('INF S5 272-354'!$AQ14="|","|",AE$7+'INF S5 272-354'!$AQ14)</f>
        <v>0.68757618551587296</v>
      </c>
      <c r="AF17" s="83">
        <f ca="1">IF('INF S5 272-354'!$AQ14="|","|",AF$12+'INF S5 272-354'!$AQ14-'INF S5 272-354'!$AQ$9+TIME(0,1,0))</f>
        <v>0.70869326388888887</v>
      </c>
      <c r="AG17" s="82" t="str">
        <f ca="1">IF('INF S5 272-354'!$AR14="|","|",AG$7+'INF S5 272-354'!$AR14)</f>
        <v>|</v>
      </c>
      <c r="AH17" s="83">
        <f ca="1">IF('INF S5 272-354'!$AQ14="|","|",AH$7+'INF S5 272-354'!$AQ14)</f>
        <v>0.72924285218253959</v>
      </c>
      <c r="AI17" s="83">
        <f ca="1">IF('INF S5 272-354'!$AQ14="|","|",AI$12+'INF S5 272-354'!$AQ14-'INF S5 272-354'!$AQ$9+TIME(0,1,0))</f>
        <v>0.7503599305555555</v>
      </c>
      <c r="AJ17" s="190" t="str">
        <f ca="1">IF('INF S5 272-354'!$AS14="|","|",AJ$7+'INF S5 272-354'!$AS14)</f>
        <v>|</v>
      </c>
      <c r="AK17" s="83">
        <f ca="1">IF('INF S5 272-354'!$AQ14="|","|",AK$7+'INF S5 272-354'!$AQ14)</f>
        <v>0.77090951884920622</v>
      </c>
      <c r="AL17" s="83">
        <f ca="1">IF('INF S5 272-354'!$AQ14="|","|",AL$12+'INF S5 272-354'!$AQ14-'INF S5 272-354'!$AQ$9+TIME(0,1,0))</f>
        <v>0.79202659722222224</v>
      </c>
      <c r="AM17" s="82" t="str">
        <f ca="1">IF('INF S5 272-354'!$AR14="|","|",AM$7+'INF S5 272-354'!$AR14)</f>
        <v>|</v>
      </c>
      <c r="AN17" s="83">
        <f ca="1">IF('INF S5 272-354'!$AQ14="|","|",AN$7+'INF S5 272-354'!$AQ14)</f>
        <v>0.83340951884920622</v>
      </c>
      <c r="AO17" s="82" t="str">
        <f ca="1">IF('INF S5 272-354'!$AR14="|","|",AO$7+'INF S5 272-354'!$AR14)</f>
        <v>|</v>
      </c>
      <c r="AP17" s="83">
        <f ca="1">IF('INF S5 272-354'!$AQ14="|","|",AP$12+'INF S5 272-354'!$AQ14-'INF S5 272-354'!$AQ$9+TIME(0,1,0))</f>
        <v>0.8753599305555555</v>
      </c>
      <c r="AQ17" s="82" t="str">
        <f ca="1">IF('INF S5 272-354'!$AR14="|","|",AQ$7+'INF S5 272-354'!$AR14)</f>
        <v>|</v>
      </c>
      <c r="AR17" s="83">
        <f ca="1">IF('INF S5 272-354'!$AQ14="|","|",AR$7+'INF S5 272-354'!$AQ14)</f>
        <v>0.91674285218253959</v>
      </c>
      <c r="AS17" s="190" t="str">
        <f ca="1">IF('INF S5 272-354'!$AS14="|","|",AS$7+'INF S5 272-354'!$AS14)</f>
        <v>|</v>
      </c>
      <c r="AT17" s="83">
        <f ca="1">IF('INF S5 272-354'!$AQ14="|","|",AT$7+'INF S5 272-354'!$AQ14)</f>
        <v>0.95840951884920622</v>
      </c>
      <c r="AU17" s="83">
        <f ca="1">IF('INF S5 272-354'!$AQ14="|","|",AU$7+'INF S5 272-354'!$AQ14)</f>
        <v>1.0000761855158729</v>
      </c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Z17" s="185">
        <f ca="1">'INF S5 272-354'!$AH14</f>
        <v>9.2809999999999775</v>
      </c>
      <c r="DA17" s="153" t="str">
        <f ca="1">'INF S5 272-354'!$AI14</f>
        <v>Poznań Krzesiny</v>
      </c>
      <c r="DB17" s="99"/>
      <c r="DC17" s="268">
        <f ca="1">IF('INF S5 272-354'!$AY14="|","|",DC$21+'INF S5 272-354'!$AY14)</f>
        <v>0.22905092592592591</v>
      </c>
      <c r="DD17" s="82" t="str">
        <f ca="1">IF('INF S5 272-354'!$AZ14="|","|",DD$21+'INF S5 272-354'!$AZ14)</f>
        <v>|</v>
      </c>
      <c r="DE17" s="268"/>
      <c r="DF17" s="268">
        <f ca="1">IF('INF S5 272-354'!$AY14="|","|",DF$21+'INF S5 272-354'!$AY14)</f>
        <v>0.27071759259259259</v>
      </c>
      <c r="DG17" s="190" t="str">
        <f ca="1">IF('INF S5 272-354'!$BA14="|","|",DG$21+'INF S5 272-354'!$BA14)</f>
        <v>|</v>
      </c>
      <c r="DH17" s="268">
        <f ca="1">IF('INF S5 272-354'!$AY14="|","|",DH$21+'INF S5 272-354'!$AY14)</f>
        <v>0.29155092592592591</v>
      </c>
      <c r="DI17" s="268">
        <f ca="1">IF('INF S5 272-354'!$AY14="|","|",DI$21+'INF S5 272-354'!$AY14)</f>
        <v>0.31238425925925922</v>
      </c>
      <c r="DJ17" s="82" t="str">
        <f ca="1">IF('INF S5 272-354'!$AZ14="|","|",DJ$21+'INF S5 272-354'!$AZ14)</f>
        <v>|</v>
      </c>
      <c r="DK17" s="268">
        <f ca="1">IF('INF S5 272-354'!$AY14="|","|",DK$21+'INF S5 272-354'!$AY14)</f>
        <v>0.33321759259259259</v>
      </c>
      <c r="DL17" s="268">
        <f ca="1">IF('INF S5 272-354'!$AY14="|","|",DL$21+'INF S5 272-354'!$AY14)</f>
        <v>0.35405092592592591</v>
      </c>
      <c r="DM17" s="82" t="str">
        <f ca="1">IF('INF S5 272-354'!$AZ14="|","|",DM$21+'INF S5 272-354'!$AZ14)</f>
        <v>|</v>
      </c>
      <c r="DN17" s="268">
        <f ca="1">IF('INF S5 272-354'!$AY14="|","|",DN$21+'INF S5 272-354'!$AY14)</f>
        <v>0.37488425925925928</v>
      </c>
      <c r="DO17" s="268">
        <f ca="1">IF('INF S5 272-354'!$AY14="|","|",DO$21+'INF S5 272-354'!$AY14)</f>
        <v>0.39571759259259254</v>
      </c>
      <c r="DP17" s="82" t="str">
        <f ca="1">IF('INF S5 272-354'!$AZ14="|","|",DP$21+'INF S5 272-354'!$AZ14)</f>
        <v>|</v>
      </c>
      <c r="DQ17" s="268">
        <f ca="1">IF('INF S5 272-354'!$AY14="|","|",DQ$21+'INF S5 272-354'!$AY14)</f>
        <v>0.41655092592592596</v>
      </c>
      <c r="DR17" s="268"/>
      <c r="DS17" s="190" t="str">
        <f ca="1">IF('INF S5 272-354'!$BA14="|","|",DS$21+'INF S5 272-354'!$BA14)</f>
        <v>|</v>
      </c>
      <c r="DT17" s="268">
        <f ca="1">IF('INF S5 272-354'!$AY14="|","|",DT$21+'INF S5 272-354'!$AY14)</f>
        <v>0.45821759259259259</v>
      </c>
      <c r="DU17" s="82" t="str">
        <f ca="1">IF('INF S5 272-354'!$AZ14="|","|",DU$21+'INF S5 272-354'!$AZ14)</f>
        <v>|</v>
      </c>
      <c r="DV17" s="268">
        <f ca="1">IF('INF S5 272-354'!$AY14="|","|",DV$21+'INF S5 272-354'!$AY14)</f>
        <v>0.49988425925925928</v>
      </c>
      <c r="DW17" s="82" t="str">
        <f ca="1">IF('INF S5 272-354'!$AZ14="|","|",DW$21+'INF S5 272-354'!$AZ14)</f>
        <v>|</v>
      </c>
      <c r="DX17" s="268">
        <f ca="1">IF('INF S5 272-354'!$AY14="|","|",DX$21+'INF S5 272-354'!$AY14)</f>
        <v>0.54155092592592591</v>
      </c>
      <c r="DY17" s="82" t="str">
        <f ca="1">IF('INF S5 272-354'!$AZ14="|","|",DY$21+'INF S5 272-354'!$AZ14)</f>
        <v>|</v>
      </c>
      <c r="DZ17" s="268">
        <f ca="1">IF('INF S5 272-354'!$AY14="|","|",DZ$21+'INF S5 272-354'!$AY14)</f>
        <v>0.58321759259259265</v>
      </c>
      <c r="EA17" s="268"/>
      <c r="EB17" s="190" t="str">
        <f ca="1">IF('INF S5 272-354'!$BA14="|","|",EB$21+'INF S5 272-354'!$BA14)</f>
        <v>|</v>
      </c>
      <c r="EC17" s="268">
        <f ca="1">IF('INF S5 272-354'!$AY14="|","|",EC$21+'INF S5 272-354'!$AY14)</f>
        <v>0.62488425925925928</v>
      </c>
      <c r="ED17" s="82" t="str">
        <f ca="1">IF('INF S5 272-354'!$AZ14="|","|",ED$21+'INF S5 272-354'!$AZ14)</f>
        <v>|</v>
      </c>
      <c r="EE17" s="268">
        <f ca="1">IF('INF S5 272-354'!$AY14="|","|",EE$21+'INF S5 272-354'!$AY14)</f>
        <v>0.66655092592592591</v>
      </c>
      <c r="EF17" s="268">
        <f ca="1">IF('INF S5 272-354'!$AY14="|","|",EF$21+'INF S5 272-354'!$AY14)</f>
        <v>0.68738425925925928</v>
      </c>
      <c r="EG17" s="82" t="str">
        <f ca="1">IF('INF S5 272-354'!$AZ14="|","|",EG$21+'INF S5 272-354'!$AZ14)</f>
        <v>|</v>
      </c>
      <c r="EH17" s="268">
        <f ca="1">IF('INF S5 272-354'!$AY14="|","|",EH$21+'INF S5 272-354'!$AY14)</f>
        <v>0.70821759259259265</v>
      </c>
      <c r="EI17" s="268">
        <f ca="1">IF('INF S5 272-354'!$AY14="|","|",EI$21+'INF S5 272-354'!$AY14)</f>
        <v>0.72905092592592591</v>
      </c>
      <c r="EJ17" s="82" t="str">
        <f ca="1">IF('INF S5 272-354'!$AZ14="|","|",EJ$21+'INF S5 272-354'!$AZ14)</f>
        <v>|</v>
      </c>
      <c r="EK17" s="268">
        <f ca="1">IF('INF S5 272-354'!$AY14="|","|",EK$21+'INF S5 272-354'!$AY14)</f>
        <v>0.74988425925925928</v>
      </c>
      <c r="EL17" s="268">
        <f ca="1">IF('INF S5 272-354'!$AY14="|","|",EL$21+'INF S5 272-354'!$AY14)</f>
        <v>0.77071759259259254</v>
      </c>
      <c r="EM17" s="268"/>
      <c r="EN17" s="190" t="str">
        <f ca="1">IF('INF S5 272-354'!$BA14="|","|",EN$21+'INF S5 272-354'!$BA14)</f>
        <v>|</v>
      </c>
      <c r="EO17" s="268">
        <f ca="1">IF('INF S5 272-354'!$AY14="|","|",EO$21+'INF S5 272-354'!$AY14)</f>
        <v>0.79155092592592591</v>
      </c>
      <c r="EP17" s="268">
        <f ca="1">IF('INF S5 272-354'!$AY14="|","|",EP$21+'INF S5 272-354'!$AY14)</f>
        <v>0.81238425925925928</v>
      </c>
      <c r="EQ17" s="82" t="str">
        <f ca="1">IF('INF S5 272-354'!$AZ14="|","|",EQ$21+'INF S5 272-354'!$AZ14)</f>
        <v>|</v>
      </c>
      <c r="ER17" s="268">
        <f ca="1">IF('INF S5 272-354'!$AY14="|","|",ER$21+'INF S5 272-354'!$AY14)</f>
        <v>0.83321759259259265</v>
      </c>
      <c r="ES17" s="82" t="str">
        <f ca="1">IF('INF S5 272-354'!$AZ14="|","|",ES$21+'INF S5 272-354'!$AZ14)</f>
        <v>|</v>
      </c>
      <c r="ET17" s="268">
        <f ca="1">IF('INF S5 272-354'!$AY14="|","|",ET$21+'INF S5 272-354'!$AY14)</f>
        <v>0.87488425925925928</v>
      </c>
      <c r="EU17" s="82" t="str">
        <f ca="1">IF('INF S5 272-354'!$AZ14="|","|",EU$21+'INF S5 272-354'!$AZ14)</f>
        <v>|</v>
      </c>
      <c r="EV17" s="268">
        <f ca="1">IF('INF S5 272-354'!$AY14="|","|",EV$21+'INF S5 272-354'!$AY14)</f>
        <v>0.91655092592592591</v>
      </c>
      <c r="EW17" s="83"/>
      <c r="EX17" s="83"/>
      <c r="EY17" s="83">
        <f ca="1">IF('INF S5 272-354'!$AY14="|","|",EY$21+'INF S5 272-354'!$AY14)</f>
        <v>0.95821759259259265</v>
      </c>
      <c r="EZ17" s="83">
        <f ca="1">IF('INF S5 272-354'!$AY14="|","|",EZ$21+'INF S5 272-354'!$AY14)</f>
        <v>0.99988425925925928</v>
      </c>
    </row>
    <row r="18" spans="1:156">
      <c r="A18" s="185">
        <f ca="1">'INF S5 272-354'!$AH15</f>
        <v>7.650999999999982</v>
      </c>
      <c r="B18" s="286" t="str">
        <f ca="1">'INF S5 272-354'!$AI15</f>
        <v>Poznań Garaszewo</v>
      </c>
      <c r="C18" s="99"/>
      <c r="D18" s="83">
        <f ca="1">IF('INF S5 272-354'!$AQ15="|","|",D$7+'INF S5 272-354'!$AQ15)</f>
        <v>0.2308400744047619</v>
      </c>
      <c r="E18" s="83">
        <f ca="1">IF('INF S5 272-354'!$AQ15="|","|",E$12+'INF S5 272-354'!$AQ15-'INF S5 272-354'!$AQ$9+TIME(0,1,0))</f>
        <v>0.25195715277777775</v>
      </c>
      <c r="F18" s="82" t="str">
        <f ca="1">IF('INF S5 272-354'!$AR15="|","|",F$7+'INF S5 272-354'!$AR15)</f>
        <v>|</v>
      </c>
      <c r="G18" s="83">
        <f ca="1">IF('INF S5 272-354'!$AQ15="|","|",G$7+'INF S5 272-354'!$AQ15)</f>
        <v>0.27250674107142858</v>
      </c>
      <c r="H18" s="83">
        <f ca="1">IF('INF S5 272-354'!$AQ15="|","|",H$12+'INF S5 272-354'!$AQ15-'INF S5 272-354'!$AQ$9+TIME(0,1,0))</f>
        <v>0.29362381944444443</v>
      </c>
      <c r="I18" s="82" t="str">
        <f ca="1">IF('INF S5 272-354'!$AR15="|","|",I$7+'INF S5 272-354'!$AR15)</f>
        <v>|</v>
      </c>
      <c r="J18" s="83">
        <f ca="1">IF('INF S5 272-354'!$AQ15="|","|",J$7+'INF S5 272-354'!$AQ15)</f>
        <v>0.31417340773809521</v>
      </c>
      <c r="K18" s="83">
        <f ca="1">IF('INF S5 272-354'!$AQ15="|","|",K$12+'INF S5 272-354'!$AQ15-'INF S5 272-354'!$AQ$9+TIME(0,1,0))</f>
        <v>0.33529048611111106</v>
      </c>
      <c r="L18" s="82" t="str">
        <f ca="1">IF('INF S5 272-354'!$AR15="|","|",L$7+'INF S5 272-354'!$AR15)</f>
        <v>|</v>
      </c>
      <c r="M18" s="83">
        <f ca="1">IF('INF S5 272-354'!$AQ15="|","|",M$7+'INF S5 272-354'!$AQ15)</f>
        <v>0.35584007440476195</v>
      </c>
      <c r="N18" s="83">
        <f ca="1">IF('INF S5 272-354'!$AQ15="|","|",N$12+'INF S5 272-354'!$AQ15-'INF S5 272-354'!$AQ$9+TIME(0,1,0))</f>
        <v>0.3769571527777778</v>
      </c>
      <c r="O18" s="82" t="str">
        <f ca="1">IF('INF S5 272-354'!$AR15="|","|",O$7+'INF S5 272-354'!$AR15)</f>
        <v>|</v>
      </c>
      <c r="P18" s="83">
        <f ca="1">IF('INF S5 272-354'!$AQ15="|","|",P$7+'INF S5 272-354'!$AQ15)</f>
        <v>0.41834007440476195</v>
      </c>
      <c r="Q18" s="190" t="str">
        <f ca="1">IF('INF S5 272-354'!$AS15="|","|",Q$7+'INF S5 272-354'!$AS15)</f>
        <v>|</v>
      </c>
      <c r="R18" s="83">
        <f ca="1">IF('INF S5 272-354'!$AQ15="|","|",R$12+'INF S5 272-354'!$AQ15-'INF S5 272-354'!$AQ$9+TIME(0,1,0))</f>
        <v>0.46029048611111106</v>
      </c>
      <c r="S18" s="82" t="str">
        <f ca="1">IF('INF S5 272-354'!$AR15="|","|",S$7+'INF S5 272-354'!$AR15)</f>
        <v>|</v>
      </c>
      <c r="T18" s="83">
        <f ca="1">IF('INF S5 272-354'!$AQ15="|","|",T$7+'INF S5 272-354'!$AQ15)</f>
        <v>0.50167340773809521</v>
      </c>
      <c r="U18" s="82" t="str">
        <f ca="1">IF('INF S5 272-354'!$AR15="|","|",U$7+'INF S5 272-354'!$AR15)</f>
        <v>|</v>
      </c>
      <c r="V18" s="83">
        <f ca="1">IF('INF S5 272-354'!$AQ15="|","|",V$12+'INF S5 272-354'!$AQ15-'INF S5 272-354'!$AQ$9+TIME(0,1,0))</f>
        <v>0.54362381944444449</v>
      </c>
      <c r="W18" s="82" t="str">
        <f ca="1">IF('INF S5 272-354'!$AR15="|","|",W$7+'INF S5 272-354'!$AR15)</f>
        <v>|</v>
      </c>
      <c r="X18" s="83">
        <f ca="1">IF('INF S5 272-354'!$AQ15="|","|",X$7+'INF S5 272-354'!$AQ15)</f>
        <v>0.58500674107142858</v>
      </c>
      <c r="Y18" s="190" t="str">
        <f ca="1">IF('INF S5 272-354'!$AS15="|","|",Y$7+'INF S5 272-354'!$AS15)</f>
        <v>|</v>
      </c>
      <c r="Z18" s="83">
        <f ca="1">IF('INF S5 272-354'!$AQ15="|","|",Z$12+'INF S5 272-354'!$AQ15-'INF S5 272-354'!$AQ$9+TIME(0,1,0))</f>
        <v>0.62695715277777775</v>
      </c>
      <c r="AA18" s="82" t="str">
        <f ca="1">IF('INF S5 272-354'!$AR15="|","|",AA$7+'INF S5 272-354'!$AR15)</f>
        <v>|</v>
      </c>
      <c r="AB18" s="83">
        <f ca="1">IF('INF S5 272-354'!$AQ15="|","|",AB$7+'INF S5 272-354'!$AQ15)</f>
        <v>0.64750674107142858</v>
      </c>
      <c r="AC18" s="83">
        <f ca="1">IF('INF S5 272-354'!$AQ15="|","|",AC$12+'INF S5 272-354'!$AQ15-'INF S5 272-354'!$AQ$9+TIME(0,1,0))</f>
        <v>0.66862381944444449</v>
      </c>
      <c r="AD18" s="82" t="str">
        <f ca="1">IF('INF S5 272-354'!$AR15="|","|",AD$7+'INF S5 272-354'!$AR15)</f>
        <v>|</v>
      </c>
      <c r="AE18" s="83">
        <f ca="1">IF('INF S5 272-354'!$AQ15="|","|",AE$7+'INF S5 272-354'!$AQ15)</f>
        <v>0.68917340773809521</v>
      </c>
      <c r="AF18" s="83">
        <f ca="1">IF('INF S5 272-354'!$AQ15="|","|",AF$12+'INF S5 272-354'!$AQ15-'INF S5 272-354'!$AQ$9+TIME(0,1,0))</f>
        <v>0.71029048611111112</v>
      </c>
      <c r="AG18" s="82" t="str">
        <f ca="1">IF('INF S5 272-354'!$AR15="|","|",AG$7+'INF S5 272-354'!$AR15)</f>
        <v>|</v>
      </c>
      <c r="AH18" s="83">
        <f ca="1">IF('INF S5 272-354'!$AQ15="|","|",AH$7+'INF S5 272-354'!$AQ15)</f>
        <v>0.73084007440476184</v>
      </c>
      <c r="AI18" s="83">
        <f ca="1">IF('INF S5 272-354'!$AQ15="|","|",AI$12+'INF S5 272-354'!$AQ15-'INF S5 272-354'!$AQ$9+TIME(0,1,0))</f>
        <v>0.75195715277777775</v>
      </c>
      <c r="AJ18" s="190" t="str">
        <f ca="1">IF('INF S5 272-354'!$AS15="|","|",AJ$7+'INF S5 272-354'!$AS15)</f>
        <v>|</v>
      </c>
      <c r="AK18" s="83">
        <f ca="1">IF('INF S5 272-354'!$AQ15="|","|",AK$7+'INF S5 272-354'!$AQ15)</f>
        <v>0.77250674107142847</v>
      </c>
      <c r="AL18" s="83">
        <f ca="1">IF('INF S5 272-354'!$AQ15="|","|",AL$12+'INF S5 272-354'!$AQ15-'INF S5 272-354'!$AQ$9+TIME(0,1,0))</f>
        <v>0.79362381944444449</v>
      </c>
      <c r="AM18" s="82" t="str">
        <f ca="1">IF('INF S5 272-354'!$AR15="|","|",AM$7+'INF S5 272-354'!$AR15)</f>
        <v>|</v>
      </c>
      <c r="AN18" s="83">
        <f ca="1">IF('INF S5 272-354'!$AQ15="|","|",AN$7+'INF S5 272-354'!$AQ15)</f>
        <v>0.83500674107142847</v>
      </c>
      <c r="AO18" s="82" t="str">
        <f ca="1">IF('INF S5 272-354'!$AR15="|","|",AO$7+'INF S5 272-354'!$AR15)</f>
        <v>|</v>
      </c>
      <c r="AP18" s="83">
        <f ca="1">IF('INF S5 272-354'!$AQ15="|","|",AP$12+'INF S5 272-354'!$AQ15-'INF S5 272-354'!$AQ$9+TIME(0,1,0))</f>
        <v>0.87695715277777775</v>
      </c>
      <c r="AQ18" s="82" t="str">
        <f ca="1">IF('INF S5 272-354'!$AR15="|","|",AQ$7+'INF S5 272-354'!$AR15)</f>
        <v>|</v>
      </c>
      <c r="AR18" s="83">
        <f ca="1">IF('INF S5 272-354'!$AQ15="|","|",AR$7+'INF S5 272-354'!$AQ15)</f>
        <v>0.91834007440476184</v>
      </c>
      <c r="AS18" s="190" t="str">
        <f ca="1">IF('INF S5 272-354'!$AS15="|","|",AS$7+'INF S5 272-354'!$AS15)</f>
        <v>|</v>
      </c>
      <c r="AT18" s="83">
        <f ca="1">IF('INF S5 272-354'!$AQ15="|","|",AT$7+'INF S5 272-354'!$AQ15)</f>
        <v>0.96000674107142847</v>
      </c>
      <c r="AU18" s="83">
        <f ca="1">IF('INF S5 272-354'!$AQ15="|","|",AU$7+'INF S5 272-354'!$AQ15)</f>
        <v>1.0016734077380951</v>
      </c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Z18" s="185">
        <f ca="1">'INF S5 272-354'!$AH15</f>
        <v>7.650999999999982</v>
      </c>
      <c r="DA18" s="286" t="str">
        <f ca="1">'INF S5 272-354'!$AI15</f>
        <v>Poznań Garaszewo</v>
      </c>
      <c r="DB18" s="99"/>
      <c r="DC18" s="268">
        <f ca="1">IF('INF S5 272-354'!$AY15="|","|",DC$21+'INF S5 272-354'!$AY15)</f>
        <v>0.22745370370370369</v>
      </c>
      <c r="DD18" s="82" t="str">
        <f ca="1">IF('INF S5 272-354'!$AZ15="|","|",DD$21+'INF S5 272-354'!$AZ15)</f>
        <v>|</v>
      </c>
      <c r="DE18" s="268"/>
      <c r="DF18" s="268">
        <f ca="1">IF('INF S5 272-354'!$AY15="|","|",DF$21+'INF S5 272-354'!$AY15)</f>
        <v>0.2691203703703704</v>
      </c>
      <c r="DG18" s="190" t="str">
        <f ca="1">IF('INF S5 272-354'!$BA15="|","|",DG$21+'INF S5 272-354'!$BA15)</f>
        <v>|</v>
      </c>
      <c r="DH18" s="268">
        <f ca="1">IF('INF S5 272-354'!$AY15="|","|",DH$21+'INF S5 272-354'!$AY15)</f>
        <v>0.28995370370370371</v>
      </c>
      <c r="DI18" s="268">
        <f ca="1">IF('INF S5 272-354'!$AY15="|","|",DI$21+'INF S5 272-354'!$AY15)</f>
        <v>0.31078703703703703</v>
      </c>
      <c r="DJ18" s="82" t="str">
        <f ca="1">IF('INF S5 272-354'!$AZ15="|","|",DJ$21+'INF S5 272-354'!$AZ15)</f>
        <v>|</v>
      </c>
      <c r="DK18" s="268">
        <f ca="1">IF('INF S5 272-354'!$AY15="|","|",DK$21+'INF S5 272-354'!$AY15)</f>
        <v>0.3316203703703704</v>
      </c>
      <c r="DL18" s="268">
        <f ca="1">IF('INF S5 272-354'!$AY15="|","|",DL$21+'INF S5 272-354'!$AY15)</f>
        <v>0.35245370370370371</v>
      </c>
      <c r="DM18" s="82" t="str">
        <f ca="1">IF('INF S5 272-354'!$AZ15="|","|",DM$21+'INF S5 272-354'!$AZ15)</f>
        <v>|</v>
      </c>
      <c r="DN18" s="268">
        <f ca="1">IF('INF S5 272-354'!$AY15="|","|",DN$21+'INF S5 272-354'!$AY15)</f>
        <v>0.37328703703703708</v>
      </c>
      <c r="DO18" s="268">
        <f ca="1">IF('INF S5 272-354'!$AY15="|","|",DO$21+'INF S5 272-354'!$AY15)</f>
        <v>0.39412037037037034</v>
      </c>
      <c r="DP18" s="82" t="str">
        <f ca="1">IF('INF S5 272-354'!$AZ15="|","|",DP$21+'INF S5 272-354'!$AZ15)</f>
        <v>|</v>
      </c>
      <c r="DQ18" s="268">
        <f ca="1">IF('INF S5 272-354'!$AY15="|","|",DQ$21+'INF S5 272-354'!$AY15)</f>
        <v>0.41495370370370377</v>
      </c>
      <c r="DR18" s="268"/>
      <c r="DS18" s="190" t="str">
        <f ca="1">IF('INF S5 272-354'!$BA15="|","|",DS$21+'INF S5 272-354'!$BA15)</f>
        <v>|</v>
      </c>
      <c r="DT18" s="268">
        <f ca="1">IF('INF S5 272-354'!$AY15="|","|",DT$21+'INF S5 272-354'!$AY15)</f>
        <v>0.4566203703703704</v>
      </c>
      <c r="DU18" s="82" t="str">
        <f ca="1">IF('INF S5 272-354'!$AZ15="|","|",DU$21+'INF S5 272-354'!$AZ15)</f>
        <v>|</v>
      </c>
      <c r="DV18" s="268">
        <f ca="1">IF('INF S5 272-354'!$AY15="|","|",DV$21+'INF S5 272-354'!$AY15)</f>
        <v>0.49828703703703708</v>
      </c>
      <c r="DW18" s="82" t="str">
        <f ca="1">IF('INF S5 272-354'!$AZ15="|","|",DW$21+'INF S5 272-354'!$AZ15)</f>
        <v>|</v>
      </c>
      <c r="DX18" s="268">
        <f ca="1">IF('INF S5 272-354'!$AY15="|","|",DX$21+'INF S5 272-354'!$AY15)</f>
        <v>0.53995370370370366</v>
      </c>
      <c r="DY18" s="82" t="str">
        <f ca="1">IF('INF S5 272-354'!$AZ15="|","|",DY$21+'INF S5 272-354'!$AZ15)</f>
        <v>|</v>
      </c>
      <c r="DZ18" s="268">
        <f ca="1">IF('INF S5 272-354'!$AY15="|","|",DZ$21+'INF S5 272-354'!$AY15)</f>
        <v>0.5816203703703704</v>
      </c>
      <c r="EA18" s="268"/>
      <c r="EB18" s="190" t="str">
        <f ca="1">IF('INF S5 272-354'!$BA15="|","|",EB$21+'INF S5 272-354'!$BA15)</f>
        <v>|</v>
      </c>
      <c r="EC18" s="268">
        <f ca="1">IF('INF S5 272-354'!$AY15="|","|",EC$21+'INF S5 272-354'!$AY15)</f>
        <v>0.62328703703703703</v>
      </c>
      <c r="ED18" s="82" t="str">
        <f ca="1">IF('INF S5 272-354'!$AZ15="|","|",ED$21+'INF S5 272-354'!$AZ15)</f>
        <v>|</v>
      </c>
      <c r="EE18" s="268">
        <f ca="1">IF('INF S5 272-354'!$AY15="|","|",EE$21+'INF S5 272-354'!$AY15)</f>
        <v>0.66495370370370366</v>
      </c>
      <c r="EF18" s="268">
        <f ca="1">IF('INF S5 272-354'!$AY15="|","|",EF$21+'INF S5 272-354'!$AY15)</f>
        <v>0.68578703703703703</v>
      </c>
      <c r="EG18" s="82" t="str">
        <f ca="1">IF('INF S5 272-354'!$AZ15="|","|",EG$21+'INF S5 272-354'!$AZ15)</f>
        <v>|</v>
      </c>
      <c r="EH18" s="268">
        <f ca="1">IF('INF S5 272-354'!$AY15="|","|",EH$21+'INF S5 272-354'!$AY15)</f>
        <v>0.7066203703703704</v>
      </c>
      <c r="EI18" s="268">
        <f ca="1">IF('INF S5 272-354'!$AY15="|","|",EI$21+'INF S5 272-354'!$AY15)</f>
        <v>0.72745370370370366</v>
      </c>
      <c r="EJ18" s="82" t="str">
        <f ca="1">IF('INF S5 272-354'!$AZ15="|","|",EJ$21+'INF S5 272-354'!$AZ15)</f>
        <v>|</v>
      </c>
      <c r="EK18" s="268">
        <f ca="1">IF('INF S5 272-354'!$AY15="|","|",EK$21+'INF S5 272-354'!$AY15)</f>
        <v>0.74828703703703703</v>
      </c>
      <c r="EL18" s="268">
        <f ca="1">IF('INF S5 272-354'!$AY15="|","|",EL$21+'INF S5 272-354'!$AY15)</f>
        <v>0.76912037037037029</v>
      </c>
      <c r="EM18" s="268"/>
      <c r="EN18" s="190" t="str">
        <f ca="1">IF('INF S5 272-354'!$BA15="|","|",EN$21+'INF S5 272-354'!$BA15)</f>
        <v>|</v>
      </c>
      <c r="EO18" s="268">
        <f ca="1">IF('INF S5 272-354'!$AY15="|","|",EO$21+'INF S5 272-354'!$AY15)</f>
        <v>0.78995370370370366</v>
      </c>
      <c r="EP18" s="268">
        <f ca="1">IF('INF S5 272-354'!$AY15="|","|",EP$21+'INF S5 272-354'!$AY15)</f>
        <v>0.81078703703703703</v>
      </c>
      <c r="EQ18" s="82" t="str">
        <f ca="1">IF('INF S5 272-354'!$AZ15="|","|",EQ$21+'INF S5 272-354'!$AZ15)</f>
        <v>|</v>
      </c>
      <c r="ER18" s="268">
        <f ca="1">IF('INF S5 272-354'!$AY15="|","|",ER$21+'INF S5 272-354'!$AY15)</f>
        <v>0.8316203703703704</v>
      </c>
      <c r="ES18" s="82" t="str">
        <f ca="1">IF('INF S5 272-354'!$AZ15="|","|",ES$21+'INF S5 272-354'!$AZ15)</f>
        <v>|</v>
      </c>
      <c r="ET18" s="268">
        <f ca="1">IF('INF S5 272-354'!$AY15="|","|",ET$21+'INF S5 272-354'!$AY15)</f>
        <v>0.87328703703703703</v>
      </c>
      <c r="EU18" s="82" t="str">
        <f ca="1">IF('INF S5 272-354'!$AZ15="|","|",EU$21+'INF S5 272-354'!$AZ15)</f>
        <v>|</v>
      </c>
      <c r="EV18" s="268">
        <f ca="1">IF('INF S5 272-354'!$AY15="|","|",EV$21+'INF S5 272-354'!$AY15)</f>
        <v>0.91495370370370366</v>
      </c>
      <c r="EW18" s="83"/>
      <c r="EX18" s="83"/>
      <c r="EY18" s="83">
        <f ca="1">IF('INF S5 272-354'!$AY15="|","|",EY$21+'INF S5 272-354'!$AY15)</f>
        <v>0.9566203703703704</v>
      </c>
      <c r="EZ18" s="83">
        <f ca="1">IF('INF S5 272-354'!$AY15="|","|",EZ$21+'INF S5 272-354'!$AY15)</f>
        <v>0.99828703703703703</v>
      </c>
    </row>
    <row r="19" spans="1:156">
      <c r="A19" s="185">
        <f ca="1">'INF S5 272-354'!$AH16</f>
        <v>4.9019999999999868</v>
      </c>
      <c r="B19" s="155" t="str">
        <f ca="1">'INF S5 272-354'!$AI16</f>
        <v>Poznań Starołęka</v>
      </c>
      <c r="C19" s="99"/>
      <c r="D19" s="83">
        <f ca="1">IF('INF S5 272-354'!$AQ16="|","|",D$7+'INF S5 272-354'!$AQ16)</f>
        <v>0.23286553736772486</v>
      </c>
      <c r="E19" s="83">
        <f ca="1">IF('INF S5 272-354'!$AQ16="|","|",E$12+'INF S5 272-354'!$AQ16-'INF S5 272-354'!$AQ$9+TIME(0,1,0))</f>
        <v>0.25398261574074071</v>
      </c>
      <c r="F19" s="82">
        <f ca="1">IF('INF S5 272-354'!$AR16="|","|",F$7+'INF S5 272-354'!$AR16)</f>
        <v>0.25834773644179893</v>
      </c>
      <c r="G19" s="83">
        <f ca="1">IF('INF S5 272-354'!$AQ16="|","|",G$7+'INF S5 272-354'!$AQ16)</f>
        <v>0.27453220403439155</v>
      </c>
      <c r="H19" s="83">
        <f ca="1">IF('INF S5 272-354'!$AQ16="|","|",H$12+'INF S5 272-354'!$AQ16-'INF S5 272-354'!$AQ$9+TIME(0,1,0))</f>
        <v>0.29564928240740734</v>
      </c>
      <c r="I19" s="82">
        <f ca="1">IF('INF S5 272-354'!$AR16="|","|",I$7+'INF S5 272-354'!$AR16)</f>
        <v>0.30001440310846561</v>
      </c>
      <c r="J19" s="83">
        <f ca="1">IF('INF S5 272-354'!$AQ16="|","|",J$7+'INF S5 272-354'!$AQ16)</f>
        <v>0.31619887070105823</v>
      </c>
      <c r="K19" s="83">
        <f ca="1">IF('INF S5 272-354'!$AQ16="|","|",K$12+'INF S5 272-354'!$AQ16-'INF S5 272-354'!$AQ$9+TIME(0,1,0))</f>
        <v>0.33731594907407408</v>
      </c>
      <c r="L19" s="82">
        <f ca="1">IF('INF S5 272-354'!$AR16="|","|",L$7+'INF S5 272-354'!$AR16)</f>
        <v>0.3416810697751323</v>
      </c>
      <c r="M19" s="83">
        <f ca="1">IF('INF S5 272-354'!$AQ16="|","|",M$7+'INF S5 272-354'!$AQ16)</f>
        <v>0.35786553736772486</v>
      </c>
      <c r="N19" s="83">
        <f ca="1">IF('INF S5 272-354'!$AQ16="|","|",N$12+'INF S5 272-354'!$AQ16-'INF S5 272-354'!$AQ$9+TIME(0,1,0))</f>
        <v>0.37898261574074071</v>
      </c>
      <c r="O19" s="82">
        <f ca="1">IF('INF S5 272-354'!$AR16="|","|",O$7+'INF S5 272-354'!$AR16)</f>
        <v>0.38334773644179893</v>
      </c>
      <c r="P19" s="83">
        <f ca="1">IF('INF S5 272-354'!$AQ16="|","|",P$7+'INF S5 272-354'!$AQ16)</f>
        <v>0.42036553736772486</v>
      </c>
      <c r="Q19" s="190" t="str">
        <f ca="1">IF('INF S5 272-354'!$AS16="|","|",Q$7+'INF S5 272-354'!$AS16)</f>
        <v>|</v>
      </c>
      <c r="R19" s="83">
        <f ca="1">IF('INF S5 272-354'!$AQ16="|","|",R$12+'INF S5 272-354'!$AQ16-'INF S5 272-354'!$AQ$9+TIME(0,1,0))</f>
        <v>0.46231594907407408</v>
      </c>
      <c r="S19" s="82">
        <f ca="1">IF('INF S5 272-354'!$AR16="|","|",S$7+'INF S5 272-354'!$AR16)</f>
        <v>0.4666810697751323</v>
      </c>
      <c r="T19" s="83">
        <f ca="1">IF('INF S5 272-354'!$AQ16="|","|",T$7+'INF S5 272-354'!$AQ16)</f>
        <v>0.50369887070105823</v>
      </c>
      <c r="U19" s="82">
        <f ca="1">IF('INF S5 272-354'!$AR16="|","|",U$7+'INF S5 272-354'!$AR16)</f>
        <v>0.50834773644179887</v>
      </c>
      <c r="V19" s="83">
        <f ca="1">IF('INF S5 272-354'!$AQ16="|","|",V$12+'INF S5 272-354'!$AQ16-'INF S5 272-354'!$AQ$9+TIME(0,1,0))</f>
        <v>0.54564928240740751</v>
      </c>
      <c r="W19" s="82">
        <f ca="1">IF('INF S5 272-354'!$AR16="|","|",W$7+'INF S5 272-354'!$AR16)</f>
        <v>0.55001440310846561</v>
      </c>
      <c r="X19" s="83">
        <f ca="1">IF('INF S5 272-354'!$AQ16="|","|",X$7+'INF S5 272-354'!$AQ16)</f>
        <v>0.5870322040343916</v>
      </c>
      <c r="Y19" s="190" t="str">
        <f ca="1">IF('INF S5 272-354'!$AS16="|","|",Y$7+'INF S5 272-354'!$AS16)</f>
        <v>|</v>
      </c>
      <c r="Z19" s="83">
        <f ca="1">IF('INF S5 272-354'!$AQ16="|","|",Z$12+'INF S5 272-354'!$AQ16-'INF S5 272-354'!$AQ$9+TIME(0,1,0))</f>
        <v>0.62898261574074077</v>
      </c>
      <c r="AA19" s="82">
        <f ca="1">IF('INF S5 272-354'!$AR16="|","|",AA$7+'INF S5 272-354'!$AR16)</f>
        <v>0.63334773644179887</v>
      </c>
      <c r="AB19" s="83">
        <f ca="1">IF('INF S5 272-354'!$AQ16="|","|",AB$7+'INF S5 272-354'!$AQ16)</f>
        <v>0.6495322040343916</v>
      </c>
      <c r="AC19" s="83">
        <f ca="1">IF('INF S5 272-354'!$AQ16="|","|",AC$12+'INF S5 272-354'!$AQ16-'INF S5 272-354'!$AQ$9+TIME(0,1,0))</f>
        <v>0.67064928240740751</v>
      </c>
      <c r="AD19" s="82">
        <f ca="1">IF('INF S5 272-354'!$AR16="|","|",AD$7+'INF S5 272-354'!$AR16)</f>
        <v>0.67501440310846561</v>
      </c>
      <c r="AE19" s="83">
        <f ca="1">IF('INF S5 272-354'!$AQ16="|","|",AE$7+'INF S5 272-354'!$AQ16)</f>
        <v>0.69119887070105823</v>
      </c>
      <c r="AF19" s="83">
        <f ca="1">IF('INF S5 272-354'!$AQ16="|","|",AF$12+'INF S5 272-354'!$AQ16-'INF S5 272-354'!$AQ$9+TIME(0,1,0))</f>
        <v>0.71231594907407414</v>
      </c>
      <c r="AG19" s="82">
        <f ca="1">IF('INF S5 272-354'!$AR16="|","|",AG$7+'INF S5 272-354'!$AR16)</f>
        <v>0.71668106977513224</v>
      </c>
      <c r="AH19" s="83">
        <f ca="1">IF('INF S5 272-354'!$AQ16="|","|",AH$7+'INF S5 272-354'!$AQ16)</f>
        <v>0.73286553736772486</v>
      </c>
      <c r="AI19" s="83">
        <f ca="1">IF('INF S5 272-354'!$AQ16="|","|",AI$12+'INF S5 272-354'!$AQ16-'INF S5 272-354'!$AQ$9+TIME(0,1,0))</f>
        <v>0.75398261574074077</v>
      </c>
      <c r="AJ19" s="190" t="str">
        <f ca="1">IF('INF S5 272-354'!$AS16="|","|",AJ$7+'INF S5 272-354'!$AS16)</f>
        <v>|</v>
      </c>
      <c r="AK19" s="83">
        <f ca="1">IF('INF S5 272-354'!$AQ16="|","|",AK$7+'INF S5 272-354'!$AQ16)</f>
        <v>0.77453220403439149</v>
      </c>
      <c r="AL19" s="83">
        <f ca="1">IF('INF S5 272-354'!$AQ16="|","|",AL$12+'INF S5 272-354'!$AQ16-'INF S5 272-354'!$AQ$9+TIME(0,1,0))</f>
        <v>0.79564928240740751</v>
      </c>
      <c r="AM19" s="82">
        <f ca="1">IF('INF S5 272-354'!$AR16="|","|",AM$7+'INF S5 272-354'!$AR16)</f>
        <v>0.8000144031084655</v>
      </c>
      <c r="AN19" s="83">
        <f ca="1">IF('INF S5 272-354'!$AQ16="|","|",AN$7+'INF S5 272-354'!$AQ16)</f>
        <v>0.83703220403439149</v>
      </c>
      <c r="AO19" s="82">
        <f ca="1">IF('INF S5 272-354'!$AR16="|","|",AO$7+'INF S5 272-354'!$AR16)</f>
        <v>0.84168106977513224</v>
      </c>
      <c r="AP19" s="83">
        <f ca="1">IF('INF S5 272-354'!$AQ16="|","|",AP$12+'INF S5 272-354'!$AQ16-'INF S5 272-354'!$AQ$9+TIME(0,1,0))</f>
        <v>0.87898261574074077</v>
      </c>
      <c r="AQ19" s="82">
        <f ca="1">IF('INF S5 272-354'!$AR16="|","|",AQ$7+'INF S5 272-354'!$AR16)</f>
        <v>0.88334773644179887</v>
      </c>
      <c r="AR19" s="83">
        <f ca="1">IF('INF S5 272-354'!$AQ16="|","|",AR$7+'INF S5 272-354'!$AQ16)</f>
        <v>0.92036553736772486</v>
      </c>
      <c r="AS19" s="190" t="str">
        <f ca="1">IF('INF S5 272-354'!$AS16="|","|",AS$7+'INF S5 272-354'!$AS16)</f>
        <v>|</v>
      </c>
      <c r="AT19" s="83">
        <f ca="1">IF('INF S5 272-354'!$AQ16="|","|",AT$7+'INF S5 272-354'!$AQ16)</f>
        <v>0.96203220403439149</v>
      </c>
      <c r="AU19" s="83">
        <f ca="1">IF('INF S5 272-354'!$AQ16="|","|",AU$7+'INF S5 272-354'!$AQ16)</f>
        <v>1.0036988707010581</v>
      </c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Z19" s="185">
        <f ca="1">'INF S5 272-354'!$AH16</f>
        <v>4.9019999999999868</v>
      </c>
      <c r="DA19" s="155" t="str">
        <f ca="1">'INF S5 272-354'!$AI16</f>
        <v>Poznań Starołęka</v>
      </c>
      <c r="DB19" s="99"/>
      <c r="DC19" s="268">
        <f ca="1">IF('INF S5 272-354'!$AY16="|","|",DC$21+'INF S5 272-354'!$AY16)</f>
        <v>0.22542824074074072</v>
      </c>
      <c r="DD19" s="82">
        <f ca="1">IF('INF S5 272-354'!$AZ16="|","|",DD$21+'INF S5 272-354'!$AZ16)</f>
        <v>0.24252314814814815</v>
      </c>
      <c r="DE19" s="268"/>
      <c r="DF19" s="268">
        <f ca="1">IF('INF S5 272-354'!$AY16="|","|",DF$21+'INF S5 272-354'!$AY16)</f>
        <v>0.26709490740740743</v>
      </c>
      <c r="DG19" s="190" t="str">
        <f ca="1">IF('INF S5 272-354'!$BA16="|","|",DG$21+'INF S5 272-354'!$BA16)</f>
        <v>|</v>
      </c>
      <c r="DH19" s="268">
        <f ca="1">IF('INF S5 272-354'!$AY16="|","|",DH$21+'INF S5 272-354'!$AY16)</f>
        <v>0.28792824074074075</v>
      </c>
      <c r="DI19" s="268">
        <f ca="1">IF('INF S5 272-354'!$AY16="|","|",DI$21+'INF S5 272-354'!$AY16)</f>
        <v>0.30876157407407406</v>
      </c>
      <c r="DJ19" s="82">
        <f ca="1">IF('INF S5 272-354'!$AZ16="|","|",DJ$21+'INF S5 272-354'!$AZ16)</f>
        <v>0.3258564814814815</v>
      </c>
      <c r="DK19" s="268">
        <f ca="1">IF('INF S5 272-354'!$AY16="|","|",DK$21+'INF S5 272-354'!$AY16)</f>
        <v>0.32959490740740743</v>
      </c>
      <c r="DL19" s="268">
        <f ca="1">IF('INF S5 272-354'!$AY16="|","|",DL$21+'INF S5 272-354'!$AY16)</f>
        <v>0.35042824074074075</v>
      </c>
      <c r="DM19" s="82">
        <f ca="1">IF('INF S5 272-354'!$AZ16="|","|",DM$21+'INF S5 272-354'!$AZ16)</f>
        <v>0.36752314814814813</v>
      </c>
      <c r="DN19" s="268">
        <f ca="1">IF('INF S5 272-354'!$AY16="|","|",DN$21+'INF S5 272-354'!$AY16)</f>
        <v>0.37126157407407412</v>
      </c>
      <c r="DO19" s="268">
        <f ca="1">IF('INF S5 272-354'!$AY16="|","|",DO$21+'INF S5 272-354'!$AY16)</f>
        <v>0.39209490740740738</v>
      </c>
      <c r="DP19" s="82">
        <f ca="1">IF('INF S5 272-354'!$AZ16="|","|",DP$21+'INF S5 272-354'!$AZ16)</f>
        <v>0.40918981481481481</v>
      </c>
      <c r="DQ19" s="268">
        <f ca="1">IF('INF S5 272-354'!$AY16="|","|",DQ$21+'INF S5 272-354'!$AY16)</f>
        <v>0.4129282407407408</v>
      </c>
      <c r="DR19" s="268"/>
      <c r="DS19" s="190" t="str">
        <f ca="1">IF('INF S5 272-354'!$BA16="|","|",DS$21+'INF S5 272-354'!$BA16)</f>
        <v>|</v>
      </c>
      <c r="DT19" s="268">
        <f ca="1">IF('INF S5 272-354'!$AY16="|","|",DT$21+'INF S5 272-354'!$AY16)</f>
        <v>0.45459490740740743</v>
      </c>
      <c r="DU19" s="82">
        <f ca="1">IF('INF S5 272-354'!$AZ16="|","|",DU$21+'INF S5 272-354'!$AZ16)</f>
        <v>0.49252314814814818</v>
      </c>
      <c r="DV19" s="268">
        <f ca="1">IF('INF S5 272-354'!$AY16="|","|",DV$21+'INF S5 272-354'!$AY16)</f>
        <v>0.49626157407407412</v>
      </c>
      <c r="DW19" s="82">
        <f ca="1">IF('INF S5 272-354'!$AZ16="|","|",DW$21+'INF S5 272-354'!$AZ16)</f>
        <v>0.53418981481481487</v>
      </c>
      <c r="DX19" s="268">
        <f ca="1">IF('INF S5 272-354'!$AY16="|","|",DX$21+'INF S5 272-354'!$AY16)</f>
        <v>0.53792824074074075</v>
      </c>
      <c r="DY19" s="82">
        <f ca="1">IF('INF S5 272-354'!$AZ16="|","|",DY$21+'INF S5 272-354'!$AZ16)</f>
        <v>0.5758564814814815</v>
      </c>
      <c r="DZ19" s="268">
        <f ca="1">IF('INF S5 272-354'!$AY16="|","|",DZ$21+'INF S5 272-354'!$AY16)</f>
        <v>0.57959490740740749</v>
      </c>
      <c r="EA19" s="268"/>
      <c r="EB19" s="190" t="str">
        <f ca="1">IF('INF S5 272-354'!$BA16="|","|",EB$21+'INF S5 272-354'!$BA16)</f>
        <v>|</v>
      </c>
      <c r="EC19" s="268">
        <f ca="1">IF('INF S5 272-354'!$AY16="|","|",EC$21+'INF S5 272-354'!$AY16)</f>
        <v>0.62126157407407412</v>
      </c>
      <c r="ED19" s="82">
        <f ca="1">IF('INF S5 272-354'!$AZ16="|","|",ED$21+'INF S5 272-354'!$AZ16)</f>
        <v>0.65918981481481487</v>
      </c>
      <c r="EE19" s="268">
        <f ca="1">IF('INF S5 272-354'!$AY16="|","|",EE$21+'INF S5 272-354'!$AY16)</f>
        <v>0.66292824074074075</v>
      </c>
      <c r="EF19" s="268">
        <f ca="1">IF('INF S5 272-354'!$AY16="|","|",EF$21+'INF S5 272-354'!$AY16)</f>
        <v>0.68376157407407412</v>
      </c>
      <c r="EG19" s="82">
        <f ca="1">IF('INF S5 272-354'!$AZ16="|","|",EG$21+'INF S5 272-354'!$AZ16)</f>
        <v>0.7008564814814815</v>
      </c>
      <c r="EH19" s="268">
        <f ca="1">IF('INF S5 272-354'!$AY16="|","|",EH$21+'INF S5 272-354'!$AY16)</f>
        <v>0.70459490740740749</v>
      </c>
      <c r="EI19" s="268">
        <f ca="1">IF('INF S5 272-354'!$AY16="|","|",EI$21+'INF S5 272-354'!$AY16)</f>
        <v>0.72542824074074075</v>
      </c>
      <c r="EJ19" s="82">
        <f ca="1">IF('INF S5 272-354'!$AZ16="|","|",EJ$21+'INF S5 272-354'!$AZ16)</f>
        <v>0.74252314814814824</v>
      </c>
      <c r="EK19" s="268">
        <f ca="1">IF('INF S5 272-354'!$AY16="|","|",EK$21+'INF S5 272-354'!$AY16)</f>
        <v>0.74626157407407412</v>
      </c>
      <c r="EL19" s="268">
        <f ca="1">IF('INF S5 272-354'!$AY16="|","|",EL$21+'INF S5 272-354'!$AY16)</f>
        <v>0.76709490740740738</v>
      </c>
      <c r="EM19" s="268"/>
      <c r="EN19" s="190" t="str">
        <f ca="1">IF('INF S5 272-354'!$BA16="|","|",EN$21+'INF S5 272-354'!$BA16)</f>
        <v>|</v>
      </c>
      <c r="EO19" s="268">
        <f ca="1">IF('INF S5 272-354'!$AY16="|","|",EO$21+'INF S5 272-354'!$AY16)</f>
        <v>0.78792824074074075</v>
      </c>
      <c r="EP19" s="268">
        <f ca="1">IF('INF S5 272-354'!$AY16="|","|",EP$21+'INF S5 272-354'!$AY16)</f>
        <v>0.80876157407407412</v>
      </c>
      <c r="EQ19" s="82">
        <f ca="1">IF('INF S5 272-354'!$AZ16="|","|",EQ$21+'INF S5 272-354'!$AZ16)</f>
        <v>0.8258564814814815</v>
      </c>
      <c r="ER19" s="268">
        <f ca="1">IF('INF S5 272-354'!$AY16="|","|",ER$21+'INF S5 272-354'!$AY16)</f>
        <v>0.82959490740740749</v>
      </c>
      <c r="ES19" s="82">
        <f ca="1">IF('INF S5 272-354'!$AZ16="|","|",ES$21+'INF S5 272-354'!$AZ16)</f>
        <v>0.86752314814814824</v>
      </c>
      <c r="ET19" s="268">
        <f ca="1">IF('INF S5 272-354'!$AY16="|","|",ET$21+'INF S5 272-354'!$AY16)</f>
        <v>0.87126157407407412</v>
      </c>
      <c r="EU19" s="82">
        <f ca="1">IF('INF S5 272-354'!$AZ16="|","|",EU$21+'INF S5 272-354'!$AZ16)</f>
        <v>0.90918981481481487</v>
      </c>
      <c r="EV19" s="268">
        <f ca="1">IF('INF S5 272-354'!$AY16="|","|",EV$21+'INF S5 272-354'!$AY16)</f>
        <v>0.91292824074074075</v>
      </c>
      <c r="EW19" s="83"/>
      <c r="EX19" s="83"/>
      <c r="EY19" s="83">
        <f ca="1">IF('INF S5 272-354'!$AY16="|","|",EY$21+'INF S5 272-354'!$AY16)</f>
        <v>0.95459490740740749</v>
      </c>
      <c r="EZ19" s="83">
        <f ca="1">IF('INF S5 272-354'!$AY16="|","|",EZ$21+'INF S5 272-354'!$AY16)</f>
        <v>0.99626157407407412</v>
      </c>
    </row>
    <row r="20" spans="1:156">
      <c r="A20" s="185">
        <f ca="1">'INF S5 272-354'!$AH17</f>
        <v>3.2599999999999909</v>
      </c>
      <c r="B20" s="154" t="str">
        <f ca="1">'INF S5 272-354'!$AI17</f>
        <v>Poznań Dębina</v>
      </c>
      <c r="C20" s="99"/>
      <c r="D20" s="83">
        <f ca="1">IF('INF S5 272-354'!$AQ17="|","|",D$7+'INF S5 272-354'!$AQ17)</f>
        <v>0.23447433366402115</v>
      </c>
      <c r="E20" s="83">
        <f ca="1">IF('INF S5 272-354'!$AQ17="|","|",E$12+'INF S5 272-354'!$AQ17-'INF S5 272-354'!$AQ$9+TIME(0,1,0))</f>
        <v>0.255591412037037</v>
      </c>
      <c r="F20" s="82" t="str">
        <f ca="1">IF('INF S5 272-354'!$AR17="|","|",F$7+'INF S5 272-354'!$AR17)</f>
        <v>|</v>
      </c>
      <c r="G20" s="83">
        <f ca="1">IF('INF S5 272-354'!$AQ17="|","|",G$7+'INF S5 272-354'!$AQ17)</f>
        <v>0.27614100033068784</v>
      </c>
      <c r="H20" s="83">
        <f ca="1">IF('INF S5 272-354'!$AQ17="|","|",H$12+'INF S5 272-354'!$AQ17-'INF S5 272-354'!$AQ$9+TIME(0,1,0))</f>
        <v>0.29725807870370369</v>
      </c>
      <c r="I20" s="82" t="str">
        <f ca="1">IF('INF S5 272-354'!$AR17="|","|",I$7+'INF S5 272-354'!$AR17)</f>
        <v>|</v>
      </c>
      <c r="J20" s="83">
        <f ca="1">IF('INF S5 272-354'!$AQ17="|","|",J$7+'INF S5 272-354'!$AQ17)</f>
        <v>0.31780766699735452</v>
      </c>
      <c r="K20" s="83">
        <f ca="1">IF('INF S5 272-354'!$AQ17="|","|",K$12+'INF S5 272-354'!$AQ17-'INF S5 272-354'!$AQ$9+TIME(0,1,0))</f>
        <v>0.33892474537037037</v>
      </c>
      <c r="L20" s="82" t="str">
        <f ca="1">IF('INF S5 272-354'!$AR17="|","|",L$7+'INF S5 272-354'!$AR17)</f>
        <v>|</v>
      </c>
      <c r="M20" s="83">
        <f ca="1">IF('INF S5 272-354'!$AQ17="|","|",M$7+'INF S5 272-354'!$AQ17)</f>
        <v>0.35947433366402121</v>
      </c>
      <c r="N20" s="83">
        <f ca="1">IF('INF S5 272-354'!$AQ17="|","|",N$12+'INF S5 272-354'!$AQ17-'INF S5 272-354'!$AQ$9+TIME(0,1,0))</f>
        <v>0.38059141203703706</v>
      </c>
      <c r="O20" s="82" t="str">
        <f ca="1">IF('INF S5 272-354'!$AR17="|","|",O$7+'INF S5 272-354'!$AR17)</f>
        <v>|</v>
      </c>
      <c r="P20" s="83">
        <f ca="1">IF('INF S5 272-354'!$AQ17="|","|",P$7+'INF S5 272-354'!$AQ17)</f>
        <v>0.42197433366402121</v>
      </c>
      <c r="Q20" s="190" t="str">
        <f ca="1">IF('INF S5 272-354'!$AS17="|","|",Q$7+'INF S5 272-354'!$AS17)</f>
        <v>|</v>
      </c>
      <c r="R20" s="83">
        <f ca="1">IF('INF S5 272-354'!$AQ17="|","|",R$12+'INF S5 272-354'!$AQ17-'INF S5 272-354'!$AQ$9+TIME(0,1,0))</f>
        <v>0.46392474537037037</v>
      </c>
      <c r="S20" s="82" t="str">
        <f ca="1">IF('INF S5 272-354'!$AR17="|","|",S$7+'INF S5 272-354'!$AR17)</f>
        <v>|</v>
      </c>
      <c r="T20" s="83">
        <f ca="1">IF('INF S5 272-354'!$AQ17="|","|",T$7+'INF S5 272-354'!$AQ17)</f>
        <v>0.50530766699735452</v>
      </c>
      <c r="U20" s="82" t="str">
        <f ca="1">IF('INF S5 272-354'!$AR17="|","|",U$7+'INF S5 272-354'!$AR17)</f>
        <v>|</v>
      </c>
      <c r="V20" s="83">
        <f ca="1">IF('INF S5 272-354'!$AQ17="|","|",V$12+'INF S5 272-354'!$AQ17-'INF S5 272-354'!$AQ$9+TIME(0,1,0))</f>
        <v>0.5472580787037038</v>
      </c>
      <c r="W20" s="82" t="str">
        <f ca="1">IF('INF S5 272-354'!$AR17="|","|",W$7+'INF S5 272-354'!$AR17)</f>
        <v>|</v>
      </c>
      <c r="X20" s="83">
        <f ca="1">IF('INF S5 272-354'!$AQ17="|","|",X$7+'INF S5 272-354'!$AQ17)</f>
        <v>0.58864100033068789</v>
      </c>
      <c r="Y20" s="190" t="str">
        <f ca="1">IF('INF S5 272-354'!$AS17="|","|",Y$7+'INF S5 272-354'!$AS17)</f>
        <v>|</v>
      </c>
      <c r="Z20" s="83">
        <f ca="1">IF('INF S5 272-354'!$AQ17="|","|",Z$12+'INF S5 272-354'!$AQ17-'INF S5 272-354'!$AQ$9+TIME(0,1,0))</f>
        <v>0.63059141203703706</v>
      </c>
      <c r="AA20" s="82" t="str">
        <f ca="1">IF('INF S5 272-354'!$AR17="|","|",AA$7+'INF S5 272-354'!$AR17)</f>
        <v>|</v>
      </c>
      <c r="AB20" s="83">
        <f ca="1">IF('INF S5 272-354'!$AQ17="|","|",AB$7+'INF S5 272-354'!$AQ17)</f>
        <v>0.65114100033068789</v>
      </c>
      <c r="AC20" s="83">
        <f ca="1">IF('INF S5 272-354'!$AQ17="|","|",AC$12+'INF S5 272-354'!$AQ17-'INF S5 272-354'!$AQ$9+TIME(0,1,0))</f>
        <v>0.6722580787037038</v>
      </c>
      <c r="AD20" s="82" t="str">
        <f ca="1">IF('INF S5 272-354'!$AR17="|","|",AD$7+'INF S5 272-354'!$AR17)</f>
        <v>|</v>
      </c>
      <c r="AE20" s="83">
        <f ca="1">IF('INF S5 272-354'!$AQ17="|","|",AE$7+'INF S5 272-354'!$AQ17)</f>
        <v>0.69280766699735452</v>
      </c>
      <c r="AF20" s="83">
        <f ca="1">IF('INF S5 272-354'!$AQ17="|","|",AF$12+'INF S5 272-354'!$AQ17-'INF S5 272-354'!$AQ$9+TIME(0,1,0))</f>
        <v>0.71392474537037043</v>
      </c>
      <c r="AG20" s="82" t="str">
        <f ca="1">IF('INF S5 272-354'!$AR17="|","|",AG$7+'INF S5 272-354'!$AR17)</f>
        <v>|</v>
      </c>
      <c r="AH20" s="83">
        <f ca="1">IF('INF S5 272-354'!$AQ17="|","|",AH$7+'INF S5 272-354'!$AQ17)</f>
        <v>0.73447433366402115</v>
      </c>
      <c r="AI20" s="83">
        <f ca="1">IF('INF S5 272-354'!$AQ17="|","|",AI$12+'INF S5 272-354'!$AQ17-'INF S5 272-354'!$AQ$9+TIME(0,1,0))</f>
        <v>0.75559141203703706</v>
      </c>
      <c r="AJ20" s="190" t="str">
        <f ca="1">IF('INF S5 272-354'!$AS17="|","|",AJ$7+'INF S5 272-354'!$AS17)</f>
        <v>|</v>
      </c>
      <c r="AK20" s="83">
        <f ca="1">IF('INF S5 272-354'!$AQ17="|","|",AK$7+'INF S5 272-354'!$AQ17)</f>
        <v>0.77614100033068778</v>
      </c>
      <c r="AL20" s="83">
        <f ca="1">IF('INF S5 272-354'!$AQ17="|","|",AL$12+'INF S5 272-354'!$AQ17-'INF S5 272-354'!$AQ$9+TIME(0,1,0))</f>
        <v>0.7972580787037038</v>
      </c>
      <c r="AM20" s="82" t="str">
        <f ca="1">IF('INF S5 272-354'!$AR17="|","|",AM$7+'INF S5 272-354'!$AR17)</f>
        <v>|</v>
      </c>
      <c r="AN20" s="83">
        <f ca="1">IF('INF S5 272-354'!$AQ17="|","|",AN$7+'INF S5 272-354'!$AQ17)</f>
        <v>0.83864100033068778</v>
      </c>
      <c r="AO20" s="82" t="str">
        <f ca="1">IF('INF S5 272-354'!$AR17="|","|",AO$7+'INF S5 272-354'!$AR17)</f>
        <v>|</v>
      </c>
      <c r="AP20" s="83">
        <f ca="1">IF('INF S5 272-354'!$AQ17="|","|",AP$12+'INF S5 272-354'!$AQ17-'INF S5 272-354'!$AQ$9+TIME(0,1,0))</f>
        <v>0.88059141203703706</v>
      </c>
      <c r="AQ20" s="82" t="str">
        <f ca="1">IF('INF S5 272-354'!$AR17="|","|",AQ$7+'INF S5 272-354'!$AR17)</f>
        <v>|</v>
      </c>
      <c r="AR20" s="83">
        <f ca="1">IF('INF S5 272-354'!$AQ17="|","|",AR$7+'INF S5 272-354'!$AQ17)</f>
        <v>0.92197433366402115</v>
      </c>
      <c r="AS20" s="190" t="str">
        <f ca="1">IF('INF S5 272-354'!$AS17="|","|",AS$7+'INF S5 272-354'!$AS17)</f>
        <v>|</v>
      </c>
      <c r="AT20" s="83">
        <f ca="1">IF('INF S5 272-354'!$AQ17="|","|",AT$7+'INF S5 272-354'!$AQ17)</f>
        <v>0.96364100033068778</v>
      </c>
      <c r="AU20" s="83">
        <f ca="1">IF('INF S5 272-354'!$AQ17="|","|",AU$7+'INF S5 272-354'!$AQ17)</f>
        <v>1.0053076669973544</v>
      </c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Z20" s="185">
        <f ca="1">'INF S5 272-354'!$AH17</f>
        <v>3.2599999999999909</v>
      </c>
      <c r="DA20" s="154" t="str">
        <f ca="1">'INF S5 272-354'!$AI17</f>
        <v>Poznań Dębina</v>
      </c>
      <c r="DB20" s="99"/>
      <c r="DC20" s="268">
        <f ca="1">IF('INF S5 272-354'!$AY17="|","|",DC$21+'INF S5 272-354'!$AY17)</f>
        <v>0.22381944444444443</v>
      </c>
      <c r="DD20" s="82" t="str">
        <f ca="1">IF('INF S5 272-354'!$AZ17="|","|",DD$21+'INF S5 272-354'!$AZ17)</f>
        <v>|</v>
      </c>
      <c r="DE20" s="268"/>
      <c r="DF20" s="268">
        <f ca="1">IF('INF S5 272-354'!$AY17="|","|",DF$21+'INF S5 272-354'!$AY17)</f>
        <v>0.26548611111111114</v>
      </c>
      <c r="DG20" s="190" t="str">
        <f ca="1">IF('INF S5 272-354'!$BA17="|","|",DG$21+'INF S5 272-354'!$BA17)</f>
        <v>|</v>
      </c>
      <c r="DH20" s="268">
        <f ca="1">IF('INF S5 272-354'!$AY17="|","|",DH$21+'INF S5 272-354'!$AY17)</f>
        <v>0.28631944444444446</v>
      </c>
      <c r="DI20" s="268">
        <f ca="1">IF('INF S5 272-354'!$AY17="|","|",DI$21+'INF S5 272-354'!$AY17)</f>
        <v>0.30715277777777777</v>
      </c>
      <c r="DJ20" s="82" t="str">
        <f ca="1">IF('INF S5 272-354'!$AZ17="|","|",DJ$21+'INF S5 272-354'!$AZ17)</f>
        <v>|</v>
      </c>
      <c r="DK20" s="268">
        <f ca="1">IF('INF S5 272-354'!$AY17="|","|",DK$21+'INF S5 272-354'!$AY17)</f>
        <v>0.32798611111111114</v>
      </c>
      <c r="DL20" s="268">
        <f ca="1">IF('INF S5 272-354'!$AY17="|","|",DL$21+'INF S5 272-354'!$AY17)</f>
        <v>0.34881944444444446</v>
      </c>
      <c r="DM20" s="82" t="str">
        <f ca="1">IF('INF S5 272-354'!$AZ17="|","|",DM$21+'INF S5 272-354'!$AZ17)</f>
        <v>|</v>
      </c>
      <c r="DN20" s="268">
        <f ca="1">IF('INF S5 272-354'!$AY17="|","|",DN$21+'INF S5 272-354'!$AY17)</f>
        <v>0.36965277777777783</v>
      </c>
      <c r="DO20" s="268">
        <f ca="1">IF('INF S5 272-354'!$AY17="|","|",DO$21+'INF S5 272-354'!$AY17)</f>
        <v>0.39048611111111109</v>
      </c>
      <c r="DP20" s="82" t="str">
        <f ca="1">IF('INF S5 272-354'!$AZ17="|","|",DP$21+'INF S5 272-354'!$AZ17)</f>
        <v>|</v>
      </c>
      <c r="DQ20" s="268">
        <f ca="1">IF('INF S5 272-354'!$AY17="|","|",DQ$21+'INF S5 272-354'!$AY17)</f>
        <v>0.41131944444444452</v>
      </c>
      <c r="DR20" s="268"/>
      <c r="DS20" s="190" t="str">
        <f ca="1">IF('INF S5 272-354'!$BA17="|","|",DS$21+'INF S5 272-354'!$BA17)</f>
        <v>|</v>
      </c>
      <c r="DT20" s="268">
        <f ca="1">IF('INF S5 272-354'!$AY17="|","|",DT$21+'INF S5 272-354'!$AY17)</f>
        <v>0.45298611111111114</v>
      </c>
      <c r="DU20" s="82" t="str">
        <f ca="1">IF('INF S5 272-354'!$AZ17="|","|",DU$21+'INF S5 272-354'!$AZ17)</f>
        <v>|</v>
      </c>
      <c r="DV20" s="268">
        <f ca="1">IF('INF S5 272-354'!$AY17="|","|",DV$21+'INF S5 272-354'!$AY17)</f>
        <v>0.49465277777777783</v>
      </c>
      <c r="DW20" s="82" t="str">
        <f ca="1">IF('INF S5 272-354'!$AZ17="|","|",DW$21+'INF S5 272-354'!$AZ17)</f>
        <v>|</v>
      </c>
      <c r="DX20" s="268">
        <f ca="1">IF('INF S5 272-354'!$AY17="|","|",DX$21+'INF S5 272-354'!$AY17)</f>
        <v>0.53631944444444446</v>
      </c>
      <c r="DY20" s="82" t="str">
        <f ca="1">IF('INF S5 272-354'!$AZ17="|","|",DY$21+'INF S5 272-354'!$AZ17)</f>
        <v>|</v>
      </c>
      <c r="DZ20" s="268">
        <f ca="1">IF('INF S5 272-354'!$AY17="|","|",DZ$21+'INF S5 272-354'!$AY17)</f>
        <v>0.5779861111111112</v>
      </c>
      <c r="EA20" s="268"/>
      <c r="EB20" s="190" t="str">
        <f ca="1">IF('INF S5 272-354'!$BA17="|","|",EB$21+'INF S5 272-354'!$BA17)</f>
        <v>|</v>
      </c>
      <c r="EC20" s="268">
        <f ca="1">IF('INF S5 272-354'!$AY17="|","|",EC$21+'INF S5 272-354'!$AY17)</f>
        <v>0.61965277777777783</v>
      </c>
      <c r="ED20" s="82" t="str">
        <f ca="1">IF('INF S5 272-354'!$AZ17="|","|",ED$21+'INF S5 272-354'!$AZ17)</f>
        <v>|</v>
      </c>
      <c r="EE20" s="268">
        <f ca="1">IF('INF S5 272-354'!$AY17="|","|",EE$21+'INF S5 272-354'!$AY17)</f>
        <v>0.66131944444444446</v>
      </c>
      <c r="EF20" s="268">
        <f ca="1">IF('INF S5 272-354'!$AY17="|","|",EF$21+'INF S5 272-354'!$AY17)</f>
        <v>0.68215277777777783</v>
      </c>
      <c r="EG20" s="82" t="str">
        <f ca="1">IF('INF S5 272-354'!$AZ17="|","|",EG$21+'INF S5 272-354'!$AZ17)</f>
        <v>|</v>
      </c>
      <c r="EH20" s="268">
        <f ca="1">IF('INF S5 272-354'!$AY17="|","|",EH$21+'INF S5 272-354'!$AY17)</f>
        <v>0.7029861111111112</v>
      </c>
      <c r="EI20" s="268">
        <f ca="1">IF('INF S5 272-354'!$AY17="|","|",EI$21+'INF S5 272-354'!$AY17)</f>
        <v>0.72381944444444446</v>
      </c>
      <c r="EJ20" s="82" t="str">
        <f ca="1">IF('INF S5 272-354'!$AZ17="|","|",EJ$21+'INF S5 272-354'!$AZ17)</f>
        <v>|</v>
      </c>
      <c r="EK20" s="268">
        <f ca="1">IF('INF S5 272-354'!$AY17="|","|",EK$21+'INF S5 272-354'!$AY17)</f>
        <v>0.74465277777777783</v>
      </c>
      <c r="EL20" s="268">
        <f ca="1">IF('INF S5 272-354'!$AY17="|","|",EL$21+'INF S5 272-354'!$AY17)</f>
        <v>0.76548611111111109</v>
      </c>
      <c r="EM20" s="268"/>
      <c r="EN20" s="190" t="str">
        <f ca="1">IF('INF S5 272-354'!$BA17="|","|",EN$21+'INF S5 272-354'!$BA17)</f>
        <v>|</v>
      </c>
      <c r="EO20" s="268">
        <f ca="1">IF('INF S5 272-354'!$AY17="|","|",EO$21+'INF S5 272-354'!$AY17)</f>
        <v>0.78631944444444446</v>
      </c>
      <c r="EP20" s="268">
        <f ca="1">IF('INF S5 272-354'!$AY17="|","|",EP$21+'INF S5 272-354'!$AY17)</f>
        <v>0.80715277777777783</v>
      </c>
      <c r="EQ20" s="82" t="str">
        <f ca="1">IF('INF S5 272-354'!$AZ17="|","|",EQ$21+'INF S5 272-354'!$AZ17)</f>
        <v>|</v>
      </c>
      <c r="ER20" s="268">
        <f ca="1">IF('INF S5 272-354'!$AY17="|","|",ER$21+'INF S5 272-354'!$AY17)</f>
        <v>0.8279861111111112</v>
      </c>
      <c r="ES20" s="82" t="str">
        <f ca="1">IF('INF S5 272-354'!$AZ17="|","|",ES$21+'INF S5 272-354'!$AZ17)</f>
        <v>|</v>
      </c>
      <c r="ET20" s="268">
        <f ca="1">IF('INF S5 272-354'!$AY17="|","|",ET$21+'INF S5 272-354'!$AY17)</f>
        <v>0.86965277777777783</v>
      </c>
      <c r="EU20" s="82" t="str">
        <f ca="1">IF('INF S5 272-354'!$AZ17="|","|",EU$21+'INF S5 272-354'!$AZ17)</f>
        <v>|</v>
      </c>
      <c r="EV20" s="268">
        <f ca="1">IF('INF S5 272-354'!$AY17="|","|",EV$21+'INF S5 272-354'!$AY17)</f>
        <v>0.91131944444444446</v>
      </c>
      <c r="EW20" s="83"/>
      <c r="EX20" s="83"/>
      <c r="EY20" s="83">
        <f ca="1">IF('INF S5 272-354'!$AY17="|","|",EY$21+'INF S5 272-354'!$AY17)</f>
        <v>0.9529861111111112</v>
      </c>
      <c r="EZ20" s="83">
        <f ca="1">IF('INF S5 272-354'!$AY17="|","|",EZ$21+'INF S5 272-354'!$AY17)</f>
        <v>0.99465277777777783</v>
      </c>
    </row>
    <row r="21" spans="1:156" s="18" customFormat="1">
      <c r="A21" s="592" t="s">
        <v>377</v>
      </c>
      <c r="B21" s="262" t="str">
        <f ca="1">'INF S5 272-354'!$AI18</f>
        <v>Poznań Główny</v>
      </c>
      <c r="C21" s="19"/>
      <c r="D21" s="84">
        <f ca="1">IF('INF S5 272-354'!$AQ18="|","|",D$7+'INF S5 272-354'!$AQ18)</f>
        <v>0.23711322255291006</v>
      </c>
      <c r="E21" s="84">
        <f ca="1">IF('INF S5 272-354'!$AQ18="|","|",E$12+'INF S5 272-354'!$AQ18-'INF S5 272-354'!$AQ$9+TIME(0,1,0))</f>
        <v>0.25823030092592592</v>
      </c>
      <c r="F21" s="86">
        <f ca="1">IF('INF S5 272-354'!$AR18="|","|",F$7+'INF S5 272-354'!$AR18)</f>
        <v>0.26163477347883596</v>
      </c>
      <c r="G21" s="84">
        <f ca="1">IF('INF S5 272-354'!$AQ18="|","|",G$7+'INF S5 272-354'!$AQ18)</f>
        <v>0.27877988921957675</v>
      </c>
      <c r="H21" s="84">
        <f ca="1">IF('INF S5 272-354'!$AQ18="|","|",H$12+'INF S5 272-354'!$AQ18-'INF S5 272-354'!$AQ$9+TIME(0,1,0))</f>
        <v>0.29989696759259254</v>
      </c>
      <c r="I21" s="86">
        <f ca="1">IF('INF S5 272-354'!$AR18="|","|",I$7+'INF S5 272-354'!$AR18)</f>
        <v>0.30330144014550264</v>
      </c>
      <c r="J21" s="84">
        <f ca="1">IF('INF S5 272-354'!$AQ18="|","|",J$7+'INF S5 272-354'!$AQ18)</f>
        <v>0.32044655588624338</v>
      </c>
      <c r="K21" s="84">
        <f ca="1">IF('INF S5 272-354'!$AQ18="|","|",K$12+'INF S5 272-354'!$AQ18-'INF S5 272-354'!$AQ$9+TIME(0,1,0))</f>
        <v>0.34156363425925923</v>
      </c>
      <c r="L21" s="86">
        <f ca="1">IF('INF S5 272-354'!$AR18="|","|",L$7+'INF S5 272-354'!$AR18)</f>
        <v>0.34496810681216933</v>
      </c>
      <c r="M21" s="84">
        <f ca="1">IF('INF S5 272-354'!$AQ18="|","|",M$7+'INF S5 272-354'!$AQ18)</f>
        <v>0.36211322255291006</v>
      </c>
      <c r="N21" s="84">
        <f ca="1">IF('INF S5 272-354'!$AQ18="|","|",N$12+'INF S5 272-354'!$AQ18-'INF S5 272-354'!$AQ$9+TIME(0,1,0))</f>
        <v>0.38323030092592592</v>
      </c>
      <c r="O21" s="86">
        <f ca="1">IF('INF S5 272-354'!$AR18="|","|",O$7+'INF S5 272-354'!$AR18)</f>
        <v>0.38663477347883596</v>
      </c>
      <c r="P21" s="84">
        <f ca="1">IF('INF S5 272-354'!$AQ18="|","|",P$7+'INF S5 272-354'!$AQ18)</f>
        <v>0.42461322255291006</v>
      </c>
      <c r="Q21" s="85">
        <f ca="1">IF('INF S5 272-354'!$AS18="|","|",Q$7+'INF S5 272-354'!$AS18)</f>
        <v>0.42826671792328042</v>
      </c>
      <c r="R21" s="84">
        <f ca="1">IF('INF S5 272-354'!$AQ18="|","|",R$12+'INF S5 272-354'!$AQ18-'INF S5 272-354'!$AQ$9+TIME(0,1,0))</f>
        <v>0.46656363425925923</v>
      </c>
      <c r="S21" s="86">
        <f ca="1">IF('INF S5 272-354'!$AR18="|","|",S$7+'INF S5 272-354'!$AR18)</f>
        <v>0.46996810681216933</v>
      </c>
      <c r="T21" s="84">
        <f ca="1">IF('INF S5 272-354'!$AQ18="|","|",T$7+'INF S5 272-354'!$AQ18)</f>
        <v>0.50794655588624338</v>
      </c>
      <c r="U21" s="86">
        <f ca="1">IF('INF S5 272-354'!$AR18="|","|",U$7+'INF S5 272-354'!$AR18)</f>
        <v>0.5116347734788359</v>
      </c>
      <c r="V21" s="84">
        <f ca="1">IF('INF S5 272-354'!$AQ18="|","|",V$12+'INF S5 272-354'!$AQ18-'INF S5 272-354'!$AQ$9+TIME(0,1,0))</f>
        <v>0.54989696759259266</v>
      </c>
      <c r="W21" s="86">
        <f ca="1">IF('INF S5 272-354'!$AR18="|","|",W$7+'INF S5 272-354'!$AR18)</f>
        <v>0.55330144014550264</v>
      </c>
      <c r="X21" s="84">
        <f ca="1">IF('INF S5 272-354'!$AQ18="|","|",X$7+'INF S5 272-354'!$AQ18)</f>
        <v>0.59127988921957675</v>
      </c>
      <c r="Y21" s="85">
        <f ca="1">IF('INF S5 272-354'!$AS18="|","|",Y$7+'INF S5 272-354'!$AS18)</f>
        <v>0.59493338458994705</v>
      </c>
      <c r="Z21" s="84">
        <f ca="1">IF('INF S5 272-354'!$AQ18="|","|",Z$12+'INF S5 272-354'!$AQ18-'INF S5 272-354'!$AQ$9+TIME(0,1,0))</f>
        <v>0.63323030092592592</v>
      </c>
      <c r="AA21" s="86">
        <f ca="1">IF('INF S5 272-354'!$AR18="|","|",AA$7+'INF S5 272-354'!$AR18)</f>
        <v>0.6366347734788359</v>
      </c>
      <c r="AB21" s="84">
        <f ca="1">IF('INF S5 272-354'!$AQ18="|","|",AB$7+'INF S5 272-354'!$AQ18)</f>
        <v>0.65377988921957675</v>
      </c>
      <c r="AC21" s="84">
        <f ca="1">IF('INF S5 272-354'!$AQ18="|","|",AC$12+'INF S5 272-354'!$AQ18-'INF S5 272-354'!$AQ$9+TIME(0,1,0))</f>
        <v>0.67489696759259266</v>
      </c>
      <c r="AD21" s="86">
        <f ca="1">IF('INF S5 272-354'!$AR18="|","|",AD$7+'INF S5 272-354'!$AR18)</f>
        <v>0.67830144014550264</v>
      </c>
      <c r="AE21" s="84">
        <f ca="1">IF('INF S5 272-354'!$AQ18="|","|",AE$7+'INF S5 272-354'!$AQ18)</f>
        <v>0.69544655588624338</v>
      </c>
      <c r="AF21" s="84">
        <f ca="1">IF('INF S5 272-354'!$AQ18="|","|",AF$12+'INF S5 272-354'!$AQ18-'INF S5 272-354'!$AQ$9+TIME(0,1,0))</f>
        <v>0.71656363425925929</v>
      </c>
      <c r="AG21" s="86">
        <f ca="1">IF('INF S5 272-354'!$AR18="|","|",AG$7+'INF S5 272-354'!$AR18)</f>
        <v>0.71996810681216927</v>
      </c>
      <c r="AH21" s="84">
        <f ca="1">IF('INF S5 272-354'!$AQ18="|","|",AH$7+'INF S5 272-354'!$AQ18)</f>
        <v>0.73711322255291001</v>
      </c>
      <c r="AI21" s="84">
        <f ca="1">IF('INF S5 272-354'!$AQ18="|","|",AI$12+'INF S5 272-354'!$AQ18-'INF S5 272-354'!$AQ$9+TIME(0,1,0))</f>
        <v>0.75823030092592592</v>
      </c>
      <c r="AJ21" s="85">
        <f ca="1">IF('INF S5 272-354'!$AS18="|","|",AJ$7+'INF S5 272-354'!$AS18)</f>
        <v>0.76160005125661367</v>
      </c>
      <c r="AK21" s="84">
        <f ca="1">IF('INF S5 272-354'!$AQ18="|","|",AK$7+'INF S5 272-354'!$AQ18)</f>
        <v>0.77877988921957664</v>
      </c>
      <c r="AL21" s="84">
        <f ca="1">IF('INF S5 272-354'!$AQ18="|","|",AL$12+'INF S5 272-354'!$AQ18-'INF S5 272-354'!$AQ$9+TIME(0,1,0))</f>
        <v>0.79989696759259266</v>
      </c>
      <c r="AM21" s="86">
        <f ca="1">IF('INF S5 272-354'!$AR18="|","|",AM$7+'INF S5 272-354'!$AR18)</f>
        <v>0.80330144014550253</v>
      </c>
      <c r="AN21" s="84">
        <f ca="1">IF('INF S5 272-354'!$AQ18="|","|",AN$7+'INF S5 272-354'!$AQ18)</f>
        <v>0.84127988921957664</v>
      </c>
      <c r="AO21" s="86">
        <f ca="1">IF('INF S5 272-354'!$AR18="|","|",AO$7+'INF S5 272-354'!$AR18)</f>
        <v>0.84496810681216927</v>
      </c>
      <c r="AP21" s="84">
        <f ca="1">IF('INF S5 272-354'!$AQ18="|","|",AP$12+'INF S5 272-354'!$AQ18-'INF S5 272-354'!$AQ$9+TIME(0,1,0))</f>
        <v>0.88323030092592592</v>
      </c>
      <c r="AQ21" s="86">
        <f ca="1">IF('INF S5 272-354'!$AR18="|","|",AQ$7+'INF S5 272-354'!$AR18)</f>
        <v>0.8866347734788359</v>
      </c>
      <c r="AR21" s="84">
        <f ca="1">IF('INF S5 272-354'!$AQ18="|","|",AR$7+'INF S5 272-354'!$AQ18)</f>
        <v>0.92461322255291001</v>
      </c>
      <c r="AS21" s="85">
        <f ca="1">IF('INF S5 272-354'!$AS18="|","|",AS$7+'INF S5 272-354'!$AS18)</f>
        <v>0.9282667179232803</v>
      </c>
      <c r="AT21" s="84">
        <f ca="1">IF('INF S5 272-354'!$AQ18="|","|",AT$7+'INF S5 272-354'!$AQ18)</f>
        <v>0.96627988921957664</v>
      </c>
      <c r="AU21" s="84">
        <f ca="1">IF('INF S5 272-354'!$AQ18="|","|",AU$7+'INF S5 272-354'!$AQ18)</f>
        <v>1.0079465558862433</v>
      </c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Z21" s="592" t="s">
        <v>377</v>
      </c>
      <c r="DA21" s="262" t="str">
        <f ca="1">'INF S5 272-354'!$AI18</f>
        <v>Poznań Główny</v>
      </c>
      <c r="DB21" s="19"/>
      <c r="DC21" s="267">
        <v>0.22083333333333333</v>
      </c>
      <c r="DD21" s="86">
        <f ca="1">DG21-TIME(1,,)</f>
        <v>0.2388888888888889</v>
      </c>
      <c r="DE21" s="270"/>
      <c r="DF21" s="84">
        <f ca="1">$DC21+TIME(1,,)</f>
        <v>0.26250000000000001</v>
      </c>
      <c r="DG21" s="85">
        <v>0.28055555555555556</v>
      </c>
      <c r="DH21" s="84">
        <f ca="1">$DC21+TIME(1,30,)</f>
        <v>0.28333333333333333</v>
      </c>
      <c r="DI21" s="84">
        <f ca="1">$DC21+TIME(2,,)</f>
        <v>0.30416666666666664</v>
      </c>
      <c r="DJ21" s="86">
        <f ca="1">$DG21+TIME(1,0,)</f>
        <v>0.32222222222222224</v>
      </c>
      <c r="DK21" s="84">
        <v>0.32500000000000001</v>
      </c>
      <c r="DL21" s="84">
        <f ca="1">$DC21+TIME(3,,)</f>
        <v>0.34583333333333333</v>
      </c>
      <c r="DM21" s="86">
        <f ca="1">$DG21+TIME(2,0,)</f>
        <v>0.36388888888888887</v>
      </c>
      <c r="DN21" s="84">
        <v>0.3666666666666667</v>
      </c>
      <c r="DO21" s="84">
        <f ca="1">$DC21+TIME(4,,)</f>
        <v>0.38749999999999996</v>
      </c>
      <c r="DP21" s="86">
        <f ca="1">$DG21+TIME(3,0,)</f>
        <v>0.40555555555555556</v>
      </c>
      <c r="DQ21" s="84">
        <v>0.40833333333333338</v>
      </c>
      <c r="DR21" s="84"/>
      <c r="DS21" s="85">
        <f ca="1">$DG21+TIME(4,0,)</f>
        <v>0.44722222222222219</v>
      </c>
      <c r="DT21" s="84">
        <v>0.45</v>
      </c>
      <c r="DU21" s="86">
        <f ca="1">$DG21+TIME(5,0,)</f>
        <v>0.48888888888888893</v>
      </c>
      <c r="DV21" s="84">
        <v>0.4916666666666667</v>
      </c>
      <c r="DW21" s="86">
        <f ca="1">$DG21+TIME(6,0,)</f>
        <v>0.53055555555555556</v>
      </c>
      <c r="DX21" s="84">
        <v>0.53333333333333333</v>
      </c>
      <c r="DY21" s="86">
        <f ca="1">$DG21+TIME(7,0,)</f>
        <v>0.57222222222222219</v>
      </c>
      <c r="DZ21" s="84">
        <v>0.57500000000000007</v>
      </c>
      <c r="EA21" s="84"/>
      <c r="EB21" s="85">
        <f ca="1">$DG21+TIME(8,0,)</f>
        <v>0.61388888888888893</v>
      </c>
      <c r="EC21" s="84">
        <v>0.6166666666666667</v>
      </c>
      <c r="ED21" s="86">
        <f ca="1">$DG21+TIME(9,0,)</f>
        <v>0.65555555555555556</v>
      </c>
      <c r="EE21" s="84">
        <v>0.65833333333333333</v>
      </c>
      <c r="EF21" s="84">
        <f ca="1">$DC21+TIME(11,,)</f>
        <v>0.6791666666666667</v>
      </c>
      <c r="EG21" s="86">
        <f ca="1">$DG21+TIME(10,0,)</f>
        <v>0.69722222222222219</v>
      </c>
      <c r="EH21" s="84">
        <v>0.70000000000000007</v>
      </c>
      <c r="EI21" s="84">
        <f ca="1">$DC21+TIME(12,,)</f>
        <v>0.72083333333333333</v>
      </c>
      <c r="EJ21" s="86">
        <f ca="1">$DG21+TIME(11,0,)</f>
        <v>0.73888888888888893</v>
      </c>
      <c r="EK21" s="84">
        <v>0.7416666666666667</v>
      </c>
      <c r="EL21" s="84">
        <f ca="1">$DC21+TIME(13,,)</f>
        <v>0.76249999999999996</v>
      </c>
      <c r="EM21" s="84"/>
      <c r="EN21" s="85">
        <f ca="1">$DG21+TIME(12,,)</f>
        <v>0.78055555555555556</v>
      </c>
      <c r="EO21" s="84">
        <v>0.78333333333333333</v>
      </c>
      <c r="EP21" s="84">
        <f ca="1">$DC21+TIME(14,,)</f>
        <v>0.8041666666666667</v>
      </c>
      <c r="EQ21" s="86">
        <f ca="1">$DG21+TIME(13,,)</f>
        <v>0.82222222222222219</v>
      </c>
      <c r="ER21" s="84">
        <v>0.82500000000000007</v>
      </c>
      <c r="ES21" s="86">
        <f ca="1">$DG21+TIME(14,,)</f>
        <v>0.86388888888888893</v>
      </c>
      <c r="ET21" s="84">
        <v>0.8666666666666667</v>
      </c>
      <c r="EU21" s="86">
        <f ca="1">$DG21+TIME(15,0,)</f>
        <v>0.90555555555555556</v>
      </c>
      <c r="EV21" s="84">
        <v>0.90833333333333333</v>
      </c>
      <c r="EW21" s="84"/>
      <c r="EX21" s="84"/>
      <c r="EY21" s="84">
        <v>0.95000000000000007</v>
      </c>
      <c r="EZ21" s="84">
        <v>0.9916666666666667</v>
      </c>
    </row>
    <row r="22" spans="1:156" s="299" customFormat="1" ht="3" customHeight="1">
      <c r="A22" s="587"/>
      <c r="B22" s="588"/>
      <c r="D22" s="354"/>
      <c r="E22" s="589"/>
      <c r="F22" s="353"/>
      <c r="G22" s="354"/>
      <c r="H22" s="589"/>
      <c r="I22" s="353"/>
      <c r="J22" s="354"/>
      <c r="K22" s="589"/>
      <c r="L22" s="353"/>
      <c r="M22" s="354"/>
      <c r="N22" s="589"/>
      <c r="O22" s="353"/>
      <c r="P22" s="354"/>
      <c r="Q22" s="590"/>
      <c r="R22" s="589"/>
      <c r="S22" s="353"/>
      <c r="T22" s="354"/>
      <c r="U22" s="353"/>
      <c r="V22" s="589"/>
      <c r="W22" s="353"/>
      <c r="X22" s="354"/>
      <c r="Y22" s="590"/>
      <c r="Z22" s="589"/>
      <c r="AA22" s="353"/>
      <c r="AB22" s="354"/>
      <c r="AC22" s="589"/>
      <c r="AD22" s="353"/>
      <c r="AE22" s="354"/>
      <c r="AF22" s="589"/>
      <c r="AG22" s="353"/>
      <c r="AH22" s="354"/>
      <c r="AI22" s="589"/>
      <c r="AJ22" s="590"/>
      <c r="AK22" s="354"/>
      <c r="AL22" s="589"/>
      <c r="AM22" s="353"/>
      <c r="AN22" s="354"/>
      <c r="AO22" s="353"/>
      <c r="AP22" s="589"/>
      <c r="AQ22" s="353"/>
      <c r="AR22" s="354"/>
      <c r="AS22" s="590"/>
      <c r="AT22" s="590"/>
      <c r="AU22" s="354"/>
      <c r="AV22" s="568"/>
      <c r="AW22" s="568"/>
      <c r="AX22" s="568"/>
      <c r="AY22" s="568"/>
      <c r="AZ22" s="568"/>
      <c r="BA22" s="568"/>
      <c r="BB22" s="568"/>
      <c r="BC22" s="568"/>
      <c r="BD22" s="568"/>
      <c r="BE22" s="568"/>
      <c r="BF22" s="568"/>
      <c r="BG22" s="568"/>
      <c r="BH22" s="568"/>
      <c r="BI22" s="568"/>
      <c r="BJ22" s="568"/>
      <c r="BK22" s="568"/>
      <c r="BL22" s="568"/>
      <c r="BM22" s="568"/>
      <c r="BN22" s="568"/>
      <c r="BO22" s="568"/>
      <c r="BP22" s="568"/>
      <c r="BQ22" s="568"/>
      <c r="BR22" s="568"/>
      <c r="BS22" s="568"/>
      <c r="BT22" s="568"/>
      <c r="BU22" s="568"/>
      <c r="BV22" s="568"/>
      <c r="BW22" s="568"/>
      <c r="BX22" s="568"/>
      <c r="BY22" s="568"/>
      <c r="BZ22" s="568"/>
      <c r="CA22" s="568"/>
      <c r="CB22" s="568"/>
      <c r="CC22" s="568"/>
      <c r="CD22" s="568"/>
      <c r="CE22" s="568"/>
      <c r="CF22" s="568"/>
      <c r="CG22" s="568"/>
      <c r="CH22" s="568"/>
      <c r="CI22" s="568"/>
      <c r="CJ22" s="568"/>
      <c r="CK22" s="568"/>
      <c r="CL22" s="568"/>
      <c r="CM22" s="568"/>
      <c r="CN22" s="568"/>
      <c r="CO22" s="568"/>
      <c r="CP22" s="568"/>
      <c r="CQ22" s="568"/>
      <c r="CR22" s="568"/>
      <c r="CS22" s="568"/>
      <c r="CT22" s="568"/>
      <c r="CU22" s="568"/>
      <c r="CV22" s="568"/>
      <c r="CW22" s="568"/>
      <c r="CX22" s="568"/>
      <c r="CZ22" s="587"/>
      <c r="DA22" s="588"/>
      <c r="DC22" s="591"/>
      <c r="DD22" s="353"/>
      <c r="DE22" s="571"/>
      <c r="DF22" s="354"/>
      <c r="DG22" s="590"/>
      <c r="DH22" s="354"/>
      <c r="DI22" s="354"/>
      <c r="DJ22" s="353"/>
      <c r="DK22" s="354"/>
      <c r="DL22" s="354"/>
      <c r="DM22" s="353"/>
      <c r="DN22" s="354"/>
      <c r="DO22" s="354"/>
      <c r="DP22" s="353"/>
      <c r="DQ22" s="354"/>
      <c r="DR22" s="354"/>
      <c r="DS22" s="590"/>
      <c r="DT22" s="354"/>
      <c r="DU22" s="353"/>
      <c r="DV22" s="354"/>
      <c r="DW22" s="353"/>
      <c r="DX22" s="354"/>
      <c r="DY22" s="353"/>
      <c r="DZ22" s="354"/>
      <c r="EA22" s="354"/>
      <c r="EB22" s="590"/>
      <c r="EC22" s="354"/>
      <c r="ED22" s="353"/>
      <c r="EE22" s="354"/>
      <c r="EF22" s="354"/>
      <c r="EG22" s="353"/>
      <c r="EH22" s="354"/>
      <c r="EI22" s="354"/>
      <c r="EJ22" s="353"/>
      <c r="EK22" s="354"/>
      <c r="EL22" s="354"/>
      <c r="EM22" s="354"/>
      <c r="EN22" s="590"/>
      <c r="EO22" s="354"/>
      <c r="EP22" s="354"/>
      <c r="EQ22" s="353"/>
      <c r="ER22" s="354"/>
      <c r="ES22" s="353"/>
      <c r="ET22" s="354"/>
      <c r="EU22" s="353"/>
      <c r="EV22" s="354"/>
      <c r="EW22" s="354"/>
      <c r="EX22" s="354"/>
      <c r="EY22" s="354"/>
      <c r="EZ22" s="354"/>
    </row>
    <row r="23" spans="1:156" s="299" customFormat="1">
      <c r="A23" s="572" t="s">
        <v>377</v>
      </c>
      <c r="B23" s="219" t="s">
        <v>45</v>
      </c>
      <c r="C23" s="219"/>
      <c r="D23" s="354"/>
      <c r="E23" s="573">
        <f>E21+TIME(0,14,0)</f>
        <v>0.26795252314814816</v>
      </c>
      <c r="F23" s="353"/>
      <c r="G23" s="354"/>
      <c r="H23" s="573">
        <f>H21+TIME(0,14,0)</f>
        <v>0.30961918981481479</v>
      </c>
      <c r="I23" s="353"/>
      <c r="J23" s="354"/>
      <c r="K23" s="573">
        <f>K21+TIME(0,14,0)</f>
        <v>0.35128585648148147</v>
      </c>
      <c r="L23" s="353"/>
      <c r="M23" s="354"/>
      <c r="N23" s="573">
        <f>N21+TIME(0,14,0)</f>
        <v>0.39295252314814816</v>
      </c>
      <c r="O23" s="353"/>
      <c r="P23" s="354"/>
      <c r="Q23" s="590"/>
      <c r="R23" s="573">
        <f>R21+TIME(0,14,0)</f>
        <v>0.47628585648148147</v>
      </c>
      <c r="S23" s="353"/>
      <c r="T23" s="354"/>
      <c r="U23" s="353"/>
      <c r="V23" s="573">
        <f>V21+TIME(0,14,0)</f>
        <v>0.55961918981481484</v>
      </c>
      <c r="W23" s="353"/>
      <c r="X23" s="354"/>
      <c r="Y23" s="590"/>
      <c r="Z23" s="573">
        <f>Z21+TIME(0,14,0)</f>
        <v>0.6429525231481481</v>
      </c>
      <c r="AA23" s="353"/>
      <c r="AB23" s="354"/>
      <c r="AC23" s="573">
        <f>AC21+TIME(0,14,0)</f>
        <v>0.68461918981481484</v>
      </c>
      <c r="AD23" s="353"/>
      <c r="AE23" s="354"/>
      <c r="AF23" s="573">
        <f>AF21+TIME(0,14,0)</f>
        <v>0.72628585648148147</v>
      </c>
      <c r="AG23" s="353"/>
      <c r="AH23" s="354"/>
      <c r="AI23" s="573">
        <f>AI21+TIME(0,14,0)</f>
        <v>0.7679525231481481</v>
      </c>
      <c r="AJ23" s="590"/>
      <c r="AK23" s="354"/>
      <c r="AL23" s="573">
        <f>AL21+TIME(0,14,0)</f>
        <v>0.80961918981481484</v>
      </c>
      <c r="AM23" s="353"/>
      <c r="AN23" s="354"/>
      <c r="AO23" s="353"/>
      <c r="AP23" s="573">
        <f>AP21+TIME(0,14,0)</f>
        <v>0.8929525231481481</v>
      </c>
      <c r="AQ23" s="353"/>
      <c r="AR23" s="354"/>
      <c r="AS23" s="590"/>
      <c r="AT23" s="590"/>
      <c r="AU23" s="354"/>
      <c r="AV23" s="568"/>
      <c r="AW23" s="568"/>
      <c r="AX23" s="568"/>
      <c r="AY23" s="568"/>
      <c r="AZ23" s="568"/>
      <c r="BA23" s="568"/>
      <c r="BB23" s="568"/>
      <c r="BC23" s="568"/>
      <c r="BD23" s="568"/>
      <c r="BE23" s="568"/>
      <c r="BF23" s="568"/>
      <c r="BG23" s="568"/>
      <c r="BH23" s="568"/>
      <c r="BI23" s="568"/>
      <c r="BJ23" s="568"/>
      <c r="BK23" s="568"/>
      <c r="BL23" s="568"/>
      <c r="BM23" s="568"/>
      <c r="BN23" s="568"/>
      <c r="BO23" s="568"/>
      <c r="BP23" s="568"/>
      <c r="BQ23" s="568"/>
      <c r="BR23" s="568"/>
      <c r="BS23" s="568"/>
      <c r="BT23" s="568"/>
      <c r="BU23" s="568"/>
      <c r="BV23" s="568"/>
      <c r="BW23" s="568"/>
      <c r="BX23" s="568"/>
      <c r="BY23" s="568"/>
      <c r="BZ23" s="568"/>
      <c r="CA23" s="568"/>
      <c r="CB23" s="568"/>
      <c r="CC23" s="568"/>
      <c r="CD23" s="568"/>
      <c r="CE23" s="568"/>
      <c r="CF23" s="568"/>
      <c r="CG23" s="568"/>
      <c r="CH23" s="568"/>
      <c r="CI23" s="568"/>
      <c r="CJ23" s="568"/>
      <c r="CK23" s="568"/>
      <c r="CL23" s="568"/>
      <c r="CM23" s="568"/>
      <c r="CN23" s="568"/>
      <c r="CO23" s="568"/>
      <c r="CP23" s="568"/>
      <c r="CQ23" s="568"/>
      <c r="CR23" s="568"/>
      <c r="CS23" s="568"/>
      <c r="CT23" s="568"/>
      <c r="CU23" s="568"/>
      <c r="CV23" s="568"/>
      <c r="CW23" s="568"/>
      <c r="CX23" s="568"/>
      <c r="CZ23" s="572" t="s">
        <v>377</v>
      </c>
      <c r="DA23" s="219" t="s">
        <v>45</v>
      </c>
      <c r="DC23" s="591"/>
      <c r="DD23" s="353"/>
      <c r="DE23" s="571"/>
      <c r="DF23" s="354"/>
      <c r="DG23" s="590"/>
      <c r="DH23" s="354">
        <f>DH21-TIME(0,13,0)</f>
        <v>0.27430555555555552</v>
      </c>
      <c r="DI23" s="354"/>
      <c r="DJ23" s="353"/>
      <c r="DK23" s="354">
        <f>DK21-TIME(0,13,0)</f>
        <v>0.31597222222222221</v>
      </c>
      <c r="DL23" s="354"/>
      <c r="DM23" s="353"/>
      <c r="DN23" s="354">
        <f>DN21-TIME(0,13,0)</f>
        <v>0.3576388888888889</v>
      </c>
      <c r="DO23" s="354"/>
      <c r="DP23" s="353"/>
      <c r="DQ23" s="354">
        <f>DQ21-TIME(0,13,0)</f>
        <v>0.39930555555555558</v>
      </c>
      <c r="DR23" s="354"/>
      <c r="DS23" s="590"/>
      <c r="DT23" s="354"/>
      <c r="DU23" s="353"/>
      <c r="DV23" s="354">
        <f>DV21-TIME(0,13,0)</f>
        <v>0.4826388888888889</v>
      </c>
      <c r="DW23" s="353"/>
      <c r="DX23" s="354"/>
      <c r="DY23" s="353"/>
      <c r="DZ23" s="354">
        <f>DZ21-TIME(0,13,0)</f>
        <v>0.56597222222222232</v>
      </c>
      <c r="EA23" s="354"/>
      <c r="EB23" s="590"/>
      <c r="EC23" s="354"/>
      <c r="ED23" s="353"/>
      <c r="EE23" s="354">
        <f>EE21-TIME(0,13,0)</f>
        <v>0.64930555555555558</v>
      </c>
      <c r="EF23" s="354"/>
      <c r="EG23" s="353"/>
      <c r="EH23" s="354">
        <f>EH21-TIME(0,13,0)</f>
        <v>0.69097222222222232</v>
      </c>
      <c r="EI23" s="354"/>
      <c r="EJ23" s="353"/>
      <c r="EK23" s="354">
        <f>EK21-TIME(0,13,0)</f>
        <v>0.73263888888888895</v>
      </c>
      <c r="EL23" s="354"/>
      <c r="EM23" s="354"/>
      <c r="EN23" s="590"/>
      <c r="EO23" s="354">
        <f>EO21-TIME(0,13,0)</f>
        <v>0.77430555555555558</v>
      </c>
      <c r="EP23" s="354"/>
      <c r="EQ23" s="353"/>
      <c r="ER23" s="354">
        <f>ER21-TIME(0,13,0)</f>
        <v>0.81597222222222232</v>
      </c>
      <c r="ES23" s="353"/>
      <c r="ET23" s="354"/>
      <c r="EU23" s="353"/>
      <c r="EV23" s="354">
        <f>EV21-TIME(0,13,0)</f>
        <v>0.89930555555555558</v>
      </c>
      <c r="EW23" s="354"/>
      <c r="EX23" s="354"/>
      <c r="EY23" s="354"/>
      <c r="EZ23" s="354"/>
    </row>
    <row r="24" spans="1:156" s="299" customFormat="1">
      <c r="A24" s="296">
        <v>24.5</v>
      </c>
      <c r="B24" s="219" t="s">
        <v>75</v>
      </c>
      <c r="C24" s="219"/>
      <c r="D24" s="354"/>
      <c r="E24" s="573">
        <f ca="1">E23+'INF S1 356-357'!$AY$12+TIME(0,6,0)</f>
        <v>0.29444030092592594</v>
      </c>
      <c r="F24" s="353"/>
      <c r="G24" s="354"/>
      <c r="H24" s="573">
        <f ca="1">H23+'INF S1 356-357'!$AY$12+TIME(0,6,0)</f>
        <v>0.33610696759259256</v>
      </c>
      <c r="I24" s="353"/>
      <c r="J24" s="354"/>
      <c r="K24" s="573">
        <f ca="1">K23+'INF S1 356-357'!$AY$12+TIME(0,6,0)</f>
        <v>0.37777363425925925</v>
      </c>
      <c r="L24" s="353"/>
      <c r="M24" s="354"/>
      <c r="N24" s="573">
        <f ca="1">N23+'INF S1 356-357'!$AY$12+TIME(0,6,0)</f>
        <v>0.41944030092592594</v>
      </c>
      <c r="O24" s="353"/>
      <c r="P24" s="354"/>
      <c r="Q24" s="590"/>
      <c r="R24" s="573">
        <f ca="1">R23+'INF S1 356-357'!$AY$12+TIME(0,6,0)</f>
        <v>0.50277363425925925</v>
      </c>
      <c r="S24" s="353"/>
      <c r="T24" s="354"/>
      <c r="U24" s="353"/>
      <c r="V24" s="573">
        <f ca="1">V23+'INF S1 356-357'!$AY$12+TIME(0,6,0)</f>
        <v>0.58610696759259262</v>
      </c>
      <c r="W24" s="353"/>
      <c r="X24" s="354"/>
      <c r="Y24" s="590"/>
      <c r="Z24" s="573">
        <f ca="1">Z23+'INF S1 356-357'!$AY$12+TIME(0,6,0)</f>
        <v>0.66944030092592588</v>
      </c>
      <c r="AA24" s="353"/>
      <c r="AB24" s="354"/>
      <c r="AC24" s="573">
        <f ca="1">AC23+'INF S1 356-357'!$AY$12+TIME(0,6,0)</f>
        <v>0.71110696759259262</v>
      </c>
      <c r="AD24" s="353"/>
      <c r="AE24" s="354"/>
      <c r="AF24" s="573">
        <f ca="1">AF23+'INF S1 356-357'!$AY$12+TIME(0,6,0)</f>
        <v>0.75277363425925925</v>
      </c>
      <c r="AG24" s="353"/>
      <c r="AH24" s="354"/>
      <c r="AI24" s="573">
        <f ca="1">AI23+'INF S1 356-357'!$AY$12+TIME(0,6,0)</f>
        <v>0.79444030092592588</v>
      </c>
      <c r="AJ24" s="590"/>
      <c r="AK24" s="354"/>
      <c r="AL24" s="573">
        <f ca="1">AL23+'INF S1 356-357'!$AY$12+TIME(0,6,0)</f>
        <v>0.83610696759259262</v>
      </c>
      <c r="AM24" s="353"/>
      <c r="AN24" s="354"/>
      <c r="AO24" s="353"/>
      <c r="AP24" s="573">
        <f ca="1">AP23+'INF S1 356-357'!$AY$12+TIME(0,6,0)</f>
        <v>0.91944030092592588</v>
      </c>
      <c r="AQ24" s="353"/>
      <c r="AR24" s="354"/>
      <c r="AS24" s="590"/>
      <c r="AT24" s="590"/>
      <c r="AU24" s="354"/>
      <c r="AV24" s="568"/>
      <c r="AW24" s="568"/>
      <c r="AX24" s="568"/>
      <c r="AY24" s="568"/>
      <c r="AZ24" s="568"/>
      <c r="BA24" s="568"/>
      <c r="BB24" s="568"/>
      <c r="BC24" s="568"/>
      <c r="BD24" s="568"/>
      <c r="BE24" s="568"/>
      <c r="BF24" s="568"/>
      <c r="BG24" s="568"/>
      <c r="BH24" s="568"/>
      <c r="BI24" s="568"/>
      <c r="BJ24" s="568"/>
      <c r="BK24" s="568"/>
      <c r="BL24" s="568"/>
      <c r="BM24" s="568"/>
      <c r="BN24" s="568"/>
      <c r="BO24" s="568"/>
      <c r="BP24" s="568"/>
      <c r="BQ24" s="568"/>
      <c r="BR24" s="568"/>
      <c r="BS24" s="568"/>
      <c r="BT24" s="568"/>
      <c r="BU24" s="568"/>
      <c r="BV24" s="568"/>
      <c r="BW24" s="568"/>
      <c r="BX24" s="568"/>
      <c r="BY24" s="568"/>
      <c r="BZ24" s="568"/>
      <c r="CA24" s="568"/>
      <c r="CB24" s="568"/>
      <c r="CC24" s="568"/>
      <c r="CD24" s="568"/>
      <c r="CE24" s="568"/>
      <c r="CF24" s="568"/>
      <c r="CG24" s="568"/>
      <c r="CH24" s="568"/>
      <c r="CI24" s="568"/>
      <c r="CJ24" s="568"/>
      <c r="CK24" s="568"/>
      <c r="CL24" s="568"/>
      <c r="CM24" s="568"/>
      <c r="CN24" s="568"/>
      <c r="CO24" s="568"/>
      <c r="CP24" s="568"/>
      <c r="CQ24" s="568"/>
      <c r="CR24" s="568"/>
      <c r="CS24" s="568"/>
      <c r="CT24" s="568"/>
      <c r="CU24" s="568"/>
      <c r="CV24" s="568"/>
      <c r="CW24" s="568"/>
      <c r="CX24" s="568"/>
      <c r="CZ24" s="296">
        <v>24.5</v>
      </c>
      <c r="DA24" s="219" t="s">
        <v>75</v>
      </c>
      <c r="DC24" s="591"/>
      <c r="DD24" s="353"/>
      <c r="DE24" s="571"/>
      <c r="DF24" s="354"/>
      <c r="DG24" s="590"/>
      <c r="DH24" s="354">
        <f>DH23-TIME(0,31,0)</f>
        <v>0.25277777777777777</v>
      </c>
      <c r="DI24" s="354"/>
      <c r="DJ24" s="353"/>
      <c r="DK24" s="354">
        <f>DK23-TIME(0,31,0)</f>
        <v>0.29444444444444445</v>
      </c>
      <c r="DL24" s="354"/>
      <c r="DM24" s="353"/>
      <c r="DN24" s="354">
        <f>DN23-TIME(0,31,0)</f>
        <v>0.33611111111111114</v>
      </c>
      <c r="DO24" s="354"/>
      <c r="DP24" s="353"/>
      <c r="DQ24" s="354">
        <f>DQ23-TIME(0,31,0)</f>
        <v>0.37777777777777782</v>
      </c>
      <c r="DR24" s="354"/>
      <c r="DS24" s="590"/>
      <c r="DT24" s="354"/>
      <c r="DU24" s="353"/>
      <c r="DV24" s="354">
        <f>DV23-TIME(0,31,0)</f>
        <v>0.46111111111111114</v>
      </c>
      <c r="DW24" s="353"/>
      <c r="DX24" s="354"/>
      <c r="DY24" s="353"/>
      <c r="DZ24" s="354">
        <f>DZ23-TIME(0,31,0)</f>
        <v>0.54444444444444451</v>
      </c>
      <c r="EA24" s="354"/>
      <c r="EB24" s="590"/>
      <c r="EC24" s="354"/>
      <c r="ED24" s="353"/>
      <c r="EE24" s="354">
        <f>EE23-TIME(0,31,0)</f>
        <v>0.62777777777777777</v>
      </c>
      <c r="EF24" s="354"/>
      <c r="EG24" s="353"/>
      <c r="EH24" s="354">
        <f>EH23-TIME(0,31,0)</f>
        <v>0.66944444444444451</v>
      </c>
      <c r="EI24" s="354"/>
      <c r="EJ24" s="353"/>
      <c r="EK24" s="354">
        <f>EK23-TIME(0,31,0)</f>
        <v>0.71111111111111114</v>
      </c>
      <c r="EL24" s="354"/>
      <c r="EM24" s="354"/>
      <c r="EN24" s="590"/>
      <c r="EO24" s="354">
        <f>EO23-TIME(0,31,0)</f>
        <v>0.75277777777777777</v>
      </c>
      <c r="EP24" s="354"/>
      <c r="EQ24" s="353"/>
      <c r="ER24" s="354">
        <f>ER23-TIME(0,31,0)</f>
        <v>0.79444444444444451</v>
      </c>
      <c r="ES24" s="353"/>
      <c r="ET24" s="354"/>
      <c r="EU24" s="353"/>
      <c r="EV24" s="354">
        <f>EV23-TIME(0,31,0)</f>
        <v>0.87777777777777777</v>
      </c>
      <c r="EW24" s="354"/>
      <c r="EX24" s="354"/>
      <c r="EY24" s="354"/>
      <c r="EZ24" s="354"/>
    </row>
    <row r="25" spans="1:156" s="18" customFormat="1" ht="60.75" customHeight="1">
      <c r="A25" s="147"/>
      <c r="B25" s="352"/>
      <c r="C25" s="19"/>
      <c r="D25" s="585" t="s">
        <v>299</v>
      </c>
      <c r="E25" s="584" t="s">
        <v>300</v>
      </c>
      <c r="F25" s="586" t="s">
        <v>301</v>
      </c>
      <c r="G25" s="585" t="s">
        <v>299</v>
      </c>
      <c r="H25" s="584" t="s">
        <v>300</v>
      </c>
      <c r="I25" s="86"/>
      <c r="J25" s="585" t="s">
        <v>299</v>
      </c>
      <c r="K25" s="584" t="s">
        <v>300</v>
      </c>
      <c r="L25" s="86"/>
      <c r="M25" s="585" t="s">
        <v>299</v>
      </c>
      <c r="N25" s="584" t="s">
        <v>300</v>
      </c>
      <c r="O25" s="86"/>
      <c r="P25" s="585" t="s">
        <v>299</v>
      </c>
      <c r="Q25" s="586" t="s">
        <v>297</v>
      </c>
      <c r="R25" s="584" t="s">
        <v>300</v>
      </c>
      <c r="S25" s="86"/>
      <c r="T25" s="585" t="s">
        <v>299</v>
      </c>
      <c r="U25" s="86"/>
      <c r="V25" s="584" t="s">
        <v>300</v>
      </c>
      <c r="W25" s="86"/>
      <c r="X25" s="585" t="s">
        <v>299</v>
      </c>
      <c r="Y25" s="586" t="s">
        <v>297</v>
      </c>
      <c r="Z25" s="584" t="s">
        <v>300</v>
      </c>
      <c r="AA25" s="584"/>
      <c r="AB25" s="585" t="s">
        <v>299</v>
      </c>
      <c r="AC25" s="584" t="s">
        <v>300</v>
      </c>
      <c r="AD25" s="584"/>
      <c r="AE25" s="585" t="s">
        <v>299</v>
      </c>
      <c r="AF25" s="584" t="s">
        <v>300</v>
      </c>
      <c r="AG25" s="86"/>
      <c r="AH25" s="585" t="s">
        <v>299</v>
      </c>
      <c r="AI25" s="584" t="s">
        <v>300</v>
      </c>
      <c r="AJ25" s="586" t="s">
        <v>297</v>
      </c>
      <c r="AK25" s="585" t="s">
        <v>299</v>
      </c>
      <c r="AL25" s="584" t="s">
        <v>300</v>
      </c>
      <c r="AM25" s="86"/>
      <c r="AN25" s="585" t="s">
        <v>299</v>
      </c>
      <c r="AO25" s="86"/>
      <c r="AP25" s="584" t="s">
        <v>300</v>
      </c>
      <c r="AQ25" s="86"/>
      <c r="AR25" s="585" t="s">
        <v>299</v>
      </c>
      <c r="AS25" s="584"/>
      <c r="AT25" s="585" t="s">
        <v>299</v>
      </c>
      <c r="AU25" s="84"/>
      <c r="AV25" s="336"/>
      <c r="AW25" s="336"/>
      <c r="AX25" s="336"/>
      <c r="AY25" s="336"/>
      <c r="AZ25" s="336"/>
      <c r="BA25" s="336"/>
      <c r="BB25" s="336"/>
      <c r="BC25" s="336"/>
      <c r="BD25" s="336"/>
      <c r="BE25" s="336"/>
      <c r="BF25" s="336"/>
      <c r="BG25" s="336"/>
      <c r="BH25" s="336"/>
      <c r="BI25" s="336"/>
      <c r="BJ25" s="336"/>
      <c r="BK25" s="336"/>
      <c r="BL25" s="336"/>
      <c r="BM25" s="336"/>
      <c r="BN25" s="336"/>
      <c r="BO25" s="336"/>
      <c r="BP25" s="336"/>
      <c r="BQ25" s="336"/>
      <c r="BR25" s="336"/>
      <c r="BS25" s="336"/>
      <c r="BT25" s="336"/>
      <c r="BU25" s="336"/>
      <c r="BV25" s="336"/>
      <c r="BW25" s="336"/>
      <c r="BX25" s="336"/>
      <c r="BY25" s="336"/>
      <c r="BZ25" s="336"/>
      <c r="CA25" s="336"/>
      <c r="CB25" s="336"/>
      <c r="CC25" s="336"/>
      <c r="CD25" s="336"/>
      <c r="CE25" s="336"/>
      <c r="CF25" s="336"/>
      <c r="CG25" s="336"/>
      <c r="CH25" s="336"/>
      <c r="CI25" s="336"/>
      <c r="CJ25" s="336"/>
      <c r="CK25" s="336"/>
      <c r="CL25" s="336"/>
      <c r="CM25" s="336"/>
      <c r="CN25" s="336"/>
      <c r="CO25" s="336"/>
      <c r="CP25" s="336"/>
      <c r="CQ25" s="336"/>
      <c r="CR25" s="336"/>
      <c r="CS25" s="336"/>
      <c r="CT25" s="336"/>
      <c r="CU25" s="336"/>
      <c r="CV25" s="336"/>
      <c r="CW25" s="336"/>
      <c r="CX25" s="336"/>
      <c r="CZ25" s="147"/>
      <c r="DA25" s="262"/>
      <c r="DB25" s="19"/>
      <c r="DC25" s="584" t="s">
        <v>303</v>
      </c>
      <c r="DD25" s="101"/>
      <c r="DE25" s="167"/>
      <c r="DF25" s="585" t="s">
        <v>302</v>
      </c>
      <c r="DG25" s="85"/>
      <c r="DH25" s="584" t="s">
        <v>303</v>
      </c>
      <c r="DI25" s="585" t="s">
        <v>302</v>
      </c>
      <c r="DJ25" s="584" t="s">
        <v>303</v>
      </c>
      <c r="DK25" s="584"/>
      <c r="DL25" s="585" t="s">
        <v>302</v>
      </c>
      <c r="DM25" s="584" t="s">
        <v>303</v>
      </c>
      <c r="DN25" s="584"/>
      <c r="DO25" s="585" t="s">
        <v>302</v>
      </c>
      <c r="DP25" s="86"/>
      <c r="DQ25" s="584" t="s">
        <v>303</v>
      </c>
      <c r="DR25" s="585" t="s">
        <v>302</v>
      </c>
      <c r="DS25" s="586" t="s">
        <v>298</v>
      </c>
      <c r="DT25" s="585"/>
      <c r="DU25" s="86"/>
      <c r="DV25" s="584" t="s">
        <v>303</v>
      </c>
      <c r="DW25" s="86"/>
      <c r="DX25" s="585" t="s">
        <v>302</v>
      </c>
      <c r="DY25" s="86"/>
      <c r="DZ25" s="584" t="s">
        <v>303</v>
      </c>
      <c r="EA25" s="585" t="s">
        <v>302</v>
      </c>
      <c r="EB25" s="586" t="s">
        <v>298</v>
      </c>
      <c r="EC25" s="585"/>
      <c r="ED25" s="86"/>
      <c r="EE25" s="584" t="s">
        <v>303</v>
      </c>
      <c r="EF25" s="585" t="s">
        <v>302</v>
      </c>
      <c r="EG25" s="86"/>
      <c r="EH25" s="584" t="s">
        <v>303</v>
      </c>
      <c r="EI25" s="585" t="s">
        <v>302</v>
      </c>
      <c r="EJ25" s="86"/>
      <c r="EK25" s="584" t="s">
        <v>303</v>
      </c>
      <c r="EL25" s="585" t="s">
        <v>302</v>
      </c>
      <c r="EM25" s="584" t="s">
        <v>303</v>
      </c>
      <c r="EN25" s="586" t="s">
        <v>298</v>
      </c>
      <c r="EO25" s="586"/>
      <c r="EP25" s="585" t="s">
        <v>302</v>
      </c>
      <c r="EQ25" s="86"/>
      <c r="ER25" s="584" t="s">
        <v>303</v>
      </c>
      <c r="ES25" s="86"/>
      <c r="ET25" s="585" t="s">
        <v>302</v>
      </c>
      <c r="EU25" s="584" t="s">
        <v>303</v>
      </c>
      <c r="EV25" s="584"/>
      <c r="EW25" s="585" t="s">
        <v>302</v>
      </c>
      <c r="EX25" s="586" t="s">
        <v>298</v>
      </c>
      <c r="EY25" s="586"/>
      <c r="EZ25" s="585" t="s">
        <v>302</v>
      </c>
    </row>
    <row r="26" spans="1:156" s="264" customFormat="1" ht="15" customHeight="1">
      <c r="A26" s="755" t="s">
        <v>178</v>
      </c>
      <c r="B26" s="755"/>
      <c r="D26" s="94" t="s">
        <v>239</v>
      </c>
      <c r="E26" s="205" t="s">
        <v>7</v>
      </c>
      <c r="F26" s="265" t="s">
        <v>47</v>
      </c>
      <c r="G26" s="94" t="s">
        <v>239</v>
      </c>
      <c r="H26" s="205" t="s">
        <v>7</v>
      </c>
      <c r="I26" s="203"/>
      <c r="J26" s="94" t="s">
        <v>239</v>
      </c>
      <c r="K26" s="205" t="s">
        <v>7</v>
      </c>
      <c r="L26" s="203"/>
      <c r="M26" s="94" t="s">
        <v>239</v>
      </c>
      <c r="N26" s="205" t="s">
        <v>7</v>
      </c>
      <c r="O26" s="203"/>
      <c r="P26" s="94" t="s">
        <v>239</v>
      </c>
      <c r="Q26" s="265" t="s">
        <v>47</v>
      </c>
      <c r="R26" s="205" t="s">
        <v>7</v>
      </c>
      <c r="S26" s="203"/>
      <c r="T26" s="94" t="s">
        <v>239</v>
      </c>
      <c r="U26" s="203"/>
      <c r="V26" s="205" t="s">
        <v>7</v>
      </c>
      <c r="W26" s="203"/>
      <c r="X26" s="94" t="s">
        <v>239</v>
      </c>
      <c r="Y26" s="265" t="s">
        <v>47</v>
      </c>
      <c r="Z26" s="205" t="s">
        <v>7</v>
      </c>
      <c r="AA26" s="205"/>
      <c r="AB26" s="94" t="s">
        <v>239</v>
      </c>
      <c r="AC26" s="205" t="s">
        <v>7</v>
      </c>
      <c r="AD26" s="205"/>
      <c r="AE26" s="94" t="s">
        <v>239</v>
      </c>
      <c r="AF26" s="205" t="s">
        <v>7</v>
      </c>
      <c r="AG26" s="203"/>
      <c r="AH26" s="94" t="s">
        <v>239</v>
      </c>
      <c r="AI26" s="205" t="s">
        <v>7</v>
      </c>
      <c r="AJ26" s="265" t="s">
        <v>47</v>
      </c>
      <c r="AK26" s="94" t="s">
        <v>239</v>
      </c>
      <c r="AL26" s="205" t="s">
        <v>7</v>
      </c>
      <c r="AM26" s="203"/>
      <c r="AN26" s="94" t="s">
        <v>239</v>
      </c>
      <c r="AO26" s="203"/>
      <c r="AP26" s="205" t="s">
        <v>7</v>
      </c>
      <c r="AQ26" s="203"/>
      <c r="AR26" s="94" t="s">
        <v>239</v>
      </c>
      <c r="AS26" s="205"/>
      <c r="AT26" s="94" t="s">
        <v>239</v>
      </c>
      <c r="AU26" s="94"/>
      <c r="AV26" s="382"/>
      <c r="AW26" s="382"/>
      <c r="AX26" s="382"/>
      <c r="AY26" s="382"/>
      <c r="AZ26" s="382"/>
      <c r="BA26" s="382"/>
      <c r="BB26" s="382"/>
      <c r="BC26" s="382"/>
      <c r="BD26" s="382"/>
      <c r="BE26" s="382"/>
      <c r="BF26" s="382"/>
      <c r="BG26" s="382"/>
      <c r="BH26" s="382"/>
      <c r="BI26" s="382"/>
      <c r="BJ26" s="382"/>
      <c r="BK26" s="382"/>
      <c r="BL26" s="382"/>
      <c r="BM26" s="382"/>
      <c r="BN26" s="382"/>
      <c r="BO26" s="382"/>
      <c r="BP26" s="382"/>
      <c r="BQ26" s="382"/>
      <c r="BR26" s="382"/>
      <c r="BS26" s="382"/>
      <c r="BT26" s="382"/>
      <c r="BU26" s="382"/>
      <c r="BV26" s="382"/>
      <c r="BW26" s="382"/>
      <c r="BX26" s="382"/>
      <c r="BY26" s="382"/>
      <c r="BZ26" s="382"/>
      <c r="CA26" s="382"/>
      <c r="CB26" s="382"/>
      <c r="CC26" s="382"/>
      <c r="CD26" s="382"/>
      <c r="CE26" s="382"/>
      <c r="CF26" s="382"/>
      <c r="CG26" s="382"/>
      <c r="CH26" s="382"/>
      <c r="CI26" s="382"/>
      <c r="CJ26" s="382"/>
      <c r="CK26" s="382"/>
      <c r="CL26" s="382"/>
      <c r="CM26" s="382"/>
      <c r="CN26" s="382"/>
      <c r="CO26" s="382"/>
      <c r="CP26" s="382"/>
      <c r="CQ26" s="382"/>
      <c r="CR26" s="382"/>
      <c r="CS26" s="382"/>
      <c r="CT26" s="382"/>
      <c r="CU26" s="382"/>
      <c r="CV26" s="382"/>
      <c r="CW26" s="382"/>
      <c r="CX26" s="382"/>
      <c r="CZ26" s="755" t="s">
        <v>178</v>
      </c>
      <c r="DA26" s="755"/>
      <c r="DC26" s="205" t="s">
        <v>7</v>
      </c>
      <c r="DD26" s="203"/>
      <c r="DE26" s="94"/>
      <c r="DF26" s="94" t="s">
        <v>239</v>
      </c>
      <c r="DG26" s="265"/>
      <c r="DH26" s="205" t="s">
        <v>7</v>
      </c>
      <c r="DI26" s="94" t="s">
        <v>239</v>
      </c>
      <c r="DJ26" s="205" t="s">
        <v>7</v>
      </c>
      <c r="DK26" s="205"/>
      <c r="DL26" s="94" t="s">
        <v>239</v>
      </c>
      <c r="DM26" s="205" t="s">
        <v>7</v>
      </c>
      <c r="DN26" s="205"/>
      <c r="DO26" s="94" t="s">
        <v>239</v>
      </c>
      <c r="DP26" s="203"/>
      <c r="DQ26" s="205" t="s">
        <v>7</v>
      </c>
      <c r="DR26" s="94" t="s">
        <v>239</v>
      </c>
      <c r="DS26" s="265" t="s">
        <v>47</v>
      </c>
      <c r="DT26" s="94"/>
      <c r="DU26" s="203"/>
      <c r="DV26" s="205" t="s">
        <v>7</v>
      </c>
      <c r="DW26" s="203"/>
      <c r="DX26" s="94" t="s">
        <v>239</v>
      </c>
      <c r="DY26" s="203"/>
      <c r="DZ26" s="205" t="s">
        <v>7</v>
      </c>
      <c r="EA26" s="94" t="s">
        <v>239</v>
      </c>
      <c r="EB26" s="265" t="s">
        <v>47</v>
      </c>
      <c r="EC26" s="94"/>
      <c r="ED26" s="203"/>
      <c r="EE26" s="205" t="s">
        <v>7</v>
      </c>
      <c r="EF26" s="94" t="s">
        <v>239</v>
      </c>
      <c r="EG26" s="203"/>
      <c r="EH26" s="205" t="s">
        <v>7</v>
      </c>
      <c r="EI26" s="94" t="s">
        <v>239</v>
      </c>
      <c r="EJ26" s="203"/>
      <c r="EK26" s="205" t="s">
        <v>7</v>
      </c>
      <c r="EL26" s="94" t="s">
        <v>239</v>
      </c>
      <c r="EM26" s="205" t="s">
        <v>7</v>
      </c>
      <c r="EN26" s="265" t="s">
        <v>47</v>
      </c>
      <c r="EO26" s="265"/>
      <c r="EP26" s="94" t="s">
        <v>239</v>
      </c>
      <c r="EQ26" s="203"/>
      <c r="ER26" s="205" t="s">
        <v>7</v>
      </c>
      <c r="ES26" s="203"/>
      <c r="ET26" s="94" t="s">
        <v>239</v>
      </c>
      <c r="EU26" s="205" t="s">
        <v>7</v>
      </c>
      <c r="EV26" s="205"/>
      <c r="EW26" s="94" t="s">
        <v>239</v>
      </c>
      <c r="EX26" s="265" t="s">
        <v>47</v>
      </c>
      <c r="EY26" s="265"/>
      <c r="EZ26" s="94" t="s">
        <v>239</v>
      </c>
    </row>
    <row r="27" spans="1:156" s="18" customFormat="1">
      <c r="A27" s="283">
        <f ca="1">'INF S5 272-354'!$AH18</f>
        <v>0</v>
      </c>
      <c r="B27" s="238" t="str">
        <f ca="1">'INF S5 272-354'!$AI18</f>
        <v>Poznań Główny</v>
      </c>
      <c r="C27" s="152"/>
      <c r="D27" s="188">
        <f ca="1">D21+TIME(0,17,)</f>
        <v>0.24891877810846563</v>
      </c>
      <c r="E27" s="209">
        <f ca="1">E21+TIME(0,17,)</f>
        <v>0.27003585648148148</v>
      </c>
      <c r="F27" s="214">
        <f ca="1">F21+TIME(0,4,4)</f>
        <v>0.26445884755291005</v>
      </c>
      <c r="G27" s="188">
        <f ca="1">G21+TIME(0,17,)</f>
        <v>0.29058544477513232</v>
      </c>
      <c r="H27" s="209">
        <f ca="1">H21+TIME(0,17,)</f>
        <v>0.31170252314814811</v>
      </c>
      <c r="I27" s="188"/>
      <c r="J27" s="188">
        <f ca="1">J21+TIME(0,17,)</f>
        <v>0.33225211144179895</v>
      </c>
      <c r="K27" s="209">
        <f ca="1">K21+TIME(0,17,)</f>
        <v>0.3533691898148148</v>
      </c>
      <c r="L27" s="188"/>
      <c r="M27" s="188">
        <f ca="1">M21+TIME(0,17,)</f>
        <v>0.37391877810846563</v>
      </c>
      <c r="N27" s="209">
        <f ca="1">N21+TIME(0,17,)</f>
        <v>0.39503585648148148</v>
      </c>
      <c r="O27" s="350"/>
      <c r="P27" s="188">
        <f ca="1">P21+TIME(0,17,)</f>
        <v>0.43641877810846563</v>
      </c>
      <c r="Q27" s="214">
        <f ca="1">Q21+TIME(0,4,4)</f>
        <v>0.43109079199735451</v>
      </c>
      <c r="R27" s="209">
        <f ca="1">R21+TIME(0,17,)</f>
        <v>0.4783691898148148</v>
      </c>
      <c r="S27" s="188"/>
      <c r="T27" s="188">
        <f ca="1">T21+TIME(0,17,)</f>
        <v>0.51975211144179889</v>
      </c>
      <c r="U27" s="188"/>
      <c r="V27" s="209">
        <f ca="1">V21+TIME(0,17,)</f>
        <v>0.56170252314814817</v>
      </c>
      <c r="W27" s="351"/>
      <c r="X27" s="188">
        <f ca="1">X21+TIME(0,17,)</f>
        <v>0.60308544477513226</v>
      </c>
      <c r="Y27" s="214">
        <f ca="1">Y21+TIME(0,4,4)</f>
        <v>0.59775745866402108</v>
      </c>
      <c r="Z27" s="209">
        <f ca="1">Z21+TIME(0,17,)</f>
        <v>0.64503585648148143</v>
      </c>
      <c r="AA27" s="209"/>
      <c r="AB27" s="188">
        <f ca="1">AB21+TIME(0,17,)</f>
        <v>0.66558544477513226</v>
      </c>
      <c r="AC27" s="209">
        <f ca="1">AC21+TIME(0,17,)</f>
        <v>0.68670252314814817</v>
      </c>
      <c r="AD27" s="209"/>
      <c r="AE27" s="188">
        <f ca="1">AE21+TIME(0,17,)</f>
        <v>0.70725211144179889</v>
      </c>
      <c r="AF27" s="209">
        <f ca="1">AF21+TIME(0,17,)</f>
        <v>0.7283691898148148</v>
      </c>
      <c r="AG27" s="188"/>
      <c r="AH27" s="188">
        <f ca="1">AH21+TIME(0,17,)</f>
        <v>0.74891877810846552</v>
      </c>
      <c r="AI27" s="209">
        <f ca="1">AI21+TIME(0,17,)</f>
        <v>0.77003585648148143</v>
      </c>
      <c r="AJ27" s="214">
        <f ca="1">AJ21+TIME(0,4,4)</f>
        <v>0.76442412533068771</v>
      </c>
      <c r="AK27" s="188">
        <f ca="1">AK21+TIME(0,17,)</f>
        <v>0.79058544477513215</v>
      </c>
      <c r="AL27" s="209">
        <f ca="1">AL21+TIME(0,17,)</f>
        <v>0.81170252314814817</v>
      </c>
      <c r="AM27" s="188"/>
      <c r="AN27" s="188">
        <f ca="1">AN21+TIME(0,17,)</f>
        <v>0.85308544477513215</v>
      </c>
      <c r="AO27" s="188"/>
      <c r="AP27" s="209">
        <f ca="1">AP21+TIME(0,17,)</f>
        <v>0.89503585648148143</v>
      </c>
      <c r="AQ27" s="351"/>
      <c r="AR27" s="188">
        <f ca="1">AR21+TIME(0,17,)</f>
        <v>0.93641877810846552</v>
      </c>
      <c r="AS27" s="209"/>
      <c r="AT27" s="188">
        <f ca="1">AT21+TIME(0,17,)</f>
        <v>0.97808544477513215</v>
      </c>
      <c r="AU27" s="188"/>
      <c r="AV27" s="336"/>
      <c r="AW27" s="336"/>
      <c r="AX27" s="336"/>
      <c r="AY27" s="336"/>
      <c r="AZ27" s="336"/>
      <c r="BA27" s="336"/>
      <c r="BB27" s="336"/>
      <c r="BC27" s="336"/>
      <c r="BD27" s="336"/>
      <c r="BE27" s="336"/>
      <c r="BF27" s="336"/>
      <c r="BG27" s="336"/>
      <c r="BH27" s="336"/>
      <c r="BI27" s="336"/>
      <c r="BJ27" s="336"/>
      <c r="BK27" s="336"/>
      <c r="BL27" s="336"/>
      <c r="BM27" s="336"/>
      <c r="BN27" s="336"/>
      <c r="BO27" s="336"/>
      <c r="BP27" s="336"/>
      <c r="BQ27" s="336"/>
      <c r="BR27" s="336"/>
      <c r="BS27" s="336"/>
      <c r="BT27" s="336"/>
      <c r="BU27" s="336"/>
      <c r="BV27" s="336"/>
      <c r="BW27" s="336"/>
      <c r="BX27" s="336"/>
      <c r="BY27" s="336"/>
      <c r="BZ27" s="336"/>
      <c r="CA27" s="336"/>
      <c r="CB27" s="336"/>
      <c r="CC27" s="336"/>
      <c r="CD27" s="336"/>
      <c r="CE27" s="336"/>
      <c r="CF27" s="336"/>
      <c r="CG27" s="336"/>
      <c r="CH27" s="336"/>
      <c r="CI27" s="336"/>
      <c r="CJ27" s="336"/>
      <c r="CK27" s="336"/>
      <c r="CL27" s="336"/>
      <c r="CM27" s="336"/>
      <c r="CN27" s="336"/>
      <c r="CO27" s="336"/>
      <c r="CP27" s="336"/>
      <c r="CQ27" s="336"/>
      <c r="CR27" s="336"/>
      <c r="CS27" s="336"/>
      <c r="CT27" s="336"/>
      <c r="CU27" s="336"/>
      <c r="CV27" s="336"/>
      <c r="CW27" s="336"/>
      <c r="CX27" s="336"/>
      <c r="CZ27" s="283">
        <f ca="1">'INF S5 272-354'!$AH18</f>
        <v>0</v>
      </c>
      <c r="DA27" s="238" t="str">
        <f ca="1">'INF S5 272-354'!$AI18</f>
        <v>Poznań Główny</v>
      </c>
      <c r="DB27" s="152"/>
      <c r="DC27" s="206">
        <f ca="1">IF('INF S5 272-354'!$AY18="|","|",DC$40+'INF S5 272-354'!$AY18)</f>
        <v>0.21031356481481481</v>
      </c>
      <c r="DD27" s="297"/>
      <c r="DE27" s="351"/>
      <c r="DF27" s="84">
        <f ca="1">IF('INF S5 272-354'!$AY18="|","|",DF$40+'INF S5 272-354'!$AY18)</f>
        <v>0.25198023148148146</v>
      </c>
      <c r="DG27" s="188"/>
      <c r="DH27" s="206">
        <f ca="1">IF('INF S5 272-354'!$AY18="|","|",DH$40+'INF S5 272-354'!$AY18)</f>
        <v>0.27281356481481484</v>
      </c>
      <c r="DI27" s="84">
        <f ca="1">IF('INF S5 272-354'!$AY18="|","|",DI$40+'INF S5 272-354'!$AY18)</f>
        <v>0.29364689814814815</v>
      </c>
      <c r="DJ27" s="206">
        <f ca="1">IF('INF S5 272-354'!$AY18="|","|",DJ$40+'INF S5 272-354'!$AY18)</f>
        <v>0.31448023148148146</v>
      </c>
      <c r="DK27" s="206"/>
      <c r="DL27" s="84">
        <f ca="1">IF('INF S5 272-354'!$AY18="|","|",DL$40+'INF S5 272-354'!$AY18)</f>
        <v>0.33531356481481484</v>
      </c>
      <c r="DM27" s="206">
        <f ca="1">IF('INF S5 272-354'!$AY18="|","|",DM$40+'INF S5 272-354'!$AY18)</f>
        <v>0.35614689814814815</v>
      </c>
      <c r="DN27" s="206"/>
      <c r="DO27" s="84">
        <f ca="1">IF('INF S5 272-354'!$AY18="|","|",DO$40+'INF S5 272-354'!$AY18)</f>
        <v>0.37698023148148146</v>
      </c>
      <c r="DP27" s="350"/>
      <c r="DQ27" s="206">
        <f ca="1">IF('INF S5 272-354'!$AY18="|","|",DQ$40+'INF S5 272-354'!$AY18)</f>
        <v>0.39781356481481478</v>
      </c>
      <c r="DR27" s="84">
        <f ca="1">IF('INF S5 272-354'!$AY18="|","|",DR$40+'INF S5 272-354'!$AY18)</f>
        <v>0.43948023148148146</v>
      </c>
      <c r="DS27" s="85">
        <f ca="1">IF('INF S5 272-354'!$BA18="|","|",DS$40+'INF S5 272-354'!$BA18)</f>
        <v>0.44445601851851851</v>
      </c>
      <c r="DT27" s="84"/>
      <c r="DU27" s="350"/>
      <c r="DV27" s="206">
        <f ca="1">IF('INF S5 272-354'!$AY18="|","|",DV$40+'INF S5 272-354'!$AY18)</f>
        <v>0.48114689814814815</v>
      </c>
      <c r="DW27" s="351"/>
      <c r="DX27" s="84">
        <f ca="1">IF('INF S5 272-354'!$AY18="|","|",DX$40+'INF S5 272-354'!$AY18)</f>
        <v>0.52281356481481478</v>
      </c>
      <c r="DY27" s="188"/>
      <c r="DZ27" s="206">
        <f ca="1">IF('INF S5 272-354'!$AY18="|","|",DZ$40+'INF S5 272-354'!$AY18)</f>
        <v>0.56448023148148152</v>
      </c>
      <c r="EA27" s="84">
        <f ca="1">IF('INF S5 272-354'!$AY18="|","|",EA$40+'INF S5 272-354'!$AY18)</f>
        <v>0.60614689814814815</v>
      </c>
      <c r="EB27" s="85">
        <f ca="1">IF('INF S5 272-354'!$BA18="|","|",EB$40+'INF S5 272-354'!$BA18)</f>
        <v>0.6111226851851852</v>
      </c>
      <c r="EC27" s="84"/>
      <c r="ED27" s="350"/>
      <c r="EE27" s="206">
        <f ca="1">IF('INF S5 272-354'!$AY18="|","|",EE$40+'INF S5 272-354'!$AY18)</f>
        <v>0.64781356481481489</v>
      </c>
      <c r="EF27" s="84">
        <f ca="1">IF('INF S5 272-354'!$AY18="|","|",EF$40+'INF S5 272-354'!$AY18)</f>
        <v>0.66864689814814815</v>
      </c>
      <c r="EG27" s="188"/>
      <c r="EH27" s="206">
        <f ca="1">IF('INF S5 272-354'!$AY18="|","|",EH$40+'INF S5 272-354'!$AY18)</f>
        <v>0.68948023148148152</v>
      </c>
      <c r="EI27" s="84">
        <f ca="1">IF('INF S5 272-354'!$AY18="|","|",EI$40+'INF S5 272-354'!$AY18)</f>
        <v>0.71031356481481489</v>
      </c>
      <c r="EJ27" s="351"/>
      <c r="EK27" s="206">
        <f ca="1">IF('INF S5 272-354'!$AY18="|","|",EK$40+'INF S5 272-354'!$AY18)</f>
        <v>0.73114689814814826</v>
      </c>
      <c r="EL27" s="84">
        <f ca="1">IF('INF S5 272-354'!$AY18="|","|",EL$40+'INF S5 272-354'!$AY18)</f>
        <v>0.75198023148148152</v>
      </c>
      <c r="EM27" s="206">
        <f ca="1">IF('INF S5 272-354'!$AY18="|","|",EM$40+'INF S5 272-354'!$AY18)</f>
        <v>0.77281356481481489</v>
      </c>
      <c r="EN27" s="85">
        <f ca="1">IF('INF S5 272-354'!$BA18="|","|",EN$40+'INF S5 272-354'!$BA18)</f>
        <v>0.77778935185185183</v>
      </c>
      <c r="EO27" s="85"/>
      <c r="EP27" s="84">
        <f ca="1">IF('INF S5 272-354'!$AY18="|","|",EP$40+'INF S5 272-354'!$AY18)</f>
        <v>0.79364689814814826</v>
      </c>
      <c r="EQ27" s="188"/>
      <c r="ER27" s="206">
        <f ca="1">IF('INF S5 272-354'!$AY18="|","|",ER$40+'INF S5 272-354'!$AY18)</f>
        <v>0.81448023148148163</v>
      </c>
      <c r="ES27" s="350"/>
      <c r="ET27" s="84">
        <f ca="1">IF('INF S5 272-354'!$AY18="|","|",ET$40+'INF S5 272-354'!$AY18)</f>
        <v>0.85614689814814826</v>
      </c>
      <c r="EU27" s="206">
        <f ca="1">IF('INF S5 272-354'!$AY18="|","|",EU$40+'INF S5 272-354'!$AY18)</f>
        <v>0.89781356481481489</v>
      </c>
      <c r="EV27" s="206"/>
      <c r="EW27" s="84">
        <f ca="1">IF('INF S5 272-354'!$AY18="|","|",EW$40+'INF S5 272-354'!$AY18)</f>
        <v>0.93948023148148163</v>
      </c>
      <c r="EX27" s="85">
        <f ca="1">IF('INF S5 272-354'!$BA18="|","|",EX$40+'INF S5 272-354'!$BA18)</f>
        <v>0.94445601851851857</v>
      </c>
      <c r="EY27" s="85"/>
      <c r="EZ27" s="84">
        <f ca="1">IF('INF S5 272-354'!$AY18="|","|",EZ$40+'INF S5 272-354'!$AY18)</f>
        <v>0.98114689814814826</v>
      </c>
    </row>
    <row r="28" spans="1:156">
      <c r="A28" s="187">
        <f ca="1">'INF S5 272-354'!$AH19</f>
        <v>6.2889999999999997</v>
      </c>
      <c r="B28" s="286" t="str">
        <f ca="1">'INF S5 272-354'!$AI19</f>
        <v>Poznań Podolany</v>
      </c>
      <c r="C28" s="89"/>
      <c r="D28" s="83">
        <f ca="1">IF('INF S5 272-354'!$AQ19="|","|",D$27+'INF S5 272-354'!$AQ19)</f>
        <v>0.25296970403439156</v>
      </c>
      <c r="E28" s="207">
        <f ca="1">IF('INF S5 272-354'!$AQ19="|","|",E$27+'INF S5 272-354'!$AQ19)</f>
        <v>0.27408678240740741</v>
      </c>
      <c r="F28" s="190" t="str">
        <f ca="1">IF('INF S5 272-354'!$AS19="|","|",F$27+'INF S5 272-354'!$AS19)</f>
        <v>|</v>
      </c>
      <c r="G28" s="83">
        <f ca="1">IF('INF S5 272-354'!$AQ19="|","|",G$27+'INF S5 272-354'!$AQ19)</f>
        <v>0.29463637070105825</v>
      </c>
      <c r="H28" s="207">
        <f ca="1">IF('INF S5 272-354'!$AQ19="|","|",H$27+'INF S5 272-354'!$AQ19)</f>
        <v>0.31575344907407404</v>
      </c>
      <c r="I28" s="83"/>
      <c r="J28" s="83">
        <f ca="1">IF('INF S5 272-354'!$AQ19="|","|",J$27+'INF S5 272-354'!$AQ19)</f>
        <v>0.33630303736772488</v>
      </c>
      <c r="K28" s="207">
        <f ca="1">IF('INF S5 272-354'!$AQ19="|","|",K$27+'INF S5 272-354'!$AQ19)</f>
        <v>0.35742011574074073</v>
      </c>
      <c r="L28" s="83"/>
      <c r="M28" s="83">
        <f ca="1">IF('INF S5 272-354'!$AQ19="|","|",M$27+'INF S5 272-354'!$AQ19)</f>
        <v>0.37796970403439156</v>
      </c>
      <c r="N28" s="207">
        <f ca="1">IF('INF S5 272-354'!$AQ19="|","|",N$27+'INF S5 272-354'!$AQ19)</f>
        <v>0.39908678240740741</v>
      </c>
      <c r="O28" s="87"/>
      <c r="P28" s="83">
        <f ca="1">IF('INF S5 272-354'!$AQ19="|","|",P$27+'INF S5 272-354'!$AQ19)</f>
        <v>0.44046970403439156</v>
      </c>
      <c r="Q28" s="190" t="str">
        <f ca="1">IF('INF S5 272-354'!$AS19="|","|",Q$27+'INF S5 272-354'!$AS19)</f>
        <v>|</v>
      </c>
      <c r="R28" s="207">
        <f ca="1">IF('INF S5 272-354'!$AQ19="|","|",R$27+'INF S5 272-354'!$AQ19)</f>
        <v>0.48242011574074073</v>
      </c>
      <c r="S28" s="83"/>
      <c r="T28" s="83">
        <f ca="1">IF('INF S5 272-354'!$AQ19="|","|",T$27+'INF S5 272-354'!$AQ19)</f>
        <v>0.52380303736772482</v>
      </c>
      <c r="U28" s="83"/>
      <c r="V28" s="207">
        <f ca="1">IF('INF S5 272-354'!$AQ19="|","|",V$27+'INF S5 272-354'!$AQ19)</f>
        <v>0.5657534490740741</v>
      </c>
      <c r="W28" s="88"/>
      <c r="X28" s="83">
        <f ca="1">IF('INF S5 272-354'!$AQ19="|","|",X$27+'INF S5 272-354'!$AQ19)</f>
        <v>0.60713637070105819</v>
      </c>
      <c r="Y28" s="190" t="str">
        <f ca="1">IF('INF S5 272-354'!$AS19="|","|",Y$27+'INF S5 272-354'!$AS19)</f>
        <v>|</v>
      </c>
      <c r="Z28" s="207">
        <f ca="1">IF('INF S5 272-354'!$AQ19="|","|",Z$27+'INF S5 272-354'!$AQ19)</f>
        <v>0.64908678240740736</v>
      </c>
      <c r="AA28" s="207"/>
      <c r="AB28" s="83">
        <f ca="1">IF('INF S5 272-354'!$AQ19="|","|",AB$27+'INF S5 272-354'!$AQ19)</f>
        <v>0.66963637070105819</v>
      </c>
      <c r="AC28" s="207">
        <f ca="1">IF('INF S5 272-354'!$AQ19="|","|",AC$27+'INF S5 272-354'!$AQ19)</f>
        <v>0.6907534490740741</v>
      </c>
      <c r="AD28" s="207"/>
      <c r="AE28" s="83">
        <f ca="1">IF('INF S5 272-354'!$AQ19="|","|",AE$27+'INF S5 272-354'!$AQ19)</f>
        <v>0.71130303736772482</v>
      </c>
      <c r="AF28" s="207">
        <f ca="1">IF('INF S5 272-354'!$AQ19="|","|",AF$27+'INF S5 272-354'!$AQ19)</f>
        <v>0.73242011574074073</v>
      </c>
      <c r="AG28" s="83"/>
      <c r="AH28" s="83">
        <f ca="1">IF('INF S5 272-354'!$AQ19="|","|",AH$27+'INF S5 272-354'!$AQ19)</f>
        <v>0.75296970403439145</v>
      </c>
      <c r="AI28" s="207">
        <f ca="1">IF('INF S5 272-354'!$AQ19="|","|",AI$27+'INF S5 272-354'!$AQ19)</f>
        <v>0.77408678240740736</v>
      </c>
      <c r="AJ28" s="190" t="str">
        <f ca="1">IF('INF S5 272-354'!$AS19="|","|",AJ$27+'INF S5 272-354'!$AS19)</f>
        <v>|</v>
      </c>
      <c r="AK28" s="83">
        <f ca="1">IF('INF S5 272-354'!$AQ19="|","|",AK$27+'INF S5 272-354'!$AQ19)</f>
        <v>0.79463637070105808</v>
      </c>
      <c r="AL28" s="207">
        <f ca="1">IF('INF S5 272-354'!$AQ19="|","|",AL$27+'INF S5 272-354'!$AQ19)</f>
        <v>0.8157534490740741</v>
      </c>
      <c r="AM28" s="83"/>
      <c r="AN28" s="83">
        <f ca="1">IF('INF S5 272-354'!$AQ19="|","|",AN$27+'INF S5 272-354'!$AQ19)</f>
        <v>0.85713637070105808</v>
      </c>
      <c r="AO28" s="83"/>
      <c r="AP28" s="207">
        <f ca="1">IF('INF S5 272-354'!$AQ19="|","|",AP$27+'INF S5 272-354'!$AQ19)</f>
        <v>0.89908678240740736</v>
      </c>
      <c r="AQ28" s="88"/>
      <c r="AR28" s="83">
        <f ca="1">IF('INF S5 272-354'!$AQ19="|","|",AR$27+'INF S5 272-354'!$AQ19)</f>
        <v>0.94046970403439145</v>
      </c>
      <c r="AS28" s="207"/>
      <c r="AT28" s="83">
        <f ca="1">IF('INF S5 272-354'!$AQ19="|","|",AT$27+'INF S5 272-354'!$AQ19)</f>
        <v>0.98213637070105808</v>
      </c>
      <c r="AU28" s="83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Z28" s="187">
        <f ca="1">'INF S5 272-354'!$AH19</f>
        <v>6.2889999999999997</v>
      </c>
      <c r="DA28" s="286" t="str">
        <f ca="1">'INF S5 272-354'!$AI19</f>
        <v>Poznań Podolany</v>
      </c>
      <c r="DB28" s="89"/>
      <c r="DC28" s="207">
        <f ca="1">IF('INF S5 272-354'!$AY19="|","|",DC$40+'INF S5 272-354'!$AY19)</f>
        <v>0.20660986111111113</v>
      </c>
      <c r="DD28" s="2"/>
      <c r="DE28" s="88"/>
      <c r="DF28" s="83">
        <f ca="1">IF('INF S5 272-354'!$AY19="|","|",DF$40+'INF S5 272-354'!$AY19)</f>
        <v>0.24827652777777776</v>
      </c>
      <c r="DG28" s="83"/>
      <c r="DH28" s="207">
        <f ca="1">IF('INF S5 272-354'!$AY19="|","|",DH$40+'INF S5 272-354'!$AY19)</f>
        <v>0.26910986111111113</v>
      </c>
      <c r="DI28" s="83">
        <f ca="1">IF('INF S5 272-354'!$AY19="|","|",DI$40+'INF S5 272-354'!$AY19)</f>
        <v>0.28994319444444444</v>
      </c>
      <c r="DJ28" s="207">
        <f ca="1">IF('INF S5 272-354'!$AY19="|","|",DJ$40+'INF S5 272-354'!$AY19)</f>
        <v>0.31077652777777776</v>
      </c>
      <c r="DK28" s="207"/>
      <c r="DL28" s="83">
        <f ca="1">IF('INF S5 272-354'!$AY19="|","|",DL$40+'INF S5 272-354'!$AY19)</f>
        <v>0.33160986111111113</v>
      </c>
      <c r="DM28" s="207">
        <f ca="1">IF('INF S5 272-354'!$AY19="|","|",DM$40+'INF S5 272-354'!$AY19)</f>
        <v>0.35244319444444444</v>
      </c>
      <c r="DN28" s="207"/>
      <c r="DO28" s="83">
        <f ca="1">IF('INF S5 272-354'!$AY19="|","|",DO$40+'INF S5 272-354'!$AY19)</f>
        <v>0.37327652777777776</v>
      </c>
      <c r="DP28" s="87"/>
      <c r="DQ28" s="207">
        <f ca="1">IF('INF S5 272-354'!$AY19="|","|",DQ$40+'INF S5 272-354'!$AY19)</f>
        <v>0.39410986111111107</v>
      </c>
      <c r="DR28" s="83">
        <f ca="1">IF('INF S5 272-354'!$AY19="|","|",DR$40+'INF S5 272-354'!$AY19)</f>
        <v>0.43577652777777776</v>
      </c>
      <c r="DS28" s="190" t="str">
        <f ca="1">IF('INF S5 272-354'!$BA19="|","|",DS$40+'INF S5 272-354'!$BA19)</f>
        <v>|</v>
      </c>
      <c r="DT28" s="83"/>
      <c r="DU28" s="87"/>
      <c r="DV28" s="207">
        <f ca="1">IF('INF S5 272-354'!$AY19="|","|",DV$40+'INF S5 272-354'!$AY19)</f>
        <v>0.47744319444444444</v>
      </c>
      <c r="DW28" s="88"/>
      <c r="DX28" s="83">
        <f ca="1">IF('INF S5 272-354'!$AY19="|","|",DX$40+'INF S5 272-354'!$AY19)</f>
        <v>0.51910986111111113</v>
      </c>
      <c r="DY28" s="83"/>
      <c r="DZ28" s="207">
        <f ca="1">IF('INF S5 272-354'!$AY19="|","|",DZ$40+'INF S5 272-354'!$AY19)</f>
        <v>0.56077652777777776</v>
      </c>
      <c r="EA28" s="83">
        <f ca="1">IF('INF S5 272-354'!$AY19="|","|",EA$40+'INF S5 272-354'!$AY19)</f>
        <v>0.60244319444444439</v>
      </c>
      <c r="EB28" s="190" t="str">
        <f ca="1">IF('INF S5 272-354'!$BA19="|","|",EB$40+'INF S5 272-354'!$BA19)</f>
        <v>|</v>
      </c>
      <c r="EC28" s="83"/>
      <c r="ED28" s="87"/>
      <c r="EE28" s="207">
        <f ca="1">IF('INF S5 272-354'!$AY19="|","|",EE$40+'INF S5 272-354'!$AY19)</f>
        <v>0.64410986111111113</v>
      </c>
      <c r="EF28" s="83">
        <f ca="1">IF('INF S5 272-354'!$AY19="|","|",EF$40+'INF S5 272-354'!$AY19)</f>
        <v>0.66494319444444439</v>
      </c>
      <c r="EG28" s="83"/>
      <c r="EH28" s="207">
        <f ca="1">IF('INF S5 272-354'!$AY19="|","|",EH$40+'INF S5 272-354'!$AY19)</f>
        <v>0.68577652777777776</v>
      </c>
      <c r="EI28" s="83">
        <f ca="1">IF('INF S5 272-354'!$AY19="|","|",EI$40+'INF S5 272-354'!$AY19)</f>
        <v>0.70660986111111113</v>
      </c>
      <c r="EJ28" s="88"/>
      <c r="EK28" s="207">
        <f ca="1">IF('INF S5 272-354'!$AY19="|","|",EK$40+'INF S5 272-354'!$AY19)</f>
        <v>0.7274431944444445</v>
      </c>
      <c r="EL28" s="83">
        <f ca="1">IF('INF S5 272-354'!$AY19="|","|",EL$40+'INF S5 272-354'!$AY19)</f>
        <v>0.74827652777777776</v>
      </c>
      <c r="EM28" s="207">
        <f ca="1">IF('INF S5 272-354'!$AY19="|","|",EM$40+'INF S5 272-354'!$AY19)</f>
        <v>0.76910986111111113</v>
      </c>
      <c r="EN28" s="190" t="str">
        <f ca="1">IF('INF S5 272-354'!$BA19="|","|",EN$40+'INF S5 272-354'!$BA19)</f>
        <v>|</v>
      </c>
      <c r="EO28" s="190"/>
      <c r="EP28" s="83">
        <f ca="1">IF('INF S5 272-354'!$AY19="|","|",EP$40+'INF S5 272-354'!$AY19)</f>
        <v>0.7899431944444445</v>
      </c>
      <c r="EQ28" s="83"/>
      <c r="ER28" s="207">
        <f ca="1">IF('INF S5 272-354'!$AY19="|","|",ER$40+'INF S5 272-354'!$AY19)</f>
        <v>0.81077652777777787</v>
      </c>
      <c r="ES28" s="87"/>
      <c r="ET28" s="83">
        <f ca="1">IF('INF S5 272-354'!$AY19="|","|",ET$40+'INF S5 272-354'!$AY19)</f>
        <v>0.8524431944444445</v>
      </c>
      <c r="EU28" s="207">
        <f ca="1">IF('INF S5 272-354'!$AY19="|","|",EU$40+'INF S5 272-354'!$AY19)</f>
        <v>0.89410986111111113</v>
      </c>
      <c r="EV28" s="207"/>
      <c r="EW28" s="83">
        <f ca="1">IF('INF S5 272-354'!$AY19="|","|",EW$40+'INF S5 272-354'!$AY19)</f>
        <v>0.93577652777777787</v>
      </c>
      <c r="EX28" s="190" t="str">
        <f ca="1">IF('INF S5 272-354'!$BA19="|","|",EX$40+'INF S5 272-354'!$BA19)</f>
        <v>|</v>
      </c>
      <c r="EY28" s="190"/>
      <c r="EZ28" s="83">
        <f ca="1">IF('INF S5 272-354'!$AY19="|","|",EZ$40+'INF S5 272-354'!$AY19)</f>
        <v>0.9774431944444445</v>
      </c>
    </row>
    <row r="29" spans="1:156">
      <c r="A29" s="187">
        <f ca="1">'INF S5 272-354'!$AH20</f>
        <v>7.8979999999999997</v>
      </c>
      <c r="B29" s="154" t="str">
        <f ca="1">'INF S5 272-354'!$AI20</f>
        <v>Poznań Strzeszyn</v>
      </c>
      <c r="C29" s="89"/>
      <c r="D29" s="83">
        <f ca="1">IF('INF S5 272-354'!$AQ20="|","|",D$27+'INF S5 272-354'!$AQ20)</f>
        <v>0.25445230820105824</v>
      </c>
      <c r="E29" s="207">
        <f ca="1">IF('INF S5 272-354'!$AQ20="|","|",E$27+'INF S5 272-354'!$AQ20)</f>
        <v>0.27556938657407409</v>
      </c>
      <c r="F29" s="190" t="str">
        <f ca="1">IF('INF S5 272-354'!$AS20="|","|",F$27+'INF S5 272-354'!$AS20)</f>
        <v>|</v>
      </c>
      <c r="G29" s="83">
        <f ca="1">IF('INF S5 272-354'!$AQ20="|","|",G$27+'INF S5 272-354'!$AQ20)</f>
        <v>0.29611897486772493</v>
      </c>
      <c r="H29" s="207">
        <f ca="1">IF('INF S5 272-354'!$AQ20="|","|",H$27+'INF S5 272-354'!$AQ20)</f>
        <v>0.31723605324074072</v>
      </c>
      <c r="I29" s="83"/>
      <c r="J29" s="83">
        <f ca="1">IF('INF S5 272-354'!$AQ20="|","|",J$27+'INF S5 272-354'!$AQ20)</f>
        <v>0.33778564153439156</v>
      </c>
      <c r="K29" s="207">
        <f ca="1">IF('INF S5 272-354'!$AQ20="|","|",K$27+'INF S5 272-354'!$AQ20)</f>
        <v>0.35890271990740741</v>
      </c>
      <c r="L29" s="83"/>
      <c r="M29" s="83">
        <f ca="1">IF('INF S5 272-354'!$AQ20="|","|",M$27+'INF S5 272-354'!$AQ20)</f>
        <v>0.37945230820105824</v>
      </c>
      <c r="N29" s="207">
        <f ca="1">IF('INF S5 272-354'!$AQ20="|","|",N$27+'INF S5 272-354'!$AQ20)</f>
        <v>0.40056938657407409</v>
      </c>
      <c r="O29" s="87"/>
      <c r="P29" s="83">
        <f ca="1">IF('INF S5 272-354'!$AQ20="|","|",P$27+'INF S5 272-354'!$AQ20)</f>
        <v>0.44195230820105824</v>
      </c>
      <c r="Q29" s="190" t="str">
        <f ca="1">IF('INF S5 272-354'!$AS20="|","|",Q$27+'INF S5 272-354'!$AS20)</f>
        <v>|</v>
      </c>
      <c r="R29" s="207">
        <f ca="1">IF('INF S5 272-354'!$AQ20="|","|",R$27+'INF S5 272-354'!$AQ20)</f>
        <v>0.48390271990740741</v>
      </c>
      <c r="S29" s="83"/>
      <c r="T29" s="83">
        <f ca="1">IF('INF S5 272-354'!$AQ20="|","|",T$27+'INF S5 272-354'!$AQ20)</f>
        <v>0.5252856415343915</v>
      </c>
      <c r="U29" s="83"/>
      <c r="V29" s="207">
        <f ca="1">IF('INF S5 272-354'!$AQ20="|","|",V$27+'INF S5 272-354'!$AQ20)</f>
        <v>0.56723605324074078</v>
      </c>
      <c r="W29" s="88"/>
      <c r="X29" s="83">
        <f ca="1">IF('INF S5 272-354'!$AQ20="|","|",X$27+'INF S5 272-354'!$AQ20)</f>
        <v>0.60861897486772487</v>
      </c>
      <c r="Y29" s="190" t="str">
        <f ca="1">IF('INF S5 272-354'!$AS20="|","|",Y$27+'INF S5 272-354'!$AS20)</f>
        <v>|</v>
      </c>
      <c r="Z29" s="207">
        <f ca="1">IF('INF S5 272-354'!$AQ20="|","|",Z$27+'INF S5 272-354'!$AQ20)</f>
        <v>0.65056938657407404</v>
      </c>
      <c r="AA29" s="207"/>
      <c r="AB29" s="83">
        <f ca="1">IF('INF S5 272-354'!$AQ20="|","|",AB$27+'INF S5 272-354'!$AQ20)</f>
        <v>0.67111897486772487</v>
      </c>
      <c r="AC29" s="207">
        <f ca="1">IF('INF S5 272-354'!$AQ20="|","|",AC$27+'INF S5 272-354'!$AQ20)</f>
        <v>0.69223605324074078</v>
      </c>
      <c r="AD29" s="207"/>
      <c r="AE29" s="83">
        <f ca="1">IF('INF S5 272-354'!$AQ20="|","|",AE$27+'INF S5 272-354'!$AQ20)</f>
        <v>0.7127856415343915</v>
      </c>
      <c r="AF29" s="207">
        <f ca="1">IF('INF S5 272-354'!$AQ20="|","|",AF$27+'INF S5 272-354'!$AQ20)</f>
        <v>0.73390271990740741</v>
      </c>
      <c r="AG29" s="83"/>
      <c r="AH29" s="83">
        <f ca="1">IF('INF S5 272-354'!$AQ20="|","|",AH$27+'INF S5 272-354'!$AQ20)</f>
        <v>0.75445230820105813</v>
      </c>
      <c r="AI29" s="207">
        <f ca="1">IF('INF S5 272-354'!$AQ20="|","|",AI$27+'INF S5 272-354'!$AQ20)</f>
        <v>0.77556938657407404</v>
      </c>
      <c r="AJ29" s="190" t="str">
        <f ca="1">IF('INF S5 272-354'!$AS20="|","|",AJ$27+'INF S5 272-354'!$AS20)</f>
        <v>|</v>
      </c>
      <c r="AK29" s="83">
        <f ca="1">IF('INF S5 272-354'!$AQ20="|","|",AK$27+'INF S5 272-354'!$AQ20)</f>
        <v>0.79611897486772476</v>
      </c>
      <c r="AL29" s="207">
        <f ca="1">IF('INF S5 272-354'!$AQ20="|","|",AL$27+'INF S5 272-354'!$AQ20)</f>
        <v>0.81723605324074078</v>
      </c>
      <c r="AM29" s="83"/>
      <c r="AN29" s="83">
        <f ca="1">IF('INF S5 272-354'!$AQ20="|","|",AN$27+'INF S5 272-354'!$AQ20)</f>
        <v>0.85861897486772476</v>
      </c>
      <c r="AO29" s="83"/>
      <c r="AP29" s="207">
        <f ca="1">IF('INF S5 272-354'!$AQ20="|","|",AP$27+'INF S5 272-354'!$AQ20)</f>
        <v>0.90056938657407404</v>
      </c>
      <c r="AQ29" s="88"/>
      <c r="AR29" s="83">
        <f ca="1">IF('INF S5 272-354'!$AQ20="|","|",AR$27+'INF S5 272-354'!$AQ20)</f>
        <v>0.94195230820105813</v>
      </c>
      <c r="AS29" s="207"/>
      <c r="AT29" s="83">
        <f ca="1">IF('INF S5 272-354'!$AQ20="|","|",AT$27+'INF S5 272-354'!$AQ20)</f>
        <v>0.98361897486772476</v>
      </c>
      <c r="AU29" s="83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Z29" s="187">
        <f ca="1">'INF S5 272-354'!$AH20</f>
        <v>7.8979999999999997</v>
      </c>
      <c r="DA29" s="154" t="str">
        <f ca="1">'INF S5 272-354'!$AI20</f>
        <v>Poznań Strzeszyn</v>
      </c>
      <c r="DB29" s="89"/>
      <c r="DC29" s="207">
        <f ca="1">IF('INF S5 272-354'!$AY20="|","|",DC$40+'INF S5 272-354'!$AY20)</f>
        <v>0.20512725694444445</v>
      </c>
      <c r="DD29" s="2"/>
      <c r="DE29" s="88"/>
      <c r="DF29" s="83">
        <f ca="1">IF('INF S5 272-354'!$AY20="|","|",DF$40+'INF S5 272-354'!$AY20)</f>
        <v>0.2467939236111111</v>
      </c>
      <c r="DG29" s="83"/>
      <c r="DH29" s="207">
        <f ca="1">IF('INF S5 272-354'!$AY20="|","|",DH$40+'INF S5 272-354'!$AY20)</f>
        <v>0.26762725694444445</v>
      </c>
      <c r="DI29" s="83">
        <f ca="1">IF('INF S5 272-354'!$AY20="|","|",DI$40+'INF S5 272-354'!$AY20)</f>
        <v>0.28846059027777776</v>
      </c>
      <c r="DJ29" s="207">
        <f ca="1">IF('INF S5 272-354'!$AY20="|","|",DJ$40+'INF S5 272-354'!$AY20)</f>
        <v>0.30929392361111108</v>
      </c>
      <c r="DK29" s="207"/>
      <c r="DL29" s="83">
        <f ca="1">IF('INF S5 272-354'!$AY20="|","|",DL$40+'INF S5 272-354'!$AY20)</f>
        <v>0.33012725694444445</v>
      </c>
      <c r="DM29" s="207">
        <f ca="1">IF('INF S5 272-354'!$AY20="|","|",DM$40+'INF S5 272-354'!$AY20)</f>
        <v>0.35096059027777776</v>
      </c>
      <c r="DN29" s="207"/>
      <c r="DO29" s="83">
        <f ca="1">IF('INF S5 272-354'!$AY20="|","|",DO$40+'INF S5 272-354'!$AY20)</f>
        <v>0.37179392361111108</v>
      </c>
      <c r="DP29" s="87"/>
      <c r="DQ29" s="207">
        <f ca="1">IF('INF S5 272-354'!$AY20="|","|",DQ$40+'INF S5 272-354'!$AY20)</f>
        <v>0.39262725694444439</v>
      </c>
      <c r="DR29" s="83">
        <f ca="1">IF('INF S5 272-354'!$AY20="|","|",DR$40+'INF S5 272-354'!$AY20)</f>
        <v>0.43429392361111108</v>
      </c>
      <c r="DS29" s="190" t="str">
        <f ca="1">IF('INF S5 272-354'!$BA20="|","|",DS$40+'INF S5 272-354'!$BA20)</f>
        <v>|</v>
      </c>
      <c r="DT29" s="83"/>
      <c r="DU29" s="87"/>
      <c r="DV29" s="207">
        <f ca="1">IF('INF S5 272-354'!$AY20="|","|",DV$40+'INF S5 272-354'!$AY20)</f>
        <v>0.47596059027777776</v>
      </c>
      <c r="DW29" s="88"/>
      <c r="DX29" s="83">
        <f ca="1">IF('INF S5 272-354'!$AY20="|","|",DX$40+'INF S5 272-354'!$AY20)</f>
        <v>0.51762725694444445</v>
      </c>
      <c r="DY29" s="83"/>
      <c r="DZ29" s="207">
        <f ca="1">IF('INF S5 272-354'!$AY20="|","|",DZ$40+'INF S5 272-354'!$AY20)</f>
        <v>0.55929392361111108</v>
      </c>
      <c r="EA29" s="83">
        <f ca="1">IF('INF S5 272-354'!$AY20="|","|",EA$40+'INF S5 272-354'!$AY20)</f>
        <v>0.60096059027777771</v>
      </c>
      <c r="EB29" s="190" t="str">
        <f ca="1">IF('INF S5 272-354'!$BA20="|","|",EB$40+'INF S5 272-354'!$BA20)</f>
        <v>|</v>
      </c>
      <c r="EC29" s="83"/>
      <c r="ED29" s="87"/>
      <c r="EE29" s="207">
        <f ca="1">IF('INF S5 272-354'!$AY20="|","|",EE$40+'INF S5 272-354'!$AY20)</f>
        <v>0.64262725694444445</v>
      </c>
      <c r="EF29" s="83">
        <f ca="1">IF('INF S5 272-354'!$AY20="|","|",EF$40+'INF S5 272-354'!$AY20)</f>
        <v>0.66346059027777771</v>
      </c>
      <c r="EG29" s="83"/>
      <c r="EH29" s="207">
        <f ca="1">IF('INF S5 272-354'!$AY20="|","|",EH$40+'INF S5 272-354'!$AY20)</f>
        <v>0.68429392361111108</v>
      </c>
      <c r="EI29" s="83">
        <f ca="1">IF('INF S5 272-354'!$AY20="|","|",EI$40+'INF S5 272-354'!$AY20)</f>
        <v>0.70512725694444445</v>
      </c>
      <c r="EJ29" s="88"/>
      <c r="EK29" s="207">
        <f ca="1">IF('INF S5 272-354'!$AY20="|","|",EK$40+'INF S5 272-354'!$AY20)</f>
        <v>0.72596059027777782</v>
      </c>
      <c r="EL29" s="83">
        <f ca="1">IF('INF S5 272-354'!$AY20="|","|",EL$40+'INF S5 272-354'!$AY20)</f>
        <v>0.74679392361111108</v>
      </c>
      <c r="EM29" s="207">
        <f ca="1">IF('INF S5 272-354'!$AY20="|","|",EM$40+'INF S5 272-354'!$AY20)</f>
        <v>0.76762725694444445</v>
      </c>
      <c r="EN29" s="190" t="str">
        <f ca="1">IF('INF S5 272-354'!$BA20="|","|",EN$40+'INF S5 272-354'!$BA20)</f>
        <v>|</v>
      </c>
      <c r="EO29" s="190"/>
      <c r="EP29" s="83">
        <f ca="1">IF('INF S5 272-354'!$AY20="|","|",EP$40+'INF S5 272-354'!$AY20)</f>
        <v>0.78846059027777782</v>
      </c>
      <c r="EQ29" s="83"/>
      <c r="ER29" s="207">
        <f ca="1">IF('INF S5 272-354'!$AY20="|","|",ER$40+'INF S5 272-354'!$AY20)</f>
        <v>0.80929392361111119</v>
      </c>
      <c r="ES29" s="87"/>
      <c r="ET29" s="83">
        <f ca="1">IF('INF S5 272-354'!$AY20="|","|",ET$40+'INF S5 272-354'!$AY20)</f>
        <v>0.85096059027777782</v>
      </c>
      <c r="EU29" s="207">
        <f ca="1">IF('INF S5 272-354'!$AY20="|","|",EU$40+'INF S5 272-354'!$AY20)</f>
        <v>0.89262725694444445</v>
      </c>
      <c r="EV29" s="207"/>
      <c r="EW29" s="83">
        <f ca="1">IF('INF S5 272-354'!$AY20="|","|",EW$40+'INF S5 272-354'!$AY20)</f>
        <v>0.93429392361111119</v>
      </c>
      <c r="EX29" s="190" t="str">
        <f ca="1">IF('INF S5 272-354'!$BA20="|","|",EX$40+'INF S5 272-354'!$BA20)</f>
        <v>|</v>
      </c>
      <c r="EY29" s="190"/>
      <c r="EZ29" s="83">
        <f ca="1">IF('INF S5 272-354'!$AY20="|","|",EZ$40+'INF S5 272-354'!$AY20)</f>
        <v>0.97596059027777782</v>
      </c>
    </row>
    <row r="30" spans="1:156">
      <c r="A30" s="187">
        <f ca="1">'INF S5 272-354'!$AH21</f>
        <v>10.935</v>
      </c>
      <c r="B30" s="286" t="str">
        <f ca="1">'INF S5 272-354'!$AI21</f>
        <v>Os. Grzybowe</v>
      </c>
      <c r="C30" s="89"/>
      <c r="D30" s="83">
        <f ca="1">IF('INF S5 272-354'!$AQ21="|","|",D$27+'INF S5 272-354'!$AQ21)</f>
        <v>0.25648032903439155</v>
      </c>
      <c r="E30" s="207">
        <f ca="1">IF('INF S5 272-354'!$AQ21="|","|",E$27+'INF S5 272-354'!$AQ21)</f>
        <v>0.2775974074074074</v>
      </c>
      <c r="F30" s="190" t="str">
        <f ca="1">IF('INF S5 272-354'!$AS21="|","|",F$27+'INF S5 272-354'!$AS21)</f>
        <v>|</v>
      </c>
      <c r="G30" s="83">
        <f ca="1">IF('INF S5 272-354'!$AQ21="|","|",G$27+'INF S5 272-354'!$AQ21)</f>
        <v>0.29814699570105824</v>
      </c>
      <c r="H30" s="207">
        <f ca="1">IF('INF S5 272-354'!$AQ21="|","|",H$27+'INF S5 272-354'!$AQ21)</f>
        <v>0.31926407407407403</v>
      </c>
      <c r="I30" s="83"/>
      <c r="J30" s="83">
        <f ca="1">IF('INF S5 272-354'!$AQ21="|","|",J$27+'INF S5 272-354'!$AQ21)</f>
        <v>0.33981366236772487</v>
      </c>
      <c r="K30" s="207">
        <f ca="1">IF('INF S5 272-354'!$AQ21="|","|",K$27+'INF S5 272-354'!$AQ21)</f>
        <v>0.36093074074074072</v>
      </c>
      <c r="L30" s="83"/>
      <c r="M30" s="83">
        <f ca="1">IF('INF S5 272-354'!$AQ21="|","|",M$27+'INF S5 272-354'!$AQ21)</f>
        <v>0.38148032903439155</v>
      </c>
      <c r="N30" s="207">
        <f ca="1">IF('INF S5 272-354'!$AQ21="|","|",N$27+'INF S5 272-354'!$AQ21)</f>
        <v>0.4025974074074074</v>
      </c>
      <c r="O30" s="87"/>
      <c r="P30" s="83">
        <f ca="1">IF('INF S5 272-354'!$AQ21="|","|",P$27+'INF S5 272-354'!$AQ21)</f>
        <v>0.44398032903439155</v>
      </c>
      <c r="Q30" s="190" t="str">
        <f ca="1">IF('INF S5 272-354'!$AS21="|","|",Q$27+'INF S5 272-354'!$AS21)</f>
        <v>|</v>
      </c>
      <c r="R30" s="207">
        <f ca="1">IF('INF S5 272-354'!$AQ21="|","|",R$27+'INF S5 272-354'!$AQ21)</f>
        <v>0.48593074074074072</v>
      </c>
      <c r="S30" s="83"/>
      <c r="T30" s="83">
        <f ca="1">IF('INF S5 272-354'!$AQ21="|","|",T$27+'INF S5 272-354'!$AQ21)</f>
        <v>0.52731366236772481</v>
      </c>
      <c r="U30" s="83"/>
      <c r="V30" s="207">
        <f ca="1">IF('INF S5 272-354'!$AQ21="|","|",V$27+'INF S5 272-354'!$AQ21)</f>
        <v>0.56926407407407409</v>
      </c>
      <c r="W30" s="88"/>
      <c r="X30" s="83">
        <f ca="1">IF('INF S5 272-354'!$AQ21="|","|",X$27+'INF S5 272-354'!$AQ21)</f>
        <v>0.61064699570105818</v>
      </c>
      <c r="Y30" s="190" t="str">
        <f ca="1">IF('INF S5 272-354'!$AS21="|","|",Y$27+'INF S5 272-354'!$AS21)</f>
        <v>|</v>
      </c>
      <c r="Z30" s="207">
        <f ca="1">IF('INF S5 272-354'!$AQ21="|","|",Z$27+'INF S5 272-354'!$AQ21)</f>
        <v>0.65259740740740735</v>
      </c>
      <c r="AA30" s="207"/>
      <c r="AB30" s="83">
        <f ca="1">IF('INF S5 272-354'!$AQ21="|","|",AB$27+'INF S5 272-354'!$AQ21)</f>
        <v>0.67314699570105818</v>
      </c>
      <c r="AC30" s="207">
        <f ca="1">IF('INF S5 272-354'!$AQ21="|","|",AC$27+'INF S5 272-354'!$AQ21)</f>
        <v>0.69426407407407409</v>
      </c>
      <c r="AD30" s="207"/>
      <c r="AE30" s="83">
        <f ca="1">IF('INF S5 272-354'!$AQ21="|","|",AE$27+'INF S5 272-354'!$AQ21)</f>
        <v>0.71481366236772481</v>
      </c>
      <c r="AF30" s="207">
        <f ca="1">IF('INF S5 272-354'!$AQ21="|","|",AF$27+'INF S5 272-354'!$AQ21)</f>
        <v>0.73593074074074072</v>
      </c>
      <c r="AG30" s="83"/>
      <c r="AH30" s="83">
        <f ca="1">IF('INF S5 272-354'!$AQ21="|","|",AH$27+'INF S5 272-354'!$AQ21)</f>
        <v>0.75648032903439144</v>
      </c>
      <c r="AI30" s="207">
        <f ca="1">IF('INF S5 272-354'!$AQ21="|","|",AI$27+'INF S5 272-354'!$AQ21)</f>
        <v>0.77759740740740735</v>
      </c>
      <c r="AJ30" s="190" t="str">
        <f ca="1">IF('INF S5 272-354'!$AS21="|","|",AJ$27+'INF S5 272-354'!$AS21)</f>
        <v>|</v>
      </c>
      <c r="AK30" s="83">
        <f ca="1">IF('INF S5 272-354'!$AQ21="|","|",AK$27+'INF S5 272-354'!$AQ21)</f>
        <v>0.79814699570105807</v>
      </c>
      <c r="AL30" s="207">
        <f ca="1">IF('INF S5 272-354'!$AQ21="|","|",AL$27+'INF S5 272-354'!$AQ21)</f>
        <v>0.81926407407407409</v>
      </c>
      <c r="AM30" s="83"/>
      <c r="AN30" s="83">
        <f ca="1">IF('INF S5 272-354'!$AQ21="|","|",AN$27+'INF S5 272-354'!$AQ21)</f>
        <v>0.86064699570105807</v>
      </c>
      <c r="AO30" s="83"/>
      <c r="AP30" s="207">
        <f ca="1">IF('INF S5 272-354'!$AQ21="|","|",AP$27+'INF S5 272-354'!$AQ21)</f>
        <v>0.90259740740740735</v>
      </c>
      <c r="AQ30" s="88"/>
      <c r="AR30" s="83">
        <f ca="1">IF('INF S5 272-354'!$AQ21="|","|",AR$27+'INF S5 272-354'!$AQ21)</f>
        <v>0.94398032903439144</v>
      </c>
      <c r="AS30" s="207"/>
      <c r="AT30" s="83">
        <f ca="1">IF('INF S5 272-354'!$AQ21="|","|",AT$27+'INF S5 272-354'!$AQ21)</f>
        <v>0.98564699570105807</v>
      </c>
      <c r="AU30" s="83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Z30" s="187">
        <f ca="1">'INF S5 272-354'!$AH21</f>
        <v>10.935</v>
      </c>
      <c r="DA30" s="286" t="str">
        <f ca="1">'INF S5 272-354'!$AI21</f>
        <v>Os. Grzybowe</v>
      </c>
      <c r="DB30" s="89"/>
      <c r="DC30" s="207">
        <f ca="1">IF('INF S5 272-354'!$AY21="|","|",DC$40+'INF S5 272-354'!$AY21)</f>
        <v>0.20309923611111111</v>
      </c>
      <c r="DD30" s="2"/>
      <c r="DE30" s="88"/>
      <c r="DF30" s="83">
        <f ca="1">IF('INF S5 272-354'!$AY21="|","|",DF$40+'INF S5 272-354'!$AY21)</f>
        <v>0.24476590277777777</v>
      </c>
      <c r="DG30" s="83"/>
      <c r="DH30" s="207">
        <f ca="1">IF('INF S5 272-354'!$AY21="|","|",DH$40+'INF S5 272-354'!$AY21)</f>
        <v>0.26559923611111108</v>
      </c>
      <c r="DI30" s="83">
        <f ca="1">IF('INF S5 272-354'!$AY21="|","|",DI$40+'INF S5 272-354'!$AY21)</f>
        <v>0.28643256944444445</v>
      </c>
      <c r="DJ30" s="207">
        <f ca="1">IF('INF S5 272-354'!$AY21="|","|",DJ$40+'INF S5 272-354'!$AY21)</f>
        <v>0.30726590277777777</v>
      </c>
      <c r="DK30" s="207"/>
      <c r="DL30" s="83">
        <f ca="1">IF('INF S5 272-354'!$AY21="|","|",DL$40+'INF S5 272-354'!$AY21)</f>
        <v>0.32809923611111114</v>
      </c>
      <c r="DM30" s="207">
        <f ca="1">IF('INF S5 272-354'!$AY21="|","|",DM$40+'INF S5 272-354'!$AY21)</f>
        <v>0.34893256944444445</v>
      </c>
      <c r="DN30" s="207"/>
      <c r="DO30" s="83">
        <f ca="1">IF('INF S5 272-354'!$AY21="|","|",DO$40+'INF S5 272-354'!$AY21)</f>
        <v>0.36976590277777777</v>
      </c>
      <c r="DP30" s="87"/>
      <c r="DQ30" s="207">
        <f ca="1">IF('INF S5 272-354'!$AY21="|","|",DQ$40+'INF S5 272-354'!$AY21)</f>
        <v>0.39059923611111108</v>
      </c>
      <c r="DR30" s="83">
        <f ca="1">IF('INF S5 272-354'!$AY21="|","|",DR$40+'INF S5 272-354'!$AY21)</f>
        <v>0.43226590277777777</v>
      </c>
      <c r="DS30" s="190" t="str">
        <f ca="1">IF('INF S5 272-354'!$BA21="|","|",DS$40+'INF S5 272-354'!$BA21)</f>
        <v>|</v>
      </c>
      <c r="DT30" s="83"/>
      <c r="DU30" s="87"/>
      <c r="DV30" s="207">
        <f ca="1">IF('INF S5 272-354'!$AY21="|","|",DV$40+'INF S5 272-354'!$AY21)</f>
        <v>0.47393256944444445</v>
      </c>
      <c r="DW30" s="88"/>
      <c r="DX30" s="83">
        <f ca="1">IF('INF S5 272-354'!$AY21="|","|",DX$40+'INF S5 272-354'!$AY21)</f>
        <v>0.51559923611111103</v>
      </c>
      <c r="DY30" s="83"/>
      <c r="DZ30" s="207">
        <f ca="1">IF('INF S5 272-354'!$AY21="|","|",DZ$40+'INF S5 272-354'!$AY21)</f>
        <v>0.55726590277777777</v>
      </c>
      <c r="EA30" s="83">
        <f ca="1">IF('INF S5 272-354'!$AY21="|","|",EA$40+'INF S5 272-354'!$AY21)</f>
        <v>0.5989325694444444</v>
      </c>
      <c r="EB30" s="190" t="str">
        <f ca="1">IF('INF S5 272-354'!$BA21="|","|",EB$40+'INF S5 272-354'!$BA21)</f>
        <v>|</v>
      </c>
      <c r="EC30" s="83"/>
      <c r="ED30" s="87"/>
      <c r="EE30" s="207">
        <f ca="1">IF('INF S5 272-354'!$AY21="|","|",EE$40+'INF S5 272-354'!$AY21)</f>
        <v>0.64059923611111114</v>
      </c>
      <c r="EF30" s="83">
        <f ca="1">IF('INF S5 272-354'!$AY21="|","|",EF$40+'INF S5 272-354'!$AY21)</f>
        <v>0.6614325694444444</v>
      </c>
      <c r="EG30" s="83"/>
      <c r="EH30" s="207">
        <f ca="1">IF('INF S5 272-354'!$AY21="|","|",EH$40+'INF S5 272-354'!$AY21)</f>
        <v>0.68226590277777777</v>
      </c>
      <c r="EI30" s="83">
        <f ca="1">IF('INF S5 272-354'!$AY21="|","|",EI$40+'INF S5 272-354'!$AY21)</f>
        <v>0.70309923611111114</v>
      </c>
      <c r="EJ30" s="88"/>
      <c r="EK30" s="207">
        <f ca="1">IF('INF S5 272-354'!$AY21="|","|",EK$40+'INF S5 272-354'!$AY21)</f>
        <v>0.72393256944444451</v>
      </c>
      <c r="EL30" s="83">
        <f ca="1">IF('INF S5 272-354'!$AY21="|","|",EL$40+'INF S5 272-354'!$AY21)</f>
        <v>0.74476590277777777</v>
      </c>
      <c r="EM30" s="207">
        <f ca="1">IF('INF S5 272-354'!$AY21="|","|",EM$40+'INF S5 272-354'!$AY21)</f>
        <v>0.76559923611111114</v>
      </c>
      <c r="EN30" s="190" t="str">
        <f ca="1">IF('INF S5 272-354'!$BA21="|","|",EN$40+'INF S5 272-354'!$BA21)</f>
        <v>|</v>
      </c>
      <c r="EO30" s="190"/>
      <c r="EP30" s="83">
        <f ca="1">IF('INF S5 272-354'!$AY21="|","|",EP$40+'INF S5 272-354'!$AY21)</f>
        <v>0.78643256944444451</v>
      </c>
      <c r="EQ30" s="83"/>
      <c r="ER30" s="207">
        <f ca="1">IF('INF S5 272-354'!$AY21="|","|",ER$40+'INF S5 272-354'!$AY21)</f>
        <v>0.80726590277777788</v>
      </c>
      <c r="ES30" s="87"/>
      <c r="ET30" s="83">
        <f ca="1">IF('INF S5 272-354'!$AY21="|","|",ET$40+'INF S5 272-354'!$AY21)</f>
        <v>0.84893256944444451</v>
      </c>
      <c r="EU30" s="207">
        <f ca="1">IF('INF S5 272-354'!$AY21="|","|",EU$40+'INF S5 272-354'!$AY21)</f>
        <v>0.89059923611111114</v>
      </c>
      <c r="EV30" s="207"/>
      <c r="EW30" s="83">
        <f ca="1">IF('INF S5 272-354'!$AY21="|","|",EW$40+'INF S5 272-354'!$AY21)</f>
        <v>0.93226590277777788</v>
      </c>
      <c r="EX30" s="190" t="str">
        <f ca="1">IF('INF S5 272-354'!$BA21="|","|",EX$40+'INF S5 272-354'!$BA21)</f>
        <v>|</v>
      </c>
      <c r="EY30" s="190"/>
      <c r="EZ30" s="83">
        <f ca="1">IF('INF S5 272-354'!$AY21="|","|",EZ$40+'INF S5 272-354'!$AY21)</f>
        <v>0.97393256944444451</v>
      </c>
    </row>
    <row r="31" spans="1:156">
      <c r="A31" s="187">
        <f ca="1">'INF S5 272-354'!$AH22</f>
        <v>12.423</v>
      </c>
      <c r="B31" s="153" t="str">
        <f ca="1">'INF S5 272-354'!$AI22</f>
        <v>Złotniki</v>
      </c>
      <c r="C31" s="89"/>
      <c r="D31" s="83">
        <f ca="1">IF('INF S5 272-354'!$AQ22="|","|",D$27+'INF S5 272-354'!$AQ22)</f>
        <v>0.25791671792328047</v>
      </c>
      <c r="E31" s="207">
        <f ca="1">IF('INF S5 272-354'!$AQ22="|","|",E$27+'INF S5 272-354'!$AQ22)</f>
        <v>0.27903379629629632</v>
      </c>
      <c r="F31" s="190" t="str">
        <f ca="1">IF('INF S5 272-354'!$AS22="|","|",F$27+'INF S5 272-354'!$AS22)</f>
        <v>|</v>
      </c>
      <c r="G31" s="83">
        <f ca="1">IF('INF S5 272-354'!$AQ22="|","|",G$27+'INF S5 272-354'!$AQ22)</f>
        <v>0.29958338458994715</v>
      </c>
      <c r="H31" s="207">
        <f ca="1">IF('INF S5 272-354'!$AQ22="|","|",H$27+'INF S5 272-354'!$AQ22)</f>
        <v>0.32070046296296295</v>
      </c>
      <c r="I31" s="83"/>
      <c r="J31" s="83">
        <f ca="1">IF('INF S5 272-354'!$AQ22="|","|",J$27+'INF S5 272-354'!$AQ22)</f>
        <v>0.34125005125661378</v>
      </c>
      <c r="K31" s="207">
        <f ca="1">IF('INF S5 272-354'!$AQ22="|","|",K$27+'INF S5 272-354'!$AQ22)</f>
        <v>0.36236712962962964</v>
      </c>
      <c r="L31" s="83"/>
      <c r="M31" s="83">
        <f ca="1">IF('INF S5 272-354'!$AQ22="|","|",M$27+'INF S5 272-354'!$AQ22)</f>
        <v>0.38291671792328047</v>
      </c>
      <c r="N31" s="207">
        <f ca="1">IF('INF S5 272-354'!$AQ22="|","|",N$27+'INF S5 272-354'!$AQ22)</f>
        <v>0.40403379629629632</v>
      </c>
      <c r="O31" s="87"/>
      <c r="P31" s="83">
        <f ca="1">IF('INF S5 272-354'!$AQ22="|","|",P$27+'INF S5 272-354'!$AQ22)</f>
        <v>0.44541671792328047</v>
      </c>
      <c r="Q31" s="190" t="str">
        <f ca="1">IF('INF S5 272-354'!$AS22="|","|",Q$27+'INF S5 272-354'!$AS22)</f>
        <v>|</v>
      </c>
      <c r="R31" s="207">
        <f ca="1">IF('INF S5 272-354'!$AQ22="|","|",R$27+'INF S5 272-354'!$AQ22)</f>
        <v>0.48736712962962964</v>
      </c>
      <c r="S31" s="83"/>
      <c r="T31" s="83">
        <f ca="1">IF('INF S5 272-354'!$AQ22="|","|",T$27+'INF S5 272-354'!$AQ22)</f>
        <v>0.52875005125661367</v>
      </c>
      <c r="U31" s="83"/>
      <c r="V31" s="207">
        <f ca="1">IF('INF S5 272-354'!$AQ22="|","|",V$27+'INF S5 272-354'!$AQ22)</f>
        <v>0.57070046296296295</v>
      </c>
      <c r="W31" s="88"/>
      <c r="X31" s="83">
        <f ca="1">IF('INF S5 272-354'!$AQ22="|","|",X$27+'INF S5 272-354'!$AQ22)</f>
        <v>0.61208338458994704</v>
      </c>
      <c r="Y31" s="190" t="str">
        <f ca="1">IF('INF S5 272-354'!$AS22="|","|",Y$27+'INF S5 272-354'!$AS22)</f>
        <v>|</v>
      </c>
      <c r="Z31" s="207">
        <f ca="1">IF('INF S5 272-354'!$AQ22="|","|",Z$27+'INF S5 272-354'!$AQ22)</f>
        <v>0.65403379629629621</v>
      </c>
      <c r="AA31" s="207"/>
      <c r="AB31" s="83">
        <f ca="1">IF('INF S5 272-354'!$AQ22="|","|",AB$27+'INF S5 272-354'!$AQ22)</f>
        <v>0.67458338458994704</v>
      </c>
      <c r="AC31" s="207">
        <f ca="1">IF('INF S5 272-354'!$AQ22="|","|",AC$27+'INF S5 272-354'!$AQ22)</f>
        <v>0.69570046296296295</v>
      </c>
      <c r="AD31" s="207"/>
      <c r="AE31" s="83">
        <f ca="1">IF('INF S5 272-354'!$AQ22="|","|",AE$27+'INF S5 272-354'!$AQ22)</f>
        <v>0.71625005125661367</v>
      </c>
      <c r="AF31" s="207">
        <f ca="1">IF('INF S5 272-354'!$AQ22="|","|",AF$27+'INF S5 272-354'!$AQ22)</f>
        <v>0.73736712962962958</v>
      </c>
      <c r="AG31" s="83"/>
      <c r="AH31" s="83">
        <f ca="1">IF('INF S5 272-354'!$AQ22="|","|",AH$27+'INF S5 272-354'!$AQ22)</f>
        <v>0.7579167179232803</v>
      </c>
      <c r="AI31" s="207">
        <f ca="1">IF('INF S5 272-354'!$AQ22="|","|",AI$27+'INF S5 272-354'!$AQ22)</f>
        <v>0.77903379629629621</v>
      </c>
      <c r="AJ31" s="190" t="str">
        <f ca="1">IF('INF S5 272-354'!$AS22="|","|",AJ$27+'INF S5 272-354'!$AS22)</f>
        <v>|</v>
      </c>
      <c r="AK31" s="83">
        <f ca="1">IF('INF S5 272-354'!$AQ22="|","|",AK$27+'INF S5 272-354'!$AQ22)</f>
        <v>0.79958338458994693</v>
      </c>
      <c r="AL31" s="207">
        <f ca="1">IF('INF S5 272-354'!$AQ22="|","|",AL$27+'INF S5 272-354'!$AQ22)</f>
        <v>0.82070046296296295</v>
      </c>
      <c r="AM31" s="83"/>
      <c r="AN31" s="83">
        <f ca="1">IF('INF S5 272-354'!$AQ22="|","|",AN$27+'INF S5 272-354'!$AQ22)</f>
        <v>0.86208338458994693</v>
      </c>
      <c r="AO31" s="83"/>
      <c r="AP31" s="207">
        <f ca="1">IF('INF S5 272-354'!$AQ22="|","|",AP$27+'INF S5 272-354'!$AQ22)</f>
        <v>0.90403379629629621</v>
      </c>
      <c r="AQ31" s="88"/>
      <c r="AR31" s="83">
        <f ca="1">IF('INF S5 272-354'!$AQ22="|","|",AR$27+'INF S5 272-354'!$AQ22)</f>
        <v>0.9454167179232803</v>
      </c>
      <c r="AS31" s="207"/>
      <c r="AT31" s="83">
        <f ca="1">IF('INF S5 272-354'!$AQ22="|","|",AT$27+'INF S5 272-354'!$AQ22)</f>
        <v>0.98708338458994693</v>
      </c>
      <c r="AU31" s="83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Z31" s="187">
        <f ca="1">'INF S5 272-354'!$AH22</f>
        <v>12.423</v>
      </c>
      <c r="DA31" s="153" t="str">
        <f ca="1">'INF S5 272-354'!$AI22</f>
        <v>Złotniki</v>
      </c>
      <c r="DB31" s="89"/>
      <c r="DC31" s="207">
        <f ca="1">IF('INF S5 272-354'!$AY22="|","|",DC$40+'INF S5 272-354'!$AY22)</f>
        <v>0.20166284722222222</v>
      </c>
      <c r="DD31" s="2"/>
      <c r="DE31" s="88"/>
      <c r="DF31" s="83">
        <f ca="1">IF('INF S5 272-354'!$AY22="|","|",DF$40+'INF S5 272-354'!$AY22)</f>
        <v>0.24332951388888888</v>
      </c>
      <c r="DG31" s="83"/>
      <c r="DH31" s="207">
        <f ca="1">IF('INF S5 272-354'!$AY22="|","|",DH$40+'INF S5 272-354'!$AY22)</f>
        <v>0.26416284722222222</v>
      </c>
      <c r="DI31" s="83">
        <f ca="1">IF('INF S5 272-354'!$AY22="|","|",DI$40+'INF S5 272-354'!$AY22)</f>
        <v>0.28499618055555553</v>
      </c>
      <c r="DJ31" s="207">
        <f ca="1">IF('INF S5 272-354'!$AY22="|","|",DJ$40+'INF S5 272-354'!$AY22)</f>
        <v>0.3058295138888889</v>
      </c>
      <c r="DK31" s="207"/>
      <c r="DL31" s="83">
        <f ca="1">IF('INF S5 272-354'!$AY22="|","|",DL$40+'INF S5 272-354'!$AY22)</f>
        <v>0.32666284722222227</v>
      </c>
      <c r="DM31" s="207">
        <f ca="1">IF('INF S5 272-354'!$AY22="|","|",DM$40+'INF S5 272-354'!$AY22)</f>
        <v>0.34749618055555553</v>
      </c>
      <c r="DN31" s="207"/>
      <c r="DO31" s="83">
        <f ca="1">IF('INF S5 272-354'!$AY22="|","|",DO$40+'INF S5 272-354'!$AY22)</f>
        <v>0.3683295138888889</v>
      </c>
      <c r="DP31" s="87"/>
      <c r="DQ31" s="207">
        <f ca="1">IF('INF S5 272-354'!$AY22="|","|",DQ$40+'INF S5 272-354'!$AY22)</f>
        <v>0.38916284722222216</v>
      </c>
      <c r="DR31" s="83">
        <f ca="1">IF('INF S5 272-354'!$AY22="|","|",DR$40+'INF S5 272-354'!$AY22)</f>
        <v>0.4308295138888889</v>
      </c>
      <c r="DS31" s="190" t="str">
        <f ca="1">IF('INF S5 272-354'!$BA22="|","|",DS$40+'INF S5 272-354'!$BA22)</f>
        <v>|</v>
      </c>
      <c r="DT31" s="83"/>
      <c r="DU31" s="87"/>
      <c r="DV31" s="207">
        <f ca="1">IF('INF S5 272-354'!$AY22="|","|",DV$40+'INF S5 272-354'!$AY22)</f>
        <v>0.47249618055555553</v>
      </c>
      <c r="DW31" s="88"/>
      <c r="DX31" s="83">
        <f ca="1">IF('INF S5 272-354'!$AY22="|","|",DX$40+'INF S5 272-354'!$AY22)</f>
        <v>0.51416284722222216</v>
      </c>
      <c r="DY31" s="83"/>
      <c r="DZ31" s="207">
        <f ca="1">IF('INF S5 272-354'!$AY22="|","|",DZ$40+'INF S5 272-354'!$AY22)</f>
        <v>0.5558295138888889</v>
      </c>
      <c r="EA31" s="83">
        <f ca="1">IF('INF S5 272-354'!$AY22="|","|",EA$40+'INF S5 272-354'!$AY22)</f>
        <v>0.59749618055555553</v>
      </c>
      <c r="EB31" s="190" t="str">
        <f ca="1">IF('INF S5 272-354'!$BA22="|","|",EB$40+'INF S5 272-354'!$BA22)</f>
        <v>|</v>
      </c>
      <c r="EC31" s="83"/>
      <c r="ED31" s="87"/>
      <c r="EE31" s="207">
        <f ca="1">IF('INF S5 272-354'!$AY22="|","|",EE$40+'INF S5 272-354'!$AY22)</f>
        <v>0.63916284722222227</v>
      </c>
      <c r="EF31" s="83">
        <f ca="1">IF('INF S5 272-354'!$AY22="|","|",EF$40+'INF S5 272-354'!$AY22)</f>
        <v>0.65999618055555553</v>
      </c>
      <c r="EG31" s="83"/>
      <c r="EH31" s="207">
        <f ca="1">IF('INF S5 272-354'!$AY22="|","|",EH$40+'INF S5 272-354'!$AY22)</f>
        <v>0.6808295138888889</v>
      </c>
      <c r="EI31" s="83">
        <f ca="1">IF('INF S5 272-354'!$AY22="|","|",EI$40+'INF S5 272-354'!$AY22)</f>
        <v>0.70166284722222227</v>
      </c>
      <c r="EJ31" s="88"/>
      <c r="EK31" s="207">
        <f ca="1">IF('INF S5 272-354'!$AY22="|","|",EK$40+'INF S5 272-354'!$AY22)</f>
        <v>0.72249618055555564</v>
      </c>
      <c r="EL31" s="83">
        <f ca="1">IF('INF S5 272-354'!$AY22="|","|",EL$40+'INF S5 272-354'!$AY22)</f>
        <v>0.7433295138888889</v>
      </c>
      <c r="EM31" s="207">
        <f ca="1">IF('INF S5 272-354'!$AY22="|","|",EM$40+'INF S5 272-354'!$AY22)</f>
        <v>0.76416284722222227</v>
      </c>
      <c r="EN31" s="190" t="str">
        <f ca="1">IF('INF S5 272-354'!$BA22="|","|",EN$40+'INF S5 272-354'!$BA22)</f>
        <v>|</v>
      </c>
      <c r="EO31" s="190"/>
      <c r="EP31" s="83">
        <f ca="1">IF('INF S5 272-354'!$AY22="|","|",EP$40+'INF S5 272-354'!$AY22)</f>
        <v>0.78499618055555564</v>
      </c>
      <c r="EQ31" s="83"/>
      <c r="ER31" s="207">
        <f ca="1">IF('INF S5 272-354'!$AY22="|","|",ER$40+'INF S5 272-354'!$AY22)</f>
        <v>0.80582951388888902</v>
      </c>
      <c r="ES31" s="87"/>
      <c r="ET31" s="83">
        <f ca="1">IF('INF S5 272-354'!$AY22="|","|",ET$40+'INF S5 272-354'!$AY22)</f>
        <v>0.84749618055555564</v>
      </c>
      <c r="EU31" s="207">
        <f ca="1">IF('INF S5 272-354'!$AY22="|","|",EU$40+'INF S5 272-354'!$AY22)</f>
        <v>0.88916284722222227</v>
      </c>
      <c r="EV31" s="207"/>
      <c r="EW31" s="83">
        <f ca="1">IF('INF S5 272-354'!$AY22="|","|",EW$40+'INF S5 272-354'!$AY22)</f>
        <v>0.93082951388888902</v>
      </c>
      <c r="EX31" s="190" t="str">
        <f ca="1">IF('INF S5 272-354'!$BA22="|","|",EX$40+'INF S5 272-354'!$BA22)</f>
        <v>|</v>
      </c>
      <c r="EY31" s="190"/>
      <c r="EZ31" s="83">
        <f ca="1">IF('INF S5 272-354'!$AY22="|","|",EZ$40+'INF S5 272-354'!$AY22)</f>
        <v>0.97249618055555564</v>
      </c>
    </row>
    <row r="32" spans="1:156">
      <c r="A32" s="187">
        <f ca="1">'INF S5 272-354'!$AH23</f>
        <v>14.195</v>
      </c>
      <c r="B32" s="286" t="str">
        <f ca="1">'INF S5 272-354'!$AI23</f>
        <v>Złotkowo</v>
      </c>
      <c r="C32" s="89"/>
      <c r="D32" s="83">
        <f ca="1">IF('INF S5 272-354'!$AQ23="|","|",D$27+'INF S5 272-354'!$AQ23)</f>
        <v>0.25946157903439154</v>
      </c>
      <c r="E32" s="207">
        <f ca="1">IF('INF S5 272-354'!$AQ23="|","|",E$27+'INF S5 272-354'!$AQ23)</f>
        <v>0.28057865740740739</v>
      </c>
      <c r="F32" s="190" t="str">
        <f ca="1">IF('INF S5 272-354'!$AS23="|","|",F$27+'INF S5 272-354'!$AS23)</f>
        <v>|</v>
      </c>
      <c r="G32" s="83">
        <f ca="1">IF('INF S5 272-354'!$AQ23="|","|",G$27+'INF S5 272-354'!$AQ23)</f>
        <v>0.30112824570105823</v>
      </c>
      <c r="H32" s="207">
        <f ca="1">IF('INF S5 272-354'!$AQ23="|","|",H$27+'INF S5 272-354'!$AQ23)</f>
        <v>0.32224532407407402</v>
      </c>
      <c r="I32" s="83"/>
      <c r="J32" s="83">
        <f ca="1">IF('INF S5 272-354'!$AQ23="|","|",J$27+'INF S5 272-354'!$AQ23)</f>
        <v>0.34279491236772486</v>
      </c>
      <c r="K32" s="207">
        <f ca="1">IF('INF S5 272-354'!$AQ23="|","|",K$27+'INF S5 272-354'!$AQ23)</f>
        <v>0.36391199074074071</v>
      </c>
      <c r="L32" s="83"/>
      <c r="M32" s="83">
        <f ca="1">IF('INF S5 272-354'!$AQ23="|","|",M$27+'INF S5 272-354'!$AQ23)</f>
        <v>0.38446157903439154</v>
      </c>
      <c r="N32" s="207">
        <f ca="1">IF('INF S5 272-354'!$AQ23="|","|",N$27+'INF S5 272-354'!$AQ23)</f>
        <v>0.40557865740740739</v>
      </c>
      <c r="O32" s="87"/>
      <c r="P32" s="83">
        <f ca="1">IF('INF S5 272-354'!$AQ23="|","|",P$27+'INF S5 272-354'!$AQ23)</f>
        <v>0.44696157903439154</v>
      </c>
      <c r="Q32" s="190" t="str">
        <f ca="1">IF('INF S5 272-354'!$AS23="|","|",Q$27+'INF S5 272-354'!$AS23)</f>
        <v>|</v>
      </c>
      <c r="R32" s="207">
        <f ca="1">IF('INF S5 272-354'!$AQ23="|","|",R$27+'INF S5 272-354'!$AQ23)</f>
        <v>0.48891199074074071</v>
      </c>
      <c r="S32" s="83"/>
      <c r="T32" s="83">
        <f ca="1">IF('INF S5 272-354'!$AQ23="|","|",T$27+'INF S5 272-354'!$AQ23)</f>
        <v>0.53029491236772486</v>
      </c>
      <c r="U32" s="83"/>
      <c r="V32" s="207">
        <f ca="1">IF('INF S5 272-354'!$AQ23="|","|",V$27+'INF S5 272-354'!$AQ23)</f>
        <v>0.57224532407407414</v>
      </c>
      <c r="W32" s="88"/>
      <c r="X32" s="83">
        <f ca="1">IF('INF S5 272-354'!$AQ23="|","|",X$27+'INF S5 272-354'!$AQ23)</f>
        <v>0.61362824570105823</v>
      </c>
      <c r="Y32" s="190" t="str">
        <f ca="1">IF('INF S5 272-354'!$AS23="|","|",Y$27+'INF S5 272-354'!$AS23)</f>
        <v>|</v>
      </c>
      <c r="Z32" s="207">
        <f ca="1">IF('INF S5 272-354'!$AQ23="|","|",Z$27+'INF S5 272-354'!$AQ23)</f>
        <v>0.65557865740740739</v>
      </c>
      <c r="AA32" s="207"/>
      <c r="AB32" s="83">
        <f ca="1">IF('INF S5 272-354'!$AQ23="|","|",AB$27+'INF S5 272-354'!$AQ23)</f>
        <v>0.67612824570105823</v>
      </c>
      <c r="AC32" s="207">
        <f ca="1">IF('INF S5 272-354'!$AQ23="|","|",AC$27+'INF S5 272-354'!$AQ23)</f>
        <v>0.69724532407407414</v>
      </c>
      <c r="AD32" s="207"/>
      <c r="AE32" s="83">
        <f ca="1">IF('INF S5 272-354'!$AQ23="|","|",AE$27+'INF S5 272-354'!$AQ23)</f>
        <v>0.71779491236772486</v>
      </c>
      <c r="AF32" s="207">
        <f ca="1">IF('INF S5 272-354'!$AQ23="|","|",AF$27+'INF S5 272-354'!$AQ23)</f>
        <v>0.73891199074074077</v>
      </c>
      <c r="AG32" s="83"/>
      <c r="AH32" s="83">
        <f ca="1">IF('INF S5 272-354'!$AQ23="|","|",AH$27+'INF S5 272-354'!$AQ23)</f>
        <v>0.75946157903439149</v>
      </c>
      <c r="AI32" s="207">
        <f ca="1">IF('INF S5 272-354'!$AQ23="|","|",AI$27+'INF S5 272-354'!$AQ23)</f>
        <v>0.78057865740740739</v>
      </c>
      <c r="AJ32" s="190" t="str">
        <f ca="1">IF('INF S5 272-354'!$AS23="|","|",AJ$27+'INF S5 272-354'!$AS23)</f>
        <v>|</v>
      </c>
      <c r="AK32" s="83">
        <f ca="1">IF('INF S5 272-354'!$AQ23="|","|",AK$27+'INF S5 272-354'!$AQ23)</f>
        <v>0.80112824570105812</v>
      </c>
      <c r="AL32" s="207">
        <f ca="1">IF('INF S5 272-354'!$AQ23="|","|",AL$27+'INF S5 272-354'!$AQ23)</f>
        <v>0.82224532407407414</v>
      </c>
      <c r="AM32" s="83"/>
      <c r="AN32" s="83">
        <f ca="1">IF('INF S5 272-354'!$AQ23="|","|",AN$27+'INF S5 272-354'!$AQ23)</f>
        <v>0.86362824570105812</v>
      </c>
      <c r="AO32" s="83"/>
      <c r="AP32" s="207">
        <f ca="1">IF('INF S5 272-354'!$AQ23="|","|",AP$27+'INF S5 272-354'!$AQ23)</f>
        <v>0.90557865740740739</v>
      </c>
      <c r="AQ32" s="88"/>
      <c r="AR32" s="83">
        <f ca="1">IF('INF S5 272-354'!$AQ23="|","|",AR$27+'INF S5 272-354'!$AQ23)</f>
        <v>0.94696157903439149</v>
      </c>
      <c r="AS32" s="207"/>
      <c r="AT32" s="83">
        <f ca="1">IF('INF S5 272-354'!$AQ23="|","|",AT$27+'INF S5 272-354'!$AQ23)</f>
        <v>0.98862824570105812</v>
      </c>
      <c r="AU32" s="83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Z32" s="187">
        <f ca="1">'INF S5 272-354'!$AH23</f>
        <v>14.195</v>
      </c>
      <c r="DA32" s="286" t="str">
        <f ca="1">'INF S5 272-354'!$AI23</f>
        <v>Złotkowo</v>
      </c>
      <c r="DB32" s="89"/>
      <c r="DC32" s="207">
        <f ca="1">IF('INF S5 272-354'!$AY23="|","|",DC$40+'INF S5 272-354'!$AY23)</f>
        <v>0.20011798611111109</v>
      </c>
      <c r="DD32" s="2"/>
      <c r="DE32" s="88"/>
      <c r="DF32" s="83">
        <f ca="1">IF('INF S5 272-354'!$AY23="|","|",DF$40+'INF S5 272-354'!$AY23)</f>
        <v>0.24178465277777778</v>
      </c>
      <c r="DG32" s="83"/>
      <c r="DH32" s="207">
        <f ca="1">IF('INF S5 272-354'!$AY23="|","|",DH$40+'INF S5 272-354'!$AY23)</f>
        <v>0.26261798611111109</v>
      </c>
      <c r="DI32" s="83">
        <f ca="1">IF('INF S5 272-354'!$AY23="|","|",DI$40+'INF S5 272-354'!$AY23)</f>
        <v>0.28345131944444446</v>
      </c>
      <c r="DJ32" s="207">
        <f ca="1">IF('INF S5 272-354'!$AY23="|","|",DJ$40+'INF S5 272-354'!$AY23)</f>
        <v>0.30428465277777778</v>
      </c>
      <c r="DK32" s="207"/>
      <c r="DL32" s="83">
        <f ca="1">IF('INF S5 272-354'!$AY23="|","|",DL$40+'INF S5 272-354'!$AY23)</f>
        <v>0.32511798611111115</v>
      </c>
      <c r="DM32" s="207">
        <f ca="1">IF('INF S5 272-354'!$AY23="|","|",DM$40+'INF S5 272-354'!$AY23)</f>
        <v>0.34595131944444446</v>
      </c>
      <c r="DN32" s="207"/>
      <c r="DO32" s="83">
        <f ca="1">IF('INF S5 272-354'!$AY23="|","|",DO$40+'INF S5 272-354'!$AY23)</f>
        <v>0.36678465277777778</v>
      </c>
      <c r="DP32" s="87"/>
      <c r="DQ32" s="207">
        <f ca="1">IF('INF S5 272-354'!$AY23="|","|",DQ$40+'INF S5 272-354'!$AY23)</f>
        <v>0.38761798611111109</v>
      </c>
      <c r="DR32" s="83">
        <f ca="1">IF('INF S5 272-354'!$AY23="|","|",DR$40+'INF S5 272-354'!$AY23)</f>
        <v>0.42928465277777778</v>
      </c>
      <c r="DS32" s="190" t="str">
        <f ca="1">IF('INF S5 272-354'!$BA23="|","|",DS$40+'INF S5 272-354'!$BA23)</f>
        <v>|</v>
      </c>
      <c r="DT32" s="83"/>
      <c r="DU32" s="87"/>
      <c r="DV32" s="207">
        <f ca="1">IF('INF S5 272-354'!$AY23="|","|",DV$40+'INF S5 272-354'!$AY23)</f>
        <v>0.47095131944444446</v>
      </c>
      <c r="DW32" s="88"/>
      <c r="DX32" s="83">
        <f ca="1">IF('INF S5 272-354'!$AY23="|","|",DX$40+'INF S5 272-354'!$AY23)</f>
        <v>0.51261798611111109</v>
      </c>
      <c r="DY32" s="83"/>
      <c r="DZ32" s="207">
        <f ca="1">IF('INF S5 272-354'!$AY23="|","|",DZ$40+'INF S5 272-354'!$AY23)</f>
        <v>0.55428465277777772</v>
      </c>
      <c r="EA32" s="83">
        <f ca="1">IF('INF S5 272-354'!$AY23="|","|",EA$40+'INF S5 272-354'!$AY23)</f>
        <v>0.59595131944444435</v>
      </c>
      <c r="EB32" s="190" t="str">
        <f ca="1">IF('INF S5 272-354'!$BA23="|","|",EB$40+'INF S5 272-354'!$BA23)</f>
        <v>|</v>
      </c>
      <c r="EC32" s="83"/>
      <c r="ED32" s="87"/>
      <c r="EE32" s="207">
        <f ca="1">IF('INF S5 272-354'!$AY23="|","|",EE$40+'INF S5 272-354'!$AY23)</f>
        <v>0.63761798611111109</v>
      </c>
      <c r="EF32" s="83">
        <f ca="1">IF('INF S5 272-354'!$AY23="|","|",EF$40+'INF S5 272-354'!$AY23)</f>
        <v>0.65845131944444435</v>
      </c>
      <c r="EG32" s="83"/>
      <c r="EH32" s="207">
        <f ca="1">IF('INF S5 272-354'!$AY23="|","|",EH$40+'INF S5 272-354'!$AY23)</f>
        <v>0.67928465277777772</v>
      </c>
      <c r="EI32" s="83">
        <f ca="1">IF('INF S5 272-354'!$AY23="|","|",EI$40+'INF S5 272-354'!$AY23)</f>
        <v>0.70011798611111109</v>
      </c>
      <c r="EJ32" s="88"/>
      <c r="EK32" s="207">
        <f ca="1">IF('INF S5 272-354'!$AY23="|","|",EK$40+'INF S5 272-354'!$AY23)</f>
        <v>0.72095131944444446</v>
      </c>
      <c r="EL32" s="83">
        <f ca="1">IF('INF S5 272-354'!$AY23="|","|",EL$40+'INF S5 272-354'!$AY23)</f>
        <v>0.74178465277777772</v>
      </c>
      <c r="EM32" s="207">
        <f ca="1">IF('INF S5 272-354'!$AY23="|","|",EM$40+'INF S5 272-354'!$AY23)</f>
        <v>0.76261798611111109</v>
      </c>
      <c r="EN32" s="190" t="str">
        <f ca="1">IF('INF S5 272-354'!$BA23="|","|",EN$40+'INF S5 272-354'!$BA23)</f>
        <v>|</v>
      </c>
      <c r="EO32" s="190"/>
      <c r="EP32" s="83">
        <f ca="1">IF('INF S5 272-354'!$AY23="|","|",EP$40+'INF S5 272-354'!$AY23)</f>
        <v>0.78345131944444446</v>
      </c>
      <c r="EQ32" s="83"/>
      <c r="ER32" s="207">
        <f ca="1">IF('INF S5 272-354'!$AY23="|","|",ER$40+'INF S5 272-354'!$AY23)</f>
        <v>0.80428465277777783</v>
      </c>
      <c r="ES32" s="87"/>
      <c r="ET32" s="83">
        <f ca="1">IF('INF S5 272-354'!$AY23="|","|",ET$40+'INF S5 272-354'!$AY23)</f>
        <v>0.84595131944444446</v>
      </c>
      <c r="EU32" s="207">
        <f ca="1">IF('INF S5 272-354'!$AY23="|","|",EU$40+'INF S5 272-354'!$AY23)</f>
        <v>0.88761798611111109</v>
      </c>
      <c r="EV32" s="207"/>
      <c r="EW32" s="83">
        <f ca="1">IF('INF S5 272-354'!$AY23="|","|",EW$40+'INF S5 272-354'!$AY23)</f>
        <v>0.92928465277777783</v>
      </c>
      <c r="EX32" s="190" t="str">
        <f ca="1">IF('INF S5 272-354'!$BA23="|","|",EX$40+'INF S5 272-354'!$BA23)</f>
        <v>|</v>
      </c>
      <c r="EY32" s="190"/>
      <c r="EZ32" s="83">
        <f ca="1">IF('INF S5 272-354'!$AY23="|","|",EZ$40+'INF S5 272-354'!$AY23)</f>
        <v>0.97095131944444446</v>
      </c>
    </row>
    <row r="33" spans="1:156">
      <c r="A33" s="187">
        <f ca="1">'INF S5 272-354'!$AH24</f>
        <v>16.805</v>
      </c>
      <c r="B33" s="154" t="str">
        <f ca="1">'INF S5 272-354'!$AI24</f>
        <v>Golęczewo</v>
      </c>
      <c r="C33" s="89"/>
      <c r="D33" s="83">
        <f ca="1">IF('INF S5 272-354'!$AQ24="|","|",D$27+'INF S5 272-354'!$AQ24)</f>
        <v>0.26132650958994713</v>
      </c>
      <c r="E33" s="207">
        <f ca="1">IF('INF S5 272-354'!$AQ24="|","|",E$27+'INF S5 272-354'!$AQ24)</f>
        <v>0.28244358796296298</v>
      </c>
      <c r="F33" s="190" t="str">
        <f ca="1">IF('INF S5 272-354'!$AS24="|","|",F$27+'INF S5 272-354'!$AS24)</f>
        <v>|</v>
      </c>
      <c r="G33" s="83">
        <f ca="1">IF('INF S5 272-354'!$AQ24="|","|",G$27+'INF S5 272-354'!$AQ24)</f>
        <v>0.30299317625661382</v>
      </c>
      <c r="H33" s="207">
        <f ca="1">IF('INF S5 272-354'!$AQ24="|","|",H$27+'INF S5 272-354'!$AQ24)</f>
        <v>0.32411025462962961</v>
      </c>
      <c r="I33" s="83"/>
      <c r="J33" s="83">
        <f ca="1">IF('INF S5 272-354'!$AQ24="|","|",J$27+'INF S5 272-354'!$AQ24)</f>
        <v>0.34465984292328045</v>
      </c>
      <c r="K33" s="207">
        <f ca="1">IF('INF S5 272-354'!$AQ24="|","|",K$27+'INF S5 272-354'!$AQ24)</f>
        <v>0.3657769212962963</v>
      </c>
      <c r="L33" s="83"/>
      <c r="M33" s="83">
        <f ca="1">IF('INF S5 272-354'!$AQ24="|","|",M$27+'INF S5 272-354'!$AQ24)</f>
        <v>0.38632650958994713</v>
      </c>
      <c r="N33" s="207">
        <f ca="1">IF('INF S5 272-354'!$AQ24="|","|",N$27+'INF S5 272-354'!$AQ24)</f>
        <v>0.40744358796296298</v>
      </c>
      <c r="O33" s="87"/>
      <c r="P33" s="83">
        <f ca="1">IF('INF S5 272-354'!$AQ24="|","|",P$27+'INF S5 272-354'!$AQ24)</f>
        <v>0.44882650958994713</v>
      </c>
      <c r="Q33" s="190" t="str">
        <f ca="1">IF('INF S5 272-354'!$AS24="|","|",Q$27+'INF S5 272-354'!$AS24)</f>
        <v>|</v>
      </c>
      <c r="R33" s="207">
        <f ca="1">IF('INF S5 272-354'!$AQ24="|","|",R$27+'INF S5 272-354'!$AQ24)</f>
        <v>0.4907769212962963</v>
      </c>
      <c r="S33" s="83"/>
      <c r="T33" s="83">
        <f ca="1">IF('INF S5 272-354'!$AQ24="|","|",T$27+'INF S5 272-354'!$AQ24)</f>
        <v>0.53215984292328034</v>
      </c>
      <c r="U33" s="83"/>
      <c r="V33" s="207">
        <f ca="1">IF('INF S5 272-354'!$AQ24="|","|",V$27+'INF S5 272-354'!$AQ24)</f>
        <v>0.57411025462962961</v>
      </c>
      <c r="W33" s="88"/>
      <c r="X33" s="83">
        <f ca="1">IF('INF S5 272-354'!$AQ24="|","|",X$27+'INF S5 272-354'!$AQ24)</f>
        <v>0.61549317625661371</v>
      </c>
      <c r="Y33" s="190" t="str">
        <f ca="1">IF('INF S5 272-354'!$AS24="|","|",Y$27+'INF S5 272-354'!$AS24)</f>
        <v>|</v>
      </c>
      <c r="Z33" s="207">
        <f ca="1">IF('INF S5 272-354'!$AQ24="|","|",Z$27+'INF S5 272-354'!$AQ24)</f>
        <v>0.65744358796296287</v>
      </c>
      <c r="AA33" s="207"/>
      <c r="AB33" s="83">
        <f ca="1">IF('INF S5 272-354'!$AQ24="|","|",AB$27+'INF S5 272-354'!$AQ24)</f>
        <v>0.67799317625661371</v>
      </c>
      <c r="AC33" s="207">
        <f ca="1">IF('INF S5 272-354'!$AQ24="|","|",AC$27+'INF S5 272-354'!$AQ24)</f>
        <v>0.69911025462962961</v>
      </c>
      <c r="AD33" s="207"/>
      <c r="AE33" s="83">
        <f ca="1">IF('INF S5 272-354'!$AQ24="|","|",AE$27+'INF S5 272-354'!$AQ24)</f>
        <v>0.71965984292328034</v>
      </c>
      <c r="AF33" s="207">
        <f ca="1">IF('INF S5 272-354'!$AQ24="|","|",AF$27+'INF S5 272-354'!$AQ24)</f>
        <v>0.74077692129629624</v>
      </c>
      <c r="AG33" s="83"/>
      <c r="AH33" s="83">
        <f ca="1">IF('INF S5 272-354'!$AQ24="|","|",AH$27+'INF S5 272-354'!$AQ24)</f>
        <v>0.76132650958994696</v>
      </c>
      <c r="AI33" s="207">
        <f ca="1">IF('INF S5 272-354'!$AQ24="|","|",AI$27+'INF S5 272-354'!$AQ24)</f>
        <v>0.78244358796296287</v>
      </c>
      <c r="AJ33" s="190" t="str">
        <f ca="1">IF('INF S5 272-354'!$AS24="|","|",AJ$27+'INF S5 272-354'!$AS24)</f>
        <v>|</v>
      </c>
      <c r="AK33" s="83">
        <f ca="1">IF('INF S5 272-354'!$AQ24="|","|",AK$27+'INF S5 272-354'!$AQ24)</f>
        <v>0.80299317625661359</v>
      </c>
      <c r="AL33" s="207">
        <f ca="1">IF('INF S5 272-354'!$AQ24="|","|",AL$27+'INF S5 272-354'!$AQ24)</f>
        <v>0.82411025462962961</v>
      </c>
      <c r="AM33" s="83"/>
      <c r="AN33" s="83">
        <f ca="1">IF('INF S5 272-354'!$AQ24="|","|",AN$27+'INF S5 272-354'!$AQ24)</f>
        <v>0.86549317625661359</v>
      </c>
      <c r="AO33" s="83"/>
      <c r="AP33" s="207">
        <f ca="1">IF('INF S5 272-354'!$AQ24="|","|",AP$27+'INF S5 272-354'!$AQ24)</f>
        <v>0.90744358796296287</v>
      </c>
      <c r="AQ33" s="88"/>
      <c r="AR33" s="83">
        <f ca="1">IF('INF S5 272-354'!$AQ24="|","|",AR$27+'INF S5 272-354'!$AQ24)</f>
        <v>0.94882650958994696</v>
      </c>
      <c r="AS33" s="207"/>
      <c r="AT33" s="83">
        <f ca="1">IF('INF S5 272-354'!$AQ24="|","|",AT$27+'INF S5 272-354'!$AQ24)</f>
        <v>0.99049317625661359</v>
      </c>
      <c r="AU33" s="83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Z33" s="187">
        <f ca="1">'INF S5 272-354'!$AH24</f>
        <v>16.805</v>
      </c>
      <c r="DA33" s="154" t="str">
        <f ca="1">'INF S5 272-354'!$AI24</f>
        <v>Golęczewo</v>
      </c>
      <c r="DB33" s="89"/>
      <c r="DC33" s="207">
        <f ca="1">IF('INF S5 272-354'!$AY24="|","|",DC$40+'INF S5 272-354'!$AY24)</f>
        <v>0.19825305555555556</v>
      </c>
      <c r="DD33" s="2"/>
      <c r="DE33" s="88"/>
      <c r="DF33" s="83">
        <f ca="1">IF('INF S5 272-354'!$AY24="|","|",DF$40+'INF S5 272-354'!$AY24)</f>
        <v>0.23991972222222221</v>
      </c>
      <c r="DG33" s="83"/>
      <c r="DH33" s="207">
        <f ca="1">IF('INF S5 272-354'!$AY24="|","|",DH$40+'INF S5 272-354'!$AY24)</f>
        <v>0.26075305555555556</v>
      </c>
      <c r="DI33" s="83">
        <f ca="1">IF('INF S5 272-354'!$AY24="|","|",DI$40+'INF S5 272-354'!$AY24)</f>
        <v>0.28158638888888887</v>
      </c>
      <c r="DJ33" s="207">
        <f ca="1">IF('INF S5 272-354'!$AY24="|","|",DJ$40+'INF S5 272-354'!$AY24)</f>
        <v>0.30241972222222219</v>
      </c>
      <c r="DK33" s="207"/>
      <c r="DL33" s="83">
        <f ca="1">IF('INF S5 272-354'!$AY24="|","|",DL$40+'INF S5 272-354'!$AY24)</f>
        <v>0.32325305555555556</v>
      </c>
      <c r="DM33" s="207">
        <f ca="1">IF('INF S5 272-354'!$AY24="|","|",DM$40+'INF S5 272-354'!$AY24)</f>
        <v>0.34408638888888887</v>
      </c>
      <c r="DN33" s="207"/>
      <c r="DO33" s="83">
        <f ca="1">IF('INF S5 272-354'!$AY24="|","|",DO$40+'INF S5 272-354'!$AY24)</f>
        <v>0.36491972222222219</v>
      </c>
      <c r="DP33" s="87"/>
      <c r="DQ33" s="207">
        <f ca="1">IF('INF S5 272-354'!$AY24="|","|",DQ$40+'INF S5 272-354'!$AY24)</f>
        <v>0.3857530555555555</v>
      </c>
      <c r="DR33" s="83">
        <f ca="1">IF('INF S5 272-354'!$AY24="|","|",DR$40+'INF S5 272-354'!$AY24)</f>
        <v>0.42741972222222219</v>
      </c>
      <c r="DS33" s="190" t="str">
        <f ca="1">IF('INF S5 272-354'!$BA24="|","|",DS$40+'INF S5 272-354'!$BA24)</f>
        <v>|</v>
      </c>
      <c r="DT33" s="83"/>
      <c r="DU33" s="87"/>
      <c r="DV33" s="207">
        <f ca="1">IF('INF S5 272-354'!$AY24="|","|",DV$40+'INF S5 272-354'!$AY24)</f>
        <v>0.46908638888888887</v>
      </c>
      <c r="DW33" s="88"/>
      <c r="DX33" s="83">
        <f ca="1">IF('INF S5 272-354'!$AY24="|","|",DX$40+'INF S5 272-354'!$AY24)</f>
        <v>0.5107530555555555</v>
      </c>
      <c r="DY33" s="83"/>
      <c r="DZ33" s="207">
        <f ca="1">IF('INF S5 272-354'!$AY24="|","|",DZ$40+'INF S5 272-354'!$AY24)</f>
        <v>0.55241972222222224</v>
      </c>
      <c r="EA33" s="83">
        <f ca="1">IF('INF S5 272-354'!$AY24="|","|",EA$40+'INF S5 272-354'!$AY24)</f>
        <v>0.59408638888888887</v>
      </c>
      <c r="EB33" s="190" t="str">
        <f ca="1">IF('INF S5 272-354'!$BA24="|","|",EB$40+'INF S5 272-354'!$BA24)</f>
        <v>|</v>
      </c>
      <c r="EC33" s="83"/>
      <c r="ED33" s="87"/>
      <c r="EE33" s="207">
        <f ca="1">IF('INF S5 272-354'!$AY24="|","|",EE$40+'INF S5 272-354'!$AY24)</f>
        <v>0.63575305555555561</v>
      </c>
      <c r="EF33" s="83">
        <f ca="1">IF('INF S5 272-354'!$AY24="|","|",EF$40+'INF S5 272-354'!$AY24)</f>
        <v>0.65658638888888887</v>
      </c>
      <c r="EG33" s="83"/>
      <c r="EH33" s="207">
        <f ca="1">IF('INF S5 272-354'!$AY24="|","|",EH$40+'INF S5 272-354'!$AY24)</f>
        <v>0.67741972222222224</v>
      </c>
      <c r="EI33" s="83">
        <f ca="1">IF('INF S5 272-354'!$AY24="|","|",EI$40+'INF S5 272-354'!$AY24)</f>
        <v>0.69825305555555561</v>
      </c>
      <c r="EJ33" s="88"/>
      <c r="EK33" s="207">
        <f ca="1">IF('INF S5 272-354'!$AY24="|","|",EK$40+'INF S5 272-354'!$AY24)</f>
        <v>0.71908638888888898</v>
      </c>
      <c r="EL33" s="83">
        <f ca="1">IF('INF S5 272-354'!$AY24="|","|",EL$40+'INF S5 272-354'!$AY24)</f>
        <v>0.73991972222222224</v>
      </c>
      <c r="EM33" s="207">
        <f ca="1">IF('INF S5 272-354'!$AY24="|","|",EM$40+'INF S5 272-354'!$AY24)</f>
        <v>0.76075305555555561</v>
      </c>
      <c r="EN33" s="190" t="str">
        <f ca="1">IF('INF S5 272-354'!$BA24="|","|",EN$40+'INF S5 272-354'!$BA24)</f>
        <v>|</v>
      </c>
      <c r="EO33" s="190"/>
      <c r="EP33" s="83">
        <f ca="1">IF('INF S5 272-354'!$AY24="|","|",EP$40+'INF S5 272-354'!$AY24)</f>
        <v>0.78158638888888898</v>
      </c>
      <c r="EQ33" s="83"/>
      <c r="ER33" s="207">
        <f ca="1">IF('INF S5 272-354'!$AY24="|","|",ER$40+'INF S5 272-354'!$AY24)</f>
        <v>0.80241972222222235</v>
      </c>
      <c r="ES33" s="87"/>
      <c r="ET33" s="83">
        <f ca="1">IF('INF S5 272-354'!$AY24="|","|",ET$40+'INF S5 272-354'!$AY24)</f>
        <v>0.84408638888888898</v>
      </c>
      <c r="EU33" s="207">
        <f ca="1">IF('INF S5 272-354'!$AY24="|","|",EU$40+'INF S5 272-354'!$AY24)</f>
        <v>0.88575305555555561</v>
      </c>
      <c r="EV33" s="207"/>
      <c r="EW33" s="83">
        <f ca="1">IF('INF S5 272-354'!$AY24="|","|",EW$40+'INF S5 272-354'!$AY24)</f>
        <v>0.92741972222222235</v>
      </c>
      <c r="EX33" s="190" t="str">
        <f ca="1">IF('INF S5 272-354'!$BA24="|","|",EX$40+'INF S5 272-354'!$BA24)</f>
        <v>|</v>
      </c>
      <c r="EY33" s="190"/>
      <c r="EZ33" s="83">
        <f ca="1">IF('INF S5 272-354'!$AY24="|","|",EZ$40+'INF S5 272-354'!$AY24)</f>
        <v>0.96908638888888898</v>
      </c>
    </row>
    <row r="34" spans="1:156">
      <c r="A34" s="187">
        <f ca="1">'INF S5 272-354'!$AH25</f>
        <v>19.645</v>
      </c>
      <c r="B34" s="154" t="str">
        <f ca="1">'INF S5 272-354'!$AI25</f>
        <v>Chludowo</v>
      </c>
      <c r="C34" s="89"/>
      <c r="D34" s="83">
        <f ca="1">IF('INF S5 272-354'!$AQ25="|","|",D$27+'INF S5 272-354'!$AQ25)</f>
        <v>0.26327928736772488</v>
      </c>
      <c r="E34" s="207">
        <f ca="1">IF('INF S5 272-354'!$AQ25="|","|",E$27+'INF S5 272-354'!$AQ25)</f>
        <v>0.28439636574074073</v>
      </c>
      <c r="F34" s="190" t="str">
        <f ca="1">IF('INF S5 272-354'!$AS25="|","|",F$27+'INF S5 272-354'!$AS25)</f>
        <v>|</v>
      </c>
      <c r="G34" s="83">
        <f ca="1">IF('INF S5 272-354'!$AQ25="|","|",G$27+'INF S5 272-354'!$AQ25)</f>
        <v>0.30494595403439156</v>
      </c>
      <c r="H34" s="207">
        <f ca="1">IF('INF S5 272-354'!$AQ25="|","|",H$27+'INF S5 272-354'!$AQ25)</f>
        <v>0.32606303240740736</v>
      </c>
      <c r="I34" s="83"/>
      <c r="J34" s="83">
        <f ca="1">IF('INF S5 272-354'!$AQ25="|","|",J$27+'INF S5 272-354'!$AQ25)</f>
        <v>0.34661262070105819</v>
      </c>
      <c r="K34" s="207">
        <f ca="1">IF('INF S5 272-354'!$AQ25="|","|",K$27+'INF S5 272-354'!$AQ25)</f>
        <v>0.36772969907407405</v>
      </c>
      <c r="L34" s="83"/>
      <c r="M34" s="83">
        <f ca="1">IF('INF S5 272-354'!$AQ25="|","|",M$27+'INF S5 272-354'!$AQ25)</f>
        <v>0.38827928736772488</v>
      </c>
      <c r="N34" s="207">
        <f ca="1">IF('INF S5 272-354'!$AQ25="|","|",N$27+'INF S5 272-354'!$AQ25)</f>
        <v>0.40939636574074073</v>
      </c>
      <c r="O34" s="87"/>
      <c r="P34" s="83">
        <f ca="1">IF('INF S5 272-354'!$AQ25="|","|",P$27+'INF S5 272-354'!$AQ25)</f>
        <v>0.45077928736772488</v>
      </c>
      <c r="Q34" s="190" t="str">
        <f ca="1">IF('INF S5 272-354'!$AS25="|","|",Q$27+'INF S5 272-354'!$AS25)</f>
        <v>|</v>
      </c>
      <c r="R34" s="207">
        <f ca="1">IF('INF S5 272-354'!$AQ25="|","|",R$27+'INF S5 272-354'!$AQ25)</f>
        <v>0.49272969907407405</v>
      </c>
      <c r="S34" s="83"/>
      <c r="T34" s="83">
        <f ca="1">IF('INF S5 272-354'!$AQ25="|","|",T$27+'INF S5 272-354'!$AQ25)</f>
        <v>0.53411262070105814</v>
      </c>
      <c r="U34" s="83"/>
      <c r="V34" s="207">
        <f ca="1">IF('INF S5 272-354'!$AQ25="|","|",V$27+'INF S5 272-354'!$AQ25)</f>
        <v>0.57606303240740742</v>
      </c>
      <c r="W34" s="88"/>
      <c r="X34" s="83">
        <f ca="1">IF('INF S5 272-354'!$AQ25="|","|",X$27+'INF S5 272-354'!$AQ25)</f>
        <v>0.61744595403439151</v>
      </c>
      <c r="Y34" s="190" t="str">
        <f ca="1">IF('INF S5 272-354'!$AS25="|","|",Y$27+'INF S5 272-354'!$AS25)</f>
        <v>|</v>
      </c>
      <c r="Z34" s="207">
        <f ca="1">IF('INF S5 272-354'!$AQ25="|","|",Z$27+'INF S5 272-354'!$AQ25)</f>
        <v>0.65939636574074068</v>
      </c>
      <c r="AA34" s="207"/>
      <c r="AB34" s="83">
        <f ca="1">IF('INF S5 272-354'!$AQ25="|","|",AB$27+'INF S5 272-354'!$AQ25)</f>
        <v>0.67994595403439151</v>
      </c>
      <c r="AC34" s="207">
        <f ca="1">IF('INF S5 272-354'!$AQ25="|","|",AC$27+'INF S5 272-354'!$AQ25)</f>
        <v>0.70106303240740742</v>
      </c>
      <c r="AD34" s="207"/>
      <c r="AE34" s="83">
        <f ca="1">IF('INF S5 272-354'!$AQ25="|","|",AE$27+'INF S5 272-354'!$AQ25)</f>
        <v>0.72161262070105814</v>
      </c>
      <c r="AF34" s="207">
        <f ca="1">IF('INF S5 272-354'!$AQ25="|","|",AF$27+'INF S5 272-354'!$AQ25)</f>
        <v>0.74272969907407405</v>
      </c>
      <c r="AG34" s="83"/>
      <c r="AH34" s="83">
        <f ca="1">IF('INF S5 272-354'!$AQ25="|","|",AH$27+'INF S5 272-354'!$AQ25)</f>
        <v>0.76327928736772477</v>
      </c>
      <c r="AI34" s="207">
        <f ca="1">IF('INF S5 272-354'!$AQ25="|","|",AI$27+'INF S5 272-354'!$AQ25)</f>
        <v>0.78439636574074068</v>
      </c>
      <c r="AJ34" s="190" t="str">
        <f ca="1">IF('INF S5 272-354'!$AS25="|","|",AJ$27+'INF S5 272-354'!$AS25)</f>
        <v>|</v>
      </c>
      <c r="AK34" s="83">
        <f ca="1">IF('INF S5 272-354'!$AQ25="|","|",AK$27+'INF S5 272-354'!$AQ25)</f>
        <v>0.8049459540343914</v>
      </c>
      <c r="AL34" s="207">
        <f ca="1">IF('INF S5 272-354'!$AQ25="|","|",AL$27+'INF S5 272-354'!$AQ25)</f>
        <v>0.82606303240740742</v>
      </c>
      <c r="AM34" s="83"/>
      <c r="AN34" s="83">
        <f ca="1">IF('INF S5 272-354'!$AQ25="|","|",AN$27+'INF S5 272-354'!$AQ25)</f>
        <v>0.8674459540343914</v>
      </c>
      <c r="AO34" s="83"/>
      <c r="AP34" s="207">
        <f ca="1">IF('INF S5 272-354'!$AQ25="|","|",AP$27+'INF S5 272-354'!$AQ25)</f>
        <v>0.90939636574074068</v>
      </c>
      <c r="AQ34" s="88"/>
      <c r="AR34" s="83">
        <f ca="1">IF('INF S5 272-354'!$AQ25="|","|",AR$27+'INF S5 272-354'!$AQ25)</f>
        <v>0.95077928736772477</v>
      </c>
      <c r="AS34" s="207"/>
      <c r="AT34" s="83">
        <f ca="1">IF('INF S5 272-354'!$AQ25="|","|",AT$27+'INF S5 272-354'!$AQ25)</f>
        <v>0.9924459540343914</v>
      </c>
      <c r="AU34" s="83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D34" s="175"/>
      <c r="CE34" s="175"/>
      <c r="CF34" s="175"/>
      <c r="CG34" s="175"/>
      <c r="CH34" s="175"/>
      <c r="CI34" s="175"/>
      <c r="CJ34" s="175"/>
      <c r="CK34" s="175"/>
      <c r="CL34" s="175"/>
      <c r="CM34" s="175"/>
      <c r="CN34" s="175"/>
      <c r="CO34" s="175"/>
      <c r="CP34" s="175"/>
      <c r="CQ34" s="175"/>
      <c r="CR34" s="175"/>
      <c r="CS34" s="175"/>
      <c r="CT34" s="175"/>
      <c r="CU34" s="175"/>
      <c r="CV34" s="175"/>
      <c r="CW34" s="175"/>
      <c r="CX34" s="175"/>
      <c r="CZ34" s="187">
        <f ca="1">'INF S5 272-354'!$AH25</f>
        <v>19.645</v>
      </c>
      <c r="DA34" s="154" t="str">
        <f ca="1">'INF S5 272-354'!$AI25</f>
        <v>Chludowo</v>
      </c>
      <c r="DB34" s="89"/>
      <c r="DC34" s="207">
        <f ca="1">IF('INF S5 272-354'!$AY25="|","|",DC$40+'INF S5 272-354'!$AY25)</f>
        <v>0.19630027777777778</v>
      </c>
      <c r="DD34" s="2"/>
      <c r="DE34" s="88"/>
      <c r="DF34" s="83">
        <f ca="1">IF('INF S5 272-354'!$AY25="|","|",DF$40+'INF S5 272-354'!$AY25)</f>
        <v>0.23796694444444444</v>
      </c>
      <c r="DG34" s="83"/>
      <c r="DH34" s="207">
        <f ca="1">IF('INF S5 272-354'!$AY25="|","|",DH$40+'INF S5 272-354'!$AY25)</f>
        <v>0.25880027777777775</v>
      </c>
      <c r="DI34" s="83">
        <f ca="1">IF('INF S5 272-354'!$AY25="|","|",DI$40+'INF S5 272-354'!$AY25)</f>
        <v>0.27963361111111112</v>
      </c>
      <c r="DJ34" s="207">
        <f ca="1">IF('INF S5 272-354'!$AY25="|","|",DJ$40+'INF S5 272-354'!$AY25)</f>
        <v>0.30046694444444444</v>
      </c>
      <c r="DK34" s="207"/>
      <c r="DL34" s="83">
        <f ca="1">IF('INF S5 272-354'!$AY25="|","|",DL$40+'INF S5 272-354'!$AY25)</f>
        <v>0.32130027777777781</v>
      </c>
      <c r="DM34" s="207">
        <f ca="1">IF('INF S5 272-354'!$AY25="|","|",DM$40+'INF S5 272-354'!$AY25)</f>
        <v>0.34213361111111112</v>
      </c>
      <c r="DN34" s="207"/>
      <c r="DO34" s="83">
        <f ca="1">IF('INF S5 272-354'!$AY25="|","|",DO$40+'INF S5 272-354'!$AY25)</f>
        <v>0.36296694444444444</v>
      </c>
      <c r="DP34" s="87"/>
      <c r="DQ34" s="207">
        <f ca="1">IF('INF S5 272-354'!$AY25="|","|",DQ$40+'INF S5 272-354'!$AY25)</f>
        <v>0.38380027777777775</v>
      </c>
      <c r="DR34" s="83">
        <f ca="1">IF('INF S5 272-354'!$AY25="|","|",DR$40+'INF S5 272-354'!$AY25)</f>
        <v>0.42546694444444444</v>
      </c>
      <c r="DS34" s="190" t="str">
        <f ca="1">IF('INF S5 272-354'!$BA25="|","|",DS$40+'INF S5 272-354'!$BA25)</f>
        <v>|</v>
      </c>
      <c r="DT34" s="83"/>
      <c r="DU34" s="87"/>
      <c r="DV34" s="207">
        <f ca="1">IF('INF S5 272-354'!$AY25="|","|",DV$40+'INF S5 272-354'!$AY25)</f>
        <v>0.46713361111111112</v>
      </c>
      <c r="DW34" s="88"/>
      <c r="DX34" s="83">
        <f ca="1">IF('INF S5 272-354'!$AY25="|","|",DX$40+'INF S5 272-354'!$AY25)</f>
        <v>0.5088002777777777</v>
      </c>
      <c r="DY34" s="83"/>
      <c r="DZ34" s="207">
        <f ca="1">IF('INF S5 272-354'!$AY25="|","|",DZ$40+'INF S5 272-354'!$AY25)</f>
        <v>0.55046694444444444</v>
      </c>
      <c r="EA34" s="83">
        <f ca="1">IF('INF S5 272-354'!$AY25="|","|",EA$40+'INF S5 272-354'!$AY25)</f>
        <v>0.59213361111111107</v>
      </c>
      <c r="EB34" s="190" t="str">
        <f ca="1">IF('INF S5 272-354'!$BA25="|","|",EB$40+'INF S5 272-354'!$BA25)</f>
        <v>|</v>
      </c>
      <c r="EC34" s="83"/>
      <c r="ED34" s="87"/>
      <c r="EE34" s="207">
        <f ca="1">IF('INF S5 272-354'!$AY25="|","|",EE$40+'INF S5 272-354'!$AY25)</f>
        <v>0.63380027777777781</v>
      </c>
      <c r="EF34" s="83">
        <f ca="1">IF('INF S5 272-354'!$AY25="|","|",EF$40+'INF S5 272-354'!$AY25)</f>
        <v>0.65463361111111107</v>
      </c>
      <c r="EG34" s="83"/>
      <c r="EH34" s="207">
        <f ca="1">IF('INF S5 272-354'!$AY25="|","|",EH$40+'INF S5 272-354'!$AY25)</f>
        <v>0.67546694444444444</v>
      </c>
      <c r="EI34" s="83">
        <f ca="1">IF('INF S5 272-354'!$AY25="|","|",EI$40+'INF S5 272-354'!$AY25)</f>
        <v>0.69630027777777781</v>
      </c>
      <c r="EJ34" s="88"/>
      <c r="EK34" s="207">
        <f ca="1">IF('INF S5 272-354'!$AY25="|","|",EK$40+'INF S5 272-354'!$AY25)</f>
        <v>0.71713361111111118</v>
      </c>
      <c r="EL34" s="83">
        <f ca="1">IF('INF S5 272-354'!$AY25="|","|",EL$40+'INF S5 272-354'!$AY25)</f>
        <v>0.73796694444444444</v>
      </c>
      <c r="EM34" s="207">
        <f ca="1">IF('INF S5 272-354'!$AY25="|","|",EM$40+'INF S5 272-354'!$AY25)</f>
        <v>0.75880027777777781</v>
      </c>
      <c r="EN34" s="190" t="str">
        <f ca="1">IF('INF S5 272-354'!$BA25="|","|",EN$40+'INF S5 272-354'!$BA25)</f>
        <v>|</v>
      </c>
      <c r="EO34" s="190"/>
      <c r="EP34" s="83">
        <f ca="1">IF('INF S5 272-354'!$AY25="|","|",EP$40+'INF S5 272-354'!$AY25)</f>
        <v>0.77963361111111118</v>
      </c>
      <c r="EQ34" s="83"/>
      <c r="ER34" s="207">
        <f ca="1">IF('INF S5 272-354'!$AY25="|","|",ER$40+'INF S5 272-354'!$AY25)</f>
        <v>0.80046694444444455</v>
      </c>
      <c r="ES34" s="87"/>
      <c r="ET34" s="83">
        <f ca="1">IF('INF S5 272-354'!$AY25="|","|",ET$40+'INF S5 272-354'!$AY25)</f>
        <v>0.84213361111111118</v>
      </c>
      <c r="EU34" s="207">
        <f ca="1">IF('INF S5 272-354'!$AY25="|","|",EU$40+'INF S5 272-354'!$AY25)</f>
        <v>0.88380027777777781</v>
      </c>
      <c r="EV34" s="207"/>
      <c r="EW34" s="83">
        <f ca="1">IF('INF S5 272-354'!$AY25="|","|",EW$40+'INF S5 272-354'!$AY25)</f>
        <v>0.92546694444444455</v>
      </c>
      <c r="EX34" s="190" t="str">
        <f ca="1">IF('INF S5 272-354'!$BA25="|","|",EX$40+'INF S5 272-354'!$BA25)</f>
        <v>|</v>
      </c>
      <c r="EY34" s="190"/>
      <c r="EZ34" s="83">
        <f ca="1">IF('INF S5 272-354'!$AY25="|","|",EZ$40+'INF S5 272-354'!$AY25)</f>
        <v>0.96713361111111118</v>
      </c>
    </row>
    <row r="35" spans="1:156">
      <c r="A35" s="187">
        <f ca="1">'INF S5 272-354'!$AH26</f>
        <v>22.321999999999999</v>
      </c>
      <c r="B35" s="153" t="str">
        <f ca="1">'INF S5 272-354'!$AI26</f>
        <v>Wargowo</v>
      </c>
      <c r="C35" s="89"/>
      <c r="D35" s="83">
        <f ca="1">IF('INF S5 272-354'!$AQ26="|","|",D$27+'INF S5 272-354'!$AQ26)</f>
        <v>0.26516980820105823</v>
      </c>
      <c r="E35" s="207">
        <f ca="1">IF('INF S5 272-354'!$AQ26="|","|",E$27+'INF S5 272-354'!$AQ26)</f>
        <v>0.28628688657407408</v>
      </c>
      <c r="F35" s="190" t="str">
        <f ca="1">IF('INF S5 272-354'!$AS26="|","|",F$27+'INF S5 272-354'!$AS26)</f>
        <v>|</v>
      </c>
      <c r="G35" s="83">
        <f ca="1">IF('INF S5 272-354'!$AQ26="|","|",G$27+'INF S5 272-354'!$AQ26)</f>
        <v>0.30683647486772492</v>
      </c>
      <c r="H35" s="207">
        <f ca="1">IF('INF S5 272-354'!$AQ26="|","|",H$27+'INF S5 272-354'!$AQ26)</f>
        <v>0.32795355324074071</v>
      </c>
      <c r="I35" s="83"/>
      <c r="J35" s="83">
        <f ca="1">IF('INF S5 272-354'!$AQ26="|","|",J$27+'INF S5 272-354'!$AQ26)</f>
        <v>0.34850314153439155</v>
      </c>
      <c r="K35" s="207">
        <f ca="1">IF('INF S5 272-354'!$AQ26="|","|",K$27+'INF S5 272-354'!$AQ26)</f>
        <v>0.3696202199074074</v>
      </c>
      <c r="L35" s="83"/>
      <c r="M35" s="83">
        <f ca="1">IF('INF S5 272-354'!$AQ26="|","|",M$27+'INF S5 272-354'!$AQ26)</f>
        <v>0.39016980820105823</v>
      </c>
      <c r="N35" s="207">
        <f ca="1">IF('INF S5 272-354'!$AQ26="|","|",N$27+'INF S5 272-354'!$AQ26)</f>
        <v>0.41128688657407408</v>
      </c>
      <c r="O35" s="87"/>
      <c r="P35" s="83">
        <f ca="1">IF('INF S5 272-354'!$AQ26="|","|",P$27+'INF S5 272-354'!$AQ26)</f>
        <v>0.45266980820105823</v>
      </c>
      <c r="Q35" s="190" t="str">
        <f ca="1">IF('INF S5 272-354'!$AS26="|","|",Q$27+'INF S5 272-354'!$AS26)</f>
        <v>|</v>
      </c>
      <c r="R35" s="207">
        <f ca="1">IF('INF S5 272-354'!$AQ26="|","|",R$27+'INF S5 272-354'!$AQ26)</f>
        <v>0.4946202199074074</v>
      </c>
      <c r="S35" s="83"/>
      <c r="T35" s="83">
        <f ca="1">IF('INF S5 272-354'!$AQ26="|","|",T$27+'INF S5 272-354'!$AQ26)</f>
        <v>0.53600314153439144</v>
      </c>
      <c r="U35" s="83"/>
      <c r="V35" s="207">
        <f ca="1">IF('INF S5 272-354'!$AQ26="|","|",V$27+'INF S5 272-354'!$AQ26)</f>
        <v>0.57795355324074071</v>
      </c>
      <c r="W35" s="88"/>
      <c r="X35" s="83">
        <f ca="1">IF('INF S5 272-354'!$AQ26="|","|",X$27+'INF S5 272-354'!$AQ26)</f>
        <v>0.61933647486772481</v>
      </c>
      <c r="Y35" s="190" t="str">
        <f ca="1">IF('INF S5 272-354'!$AS26="|","|",Y$27+'INF S5 272-354'!$AS26)</f>
        <v>|</v>
      </c>
      <c r="Z35" s="207">
        <f ca="1">IF('INF S5 272-354'!$AQ26="|","|",Z$27+'INF S5 272-354'!$AQ26)</f>
        <v>0.66128688657407397</v>
      </c>
      <c r="AA35" s="207"/>
      <c r="AB35" s="83">
        <f ca="1">IF('INF S5 272-354'!$AQ26="|","|",AB$27+'INF S5 272-354'!$AQ26)</f>
        <v>0.68183647486772481</v>
      </c>
      <c r="AC35" s="207">
        <f ca="1">IF('INF S5 272-354'!$AQ26="|","|",AC$27+'INF S5 272-354'!$AQ26)</f>
        <v>0.70295355324074071</v>
      </c>
      <c r="AD35" s="207"/>
      <c r="AE35" s="83">
        <f ca="1">IF('INF S5 272-354'!$AQ26="|","|",AE$27+'INF S5 272-354'!$AQ26)</f>
        <v>0.72350314153439144</v>
      </c>
      <c r="AF35" s="207">
        <f ca="1">IF('INF S5 272-354'!$AQ26="|","|",AF$27+'INF S5 272-354'!$AQ26)</f>
        <v>0.74462021990740734</v>
      </c>
      <c r="AG35" s="83"/>
      <c r="AH35" s="83">
        <f ca="1">IF('INF S5 272-354'!$AQ26="|","|",AH$27+'INF S5 272-354'!$AQ26)</f>
        <v>0.76516980820105807</v>
      </c>
      <c r="AI35" s="207">
        <f ca="1">IF('INF S5 272-354'!$AQ26="|","|",AI$27+'INF S5 272-354'!$AQ26)</f>
        <v>0.78628688657407397</v>
      </c>
      <c r="AJ35" s="190" t="str">
        <f ca="1">IF('INF S5 272-354'!$AS26="|","|",AJ$27+'INF S5 272-354'!$AS26)</f>
        <v>|</v>
      </c>
      <c r="AK35" s="83">
        <f ca="1">IF('INF S5 272-354'!$AQ26="|","|",AK$27+'INF S5 272-354'!$AQ26)</f>
        <v>0.8068364748677247</v>
      </c>
      <c r="AL35" s="207">
        <f ca="1">IF('INF S5 272-354'!$AQ26="|","|",AL$27+'INF S5 272-354'!$AQ26)</f>
        <v>0.82795355324074071</v>
      </c>
      <c r="AM35" s="83"/>
      <c r="AN35" s="83">
        <f ca="1">IF('INF S5 272-354'!$AQ26="|","|",AN$27+'INF S5 272-354'!$AQ26)</f>
        <v>0.8693364748677247</v>
      </c>
      <c r="AO35" s="83"/>
      <c r="AP35" s="207">
        <f ca="1">IF('INF S5 272-354'!$AQ26="|","|",AP$27+'INF S5 272-354'!$AQ26)</f>
        <v>0.91128688657407397</v>
      </c>
      <c r="AQ35" s="88"/>
      <c r="AR35" s="83">
        <f ca="1">IF('INF S5 272-354'!$AQ26="|","|",AR$27+'INF S5 272-354'!$AQ26)</f>
        <v>0.95266980820105807</v>
      </c>
      <c r="AS35" s="207"/>
      <c r="AT35" s="83">
        <f ca="1">IF('INF S5 272-354'!$AQ26="|","|",AT$27+'INF S5 272-354'!$AQ26)</f>
        <v>0.9943364748677247</v>
      </c>
      <c r="AU35" s="83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Z35" s="187">
        <f ca="1">'INF S5 272-354'!$AH26</f>
        <v>22.321999999999999</v>
      </c>
      <c r="DA35" s="153" t="str">
        <f ca="1">'INF S5 272-354'!$AI26</f>
        <v>Wargowo</v>
      </c>
      <c r="DB35" s="89"/>
      <c r="DC35" s="207">
        <f ca="1">IF('INF S5 272-354'!$AY26="|","|",DC$40+'INF S5 272-354'!$AY26)</f>
        <v>0.19440975694444443</v>
      </c>
      <c r="DD35" s="2"/>
      <c r="DE35" s="88"/>
      <c r="DF35" s="83">
        <f ca="1">IF('INF S5 272-354'!$AY26="|","|",DF$40+'INF S5 272-354'!$AY26)</f>
        <v>0.23607642361111109</v>
      </c>
      <c r="DG35" s="83"/>
      <c r="DH35" s="207">
        <f ca="1">IF('INF S5 272-354'!$AY26="|","|",DH$40+'INF S5 272-354'!$AY26)</f>
        <v>0.25690975694444446</v>
      </c>
      <c r="DI35" s="83">
        <f ca="1">IF('INF S5 272-354'!$AY26="|","|",DI$40+'INF S5 272-354'!$AY26)</f>
        <v>0.27774309027777777</v>
      </c>
      <c r="DJ35" s="207">
        <f ca="1">IF('INF S5 272-354'!$AY26="|","|",DJ$40+'INF S5 272-354'!$AY26)</f>
        <v>0.29857642361111109</v>
      </c>
      <c r="DK35" s="207"/>
      <c r="DL35" s="83">
        <f ca="1">IF('INF S5 272-354'!$AY26="|","|",DL$40+'INF S5 272-354'!$AY26)</f>
        <v>0.31940975694444446</v>
      </c>
      <c r="DM35" s="207">
        <f ca="1">IF('INF S5 272-354'!$AY26="|","|",DM$40+'INF S5 272-354'!$AY26)</f>
        <v>0.34024309027777777</v>
      </c>
      <c r="DN35" s="207"/>
      <c r="DO35" s="83">
        <f ca="1">IF('INF S5 272-354'!$AY26="|","|",DO$40+'INF S5 272-354'!$AY26)</f>
        <v>0.36107642361111109</v>
      </c>
      <c r="DP35" s="87"/>
      <c r="DQ35" s="207">
        <f ca="1">IF('INF S5 272-354'!$AY26="|","|",DQ$40+'INF S5 272-354'!$AY26)</f>
        <v>0.3819097569444444</v>
      </c>
      <c r="DR35" s="83">
        <f ca="1">IF('INF S5 272-354'!$AY26="|","|",DR$40+'INF S5 272-354'!$AY26)</f>
        <v>0.42357642361111109</v>
      </c>
      <c r="DS35" s="190" t="str">
        <f ca="1">IF('INF S5 272-354'!$BA26="|","|",DS$40+'INF S5 272-354'!$BA26)</f>
        <v>|</v>
      </c>
      <c r="DT35" s="83"/>
      <c r="DU35" s="87"/>
      <c r="DV35" s="207">
        <f ca="1">IF('INF S5 272-354'!$AY26="|","|",DV$40+'INF S5 272-354'!$AY26)</f>
        <v>0.46524309027777777</v>
      </c>
      <c r="DW35" s="88"/>
      <c r="DX35" s="83">
        <f ca="1">IF('INF S5 272-354'!$AY26="|","|",DX$40+'INF S5 272-354'!$AY26)</f>
        <v>0.5069097569444444</v>
      </c>
      <c r="DY35" s="83"/>
      <c r="DZ35" s="207">
        <f ca="1">IF('INF S5 272-354'!$AY26="|","|",DZ$40+'INF S5 272-354'!$AY26)</f>
        <v>0.54857642361111114</v>
      </c>
      <c r="EA35" s="83">
        <f ca="1">IF('INF S5 272-354'!$AY26="|","|",EA$40+'INF S5 272-354'!$AY26)</f>
        <v>0.59024309027777777</v>
      </c>
      <c r="EB35" s="190" t="str">
        <f ca="1">IF('INF S5 272-354'!$BA26="|","|",EB$40+'INF S5 272-354'!$BA26)</f>
        <v>|</v>
      </c>
      <c r="EC35" s="83"/>
      <c r="ED35" s="87"/>
      <c r="EE35" s="207">
        <f ca="1">IF('INF S5 272-354'!$AY26="|","|",EE$40+'INF S5 272-354'!$AY26)</f>
        <v>0.63190975694444451</v>
      </c>
      <c r="EF35" s="83">
        <f ca="1">IF('INF S5 272-354'!$AY26="|","|",EF$40+'INF S5 272-354'!$AY26)</f>
        <v>0.65274309027777777</v>
      </c>
      <c r="EG35" s="83"/>
      <c r="EH35" s="207">
        <f ca="1">IF('INF S5 272-354'!$AY26="|","|",EH$40+'INF S5 272-354'!$AY26)</f>
        <v>0.67357642361111114</v>
      </c>
      <c r="EI35" s="83">
        <f ca="1">IF('INF S5 272-354'!$AY26="|","|",EI$40+'INF S5 272-354'!$AY26)</f>
        <v>0.69440975694444451</v>
      </c>
      <c r="EJ35" s="88"/>
      <c r="EK35" s="207">
        <f ca="1">IF('INF S5 272-354'!$AY26="|","|",EK$40+'INF S5 272-354'!$AY26)</f>
        <v>0.71524309027777788</v>
      </c>
      <c r="EL35" s="83">
        <f ca="1">IF('INF S5 272-354'!$AY26="|","|",EL$40+'INF S5 272-354'!$AY26)</f>
        <v>0.73607642361111114</v>
      </c>
      <c r="EM35" s="207">
        <f ca="1">IF('INF S5 272-354'!$AY26="|","|",EM$40+'INF S5 272-354'!$AY26)</f>
        <v>0.75690975694444451</v>
      </c>
      <c r="EN35" s="190" t="str">
        <f ca="1">IF('INF S5 272-354'!$BA26="|","|",EN$40+'INF S5 272-354'!$BA26)</f>
        <v>|</v>
      </c>
      <c r="EO35" s="190"/>
      <c r="EP35" s="83">
        <f ca="1">IF('INF S5 272-354'!$AY26="|","|",EP$40+'INF S5 272-354'!$AY26)</f>
        <v>0.77774309027777788</v>
      </c>
      <c r="EQ35" s="83"/>
      <c r="ER35" s="207">
        <f ca="1">IF('INF S5 272-354'!$AY26="|","|",ER$40+'INF S5 272-354'!$AY26)</f>
        <v>0.79857642361111125</v>
      </c>
      <c r="ES35" s="87"/>
      <c r="ET35" s="83">
        <f ca="1">IF('INF S5 272-354'!$AY26="|","|",ET$40+'INF S5 272-354'!$AY26)</f>
        <v>0.84024309027777788</v>
      </c>
      <c r="EU35" s="207">
        <f ca="1">IF('INF S5 272-354'!$AY26="|","|",EU$40+'INF S5 272-354'!$AY26)</f>
        <v>0.88190975694444451</v>
      </c>
      <c r="EV35" s="207"/>
      <c r="EW35" s="83">
        <f ca="1">IF('INF S5 272-354'!$AY26="|","|",EW$40+'INF S5 272-354'!$AY26)</f>
        <v>0.92357642361111125</v>
      </c>
      <c r="EX35" s="190" t="str">
        <f ca="1">IF('INF S5 272-354'!$BA26="|","|",EX$40+'INF S5 272-354'!$BA26)</f>
        <v>|</v>
      </c>
      <c r="EY35" s="190"/>
      <c r="EZ35" s="83">
        <f ca="1">IF('INF S5 272-354'!$AY26="|","|",EZ$40+'INF S5 272-354'!$AY26)</f>
        <v>0.96524309027777788</v>
      </c>
    </row>
    <row r="36" spans="1:156">
      <c r="A36" s="187">
        <f ca="1">'INF S5 272-354'!$AH27</f>
        <v>29.187999999999999</v>
      </c>
      <c r="B36" s="154" t="str">
        <f ca="1">'INF S5 272-354'!$AI27</f>
        <v>Oborniki Wlkp. Miasto</v>
      </c>
      <c r="C36" s="89"/>
      <c r="D36" s="83">
        <f ca="1">IF('INF S5 272-354'!$AQ27="|","|",D$27+'INF S5 272-354'!$AQ27)</f>
        <v>0.26866029431216931</v>
      </c>
      <c r="E36" s="207">
        <f ca="1">IF('INF S5 272-354'!$AQ27="|","|",E$27+'INF S5 272-354'!$AQ27)</f>
        <v>0.28977737268518516</v>
      </c>
      <c r="F36" s="190" t="str">
        <f ca="1">IF('INF S5 272-354'!$AS27="|","|",F$27+'INF S5 272-354'!$AS27)</f>
        <v>|</v>
      </c>
      <c r="G36" s="83">
        <f ca="1">IF('INF S5 272-354'!$AQ27="|","|",G$27+'INF S5 272-354'!$AQ27)</f>
        <v>0.310326960978836</v>
      </c>
      <c r="H36" s="207">
        <f ca="1">IF('INF S5 272-354'!$AQ27="|","|",H$27+'INF S5 272-354'!$AQ27)</f>
        <v>0.33144403935185179</v>
      </c>
      <c r="I36" s="83"/>
      <c r="J36" s="83">
        <f ca="1">IF('INF S5 272-354'!$AQ27="|","|",J$27+'INF S5 272-354'!$AQ27)</f>
        <v>0.35199362764550263</v>
      </c>
      <c r="K36" s="207">
        <f ca="1">IF('INF S5 272-354'!$AQ27="|","|",K$27+'INF S5 272-354'!$AQ27)</f>
        <v>0.37311070601851848</v>
      </c>
      <c r="L36" s="83"/>
      <c r="M36" s="83">
        <f ca="1">IF('INF S5 272-354'!$AQ27="|","|",M$27+'INF S5 272-354'!$AQ27)</f>
        <v>0.39366029431216931</v>
      </c>
      <c r="N36" s="207">
        <f ca="1">IF('INF S5 272-354'!$AQ27="|","|",N$27+'INF S5 272-354'!$AQ27)</f>
        <v>0.41477737268518516</v>
      </c>
      <c r="O36" s="87"/>
      <c r="P36" s="83">
        <f ca="1">IF('INF S5 272-354'!$AQ27="|","|",P$27+'INF S5 272-354'!$AQ27)</f>
        <v>0.45616029431216931</v>
      </c>
      <c r="Q36" s="190" t="str">
        <f ca="1">IF('INF S5 272-354'!$AS27="|","|",Q$27+'INF S5 272-354'!$AS27)</f>
        <v>|</v>
      </c>
      <c r="R36" s="207">
        <f ca="1">IF('INF S5 272-354'!$AQ27="|","|",R$27+'INF S5 272-354'!$AQ27)</f>
        <v>0.49811070601851848</v>
      </c>
      <c r="S36" s="83"/>
      <c r="T36" s="83">
        <f ca="1">IF('INF S5 272-354'!$AQ27="|","|",T$27+'INF S5 272-354'!$AQ27)</f>
        <v>0.53949362764550257</v>
      </c>
      <c r="U36" s="83"/>
      <c r="V36" s="207">
        <f ca="1">IF('INF S5 272-354'!$AQ27="|","|",V$27+'INF S5 272-354'!$AQ27)</f>
        <v>0.58144403935185185</v>
      </c>
      <c r="W36" s="88"/>
      <c r="X36" s="83">
        <f ca="1">IF('INF S5 272-354'!$AQ27="|","|",X$27+'INF S5 272-354'!$AQ27)</f>
        <v>0.62282696097883594</v>
      </c>
      <c r="Y36" s="190" t="str">
        <f ca="1">IF('INF S5 272-354'!$AS27="|","|",Y$27+'INF S5 272-354'!$AS27)</f>
        <v>|</v>
      </c>
      <c r="Z36" s="207">
        <f ca="1">IF('INF S5 272-354'!$AQ27="|","|",Z$27+'INF S5 272-354'!$AQ27)</f>
        <v>0.66477737268518511</v>
      </c>
      <c r="AA36" s="207"/>
      <c r="AB36" s="83">
        <f ca="1">IF('INF S5 272-354'!$AQ27="|","|",AB$27+'INF S5 272-354'!$AQ27)</f>
        <v>0.68532696097883594</v>
      </c>
      <c r="AC36" s="207">
        <f ca="1">IF('INF S5 272-354'!$AQ27="|","|",AC$27+'INF S5 272-354'!$AQ27)</f>
        <v>0.70644403935185185</v>
      </c>
      <c r="AD36" s="207"/>
      <c r="AE36" s="83">
        <f ca="1">IF('INF S5 272-354'!$AQ27="|","|",AE$27+'INF S5 272-354'!$AQ27)</f>
        <v>0.72699362764550257</v>
      </c>
      <c r="AF36" s="207">
        <f ca="1">IF('INF S5 272-354'!$AQ27="|","|",AF$27+'INF S5 272-354'!$AQ27)</f>
        <v>0.74811070601851848</v>
      </c>
      <c r="AG36" s="83"/>
      <c r="AH36" s="83">
        <f ca="1">IF('INF S5 272-354'!$AQ27="|","|",AH$27+'INF S5 272-354'!$AQ27)</f>
        <v>0.7686602943121692</v>
      </c>
      <c r="AI36" s="207">
        <f ca="1">IF('INF S5 272-354'!$AQ27="|","|",AI$27+'INF S5 272-354'!$AQ27)</f>
        <v>0.78977737268518511</v>
      </c>
      <c r="AJ36" s="190" t="str">
        <f ca="1">IF('INF S5 272-354'!$AS27="|","|",AJ$27+'INF S5 272-354'!$AS27)</f>
        <v>|</v>
      </c>
      <c r="AK36" s="83">
        <f ca="1">IF('INF S5 272-354'!$AQ27="|","|",AK$27+'INF S5 272-354'!$AQ27)</f>
        <v>0.81032696097883583</v>
      </c>
      <c r="AL36" s="207">
        <f ca="1">IF('INF S5 272-354'!$AQ27="|","|",AL$27+'INF S5 272-354'!$AQ27)</f>
        <v>0.83144403935185185</v>
      </c>
      <c r="AM36" s="83"/>
      <c r="AN36" s="83">
        <f ca="1">IF('INF S5 272-354'!$AQ27="|","|",AN$27+'INF S5 272-354'!$AQ27)</f>
        <v>0.87282696097883583</v>
      </c>
      <c r="AO36" s="83"/>
      <c r="AP36" s="207">
        <f ca="1">IF('INF S5 272-354'!$AQ27="|","|",AP$27+'INF S5 272-354'!$AQ27)</f>
        <v>0.91477737268518511</v>
      </c>
      <c r="AQ36" s="88"/>
      <c r="AR36" s="83">
        <f ca="1">IF('INF S5 272-354'!$AQ27="|","|",AR$27+'INF S5 272-354'!$AQ27)</f>
        <v>0.9561602943121692</v>
      </c>
      <c r="AS36" s="207"/>
      <c r="AT36" s="83">
        <f ca="1">IF('INF S5 272-354'!$AQ27="|","|",AT$27+'INF S5 272-354'!$AQ27)</f>
        <v>0.99782696097883583</v>
      </c>
      <c r="AU36" s="83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Z36" s="187">
        <f ca="1">'INF S5 272-354'!$AH27</f>
        <v>29.187999999999999</v>
      </c>
      <c r="DA36" s="154" t="str">
        <f ca="1">'INF S5 272-354'!$AI27</f>
        <v>Oborniki Wlkp. Miasto</v>
      </c>
      <c r="DB36" s="89"/>
      <c r="DC36" s="207">
        <f ca="1">IF('INF S5 272-354'!$AY27="|","|",DC$40+'INF S5 272-354'!$AY27)</f>
        <v>0.19091927083333332</v>
      </c>
      <c r="DD36" s="2"/>
      <c r="DE36" s="88"/>
      <c r="DF36" s="83">
        <f ca="1">IF('INF S5 272-354'!$AY27="|","|",DF$40+'INF S5 272-354'!$AY27)</f>
        <v>0.23258593749999998</v>
      </c>
      <c r="DG36" s="83"/>
      <c r="DH36" s="207">
        <f ca="1">IF('INF S5 272-354'!$AY27="|","|",DH$40+'INF S5 272-354'!$AY27)</f>
        <v>0.25341927083333332</v>
      </c>
      <c r="DI36" s="83">
        <f ca="1">IF('INF S5 272-354'!$AY27="|","|",DI$40+'INF S5 272-354'!$AY27)</f>
        <v>0.27425260416666669</v>
      </c>
      <c r="DJ36" s="207">
        <f ca="1">IF('INF S5 272-354'!$AY27="|","|",DJ$40+'INF S5 272-354'!$AY27)</f>
        <v>0.29508593750000001</v>
      </c>
      <c r="DK36" s="207"/>
      <c r="DL36" s="83">
        <f ca="1">IF('INF S5 272-354'!$AY27="|","|",DL$40+'INF S5 272-354'!$AY27)</f>
        <v>0.31591927083333338</v>
      </c>
      <c r="DM36" s="207">
        <f ca="1">IF('INF S5 272-354'!$AY27="|","|",DM$40+'INF S5 272-354'!$AY27)</f>
        <v>0.33675260416666669</v>
      </c>
      <c r="DN36" s="207"/>
      <c r="DO36" s="83">
        <f ca="1">IF('INF S5 272-354'!$AY27="|","|",DO$40+'INF S5 272-354'!$AY27)</f>
        <v>0.35758593750000001</v>
      </c>
      <c r="DP36" s="87"/>
      <c r="DQ36" s="207">
        <f ca="1">IF('INF S5 272-354'!$AY27="|","|",DQ$40+'INF S5 272-354'!$AY27)</f>
        <v>0.37841927083333332</v>
      </c>
      <c r="DR36" s="83">
        <f ca="1">IF('INF S5 272-354'!$AY27="|","|",DR$40+'INF S5 272-354'!$AY27)</f>
        <v>0.42008593750000001</v>
      </c>
      <c r="DS36" s="190" t="str">
        <f ca="1">IF('INF S5 272-354'!$BA27="|","|",DS$40+'INF S5 272-354'!$BA27)</f>
        <v>|</v>
      </c>
      <c r="DT36" s="83"/>
      <c r="DU36" s="87"/>
      <c r="DV36" s="207">
        <f ca="1">IF('INF S5 272-354'!$AY27="|","|",DV$40+'INF S5 272-354'!$AY27)</f>
        <v>0.46175260416666669</v>
      </c>
      <c r="DW36" s="88"/>
      <c r="DX36" s="83">
        <f ca="1">IF('INF S5 272-354'!$AY27="|","|",DX$40+'INF S5 272-354'!$AY27)</f>
        <v>0.50341927083333327</v>
      </c>
      <c r="DY36" s="83"/>
      <c r="DZ36" s="207">
        <f ca="1">IF('INF S5 272-354'!$AY27="|","|",DZ$40+'INF S5 272-354'!$AY27)</f>
        <v>0.54508593750000001</v>
      </c>
      <c r="EA36" s="83">
        <f ca="1">IF('INF S5 272-354'!$AY27="|","|",EA$40+'INF S5 272-354'!$AY27)</f>
        <v>0.58675260416666664</v>
      </c>
      <c r="EB36" s="190" t="str">
        <f ca="1">IF('INF S5 272-354'!$BA27="|","|",EB$40+'INF S5 272-354'!$BA27)</f>
        <v>|</v>
      </c>
      <c r="EC36" s="83"/>
      <c r="ED36" s="87"/>
      <c r="EE36" s="207">
        <f ca="1">IF('INF S5 272-354'!$AY27="|","|",EE$40+'INF S5 272-354'!$AY27)</f>
        <v>0.62841927083333338</v>
      </c>
      <c r="EF36" s="83">
        <f ca="1">IF('INF S5 272-354'!$AY27="|","|",EF$40+'INF S5 272-354'!$AY27)</f>
        <v>0.64925260416666664</v>
      </c>
      <c r="EG36" s="83"/>
      <c r="EH36" s="207">
        <f ca="1">IF('INF S5 272-354'!$AY27="|","|",EH$40+'INF S5 272-354'!$AY27)</f>
        <v>0.67008593750000001</v>
      </c>
      <c r="EI36" s="83">
        <f ca="1">IF('INF S5 272-354'!$AY27="|","|",EI$40+'INF S5 272-354'!$AY27)</f>
        <v>0.69091927083333338</v>
      </c>
      <c r="EJ36" s="88"/>
      <c r="EK36" s="207">
        <f ca="1">IF('INF S5 272-354'!$AY27="|","|",EK$40+'INF S5 272-354'!$AY27)</f>
        <v>0.71175260416666675</v>
      </c>
      <c r="EL36" s="83">
        <f ca="1">IF('INF S5 272-354'!$AY27="|","|",EL$40+'INF S5 272-354'!$AY27)</f>
        <v>0.73258593750000001</v>
      </c>
      <c r="EM36" s="207">
        <f ca="1">IF('INF S5 272-354'!$AY27="|","|",EM$40+'INF S5 272-354'!$AY27)</f>
        <v>0.75341927083333338</v>
      </c>
      <c r="EN36" s="190" t="str">
        <f ca="1">IF('INF S5 272-354'!$BA27="|","|",EN$40+'INF S5 272-354'!$BA27)</f>
        <v>|</v>
      </c>
      <c r="EO36" s="190"/>
      <c r="EP36" s="83">
        <f ca="1">IF('INF S5 272-354'!$AY27="|","|",EP$40+'INF S5 272-354'!$AY27)</f>
        <v>0.77425260416666675</v>
      </c>
      <c r="EQ36" s="83"/>
      <c r="ER36" s="207">
        <f ca="1">IF('INF S5 272-354'!$AY27="|","|",ER$40+'INF S5 272-354'!$AY27)</f>
        <v>0.79508593750000012</v>
      </c>
      <c r="ES36" s="87"/>
      <c r="ET36" s="83">
        <f ca="1">IF('INF S5 272-354'!$AY27="|","|",ET$40+'INF S5 272-354'!$AY27)</f>
        <v>0.83675260416666675</v>
      </c>
      <c r="EU36" s="207">
        <f ca="1">IF('INF S5 272-354'!$AY27="|","|",EU$40+'INF S5 272-354'!$AY27)</f>
        <v>0.87841927083333338</v>
      </c>
      <c r="EV36" s="207"/>
      <c r="EW36" s="83">
        <f ca="1">IF('INF S5 272-354'!$AY27="|","|",EW$40+'INF S5 272-354'!$AY27)</f>
        <v>0.92008593750000012</v>
      </c>
      <c r="EX36" s="190" t="str">
        <f ca="1">IF('INF S5 272-354'!$BA27="|","|",EX$40+'INF S5 272-354'!$BA27)</f>
        <v>|</v>
      </c>
      <c r="EY36" s="190"/>
      <c r="EZ36" s="83">
        <f ca="1">IF('INF S5 272-354'!$AY27="|","|",EZ$40+'INF S5 272-354'!$AY27)</f>
        <v>0.96175260416666675</v>
      </c>
    </row>
    <row r="37" spans="1:156">
      <c r="A37" s="187">
        <f ca="1">'INF S5 272-354'!$AH28</f>
        <v>30.687000000000001</v>
      </c>
      <c r="B37" s="262" t="str">
        <f ca="1">'INF S5 272-354'!$AI28</f>
        <v>Oborniki Wlkp.</v>
      </c>
      <c r="C37" s="89"/>
      <c r="D37" s="83">
        <f ca="1">IF('INF S5 272-354'!$AQ28="|","|",D$27+'INF S5 272-354'!$AQ28)</f>
        <v>0.27010088458994713</v>
      </c>
      <c r="E37" s="207">
        <f ca="1">IF('INF S5 272-354'!$AQ28="|","|",E$27+'INF S5 272-354'!$AQ28)</f>
        <v>0.29121796296296298</v>
      </c>
      <c r="F37" s="190">
        <f ca="1">IF('INF S5 272-354'!$AS28="|","|",F$27+'INF S5 272-354'!$AS28)</f>
        <v>0.27766486607142854</v>
      </c>
      <c r="G37" s="83">
        <f ca="1">IF('INF S5 272-354'!$AQ28="|","|",G$27+'INF S5 272-354'!$AQ28)</f>
        <v>0.31176755125661382</v>
      </c>
      <c r="H37" s="207">
        <f ca="1">IF('INF S5 272-354'!$AQ28="|","|",H$27+'INF S5 272-354'!$AQ28)</f>
        <v>0.33288462962962961</v>
      </c>
      <c r="I37" s="83"/>
      <c r="J37" s="83">
        <f ca="1">IF('INF S5 272-354'!$AQ28="|","|",J$27+'INF S5 272-354'!$AQ28)</f>
        <v>0.35343421792328045</v>
      </c>
      <c r="K37" s="207">
        <f ca="1">IF('INF S5 272-354'!$AQ28="|","|",K$27+'INF S5 272-354'!$AQ28)</f>
        <v>0.3745512962962963</v>
      </c>
      <c r="L37" s="83"/>
      <c r="M37" s="83">
        <f ca="1">IF('INF S5 272-354'!$AQ28="|","|",M$27+'INF S5 272-354'!$AQ28)</f>
        <v>0.39510088458994713</v>
      </c>
      <c r="N37" s="207">
        <f ca="1">IF('INF S5 272-354'!$AQ28="|","|",N$27+'INF S5 272-354'!$AQ28)</f>
        <v>0.41621796296296298</v>
      </c>
      <c r="O37" s="87"/>
      <c r="P37" s="83">
        <f ca="1">IF('INF S5 272-354'!$AQ28="|","|",P$27+'INF S5 272-354'!$AQ28)</f>
        <v>0.45760088458994713</v>
      </c>
      <c r="Q37" s="190">
        <f ca="1">IF('INF S5 272-354'!$AS28="|","|",Q$27+'INF S5 272-354'!$AS28)</f>
        <v>0.444296810515873</v>
      </c>
      <c r="R37" s="207">
        <f ca="1">IF('INF S5 272-354'!$AQ28="|","|",R$27+'INF S5 272-354'!$AQ28)</f>
        <v>0.4995512962962963</v>
      </c>
      <c r="S37" s="83"/>
      <c r="T37" s="83">
        <f ca="1">IF('INF S5 272-354'!$AQ28="|","|",T$27+'INF S5 272-354'!$AQ28)</f>
        <v>0.54093421792328034</v>
      </c>
      <c r="U37" s="83"/>
      <c r="V37" s="207">
        <f ca="1">IF('INF S5 272-354'!$AQ28="|","|",V$27+'INF S5 272-354'!$AQ28)</f>
        <v>0.58288462962962961</v>
      </c>
      <c r="W37" s="88"/>
      <c r="X37" s="83">
        <f ca="1">IF('INF S5 272-354'!$AQ28="|","|",X$27+'INF S5 272-354'!$AQ28)</f>
        <v>0.62426755125661371</v>
      </c>
      <c r="Y37" s="190">
        <f ca="1">IF('INF S5 272-354'!$AS28="|","|",Y$27+'INF S5 272-354'!$AS28)</f>
        <v>0.61096347718253963</v>
      </c>
      <c r="Z37" s="207">
        <f ca="1">IF('INF S5 272-354'!$AQ28="|","|",Z$27+'INF S5 272-354'!$AQ28)</f>
        <v>0.66621796296296287</v>
      </c>
      <c r="AA37" s="207"/>
      <c r="AB37" s="83">
        <f ca="1">IF('INF S5 272-354'!$AQ28="|","|",AB$27+'INF S5 272-354'!$AQ28)</f>
        <v>0.68676755125661371</v>
      </c>
      <c r="AC37" s="207">
        <f ca="1">IF('INF S5 272-354'!$AQ28="|","|",AC$27+'INF S5 272-354'!$AQ28)</f>
        <v>0.70788462962962961</v>
      </c>
      <c r="AD37" s="207"/>
      <c r="AE37" s="83">
        <f ca="1">IF('INF S5 272-354'!$AQ28="|","|",AE$27+'INF S5 272-354'!$AQ28)</f>
        <v>0.72843421792328034</v>
      </c>
      <c r="AF37" s="207">
        <f ca="1">IF('INF S5 272-354'!$AQ28="|","|",AF$27+'INF S5 272-354'!$AQ28)</f>
        <v>0.74955129629629624</v>
      </c>
      <c r="AG37" s="83"/>
      <c r="AH37" s="83">
        <f ca="1">IF('INF S5 272-354'!$AQ28="|","|",AH$27+'INF S5 272-354'!$AQ28)</f>
        <v>0.77010088458994697</v>
      </c>
      <c r="AI37" s="207">
        <f ca="1">IF('INF S5 272-354'!$AQ28="|","|",AI$27+'INF S5 272-354'!$AQ28)</f>
        <v>0.79121796296296287</v>
      </c>
      <c r="AJ37" s="190">
        <f ca="1">IF('INF S5 272-354'!$AS28="|","|",AJ$27+'INF S5 272-354'!$AS28)</f>
        <v>0.77763014384920626</v>
      </c>
      <c r="AK37" s="83">
        <f ca="1">IF('INF S5 272-354'!$AQ28="|","|",AK$27+'INF S5 272-354'!$AQ28)</f>
        <v>0.8117675512566136</v>
      </c>
      <c r="AL37" s="207">
        <f ca="1">IF('INF S5 272-354'!$AQ28="|","|",AL$27+'INF S5 272-354'!$AQ28)</f>
        <v>0.83288462962962961</v>
      </c>
      <c r="AM37" s="83"/>
      <c r="AN37" s="83">
        <f ca="1">IF('INF S5 272-354'!$AQ28="|","|",AN$27+'INF S5 272-354'!$AQ28)</f>
        <v>0.8742675512566136</v>
      </c>
      <c r="AO37" s="83"/>
      <c r="AP37" s="207">
        <f ca="1">IF('INF S5 272-354'!$AQ28="|","|",AP$27+'INF S5 272-354'!$AQ28)</f>
        <v>0.91621796296296287</v>
      </c>
      <c r="AQ37" s="88"/>
      <c r="AR37" s="83">
        <f ca="1">IF('INF S5 272-354'!$AQ28="|","|",AR$27+'INF S5 272-354'!$AQ28)</f>
        <v>0.95760088458994697</v>
      </c>
      <c r="AS37" s="207"/>
      <c r="AT37" s="83">
        <f ca="1">IF('INF S5 272-354'!$AQ28="|","|",AT$27+'INF S5 272-354'!$AQ28)</f>
        <v>0.9992675512566136</v>
      </c>
      <c r="AU37" s="83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  <c r="CR37" s="175"/>
      <c r="CS37" s="175"/>
      <c r="CT37" s="175"/>
      <c r="CU37" s="175"/>
      <c r="CV37" s="175"/>
      <c r="CW37" s="175"/>
      <c r="CX37" s="175"/>
      <c r="CZ37" s="187">
        <f ca="1">'INF S5 272-354'!$AH28</f>
        <v>30.687000000000001</v>
      </c>
      <c r="DA37" s="262" t="str">
        <f ca="1">'INF S5 272-354'!$AI28</f>
        <v>Oborniki Wlkp.</v>
      </c>
      <c r="DB37" s="89"/>
      <c r="DC37" s="207">
        <f ca="1">IF('INF S5 272-354'!$AY28="|","|",DC$40+'INF S5 272-354'!$AY28)</f>
        <v>0.18947868055555556</v>
      </c>
      <c r="DD37" s="2"/>
      <c r="DE37" s="88"/>
      <c r="DF37" s="83">
        <f ca="1">IF('INF S5 272-354'!$AY28="|","|",DF$40+'INF S5 272-354'!$AY28)</f>
        <v>0.23114534722222221</v>
      </c>
      <c r="DG37" s="83"/>
      <c r="DH37" s="207">
        <f ca="1">IF('INF S5 272-354'!$AY28="|","|",DH$40+'INF S5 272-354'!$AY28)</f>
        <v>0.25197868055555556</v>
      </c>
      <c r="DI37" s="83">
        <f ca="1">IF('INF S5 272-354'!$AY28="|","|",DI$40+'INF S5 272-354'!$AY28)</f>
        <v>0.27281201388888887</v>
      </c>
      <c r="DJ37" s="207">
        <f ca="1">IF('INF S5 272-354'!$AY28="|","|",DJ$40+'INF S5 272-354'!$AY28)</f>
        <v>0.29364534722222219</v>
      </c>
      <c r="DK37" s="207"/>
      <c r="DL37" s="83">
        <f ca="1">IF('INF S5 272-354'!$AY28="|","|",DL$40+'INF S5 272-354'!$AY28)</f>
        <v>0.31447868055555556</v>
      </c>
      <c r="DM37" s="207">
        <f ca="1">IF('INF S5 272-354'!$AY28="|","|",DM$40+'INF S5 272-354'!$AY28)</f>
        <v>0.33531201388888887</v>
      </c>
      <c r="DN37" s="207"/>
      <c r="DO37" s="83">
        <f ca="1">IF('INF S5 272-354'!$AY28="|","|",DO$40+'INF S5 272-354'!$AY28)</f>
        <v>0.35614534722222219</v>
      </c>
      <c r="DP37" s="87"/>
      <c r="DQ37" s="207">
        <f ca="1">IF('INF S5 272-354'!$AY28="|","|",DQ$40+'INF S5 272-354'!$AY28)</f>
        <v>0.3769786805555555</v>
      </c>
      <c r="DR37" s="83">
        <f ca="1">IF('INF S5 272-354'!$AY28="|","|",DR$40+'INF S5 272-354'!$AY28)</f>
        <v>0.41864534722222219</v>
      </c>
      <c r="DS37" s="190">
        <f ca="1">IF('INF S5 272-354'!$BA28="|","|",DS$40+'INF S5 272-354'!$BA28)</f>
        <v>0.43194444444444441</v>
      </c>
      <c r="DT37" s="83"/>
      <c r="DU37" s="87"/>
      <c r="DV37" s="207">
        <f ca="1">IF('INF S5 272-354'!$AY28="|","|",DV$40+'INF S5 272-354'!$AY28)</f>
        <v>0.46031201388888887</v>
      </c>
      <c r="DW37" s="88"/>
      <c r="DX37" s="83">
        <f ca="1">IF('INF S5 272-354'!$AY28="|","|",DX$40+'INF S5 272-354'!$AY28)</f>
        <v>0.5019786805555555</v>
      </c>
      <c r="DY37" s="83"/>
      <c r="DZ37" s="207">
        <f ca="1">IF('INF S5 272-354'!$AY28="|","|",DZ$40+'INF S5 272-354'!$AY28)</f>
        <v>0.54364534722222224</v>
      </c>
      <c r="EA37" s="83">
        <f ca="1">IF('INF S5 272-354'!$AY28="|","|",EA$40+'INF S5 272-354'!$AY28)</f>
        <v>0.58531201388888887</v>
      </c>
      <c r="EB37" s="190">
        <f ca="1">IF('INF S5 272-354'!$BA28="|","|",EB$40+'INF S5 272-354'!$BA28)</f>
        <v>0.59861111111111109</v>
      </c>
      <c r="EC37" s="83"/>
      <c r="ED37" s="87"/>
      <c r="EE37" s="207">
        <f ca="1">IF('INF S5 272-354'!$AY28="|","|",EE$40+'INF S5 272-354'!$AY28)</f>
        <v>0.62697868055555561</v>
      </c>
      <c r="EF37" s="83">
        <f ca="1">IF('INF S5 272-354'!$AY28="|","|",EF$40+'INF S5 272-354'!$AY28)</f>
        <v>0.64781201388888887</v>
      </c>
      <c r="EG37" s="83"/>
      <c r="EH37" s="207">
        <f ca="1">IF('INF S5 272-354'!$AY28="|","|",EH$40+'INF S5 272-354'!$AY28)</f>
        <v>0.66864534722222224</v>
      </c>
      <c r="EI37" s="83">
        <f ca="1">IF('INF S5 272-354'!$AY28="|","|",EI$40+'INF S5 272-354'!$AY28)</f>
        <v>0.68947868055555561</v>
      </c>
      <c r="EJ37" s="88"/>
      <c r="EK37" s="207">
        <f ca="1">IF('INF S5 272-354'!$AY28="|","|",EK$40+'INF S5 272-354'!$AY28)</f>
        <v>0.71031201388888898</v>
      </c>
      <c r="EL37" s="83">
        <f ca="1">IF('INF S5 272-354'!$AY28="|","|",EL$40+'INF S5 272-354'!$AY28)</f>
        <v>0.73114534722222224</v>
      </c>
      <c r="EM37" s="207">
        <f ca="1">IF('INF S5 272-354'!$AY28="|","|",EM$40+'INF S5 272-354'!$AY28)</f>
        <v>0.75197868055555561</v>
      </c>
      <c r="EN37" s="190">
        <f ca="1">IF('INF S5 272-354'!$BA28="|","|",EN$40+'INF S5 272-354'!$BA28)</f>
        <v>0.76527777777777772</v>
      </c>
      <c r="EO37" s="190"/>
      <c r="EP37" s="83">
        <f ca="1">IF('INF S5 272-354'!$AY28="|","|",EP$40+'INF S5 272-354'!$AY28)</f>
        <v>0.77281201388888898</v>
      </c>
      <c r="EQ37" s="83"/>
      <c r="ER37" s="207">
        <f ca="1">IF('INF S5 272-354'!$AY28="|","|",ER$40+'INF S5 272-354'!$AY28)</f>
        <v>0.79364534722222235</v>
      </c>
      <c r="ES37" s="87"/>
      <c r="ET37" s="83">
        <f ca="1">IF('INF S5 272-354'!$AY28="|","|",ET$40+'INF S5 272-354'!$AY28)</f>
        <v>0.83531201388888898</v>
      </c>
      <c r="EU37" s="207">
        <f ca="1">IF('INF S5 272-354'!$AY28="|","|",EU$40+'INF S5 272-354'!$AY28)</f>
        <v>0.87697868055555561</v>
      </c>
      <c r="EV37" s="207"/>
      <c r="EW37" s="83">
        <f ca="1">IF('INF S5 272-354'!$AY28="|","|",EW$40+'INF S5 272-354'!$AY28)</f>
        <v>0.91864534722222235</v>
      </c>
      <c r="EX37" s="190">
        <f ca="1">IF('INF S5 272-354'!$BA28="|","|",EX$40+'INF S5 272-354'!$BA28)</f>
        <v>0.93194444444444446</v>
      </c>
      <c r="EY37" s="190"/>
      <c r="EZ37" s="83">
        <f ca="1">IF('INF S5 272-354'!$AY28="|","|",EZ$40+'INF S5 272-354'!$AY28)</f>
        <v>0.96031201388888898</v>
      </c>
    </row>
    <row r="38" spans="1:156">
      <c r="A38" s="187">
        <f ca="1">'INF S5 272-354'!$AH29</f>
        <v>34.448</v>
      </c>
      <c r="B38" s="154" t="str">
        <f ca="1">'INF S5 272-354'!$AI29</f>
        <v>Rożnowo</v>
      </c>
      <c r="C38" s="89"/>
      <c r="D38" s="83">
        <f ca="1">IF('INF S5 272-354'!$AQ29="|","|",D$27+'INF S5 272-354'!$AQ29)</f>
        <v>0.2724054332010582</v>
      </c>
      <c r="E38" s="207">
        <f ca="1">IF('INF S5 272-354'!$AQ29="|","|",E$27+'INF S5 272-354'!$AQ29)</f>
        <v>0.29352251157407405</v>
      </c>
      <c r="F38" s="190" t="str">
        <f ca="1">IF('INF S5 272-354'!$AS29="|","|",F$27+'INF S5 272-354'!$AS29)</f>
        <v>|</v>
      </c>
      <c r="G38" s="83">
        <f ca="1">IF('INF S5 272-354'!$AQ29="|","|",G$27+'INF S5 272-354'!$AQ29)</f>
        <v>0.31407209986772489</v>
      </c>
      <c r="H38" s="207">
        <f ca="1">IF('INF S5 272-354'!$AQ29="|","|",H$27+'INF S5 272-354'!$AQ29)</f>
        <v>0.33518917824074068</v>
      </c>
      <c r="I38" s="83"/>
      <c r="J38" s="83">
        <f ca="1">IF('INF S5 272-354'!$AQ29="|","|",J$27+'INF S5 272-354'!$AQ29)</f>
        <v>0.35573876653439152</v>
      </c>
      <c r="K38" s="207">
        <f ca="1">IF('INF S5 272-354'!$AQ29="|","|",K$27+'INF S5 272-354'!$AQ29)</f>
        <v>0.37685584490740737</v>
      </c>
      <c r="L38" s="83"/>
      <c r="M38" s="83">
        <f ca="1">IF('INF S5 272-354'!$AQ29="|","|",M$27+'INF S5 272-354'!$AQ29)</f>
        <v>0.3974054332010582</v>
      </c>
      <c r="N38" s="207">
        <f ca="1">IF('INF S5 272-354'!$AQ29="|","|",N$27+'INF S5 272-354'!$AQ29)</f>
        <v>0.41852251157407405</v>
      </c>
      <c r="O38" s="87"/>
      <c r="P38" s="83">
        <f ca="1">IF('INF S5 272-354'!$AQ29="|","|",P$27+'INF S5 272-354'!$AQ29)</f>
        <v>0.4599054332010582</v>
      </c>
      <c r="Q38" s="190" t="str">
        <f ca="1">IF('INF S5 272-354'!$AS29="|","|",Q$27+'INF S5 272-354'!$AS29)</f>
        <v>|</v>
      </c>
      <c r="R38" s="207">
        <f ca="1">IF('INF S5 272-354'!$AQ29="|","|",R$27+'INF S5 272-354'!$AQ29)</f>
        <v>0.50185584490740742</v>
      </c>
      <c r="S38" s="83"/>
      <c r="T38" s="83">
        <f ca="1">IF('INF S5 272-354'!$AQ29="|","|",T$27+'INF S5 272-354'!$AQ29)</f>
        <v>0.54323876653439152</v>
      </c>
      <c r="U38" s="83"/>
      <c r="V38" s="207">
        <f ca="1">IF('INF S5 272-354'!$AQ29="|","|",V$27+'INF S5 272-354'!$AQ29)</f>
        <v>0.58518917824074079</v>
      </c>
      <c r="W38" s="88"/>
      <c r="X38" s="83">
        <f ca="1">IF('INF S5 272-354'!$AQ29="|","|",X$27+'INF S5 272-354'!$AQ29)</f>
        <v>0.62657209986772489</v>
      </c>
      <c r="Y38" s="190" t="str">
        <f ca="1">IF('INF S5 272-354'!$AS29="|","|",Y$27+'INF S5 272-354'!$AS29)</f>
        <v>|</v>
      </c>
      <c r="Z38" s="207">
        <f ca="1">IF('INF S5 272-354'!$AQ29="|","|",Z$27+'INF S5 272-354'!$AQ29)</f>
        <v>0.66852251157407405</v>
      </c>
      <c r="AA38" s="207"/>
      <c r="AB38" s="83">
        <f ca="1">IF('INF S5 272-354'!$AQ29="|","|",AB$27+'INF S5 272-354'!$AQ29)</f>
        <v>0.68907209986772489</v>
      </c>
      <c r="AC38" s="207">
        <f ca="1">IF('INF S5 272-354'!$AQ29="|","|",AC$27+'INF S5 272-354'!$AQ29)</f>
        <v>0.71018917824074079</v>
      </c>
      <c r="AD38" s="207"/>
      <c r="AE38" s="83">
        <f ca="1">IF('INF S5 272-354'!$AQ29="|","|",AE$27+'INF S5 272-354'!$AQ29)</f>
        <v>0.73073876653439152</v>
      </c>
      <c r="AF38" s="207">
        <f ca="1">IF('INF S5 272-354'!$AQ29="|","|",AF$27+'INF S5 272-354'!$AQ29)</f>
        <v>0.75185584490740742</v>
      </c>
      <c r="AG38" s="83"/>
      <c r="AH38" s="83">
        <f ca="1">IF('INF S5 272-354'!$AQ29="|","|",AH$27+'INF S5 272-354'!$AQ29)</f>
        <v>0.77240543320105814</v>
      </c>
      <c r="AI38" s="207">
        <f ca="1">IF('INF S5 272-354'!$AQ29="|","|",AI$27+'INF S5 272-354'!$AQ29)</f>
        <v>0.79352251157407405</v>
      </c>
      <c r="AJ38" s="190" t="str">
        <f ca="1">IF('INF S5 272-354'!$AS29="|","|",AJ$27+'INF S5 272-354'!$AS29)</f>
        <v>|</v>
      </c>
      <c r="AK38" s="83">
        <f ca="1">IF('INF S5 272-354'!$AQ29="|","|",AK$27+'INF S5 272-354'!$AQ29)</f>
        <v>0.81407209986772477</v>
      </c>
      <c r="AL38" s="207">
        <f ca="1">IF('INF S5 272-354'!$AQ29="|","|",AL$27+'INF S5 272-354'!$AQ29)</f>
        <v>0.83518917824074079</v>
      </c>
      <c r="AM38" s="83"/>
      <c r="AN38" s="83">
        <f ca="1">IF('INF S5 272-354'!$AQ29="|","|",AN$27+'INF S5 272-354'!$AQ29)</f>
        <v>0.87657209986772477</v>
      </c>
      <c r="AO38" s="83"/>
      <c r="AP38" s="207">
        <f ca="1">IF('INF S5 272-354'!$AQ29="|","|",AP$27+'INF S5 272-354'!$AQ29)</f>
        <v>0.91852251157407405</v>
      </c>
      <c r="AQ38" s="88"/>
      <c r="AR38" s="83">
        <f ca="1">IF('INF S5 272-354'!$AQ29="|","|",AR$27+'INF S5 272-354'!$AQ29)</f>
        <v>0.95990543320105814</v>
      </c>
      <c r="AS38" s="207"/>
      <c r="AT38" s="83">
        <f ca="1">IF('INF S5 272-354'!$AQ29="|","|",AT$27+'INF S5 272-354'!$AQ29)</f>
        <v>1.0015720998677247</v>
      </c>
      <c r="AU38" s="83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  <c r="CR38" s="175"/>
      <c r="CS38" s="175"/>
      <c r="CT38" s="175"/>
      <c r="CU38" s="175"/>
      <c r="CV38" s="175"/>
      <c r="CW38" s="175"/>
      <c r="CX38" s="175"/>
      <c r="CZ38" s="187">
        <f ca="1">'INF S5 272-354'!$AH29</f>
        <v>34.448</v>
      </c>
      <c r="DA38" s="154" t="str">
        <f ca="1">'INF S5 272-354'!$AI29</f>
        <v>Rożnowo</v>
      </c>
      <c r="DB38" s="89"/>
      <c r="DC38" s="207">
        <f ca="1">IF('INF S5 272-354'!$AY29="|","|",DC$40+'INF S5 272-354'!$AY29)</f>
        <v>0.18717413194444443</v>
      </c>
      <c r="DD38" s="2"/>
      <c r="DE38" s="88"/>
      <c r="DF38" s="83">
        <f ca="1">IF('INF S5 272-354'!$AY29="|","|",DF$40+'INF S5 272-354'!$AY29)</f>
        <v>0.22884079861111109</v>
      </c>
      <c r="DG38" s="83"/>
      <c r="DH38" s="207">
        <f ca="1">IF('INF S5 272-354'!$AY29="|","|",DH$40+'INF S5 272-354'!$AY29)</f>
        <v>0.24967413194444443</v>
      </c>
      <c r="DI38" s="83">
        <f ca="1">IF('INF S5 272-354'!$AY29="|","|",DI$40+'INF S5 272-354'!$AY29)</f>
        <v>0.2705074652777778</v>
      </c>
      <c r="DJ38" s="207">
        <f ca="1">IF('INF S5 272-354'!$AY29="|","|",DJ$40+'INF S5 272-354'!$AY29)</f>
        <v>0.29134079861111112</v>
      </c>
      <c r="DK38" s="207"/>
      <c r="DL38" s="83">
        <f ca="1">IF('INF S5 272-354'!$AY29="|","|",DL$40+'INF S5 272-354'!$AY29)</f>
        <v>0.31217413194444449</v>
      </c>
      <c r="DM38" s="207">
        <f ca="1">IF('INF S5 272-354'!$AY29="|","|",DM$40+'INF S5 272-354'!$AY29)</f>
        <v>0.3330074652777778</v>
      </c>
      <c r="DN38" s="207"/>
      <c r="DO38" s="83">
        <f ca="1">IF('INF S5 272-354'!$AY29="|","|",DO$40+'INF S5 272-354'!$AY29)</f>
        <v>0.35384079861111112</v>
      </c>
      <c r="DP38" s="87"/>
      <c r="DQ38" s="207">
        <f ca="1">IF('INF S5 272-354'!$AY29="|","|",DQ$40+'INF S5 272-354'!$AY29)</f>
        <v>0.37467413194444443</v>
      </c>
      <c r="DR38" s="83">
        <f ca="1">IF('INF S5 272-354'!$AY29="|","|",DR$40+'INF S5 272-354'!$AY29)</f>
        <v>0.41634079861111112</v>
      </c>
      <c r="DS38" s="190" t="str">
        <f ca="1">IF('INF S5 272-354'!$BA29="|","|",DS$40+'INF S5 272-354'!$BA29)</f>
        <v>|</v>
      </c>
      <c r="DT38" s="83"/>
      <c r="DU38" s="87"/>
      <c r="DV38" s="207">
        <f ca="1">IF('INF S5 272-354'!$AY29="|","|",DV$40+'INF S5 272-354'!$AY29)</f>
        <v>0.4580074652777778</v>
      </c>
      <c r="DW38" s="88"/>
      <c r="DX38" s="83">
        <f ca="1">IF('INF S5 272-354'!$AY29="|","|",DX$40+'INF S5 272-354'!$AY29)</f>
        <v>0.49967413194444443</v>
      </c>
      <c r="DY38" s="83"/>
      <c r="DZ38" s="207">
        <f ca="1">IF('INF S5 272-354'!$AY29="|","|",DZ$40+'INF S5 272-354'!$AY29)</f>
        <v>0.54134079861111106</v>
      </c>
      <c r="EA38" s="83">
        <f ca="1">IF('INF S5 272-354'!$AY29="|","|",EA$40+'INF S5 272-354'!$AY29)</f>
        <v>0.58300746527777769</v>
      </c>
      <c r="EB38" s="190" t="str">
        <f ca="1">IF('INF S5 272-354'!$BA29="|","|",EB$40+'INF S5 272-354'!$BA29)</f>
        <v>|</v>
      </c>
      <c r="EC38" s="83"/>
      <c r="ED38" s="87"/>
      <c r="EE38" s="207">
        <f ca="1">IF('INF S5 272-354'!$AY29="|","|",EE$40+'INF S5 272-354'!$AY29)</f>
        <v>0.62467413194444443</v>
      </c>
      <c r="EF38" s="83">
        <f ca="1">IF('INF S5 272-354'!$AY29="|","|",EF$40+'INF S5 272-354'!$AY29)</f>
        <v>0.64550746527777769</v>
      </c>
      <c r="EG38" s="83"/>
      <c r="EH38" s="207">
        <f ca="1">IF('INF S5 272-354'!$AY29="|","|",EH$40+'INF S5 272-354'!$AY29)</f>
        <v>0.66634079861111106</v>
      </c>
      <c r="EI38" s="83">
        <f ca="1">IF('INF S5 272-354'!$AY29="|","|",EI$40+'INF S5 272-354'!$AY29)</f>
        <v>0.68717413194444443</v>
      </c>
      <c r="EJ38" s="88"/>
      <c r="EK38" s="207">
        <f ca="1">IF('INF S5 272-354'!$AY29="|","|",EK$40+'INF S5 272-354'!$AY29)</f>
        <v>0.7080074652777778</v>
      </c>
      <c r="EL38" s="83">
        <f ca="1">IF('INF S5 272-354'!$AY29="|","|",EL$40+'INF S5 272-354'!$AY29)</f>
        <v>0.72884079861111106</v>
      </c>
      <c r="EM38" s="207">
        <f ca="1">IF('INF S5 272-354'!$AY29="|","|",EM$40+'INF S5 272-354'!$AY29)</f>
        <v>0.74967413194444443</v>
      </c>
      <c r="EN38" s="190" t="str">
        <f ca="1">IF('INF S5 272-354'!$BA29="|","|",EN$40+'INF S5 272-354'!$BA29)</f>
        <v>|</v>
      </c>
      <c r="EO38" s="190"/>
      <c r="EP38" s="83">
        <f ca="1">IF('INF S5 272-354'!$AY29="|","|",EP$40+'INF S5 272-354'!$AY29)</f>
        <v>0.7705074652777778</v>
      </c>
      <c r="EQ38" s="83"/>
      <c r="ER38" s="207">
        <f ca="1">IF('INF S5 272-354'!$AY29="|","|",ER$40+'INF S5 272-354'!$AY29)</f>
        <v>0.79134079861111117</v>
      </c>
      <c r="ES38" s="87"/>
      <c r="ET38" s="83">
        <f ca="1">IF('INF S5 272-354'!$AY29="|","|",ET$40+'INF S5 272-354'!$AY29)</f>
        <v>0.8330074652777778</v>
      </c>
      <c r="EU38" s="207">
        <f ca="1">IF('INF S5 272-354'!$AY29="|","|",EU$40+'INF S5 272-354'!$AY29)</f>
        <v>0.87467413194444443</v>
      </c>
      <c r="EV38" s="207"/>
      <c r="EW38" s="83">
        <f ca="1">IF('INF S5 272-354'!$AY29="|","|",EW$40+'INF S5 272-354'!$AY29)</f>
        <v>0.91634079861111117</v>
      </c>
      <c r="EX38" s="190" t="str">
        <f ca="1">IF('INF S5 272-354'!$BA29="|","|",EX$40+'INF S5 272-354'!$BA29)</f>
        <v>|</v>
      </c>
      <c r="EY38" s="190"/>
      <c r="EZ38" s="83">
        <f ca="1">IF('INF S5 272-354'!$AY29="|","|",EZ$40+'INF S5 272-354'!$AY29)</f>
        <v>0.9580074652777778</v>
      </c>
    </row>
    <row r="39" spans="1:156">
      <c r="A39" s="187">
        <f ca="1">'INF S5 272-354'!$AH30</f>
        <v>38.809000000000005</v>
      </c>
      <c r="B39" s="154" t="str">
        <f ca="1">'INF S5 272-354'!$AI30</f>
        <v>Parkowo</v>
      </c>
      <c r="C39" s="89"/>
      <c r="D39" s="83">
        <f ca="1">IF('INF S5 272-354'!$AQ30="|","|",D$27+'INF S5 272-354'!$AQ30)</f>
        <v>0.27493914847883599</v>
      </c>
      <c r="E39" s="207">
        <f ca="1">IF('INF S5 272-354'!$AQ30="|","|",E$27+'INF S5 272-354'!$AQ30)</f>
        <v>0.29605622685185184</v>
      </c>
      <c r="F39" s="190" t="str">
        <f ca="1">IF('INF S5 272-354'!$AS30="|","|",F$27+'INF S5 272-354'!$AS30)</f>
        <v>|</v>
      </c>
      <c r="G39" s="83">
        <f ca="1">IF('INF S5 272-354'!$AQ30="|","|",G$27+'INF S5 272-354'!$AQ30)</f>
        <v>0.31660581514550268</v>
      </c>
      <c r="H39" s="207">
        <f ca="1">IF('INF S5 272-354'!$AQ30="|","|",H$27+'INF S5 272-354'!$AQ30)</f>
        <v>0.33772289351851847</v>
      </c>
      <c r="I39" s="83"/>
      <c r="J39" s="83">
        <f ca="1">IF('INF S5 272-354'!$AQ30="|","|",J$27+'INF S5 272-354'!$AQ30)</f>
        <v>0.35827248181216931</v>
      </c>
      <c r="K39" s="207">
        <f ca="1">IF('INF S5 272-354'!$AQ30="|","|",K$27+'INF S5 272-354'!$AQ30)</f>
        <v>0.37938956018518516</v>
      </c>
      <c r="L39" s="83"/>
      <c r="M39" s="83">
        <f ca="1">IF('INF S5 272-354'!$AQ30="|","|",M$27+'INF S5 272-354'!$AQ30)</f>
        <v>0.39993914847883599</v>
      </c>
      <c r="N39" s="207">
        <f ca="1">IF('INF S5 272-354'!$AQ30="|","|",N$27+'INF S5 272-354'!$AQ30)</f>
        <v>0.42105622685185184</v>
      </c>
      <c r="O39" s="87"/>
      <c r="P39" s="83">
        <f ca="1">IF('INF S5 272-354'!$AQ30="|","|",P$27+'INF S5 272-354'!$AQ30)</f>
        <v>0.46243914847883599</v>
      </c>
      <c r="Q39" s="190" t="str">
        <f ca="1">IF('INF S5 272-354'!$AS30="|","|",Q$27+'INF S5 272-354'!$AS30)</f>
        <v>|</v>
      </c>
      <c r="R39" s="207">
        <f ca="1">IF('INF S5 272-354'!$AQ30="|","|",R$27+'INF S5 272-354'!$AQ30)</f>
        <v>0.50438956018518522</v>
      </c>
      <c r="S39" s="83"/>
      <c r="T39" s="83">
        <f ca="1">IF('INF S5 272-354'!$AQ30="|","|",T$27+'INF S5 272-354'!$AQ30)</f>
        <v>0.54577248181216931</v>
      </c>
      <c r="U39" s="83"/>
      <c r="V39" s="207">
        <f ca="1">IF('INF S5 272-354'!$AQ30="|","|",V$27+'INF S5 272-354'!$AQ30)</f>
        <v>0.58772289351851859</v>
      </c>
      <c r="W39" s="88"/>
      <c r="X39" s="83">
        <f ca="1">IF('INF S5 272-354'!$AQ30="|","|",X$27+'INF S5 272-354'!$AQ30)</f>
        <v>0.62910581514550268</v>
      </c>
      <c r="Y39" s="190" t="str">
        <f ca="1">IF('INF S5 272-354'!$AS30="|","|",Y$27+'INF S5 272-354'!$AS30)</f>
        <v>|</v>
      </c>
      <c r="Z39" s="207">
        <f ca="1">IF('INF S5 272-354'!$AQ30="|","|",Z$27+'INF S5 272-354'!$AQ30)</f>
        <v>0.67105622685185184</v>
      </c>
      <c r="AA39" s="207"/>
      <c r="AB39" s="83">
        <f ca="1">IF('INF S5 272-354'!$AQ30="|","|",AB$27+'INF S5 272-354'!$AQ30)</f>
        <v>0.69160581514550268</v>
      </c>
      <c r="AC39" s="207">
        <f ca="1">IF('INF S5 272-354'!$AQ30="|","|",AC$27+'INF S5 272-354'!$AQ30)</f>
        <v>0.71272289351851859</v>
      </c>
      <c r="AD39" s="207"/>
      <c r="AE39" s="83">
        <f ca="1">IF('INF S5 272-354'!$AQ30="|","|",AE$27+'INF S5 272-354'!$AQ30)</f>
        <v>0.73327248181216931</v>
      </c>
      <c r="AF39" s="207">
        <f ca="1">IF('INF S5 272-354'!$AQ30="|","|",AF$27+'INF S5 272-354'!$AQ30)</f>
        <v>0.75438956018518522</v>
      </c>
      <c r="AG39" s="83"/>
      <c r="AH39" s="83">
        <f ca="1">IF('INF S5 272-354'!$AQ30="|","|",AH$27+'INF S5 272-354'!$AQ30)</f>
        <v>0.77493914847883594</v>
      </c>
      <c r="AI39" s="207">
        <f ca="1">IF('INF S5 272-354'!$AQ30="|","|",AI$27+'INF S5 272-354'!$AQ30)</f>
        <v>0.79605622685185184</v>
      </c>
      <c r="AJ39" s="190" t="str">
        <f ca="1">IF('INF S5 272-354'!$AS30="|","|",AJ$27+'INF S5 272-354'!$AS30)</f>
        <v>|</v>
      </c>
      <c r="AK39" s="83">
        <f ca="1">IF('INF S5 272-354'!$AQ30="|","|",AK$27+'INF S5 272-354'!$AQ30)</f>
        <v>0.81660581514550257</v>
      </c>
      <c r="AL39" s="207">
        <f ca="1">IF('INF S5 272-354'!$AQ30="|","|",AL$27+'INF S5 272-354'!$AQ30)</f>
        <v>0.83772289351851859</v>
      </c>
      <c r="AM39" s="83"/>
      <c r="AN39" s="83">
        <f ca="1">IF('INF S5 272-354'!$AQ30="|","|",AN$27+'INF S5 272-354'!$AQ30)</f>
        <v>0.87910581514550257</v>
      </c>
      <c r="AO39" s="83"/>
      <c r="AP39" s="207">
        <f ca="1">IF('INF S5 272-354'!$AQ30="|","|",AP$27+'INF S5 272-354'!$AQ30)</f>
        <v>0.92105622685185184</v>
      </c>
      <c r="AQ39" s="88"/>
      <c r="AR39" s="83">
        <f ca="1">IF('INF S5 272-354'!$AQ30="|","|",AR$27+'INF S5 272-354'!$AQ30)</f>
        <v>0.96243914847883594</v>
      </c>
      <c r="AS39" s="207"/>
      <c r="AT39" s="83">
        <f ca="1">IF('INF S5 272-354'!$AQ30="|","|",AT$27+'INF S5 272-354'!$AQ30)</f>
        <v>1.0041058151455025</v>
      </c>
      <c r="AU39" s="83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Z39" s="187">
        <f ca="1">'INF S5 272-354'!$AH30</f>
        <v>38.809000000000005</v>
      </c>
      <c r="DA39" s="154" t="str">
        <f ca="1">'INF S5 272-354'!$AI30</f>
        <v>Parkowo</v>
      </c>
      <c r="DB39" s="89"/>
      <c r="DC39" s="207">
        <f ca="1">IF('INF S5 272-354'!$AY30="|","|",DC$40+'INF S5 272-354'!$AY30)</f>
        <v>0.18464041666666667</v>
      </c>
      <c r="DD39" s="2"/>
      <c r="DE39" s="88"/>
      <c r="DF39" s="83">
        <f ca="1">IF('INF S5 272-354'!$AY30="|","|",DF$40+'INF S5 272-354'!$AY30)</f>
        <v>0.22630708333333333</v>
      </c>
      <c r="DG39" s="83"/>
      <c r="DH39" s="207">
        <f ca="1">IF('INF S5 272-354'!$AY30="|","|",DH$40+'INF S5 272-354'!$AY30)</f>
        <v>0.24714041666666667</v>
      </c>
      <c r="DI39" s="83">
        <f ca="1">IF('INF S5 272-354'!$AY30="|","|",DI$40+'INF S5 272-354'!$AY30)</f>
        <v>0.26797375000000001</v>
      </c>
      <c r="DJ39" s="207">
        <f ca="1">IF('INF S5 272-354'!$AY30="|","|",DJ$40+'INF S5 272-354'!$AY30)</f>
        <v>0.28880708333333333</v>
      </c>
      <c r="DK39" s="207"/>
      <c r="DL39" s="83">
        <f ca="1">IF('INF S5 272-354'!$AY30="|","|",DL$40+'INF S5 272-354'!$AY30)</f>
        <v>0.3096404166666667</v>
      </c>
      <c r="DM39" s="207">
        <f ca="1">IF('INF S5 272-354'!$AY30="|","|",DM$40+'INF S5 272-354'!$AY30)</f>
        <v>0.33047375000000001</v>
      </c>
      <c r="DN39" s="207"/>
      <c r="DO39" s="83">
        <f ca="1">IF('INF S5 272-354'!$AY30="|","|",DO$40+'INF S5 272-354'!$AY30)</f>
        <v>0.35130708333333333</v>
      </c>
      <c r="DP39" s="87"/>
      <c r="DQ39" s="207">
        <f ca="1">IF('INF S5 272-354'!$AY30="|","|",DQ$40+'INF S5 272-354'!$AY30)</f>
        <v>0.37214041666666664</v>
      </c>
      <c r="DR39" s="83">
        <f ca="1">IF('INF S5 272-354'!$AY30="|","|",DR$40+'INF S5 272-354'!$AY30)</f>
        <v>0.41380708333333333</v>
      </c>
      <c r="DS39" s="190" t="str">
        <f ca="1">IF('INF S5 272-354'!$BA30="|","|",DS$40+'INF S5 272-354'!$BA30)</f>
        <v>|</v>
      </c>
      <c r="DT39" s="83"/>
      <c r="DU39" s="87"/>
      <c r="DV39" s="207">
        <f ca="1">IF('INF S5 272-354'!$AY30="|","|",DV$40+'INF S5 272-354'!$AY30)</f>
        <v>0.45547375000000001</v>
      </c>
      <c r="DW39" s="88"/>
      <c r="DX39" s="83">
        <f ca="1">IF('INF S5 272-354'!$AY30="|","|",DX$40+'INF S5 272-354'!$AY30)</f>
        <v>0.49714041666666664</v>
      </c>
      <c r="DY39" s="83"/>
      <c r="DZ39" s="207">
        <f ca="1">IF('INF S5 272-354'!$AY30="|","|",DZ$40+'INF S5 272-354'!$AY30)</f>
        <v>0.53880708333333327</v>
      </c>
      <c r="EA39" s="83">
        <f ca="1">IF('INF S5 272-354'!$AY30="|","|",EA$40+'INF S5 272-354'!$AY30)</f>
        <v>0.5804737499999999</v>
      </c>
      <c r="EB39" s="190" t="str">
        <f ca="1">IF('INF S5 272-354'!$BA30="|","|",EB$40+'INF S5 272-354'!$BA30)</f>
        <v>|</v>
      </c>
      <c r="EC39" s="83"/>
      <c r="ED39" s="87"/>
      <c r="EE39" s="207">
        <f ca="1">IF('INF S5 272-354'!$AY30="|","|",EE$40+'INF S5 272-354'!$AY30)</f>
        <v>0.62214041666666664</v>
      </c>
      <c r="EF39" s="83">
        <f ca="1">IF('INF S5 272-354'!$AY30="|","|",EF$40+'INF S5 272-354'!$AY30)</f>
        <v>0.6429737499999999</v>
      </c>
      <c r="EG39" s="83"/>
      <c r="EH39" s="207">
        <f ca="1">IF('INF S5 272-354'!$AY30="|","|",EH$40+'INF S5 272-354'!$AY30)</f>
        <v>0.66380708333333327</v>
      </c>
      <c r="EI39" s="83">
        <f ca="1">IF('INF S5 272-354'!$AY30="|","|",EI$40+'INF S5 272-354'!$AY30)</f>
        <v>0.68464041666666664</v>
      </c>
      <c r="EJ39" s="88"/>
      <c r="EK39" s="207">
        <f ca="1">IF('INF S5 272-354'!$AY30="|","|",EK$40+'INF S5 272-354'!$AY30)</f>
        <v>0.70547375000000001</v>
      </c>
      <c r="EL39" s="83">
        <f ca="1">IF('INF S5 272-354'!$AY30="|","|",EL$40+'INF S5 272-354'!$AY30)</f>
        <v>0.72630708333333327</v>
      </c>
      <c r="EM39" s="207">
        <f ca="1">IF('INF S5 272-354'!$AY30="|","|",EM$40+'INF S5 272-354'!$AY30)</f>
        <v>0.74714041666666664</v>
      </c>
      <c r="EN39" s="190" t="str">
        <f ca="1">IF('INF S5 272-354'!$BA30="|","|",EN$40+'INF S5 272-354'!$BA30)</f>
        <v>|</v>
      </c>
      <c r="EO39" s="190"/>
      <c r="EP39" s="83">
        <f ca="1">IF('INF S5 272-354'!$AY30="|","|",EP$40+'INF S5 272-354'!$AY30)</f>
        <v>0.76797375000000001</v>
      </c>
      <c r="EQ39" s="83"/>
      <c r="ER39" s="207">
        <f ca="1">IF('INF S5 272-354'!$AY30="|","|",ER$40+'INF S5 272-354'!$AY30)</f>
        <v>0.78880708333333338</v>
      </c>
      <c r="ES39" s="87"/>
      <c r="ET39" s="83">
        <f ca="1">IF('INF S5 272-354'!$AY30="|","|",ET$40+'INF S5 272-354'!$AY30)</f>
        <v>0.83047375000000001</v>
      </c>
      <c r="EU39" s="207">
        <f ca="1">IF('INF S5 272-354'!$AY30="|","|",EU$40+'INF S5 272-354'!$AY30)</f>
        <v>0.87214041666666664</v>
      </c>
      <c r="EV39" s="207"/>
      <c r="EW39" s="83">
        <f ca="1">IF('INF S5 272-354'!$AY30="|","|",EW$40+'INF S5 272-354'!$AY30)</f>
        <v>0.91380708333333338</v>
      </c>
      <c r="EX39" s="190" t="str">
        <f ca="1">IF('INF S5 272-354'!$BA30="|","|",EX$40+'INF S5 272-354'!$BA30)</f>
        <v>|</v>
      </c>
      <c r="EY39" s="190"/>
      <c r="EZ39" s="83">
        <f ca="1">IF('INF S5 272-354'!$AY30="|","|",EZ$40+'INF S5 272-354'!$AY30)</f>
        <v>0.95547375000000001</v>
      </c>
    </row>
    <row r="40" spans="1:156" s="18" customFormat="1">
      <c r="A40" s="285">
        <f ca="1">'INF S5 272-354'!$AH31</f>
        <v>45.413000000000004</v>
      </c>
      <c r="B40" s="183" t="str">
        <f ca="1">'INF S5 272-354'!$AI31</f>
        <v>Rogoźno Wlkp.</v>
      </c>
      <c r="C40" s="181"/>
      <c r="D40" s="167">
        <f ca="1">IF('INF S5 272-354'!$AQ31="|","|",D$27+'INF S5 272-354'!$AQ31)</f>
        <v>0.27798234292328045</v>
      </c>
      <c r="E40" s="342">
        <f ca="1">IF('INF S5 272-354'!$AQ31="|","|",E$27+'INF S5 272-354'!$AQ31)</f>
        <v>0.2990994212962963</v>
      </c>
      <c r="F40" s="266">
        <f ca="1">IF('INF S5 272-354'!$AS31="|","|",F$27+'INF S5 272-354'!$AS31)</f>
        <v>0.28391486607142857</v>
      </c>
      <c r="G40" s="167">
        <f ca="1">IF('INF S5 272-354'!$AQ31="|","|",G$27+'INF S5 272-354'!$AQ31)</f>
        <v>0.31964900958994713</v>
      </c>
      <c r="H40" s="342">
        <f ca="1">IF('INF S5 272-354'!$AQ31="|","|",H$27+'INF S5 272-354'!$AQ31)</f>
        <v>0.34076608796296293</v>
      </c>
      <c r="I40" s="167"/>
      <c r="J40" s="167">
        <f ca="1">IF('INF S5 272-354'!$AQ31="|","|",J$27+'INF S5 272-354'!$AQ31)</f>
        <v>0.36131567625661376</v>
      </c>
      <c r="K40" s="342">
        <f ca="1">IF('INF S5 272-354'!$AQ31="|","|",K$27+'INF S5 272-354'!$AQ31)</f>
        <v>0.38243275462962961</v>
      </c>
      <c r="L40" s="167"/>
      <c r="M40" s="167">
        <f ca="1">IF('INF S5 272-354'!$AQ31="|","|",M$27+'INF S5 272-354'!$AQ31)</f>
        <v>0.40298234292328045</v>
      </c>
      <c r="N40" s="342">
        <f ca="1">IF('INF S5 272-354'!$AQ31="|","|",N$27+'INF S5 272-354'!$AQ31)</f>
        <v>0.4240994212962963</v>
      </c>
      <c r="O40" s="168"/>
      <c r="P40" s="167">
        <f ca="1">IF('INF S5 272-354'!$AQ31="|","|",P$27+'INF S5 272-354'!$AQ31)</f>
        <v>0.46548234292328045</v>
      </c>
      <c r="Q40" s="266">
        <f ca="1">IF('INF S5 272-354'!$AS31="|","|",Q$27+'INF S5 272-354'!$AS31)</f>
        <v>0.45054681051587303</v>
      </c>
      <c r="R40" s="342">
        <f ca="1">IF('INF S5 272-354'!$AQ31="|","|",R$27+'INF S5 272-354'!$AQ31)</f>
        <v>0.50743275462962967</v>
      </c>
      <c r="S40" s="167"/>
      <c r="T40" s="167">
        <f ca="1">IF('INF S5 272-354'!$AQ31="|","|",T$27+'INF S5 272-354'!$AQ31)</f>
        <v>0.54881567625661376</v>
      </c>
      <c r="U40" s="167"/>
      <c r="V40" s="342">
        <f ca="1">IF('INF S5 272-354'!$AQ31="|","|",V$27+'INF S5 272-354'!$AQ31)</f>
        <v>0.59076608796296304</v>
      </c>
      <c r="W40" s="347"/>
      <c r="X40" s="167">
        <f ca="1">IF('INF S5 272-354'!$AQ31="|","|",X$27+'INF S5 272-354'!$AQ31)</f>
        <v>0.63214900958994713</v>
      </c>
      <c r="Y40" s="266">
        <f ca="1">IF('INF S5 272-354'!$AS31="|","|",Y$27+'INF S5 272-354'!$AS31)</f>
        <v>0.6172134771825396</v>
      </c>
      <c r="Z40" s="342">
        <f ca="1">IF('INF S5 272-354'!$AQ31="|","|",Z$27+'INF S5 272-354'!$AQ31)</f>
        <v>0.6740994212962963</v>
      </c>
      <c r="AA40" s="342"/>
      <c r="AB40" s="167">
        <f ca="1">IF('INF S5 272-354'!$AQ31="|","|",AB$27+'INF S5 272-354'!$AQ31)</f>
        <v>0.69464900958994713</v>
      </c>
      <c r="AC40" s="342">
        <f ca="1">IF('INF S5 272-354'!$AQ31="|","|",AC$27+'INF S5 272-354'!$AQ31)</f>
        <v>0.71576608796296304</v>
      </c>
      <c r="AD40" s="342"/>
      <c r="AE40" s="167">
        <f ca="1">IF('INF S5 272-354'!$AQ31="|","|",AE$27+'INF S5 272-354'!$AQ31)</f>
        <v>0.73631567625661376</v>
      </c>
      <c r="AF40" s="342">
        <f ca="1">IF('INF S5 272-354'!$AQ31="|","|",AF$27+'INF S5 272-354'!$AQ31)</f>
        <v>0.75743275462962967</v>
      </c>
      <c r="AG40" s="167"/>
      <c r="AH40" s="167">
        <f ca="1">IF('INF S5 272-354'!$AQ31="|","|",AH$27+'INF S5 272-354'!$AQ31)</f>
        <v>0.77798234292328039</v>
      </c>
      <c r="AI40" s="342">
        <f ca="1">IF('INF S5 272-354'!$AQ31="|","|",AI$27+'INF S5 272-354'!$AQ31)</f>
        <v>0.7990994212962963</v>
      </c>
      <c r="AJ40" s="266">
        <f ca="1">IF('INF S5 272-354'!$AS31="|","|",AJ$27+'INF S5 272-354'!$AS31)</f>
        <v>0.78388014384920623</v>
      </c>
      <c r="AK40" s="167">
        <f ca="1">IF('INF S5 272-354'!$AQ31="|","|",AK$27+'INF S5 272-354'!$AQ31)</f>
        <v>0.81964900958994702</v>
      </c>
      <c r="AL40" s="342">
        <f ca="1">IF('INF S5 272-354'!$AQ31="|","|",AL$27+'INF S5 272-354'!$AQ31)</f>
        <v>0.84076608796296304</v>
      </c>
      <c r="AM40" s="167"/>
      <c r="AN40" s="167">
        <f ca="1">IF('INF S5 272-354'!$AQ31="|","|",AN$27+'INF S5 272-354'!$AQ31)</f>
        <v>0.88214900958994702</v>
      </c>
      <c r="AO40" s="167"/>
      <c r="AP40" s="342">
        <f ca="1">IF('INF S5 272-354'!$AQ31="|","|",AP$27+'INF S5 272-354'!$AQ31)</f>
        <v>0.9240994212962963</v>
      </c>
      <c r="AQ40" s="347"/>
      <c r="AR40" s="167">
        <f ca="1">IF('INF S5 272-354'!$AQ31="|","|",AR$27+'INF S5 272-354'!$AQ31)</f>
        <v>0.96548234292328039</v>
      </c>
      <c r="AS40" s="342"/>
      <c r="AT40" s="167">
        <f ca="1">IF('INF S5 272-354'!$AQ31="|","|",AT$27+'INF S5 272-354'!$AQ31)</f>
        <v>1.0071490095899469</v>
      </c>
      <c r="AU40" s="167"/>
      <c r="AV40" s="336"/>
      <c r="AW40" s="336"/>
      <c r="AX40" s="336"/>
      <c r="AY40" s="336"/>
      <c r="AZ40" s="336"/>
      <c r="BA40" s="336"/>
      <c r="BB40" s="336"/>
      <c r="BC40" s="336"/>
      <c r="BD40" s="336"/>
      <c r="BE40" s="336"/>
      <c r="BF40" s="336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Z40" s="285">
        <f ca="1">'INF S5 272-354'!$AH31</f>
        <v>45.413000000000004</v>
      </c>
      <c r="DA40" s="183" t="str">
        <f ca="1">'INF S5 272-354'!$AI31</f>
        <v>Rogoźno Wlkp.</v>
      </c>
      <c r="DB40" s="181"/>
      <c r="DC40" s="342">
        <v>0.18124999999999999</v>
      </c>
      <c r="DD40" s="100"/>
      <c r="DE40" s="347"/>
      <c r="DF40" s="167">
        <f ca="1">$DC40+TIME(1,0,)</f>
        <v>0.22291666666666665</v>
      </c>
      <c r="DG40" s="167"/>
      <c r="DH40" s="342">
        <f ca="1">$DC40+TIME(1,30,)</f>
        <v>0.24374999999999999</v>
      </c>
      <c r="DI40" s="167">
        <f ca="1">$DC40+TIME(2,0,)</f>
        <v>0.26458333333333334</v>
      </c>
      <c r="DJ40" s="342">
        <f ca="1">$DC40+TIME(2,30,)</f>
        <v>0.28541666666666665</v>
      </c>
      <c r="DK40" s="342"/>
      <c r="DL40" s="167">
        <f ca="1">$DC40+TIME(3,0,)</f>
        <v>0.30625000000000002</v>
      </c>
      <c r="DM40" s="342">
        <f ca="1">$DC40+TIME(3,30,)</f>
        <v>0.32708333333333334</v>
      </c>
      <c r="DN40" s="342"/>
      <c r="DO40" s="167">
        <f ca="1">$DC40+TIME(4,0,)</f>
        <v>0.34791666666666665</v>
      </c>
      <c r="DP40" s="168"/>
      <c r="DQ40" s="342">
        <v>0.36874999999999997</v>
      </c>
      <c r="DR40" s="167">
        <v>0.41041666666666665</v>
      </c>
      <c r="DS40" s="266">
        <v>0.42499999999999999</v>
      </c>
      <c r="DT40" s="167"/>
      <c r="DU40" s="168"/>
      <c r="DV40" s="342">
        <v>0.45208333333333334</v>
      </c>
      <c r="DW40" s="347"/>
      <c r="DX40" s="167">
        <v>0.49374999999999997</v>
      </c>
      <c r="DY40" s="167"/>
      <c r="DZ40" s="342">
        <v>0.53541666666666665</v>
      </c>
      <c r="EA40" s="167">
        <v>0.57708333333333328</v>
      </c>
      <c r="EB40" s="168">
        <f ca="1">$DS40+TIME(4,,)</f>
        <v>0.59166666666666667</v>
      </c>
      <c r="EC40" s="167"/>
      <c r="ED40" s="168"/>
      <c r="EE40" s="342">
        <v>0.61875000000000002</v>
      </c>
      <c r="EF40" s="167">
        <v>0.63958333333333328</v>
      </c>
      <c r="EG40" s="167"/>
      <c r="EH40" s="342">
        <v>0.66041666666666665</v>
      </c>
      <c r="EI40" s="167">
        <v>0.68125000000000002</v>
      </c>
      <c r="EJ40" s="347"/>
      <c r="EK40" s="342">
        <f ca="1">$DC40+TIME(12,30,)</f>
        <v>0.70208333333333339</v>
      </c>
      <c r="EL40" s="167">
        <f ca="1">$DC40+TIME(13,,)</f>
        <v>0.72291666666666665</v>
      </c>
      <c r="EM40" s="342">
        <f ca="1">$DC40+TIME(13,30,)</f>
        <v>0.74375000000000002</v>
      </c>
      <c r="EN40" s="168">
        <f ca="1">$DS40+TIME(8,,)</f>
        <v>0.7583333333333333</v>
      </c>
      <c r="EO40" s="168"/>
      <c r="EP40" s="167">
        <f ca="1">$DC40+TIME(14,,)</f>
        <v>0.76458333333333339</v>
      </c>
      <c r="EQ40" s="167"/>
      <c r="ER40" s="342">
        <v>0.78541666666666676</v>
      </c>
      <c r="ES40" s="168"/>
      <c r="ET40" s="167">
        <v>0.82708333333333339</v>
      </c>
      <c r="EU40" s="342">
        <v>0.86875000000000002</v>
      </c>
      <c r="EV40" s="342"/>
      <c r="EW40" s="167">
        <v>0.91041666666666676</v>
      </c>
      <c r="EX40" s="168">
        <f ca="1">$DS40+TIME(12,,)</f>
        <v>0.92500000000000004</v>
      </c>
      <c r="EY40" s="168"/>
      <c r="EZ40" s="167">
        <v>0.95208333333333339</v>
      </c>
    </row>
    <row r="42" spans="1:156">
      <c r="D42" s="263"/>
    </row>
    <row r="49" spans="1:221" s="389" customFormat="1">
      <c r="D49" s="263">
        <f t="array" ref="D49">INDEX($A7:$A48,MATCH(FALSE,ISBLANK(D7:D48),0))-INDEX($A7:$A48,MATCH("Poznań Główny",$B7:$B48,0))</f>
        <v>67.328999999999979</v>
      </c>
      <c r="E49" s="263">
        <f t="array" ref="E49">INDEX($A7:$A48,MATCH(FALSE,ISBLANK(E7:E48),0))-INDEX($A7:$A48,MATCH("Poznań Główny",$B7:$B48,0))</f>
        <v>33.867999999999995</v>
      </c>
      <c r="F49" s="263">
        <f t="array" ref="F49">INDEX($A7:$A48,MATCH(FALSE,ISBLANK(F7:F48),0))-INDEX($A7:$A48,MATCH("Poznań Główny",$B7:$B48,0))</f>
        <v>67.328999999999979</v>
      </c>
      <c r="G49" s="263">
        <f t="array" ref="G49">INDEX($A7:$A48,MATCH(FALSE,ISBLANK(G7:G48),0))-INDEX($A7:$A48,MATCH("Poznań Główny",$B7:$B48,0))</f>
        <v>67.328999999999979</v>
      </c>
      <c r="H49" s="263">
        <f t="array" ref="H49">INDEX($A7:$A48,MATCH(FALSE,ISBLANK(H7:H48),0))-INDEX($A7:$A48,MATCH("Poznań Główny",$B7:$B48,0))</f>
        <v>33.867999999999995</v>
      </c>
      <c r="I49" s="263">
        <f t="array" ref="I49">INDEX($A7:$A48,MATCH(FALSE,ISBLANK(I7:I48),0))-INDEX($A7:$A48,MATCH("Poznań Główny",$B7:$B48,0))</f>
        <v>67.328999999999979</v>
      </c>
      <c r="J49" s="263">
        <f t="array" ref="J49">INDEX($A7:$A48,MATCH(FALSE,ISBLANK(J7:J48),0))-INDEX($A7:$A48,MATCH("Poznań Główny",$B7:$B48,0))</f>
        <v>67.328999999999979</v>
      </c>
      <c r="K49" s="263">
        <f t="array" ref="K49">INDEX($A7:$A48,MATCH(FALSE,ISBLANK(K7:K48),0))-INDEX($A7:$A48,MATCH("Poznań Główny",$B7:$B48,0))</f>
        <v>33.867999999999995</v>
      </c>
      <c r="L49" s="263">
        <f t="array" ref="L49">INDEX($A7:$A48,MATCH(FALSE,ISBLANK(L7:L48),0))-INDEX($A7:$A48,MATCH("Poznań Główny",$B7:$B48,0))</f>
        <v>67.328999999999979</v>
      </c>
      <c r="M49" s="263">
        <f t="array" ref="M49">INDEX($A7:$A48,MATCH(FALSE,ISBLANK(M7:M48),0))-INDEX($A7:$A48,MATCH("Poznań Główny",$B7:$B48,0))</f>
        <v>67.328999999999979</v>
      </c>
      <c r="N49" s="263">
        <f t="array" ref="N49">INDEX($A7:$A48,MATCH(FALSE,ISBLANK(N7:N48),0))-INDEX($A7:$A48,MATCH("Poznań Główny",$B7:$B48,0))</f>
        <v>33.867999999999995</v>
      </c>
      <c r="O49" s="263">
        <f t="array" ref="O49">INDEX($A7:$A48,MATCH(FALSE,ISBLANK(O7:O48),0))-INDEX($A7:$A48,MATCH("Poznań Główny",$B7:$B48,0))</f>
        <v>67.328999999999979</v>
      </c>
      <c r="P49" s="263">
        <f t="array" ref="P49">INDEX($A7:$A48,MATCH(FALSE,ISBLANK(P7:P48),0))-INDEX($A7:$A48,MATCH("Poznań Główny",$B7:$B48,0))</f>
        <v>67.328999999999979</v>
      </c>
      <c r="Q49" s="263">
        <f t="array" ref="Q49">INDEX($A7:$A48,MATCH(FALSE,ISBLANK(Q7:Q48),0))-INDEX($A7:$A48,MATCH("Poznań Główny",$B7:$B48,0))</f>
        <v>67.328999999999979</v>
      </c>
      <c r="R49" s="263">
        <f t="array" ref="R49">INDEX($A7:$A48,MATCH(FALSE,ISBLANK(R7:R48),0))-INDEX($A7:$A48,MATCH("Poznań Główny",$B7:$B48,0))</f>
        <v>33.867999999999995</v>
      </c>
      <c r="S49" s="263">
        <f t="array" ref="S49">INDEX($A7:$A48,MATCH(FALSE,ISBLANK(S7:S48),0))-INDEX($A7:$A48,MATCH("Poznań Główny",$B7:$B48,0))</f>
        <v>67.328999999999979</v>
      </c>
      <c r="T49" s="263">
        <f t="array" ref="T49">INDEX($A7:$A48,MATCH(FALSE,ISBLANK(T7:T48),0))-INDEX($A7:$A48,MATCH("Poznań Główny",$B7:$B48,0))</f>
        <v>67.328999999999979</v>
      </c>
      <c r="U49" s="263">
        <f t="array" ref="U49">INDEX($A7:$A48,MATCH(FALSE,ISBLANK(U7:U48),0))-INDEX($A7:$A48,MATCH("Poznań Główny",$B7:$B48,0))</f>
        <v>67.328999999999979</v>
      </c>
      <c r="V49" s="263">
        <f t="array" ref="V49">INDEX($A7:$A48,MATCH(FALSE,ISBLANK(V7:V48),0))-INDEX($A7:$A48,MATCH("Poznań Główny",$B7:$B48,0))</f>
        <v>33.867999999999995</v>
      </c>
      <c r="W49" s="263">
        <f t="array" ref="W49">INDEX($A7:$A48,MATCH(FALSE,ISBLANK(W7:W48),0))-INDEX($A7:$A48,MATCH("Poznań Główny",$B7:$B48,0))</f>
        <v>67.328999999999979</v>
      </c>
      <c r="X49" s="263">
        <f t="array" ref="X49">INDEX($A7:$A48,MATCH(FALSE,ISBLANK(X7:X48),0))-INDEX($A7:$A48,MATCH("Poznań Główny",$B7:$B48,0))</f>
        <v>67.328999999999979</v>
      </c>
      <c r="Y49" s="263">
        <f t="array" ref="Y49">INDEX($A7:$A48,MATCH(FALSE,ISBLANK(Y7:Y48),0))-INDEX($A7:$A48,MATCH("Poznań Główny",$B7:$B48,0))</f>
        <v>67.328999999999979</v>
      </c>
      <c r="Z49" s="263">
        <f t="array" ref="Z49">INDEX($A7:$A48,MATCH(FALSE,ISBLANK(Z7:Z48),0))-INDEX($A7:$A48,MATCH("Poznań Główny",$B7:$B48,0))</f>
        <v>33.867999999999995</v>
      </c>
      <c r="AA49" s="263">
        <f t="array" ref="AA49">INDEX($A7:$A48,MATCH(FALSE,ISBLANK(AA7:AA48),0))-INDEX($A7:$A48,MATCH("Poznań Główny",$B7:$B48,0))</f>
        <v>67.328999999999979</v>
      </c>
      <c r="AB49" s="263">
        <f t="array" ref="AB49">INDEX($A7:$A48,MATCH(FALSE,ISBLANK(AB7:AB48),0))-INDEX($A7:$A48,MATCH("Poznań Główny",$B7:$B48,0))</f>
        <v>67.328999999999979</v>
      </c>
      <c r="AC49" s="263">
        <f t="array" ref="AC49">INDEX($A7:$A48,MATCH(FALSE,ISBLANK(AC7:AC48),0))-INDEX($A7:$A48,MATCH("Poznań Główny",$B7:$B48,0))</f>
        <v>33.867999999999995</v>
      </c>
      <c r="AD49" s="263">
        <f t="array" ref="AD49">INDEX($A7:$A48,MATCH(FALSE,ISBLANK(AD7:AD48),0))-INDEX($A7:$A48,MATCH("Poznań Główny",$B7:$B48,0))</f>
        <v>67.328999999999979</v>
      </c>
      <c r="AE49" s="263">
        <f t="array" ref="AE49">INDEX($A7:$A48,MATCH(FALSE,ISBLANK(AE7:AE48),0))-INDEX($A7:$A48,MATCH("Poznań Główny",$B7:$B48,0))</f>
        <v>67.328999999999979</v>
      </c>
      <c r="AF49" s="263">
        <f t="array" ref="AF49">INDEX($A7:$A48,MATCH(FALSE,ISBLANK(AF7:AF48),0))-INDEX($A7:$A48,MATCH("Poznań Główny",$B7:$B48,0))</f>
        <v>33.867999999999995</v>
      </c>
      <c r="AG49" s="263">
        <f t="array" ref="AG49">INDEX($A7:$A48,MATCH(FALSE,ISBLANK(AG7:AG48),0))-INDEX($A7:$A48,MATCH("Poznań Główny",$B7:$B48,0))</f>
        <v>67.328999999999979</v>
      </c>
      <c r="AH49" s="263">
        <f t="array" ref="AH49">INDEX($A7:$A48,MATCH(FALSE,ISBLANK(AH7:AH48),0))-INDEX($A7:$A48,MATCH("Poznań Główny",$B7:$B48,0))</f>
        <v>67.328999999999979</v>
      </c>
      <c r="AI49" s="263">
        <f t="array" ref="AI49">INDEX($A7:$A48,MATCH(FALSE,ISBLANK(AI7:AI48),0))-INDEX($A7:$A48,MATCH("Poznań Główny",$B7:$B48,0))</f>
        <v>33.867999999999995</v>
      </c>
      <c r="AJ49" s="263">
        <f t="array" ref="AJ49">INDEX($A7:$A48,MATCH(FALSE,ISBLANK(AJ7:AJ48),0))-INDEX($A7:$A48,MATCH("Poznań Główny",$B7:$B48,0))</f>
        <v>67.328999999999979</v>
      </c>
      <c r="AK49" s="263">
        <f t="array" ref="AK49">INDEX($A7:$A48,MATCH(FALSE,ISBLANK(AK7:AK48),0))-INDEX($A7:$A48,MATCH("Poznań Główny",$B7:$B48,0))</f>
        <v>67.328999999999979</v>
      </c>
      <c r="AL49" s="263">
        <f t="array" ref="AL49">INDEX($A7:$A48,MATCH(FALSE,ISBLANK(AL7:AL48),0))-INDEX($A7:$A48,MATCH("Poznań Główny",$B7:$B48,0))</f>
        <v>33.867999999999995</v>
      </c>
      <c r="AM49" s="263">
        <f t="array" ref="AM49">INDEX($A7:$A48,MATCH(FALSE,ISBLANK(AM7:AM48),0))-INDEX($A7:$A48,MATCH("Poznań Główny",$B7:$B48,0))</f>
        <v>67.328999999999979</v>
      </c>
      <c r="AN49" s="263">
        <f t="array" ref="AN49">INDEX($A7:$A48,MATCH(FALSE,ISBLANK(AN7:AN48),0))-INDEX($A7:$A48,MATCH("Poznań Główny",$B7:$B48,0))</f>
        <v>67.328999999999979</v>
      </c>
      <c r="AO49" s="263">
        <f t="array" ref="AO49">INDEX($A7:$A48,MATCH(FALSE,ISBLANK(AO7:AO48),0))-INDEX($A7:$A48,MATCH("Poznań Główny",$B7:$B48,0))</f>
        <v>67.328999999999979</v>
      </c>
      <c r="AP49" s="263">
        <f t="array" ref="AP49">INDEX($A7:$A48,MATCH(FALSE,ISBLANK(AP7:AP48),0))-INDEX($A7:$A48,MATCH("Poznań Główny",$B7:$B48,0))</f>
        <v>33.867999999999995</v>
      </c>
      <c r="AQ49" s="263">
        <f t="array" ref="AQ49">INDEX($A7:$A48,MATCH(FALSE,ISBLANK(AQ7:AQ48),0))-INDEX($A7:$A48,MATCH("Poznań Główny",$B7:$B48,0))</f>
        <v>67.328999999999979</v>
      </c>
      <c r="AR49" s="263">
        <f t="array" ref="AR49">INDEX($A7:$A48,MATCH(FALSE,ISBLANK(AR7:AR48),0))-INDEX($A7:$A48,MATCH("Poznań Główny",$B7:$B48,0))</f>
        <v>67.328999999999979</v>
      </c>
      <c r="AS49" s="263">
        <f t="array" ref="AS49">INDEX($A7:$A48,MATCH(FALSE,ISBLANK(AS7:AS48),0))-INDEX($A7:$A48,MATCH("Poznań Główny",$B7:$B48,0))</f>
        <v>67.328999999999979</v>
      </c>
      <c r="AT49" s="263">
        <f t="array" ref="AT49">INDEX($A7:$A48,MATCH(FALSE,ISBLANK(AT7:AT48),0))-INDEX($A7:$A48,MATCH("Poznań Główny",$B7:$B48,0))</f>
        <v>67.328999999999979</v>
      </c>
      <c r="AU49" s="263">
        <f t="array" ref="AU49">INDEX($A7:$A48,MATCH(FALSE,ISBLANK(AU7:AU48),0))-INDEX($A7:$A48,MATCH("Poznań Główny",$B7:$B48,0))</f>
        <v>67.328999999999979</v>
      </c>
      <c r="AV49" s="263" t="e">
        <f t="array" ref="AV49">INDEX($A7:$A48,MATCH(FALSE,ISBLANK(AV7:AV48),0))-INDEX($A7:$A48,MATCH("Poznań Główny",$B7:$B48,0))</f>
        <v>#N/A</v>
      </c>
      <c r="AW49" s="263" t="e">
        <f t="array" ref="AW49">INDEX($A7:$A48,MATCH(FALSE,ISBLANK(AW7:AW48),0))-INDEX($A7:$A48,MATCH("Poznań Główny",$B7:$B48,0))</f>
        <v>#N/A</v>
      </c>
      <c r="AX49" s="263" t="e">
        <f t="array" ref="AX49">INDEX($A7:$A48,MATCH(FALSE,ISBLANK(AX7:AX48),0))-INDEX($A7:$A48,MATCH("Poznań Główny",$B7:$B48,0))</f>
        <v>#N/A</v>
      </c>
      <c r="AY49" s="263" t="e">
        <f t="array" ref="AY49">INDEX($A7:$A48,MATCH(FALSE,ISBLANK(AY7:AY48),0))-INDEX($A7:$A48,MATCH("Poznań Główny",$B7:$B48,0))</f>
        <v>#N/A</v>
      </c>
      <c r="AZ49" s="263" t="e">
        <f t="array" ref="AZ49">INDEX($A7:$A48,MATCH(FALSE,ISBLANK(AZ7:AZ48),0))-INDEX($A7:$A48,MATCH("Poznań Główny",$B7:$B48,0))</f>
        <v>#N/A</v>
      </c>
      <c r="BA49" s="263" t="e">
        <f t="array" ref="BA49">INDEX($A7:$A48,MATCH(FALSE,ISBLANK(BA7:BA48),0))-INDEX($A7:$A48,MATCH("Poznań Główny",$B7:$B48,0))</f>
        <v>#N/A</v>
      </c>
      <c r="BB49" s="263" t="e">
        <f t="array" ref="BB49">INDEX($A7:$A48,MATCH(FALSE,ISBLANK(BB7:BB48),0))-INDEX($A7:$A48,MATCH("Poznań Główny",$B7:$B48,0))</f>
        <v>#N/A</v>
      </c>
      <c r="BC49" s="263" t="e">
        <f t="array" ref="BC49">INDEX($A7:$A48,MATCH(FALSE,ISBLANK(BC7:BC48),0))-INDEX($A7:$A48,MATCH("Poznań Główny",$B7:$B48,0))</f>
        <v>#N/A</v>
      </c>
      <c r="BD49" s="263" t="e">
        <f t="array" ref="BD49">INDEX($A7:$A48,MATCH(FALSE,ISBLANK(BD7:BD48),0))-INDEX($A7:$A48,MATCH("Poznań Główny",$B7:$B48,0))</f>
        <v>#N/A</v>
      </c>
      <c r="BE49" s="263" t="e">
        <f t="array" ref="BE49">INDEX($A7:$A48,MATCH(FALSE,ISBLANK(BE7:BE48),0))-INDEX($A7:$A48,MATCH("Poznań Główny",$B7:$B48,0))</f>
        <v>#N/A</v>
      </c>
      <c r="BF49" s="263" t="e">
        <f t="array" ref="BF49">INDEX($A7:$A48,MATCH(FALSE,ISBLANK(BF7:BF48),0))-INDEX($A7:$A48,MATCH("Poznań Główny",$B7:$B48,0))</f>
        <v>#N/A</v>
      </c>
      <c r="BG49" s="263" t="e">
        <f t="array" ref="BG49">INDEX($A7:$A48,MATCH(FALSE,ISBLANK(BG7:BG48),0))-INDEX($A7:$A48,MATCH("Poznań Główny",$B7:$B48,0))</f>
        <v>#N/A</v>
      </c>
      <c r="BH49" s="263" t="e">
        <f t="array" ref="BH49">INDEX($A7:$A48,MATCH(FALSE,ISBLANK(BH7:BH48),0))-INDEX($A7:$A48,MATCH("Poznań Główny",$B7:$B48,0))</f>
        <v>#N/A</v>
      </c>
      <c r="BI49" s="263" t="e">
        <f t="array" ref="BI49">INDEX($A7:$A48,MATCH(FALSE,ISBLANK(BI7:BI48),0))-INDEX($A7:$A48,MATCH("Poznań Główny",$B7:$B48,0))</f>
        <v>#N/A</v>
      </c>
      <c r="BJ49" s="263" t="e">
        <f t="array" ref="BJ49">INDEX($A7:$A48,MATCH(FALSE,ISBLANK(BJ7:BJ48),0))-INDEX($A7:$A48,MATCH("Poznań Główny",$B7:$B48,0))</f>
        <v>#N/A</v>
      </c>
      <c r="BK49" s="263" t="e">
        <f t="array" ref="BK49">INDEX($A7:$A48,MATCH(FALSE,ISBLANK(BK7:BK48),0))-INDEX($A7:$A48,MATCH("Poznań Główny",$B7:$B48,0))</f>
        <v>#N/A</v>
      </c>
      <c r="BL49" s="263" t="e">
        <f t="array" ref="BL49">INDEX($A7:$A48,MATCH(FALSE,ISBLANK(BL7:BL48),0))-INDEX($A7:$A48,MATCH("Poznań Główny",$B7:$B48,0))</f>
        <v>#N/A</v>
      </c>
      <c r="BM49" s="263" t="e">
        <f t="array" ref="BM49">INDEX($A7:$A48,MATCH(FALSE,ISBLANK(BM7:BM48),0))-INDEX($A7:$A48,MATCH("Poznań Główny",$B7:$B48,0))</f>
        <v>#N/A</v>
      </c>
      <c r="BN49" s="263" t="e">
        <f t="array" ref="BN49">INDEX($A7:$A48,MATCH(FALSE,ISBLANK(BN7:BN48),0))-INDEX($A7:$A48,MATCH("Poznań Główny",$B7:$B48,0))</f>
        <v>#N/A</v>
      </c>
      <c r="BO49" s="263" t="e">
        <f t="array" ref="BO49">INDEX($A7:$A48,MATCH(FALSE,ISBLANK(BO7:BO48),0))-INDEX($A7:$A48,MATCH("Poznań Główny",$B7:$B48,0))</f>
        <v>#N/A</v>
      </c>
      <c r="BP49" s="263" t="e">
        <f t="array" ref="BP49">INDEX($A7:$A48,MATCH(FALSE,ISBLANK(BP7:BP48),0))-INDEX($A7:$A48,MATCH("Poznań Główny",$B7:$B48,0))</f>
        <v>#N/A</v>
      </c>
      <c r="BQ49" s="263" t="e">
        <f t="array" ref="BQ49">INDEX($A7:$A48,MATCH(FALSE,ISBLANK(BQ7:BQ48),0))-INDEX($A7:$A48,MATCH("Poznań Główny",$B7:$B48,0))</f>
        <v>#N/A</v>
      </c>
      <c r="BR49" s="263" t="e">
        <f t="array" ref="BR49">INDEX($A7:$A48,MATCH(FALSE,ISBLANK(BR7:BR48),0))-INDEX($A7:$A48,MATCH("Poznań Główny",$B7:$B48,0))</f>
        <v>#N/A</v>
      </c>
      <c r="BS49" s="263" t="e">
        <f t="array" ref="BS49">INDEX($A7:$A48,MATCH(FALSE,ISBLANK(BS7:BS48),0))-INDEX($A7:$A48,MATCH("Poznań Główny",$B7:$B48,0))</f>
        <v>#N/A</v>
      </c>
      <c r="BT49" s="263" t="e">
        <f t="array" ref="BT49">INDEX($A7:$A48,MATCH(FALSE,ISBLANK(BT7:BT48),0))-INDEX($A7:$A48,MATCH("Poznań Główny",$B7:$B48,0))</f>
        <v>#N/A</v>
      </c>
      <c r="BU49" s="263" t="e">
        <f t="array" ref="BU49">INDEX($A7:$A48,MATCH(FALSE,ISBLANK(BU7:BU48),0))-INDEX($A7:$A48,MATCH("Poznań Główny",$B7:$B48,0))</f>
        <v>#N/A</v>
      </c>
      <c r="BV49" s="263" t="e">
        <f t="array" ref="BV49">INDEX($A7:$A48,MATCH(FALSE,ISBLANK(BV7:BV48),0))-INDEX($A7:$A48,MATCH("Poznań Główny",$B7:$B48,0))</f>
        <v>#N/A</v>
      </c>
      <c r="BW49" s="263" t="e">
        <f t="array" ref="BW49">INDEX($A7:$A48,MATCH(FALSE,ISBLANK(BW7:BW48),0))-INDEX($A7:$A48,MATCH("Poznań Główny",$B7:$B48,0))</f>
        <v>#N/A</v>
      </c>
      <c r="BX49" s="263" t="e">
        <f t="array" ref="BX49">INDEX($A7:$A48,MATCH(FALSE,ISBLANK(BX7:BX48),0))-INDEX($A7:$A48,MATCH("Poznań Główny",$B7:$B48,0))</f>
        <v>#N/A</v>
      </c>
      <c r="BY49" s="263" t="e">
        <f t="array" ref="BY49">INDEX($A7:$A48,MATCH(FALSE,ISBLANK(BY7:BY48),0))-INDEX($A7:$A48,MATCH("Poznań Główny",$B7:$B48,0))</f>
        <v>#N/A</v>
      </c>
      <c r="BZ49" s="263" t="e">
        <f t="array" ref="BZ49">INDEX($A7:$A48,MATCH(FALSE,ISBLANK(BZ7:BZ48),0))-INDEX($A7:$A48,MATCH("Poznań Główny",$B7:$B48,0))</f>
        <v>#N/A</v>
      </c>
      <c r="CA49" s="263" t="e">
        <f t="array" ref="CA49">INDEX($A7:$A48,MATCH(FALSE,ISBLANK(CA7:CA48),0))-INDEX($A7:$A48,MATCH("Poznań Główny",$B7:$B48,0))</f>
        <v>#N/A</v>
      </c>
      <c r="CB49" s="263" t="e">
        <f t="array" ref="CB49">INDEX($A7:$A48,MATCH(FALSE,ISBLANK(CB7:CB48),0))-INDEX($A7:$A48,MATCH("Poznań Główny",$B7:$B48,0))</f>
        <v>#N/A</v>
      </c>
      <c r="CC49" s="263" t="e">
        <f t="array" ref="CC49">INDEX($A7:$A48,MATCH(FALSE,ISBLANK(CC7:CC48),0))-INDEX($A7:$A48,MATCH("Poznań Główny",$B7:$B48,0))</f>
        <v>#N/A</v>
      </c>
      <c r="CD49" s="263" t="e">
        <f t="array" ref="CD49">INDEX($A7:$A48,MATCH(FALSE,ISBLANK(CD7:CD48),0))-INDEX($A7:$A48,MATCH("Poznań Główny",$B7:$B48,0))</f>
        <v>#N/A</v>
      </c>
      <c r="CE49" s="263" t="e">
        <f t="array" ref="CE49">INDEX($A7:$A48,MATCH(FALSE,ISBLANK(CE7:CE48),0))-INDEX($A7:$A48,MATCH("Poznań Główny",$B7:$B48,0))</f>
        <v>#N/A</v>
      </c>
      <c r="CF49" s="263" t="e">
        <f t="array" ref="CF49">INDEX($A7:$A48,MATCH(FALSE,ISBLANK(CF7:CF48),0))-INDEX($A7:$A48,MATCH("Poznań Główny",$B7:$B48,0))</f>
        <v>#N/A</v>
      </c>
      <c r="CG49" s="263" t="e">
        <f t="array" ref="CG49">INDEX($A7:$A48,MATCH(FALSE,ISBLANK(CG7:CG48),0))-INDEX($A7:$A48,MATCH("Poznań Główny",$B7:$B48,0))</f>
        <v>#N/A</v>
      </c>
      <c r="CH49" s="263" t="e">
        <f t="array" ref="CH49">INDEX($A7:$A48,MATCH(FALSE,ISBLANK(CH7:CH48),0))-INDEX($A7:$A48,MATCH("Poznań Główny",$B7:$B48,0))</f>
        <v>#N/A</v>
      </c>
      <c r="CI49" s="263" t="e">
        <f t="array" ref="CI49">INDEX($A7:$A48,MATCH(FALSE,ISBLANK(CI7:CI48),0))-INDEX($A7:$A48,MATCH("Poznań Główny",$B7:$B48,0))</f>
        <v>#N/A</v>
      </c>
      <c r="CJ49" s="263" t="e">
        <f t="array" ref="CJ49">INDEX($A7:$A48,MATCH(FALSE,ISBLANK(CJ7:CJ48),0))-INDEX($A7:$A48,MATCH("Poznań Główny",$B7:$B48,0))</f>
        <v>#N/A</v>
      </c>
      <c r="CK49" s="263" t="e">
        <f t="array" ref="CK49">INDEX($A7:$A48,MATCH(FALSE,ISBLANK(CK7:CK48),0))-INDEX($A7:$A48,MATCH("Poznań Główny",$B7:$B48,0))</f>
        <v>#N/A</v>
      </c>
      <c r="CL49" s="263" t="e">
        <f t="array" ref="CL49">INDEX($A7:$A48,MATCH(FALSE,ISBLANK(CL7:CL48),0))-INDEX($A7:$A48,MATCH("Poznań Główny",$B7:$B48,0))</f>
        <v>#N/A</v>
      </c>
      <c r="CM49" s="263" t="e">
        <f t="array" ref="CM49">INDEX($A7:$A48,MATCH(FALSE,ISBLANK(CM7:CM48),0))-INDEX($A7:$A48,MATCH("Poznań Główny",$B7:$B48,0))</f>
        <v>#N/A</v>
      </c>
      <c r="CN49" s="263" t="e">
        <f t="array" ref="CN49">INDEX($A7:$A48,MATCH(FALSE,ISBLANK(CN7:CN48),0))-INDEX($A7:$A48,MATCH("Poznań Główny",$B7:$B48,0))</f>
        <v>#N/A</v>
      </c>
      <c r="CO49" s="263" t="e">
        <f t="array" ref="CO49">INDEX($A7:$A48,MATCH(FALSE,ISBLANK(CO7:CO48),0))-INDEX($A7:$A48,MATCH("Poznań Główny",$B7:$B48,0))</f>
        <v>#N/A</v>
      </c>
      <c r="CP49" s="263" t="e">
        <f t="array" ref="CP49">INDEX($A7:$A48,MATCH(FALSE,ISBLANK(CP7:CP48),0))-INDEX($A7:$A48,MATCH("Poznań Główny",$B7:$B48,0))</f>
        <v>#N/A</v>
      </c>
      <c r="CQ49" s="263" t="e">
        <f t="array" ref="CQ49">INDEX($A7:$A48,MATCH(FALSE,ISBLANK(CQ7:CQ48),0))-INDEX($A7:$A48,MATCH("Poznań Główny",$B7:$B48,0))</f>
        <v>#N/A</v>
      </c>
      <c r="CR49" s="263" t="e">
        <f t="array" ref="CR49">INDEX($A7:$A48,MATCH(FALSE,ISBLANK(CR7:CR48),0))-INDEX($A7:$A48,MATCH("Poznań Główny",$B7:$B48,0))</f>
        <v>#N/A</v>
      </c>
      <c r="CS49" s="263" t="e">
        <f t="array" ref="CS49">INDEX($A7:$A48,MATCH(FALSE,ISBLANK(CS7:CS48),0))-INDEX($A7:$A48,MATCH("Poznań Główny",$B7:$B48,0))</f>
        <v>#N/A</v>
      </c>
      <c r="CT49" s="263" t="e">
        <f t="array" ref="CT49">INDEX($A7:$A48,MATCH(FALSE,ISBLANK(CT7:CT48),0))-INDEX($A7:$A48,MATCH("Poznań Główny",$B7:$B48,0))</f>
        <v>#N/A</v>
      </c>
      <c r="CU49" s="263" t="e">
        <f t="array" ref="CU49">INDEX($A7:$A48,MATCH(FALSE,ISBLANK(CU7:CU48),0))-INDEX($A7:$A48,MATCH("Poznań Główny",$B7:$B48,0))</f>
        <v>#N/A</v>
      </c>
      <c r="CV49" s="263" t="e">
        <f t="array" ref="CV49">INDEX($A7:$A48,MATCH(FALSE,ISBLANK(CV7:CV48),0))-INDEX($A7:$A48,MATCH("Poznań Główny",$B7:$B48,0))</f>
        <v>#N/A</v>
      </c>
      <c r="CW49" s="263" t="e">
        <f t="array" ref="CW49">INDEX($A7:$A48,MATCH(FALSE,ISBLANK(CW7:CW48),0))-INDEX($A7:$A48,MATCH("Poznań Główny",$B7:$B48,0))</f>
        <v>#N/A</v>
      </c>
      <c r="CX49" s="263" t="e">
        <f t="array" ref="CX49">INDEX($A7:$A48,MATCH(FALSE,ISBLANK(CX7:CX48),0))-INDEX($A7:$A48,MATCH("Poznań Główny",$B7:$B48,0))</f>
        <v>#N/A</v>
      </c>
      <c r="CY49" s="263" t="e">
        <f t="array" ref="CY49">INDEX($A7:$A48,MATCH(FALSE,ISBLANK(CY7:CY48),0))-INDEX($A7:$A48,MATCH("Poznań Główny",$B7:$B48,0))</f>
        <v>#N/A</v>
      </c>
      <c r="CZ49" s="263">
        <f t="array" ref="CZ49">INDEX($A7:$A48,MATCH(FALSE,ISBLANK(CZ7:CZ48),0))-INDEX($A7:$A48,MATCH("Poznań Główny",$B7:$B48,0))</f>
        <v>67.328999999999979</v>
      </c>
      <c r="DA49" s="263">
        <f t="array" ref="DA49">INDEX($A7:$A48,MATCH(FALSE,ISBLANK(DA7:DA48),0))-INDEX($A7:$A48,MATCH("Poznań Główny",$B7:$B48,0))</f>
        <v>67.328999999999979</v>
      </c>
      <c r="DB49" s="263" t="e">
        <f t="array" ref="DB49">INDEX($A7:$A48,MATCH(FALSE,ISBLANK(DB7:DB48),0))-INDEX($A7:$A48,MATCH("Poznań Główny",$B7:$B48,0))</f>
        <v>#N/A</v>
      </c>
      <c r="DC49" s="263">
        <f t="array" ref="DC49">INDEX($A7:$A48,MATCH(FALSE,ISBLANK(DC7:DC48),0))-INDEX($A7:$A48,MATCH("Poznań Główny",$B7:$B48,0))</f>
        <v>67.328999999999979</v>
      </c>
      <c r="DD49" s="263">
        <f t="array" ref="DD49">INDEX($A7:$A48,MATCH(FALSE,ISBLANK(DD7:DD48),0))-INDEX($A7:$A48,MATCH("Poznań Główny",$B7:$B48,0))</f>
        <v>67.328999999999979</v>
      </c>
      <c r="DE49" s="263" t="e">
        <f t="array" ref="DE49">INDEX($A7:$A48,MATCH(FALSE,ISBLANK(DE7:DE48),0))-INDEX($A7:$A48,MATCH("Poznań Główny",$B7:$B48,0))</f>
        <v>#N/A</v>
      </c>
      <c r="DF49" s="263">
        <f t="array" ref="DF49">INDEX($A7:$A48,MATCH(FALSE,ISBLANK(DF7:DF48),0))-INDEX($A7:$A48,MATCH("Poznań Główny",$B7:$B48,0))</f>
        <v>67.328999999999979</v>
      </c>
      <c r="DG49" s="263">
        <f t="array" ref="DG49">INDEX($A7:$A48,MATCH(FALSE,ISBLANK(DG7:DG48),0))-INDEX($A7:$A48,MATCH("Poznań Główny",$B7:$B48,0))</f>
        <v>67.328999999999979</v>
      </c>
      <c r="DH49" s="263">
        <f t="array" ref="DH49">INDEX($A7:$A48,MATCH(FALSE,ISBLANK(DH7:DH48),0))-INDEX($A7:$A48,MATCH("Poznań Główny",$B7:$B48,0))</f>
        <v>33.867999999999995</v>
      </c>
      <c r="DI49" s="263">
        <f t="array" ref="DI49">INDEX($A7:$A48,MATCH(FALSE,ISBLANK(DI7:DI48),0))-INDEX($A7:$A48,MATCH("Poznań Główny",$B7:$B48,0))</f>
        <v>67.328999999999979</v>
      </c>
      <c r="DJ49" s="263">
        <f t="array" ref="DJ49">INDEX($A7:$A48,MATCH(FALSE,ISBLANK(DJ7:DJ48),0))-INDEX($A7:$A48,MATCH("Poznań Główny",$B7:$B48,0))</f>
        <v>67.328999999999979</v>
      </c>
      <c r="DK49" s="263">
        <f t="array" ref="DK49">INDEX($A7:$A48,MATCH(FALSE,ISBLANK(DK7:DK48),0))-INDEX($A7:$A48,MATCH("Poznań Główny",$B7:$B48,0))</f>
        <v>33.867999999999995</v>
      </c>
      <c r="DL49" s="263">
        <f t="array" ref="DL49">INDEX($A7:$A48,MATCH(FALSE,ISBLANK(DL7:DL48),0))-INDEX($A7:$A48,MATCH("Poznań Główny",$B7:$B48,0))</f>
        <v>67.328999999999979</v>
      </c>
      <c r="DM49" s="263">
        <f t="array" ref="DM49">INDEX($A7:$A48,MATCH(FALSE,ISBLANK(DM7:DM48),0))-INDEX($A7:$A48,MATCH("Poznań Główny",$B7:$B48,0))</f>
        <v>67.328999999999979</v>
      </c>
      <c r="DN49" s="263">
        <f t="array" ref="DN49">INDEX($A7:$A48,MATCH(FALSE,ISBLANK(DN7:DN48),0))-INDEX($A7:$A48,MATCH("Poznań Główny",$B7:$B48,0))</f>
        <v>33.867999999999995</v>
      </c>
      <c r="DO49" s="263">
        <f t="array" ref="DO49">INDEX($A7:$A48,MATCH(FALSE,ISBLANK(DO7:DO48),0))-INDEX($A7:$A48,MATCH("Poznań Główny",$B7:$B48,0))</f>
        <v>67.328999999999979</v>
      </c>
      <c r="DP49" s="263">
        <f t="array" ref="DP49">INDEX($A7:$A48,MATCH(FALSE,ISBLANK(DP7:DP48),0))-INDEX($A7:$A48,MATCH("Poznań Główny",$B7:$B48,0))</f>
        <v>67.328999999999979</v>
      </c>
      <c r="DQ49" s="263">
        <f t="array" ref="DQ49">INDEX($A7:$A48,MATCH(FALSE,ISBLANK(DQ7:DQ48),0))-INDEX($A7:$A48,MATCH("Poznań Główny",$B7:$B48,0))</f>
        <v>33.867999999999995</v>
      </c>
      <c r="DR49" s="263">
        <f t="array" ref="DR49">INDEX($A7:$A48,MATCH(FALSE,ISBLANK(DR7:DR48),0))-INDEX($A7:$A48,MATCH("Poznań Główny",$B7:$B48,0))</f>
        <v>0</v>
      </c>
      <c r="DS49" s="263">
        <f t="array" ref="DS49">INDEX($A7:$A48,MATCH(FALSE,ISBLANK(DS7:DS48),0))-INDEX($A7:$A48,MATCH("Poznań Główny",$B7:$B48,0))</f>
        <v>67.328999999999979</v>
      </c>
      <c r="DT49" s="263">
        <f t="array" ref="DT49">INDEX($A7:$A48,MATCH(FALSE,ISBLANK(DT7:DT48),0))-INDEX($A7:$A48,MATCH("Poznań Główny",$B7:$B48,0))</f>
        <v>67.328999999999979</v>
      </c>
      <c r="DU49" s="263">
        <f t="array" ref="DU49">INDEX($A7:$A48,MATCH(FALSE,ISBLANK(DU7:DU48),0))-INDEX($A7:$A48,MATCH("Poznań Główny",$B7:$B48,0))</f>
        <v>67.328999999999979</v>
      </c>
      <c r="DV49" s="263">
        <f t="array" ref="DV49">INDEX($A7:$A48,MATCH(FALSE,ISBLANK(DV7:DV48),0))-INDEX($A7:$A48,MATCH("Poznań Główny",$B7:$B48,0))</f>
        <v>33.867999999999995</v>
      </c>
      <c r="DW49" s="263">
        <f t="array" ref="DW49">INDEX($A7:$A48,MATCH(FALSE,ISBLANK(DW7:DW48),0))-INDEX($A7:$A48,MATCH("Poznań Główny",$B7:$B48,0))</f>
        <v>67.328999999999979</v>
      </c>
      <c r="DX49" s="263">
        <f t="array" ref="DX49">INDEX($A7:$A48,MATCH(FALSE,ISBLANK(DX7:DX48),0))-INDEX($A7:$A48,MATCH("Poznań Główny",$B7:$B48,0))</f>
        <v>67.328999999999979</v>
      </c>
      <c r="DY49" s="263">
        <f t="array" ref="DY49">INDEX($A7:$A48,MATCH(FALSE,ISBLANK(DY7:DY48),0))-INDEX($A7:$A48,MATCH("Poznań Główny",$B7:$B48,0))</f>
        <v>67.328999999999979</v>
      </c>
      <c r="DZ49" s="263">
        <f t="array" ref="DZ49">INDEX($A7:$A48,MATCH(FALSE,ISBLANK(DZ7:DZ48),0))-INDEX($A7:$A48,MATCH("Poznań Główny",$B7:$B48,0))</f>
        <v>33.867999999999995</v>
      </c>
      <c r="EA49" s="263">
        <f t="array" ref="EA49">INDEX($A7:$A48,MATCH(FALSE,ISBLANK(EA7:EA48),0))-INDEX($A7:$A48,MATCH("Poznań Główny",$B7:$B48,0))</f>
        <v>0</v>
      </c>
      <c r="EB49" s="263">
        <f t="array" ref="EB49">INDEX($A7:$A48,MATCH(FALSE,ISBLANK(EB7:EB48),0))-INDEX($A7:$A48,MATCH("Poznań Główny",$B7:$B48,0))</f>
        <v>67.328999999999979</v>
      </c>
      <c r="EC49" s="263">
        <f t="array" ref="EC49">INDEX($A7:$A48,MATCH(FALSE,ISBLANK(EC7:EC48),0))-INDEX($A7:$A48,MATCH("Poznań Główny",$B7:$B48,0))</f>
        <v>67.328999999999979</v>
      </c>
      <c r="ED49" s="263">
        <f t="array" ref="ED49">INDEX($A7:$A48,MATCH(FALSE,ISBLANK(ED7:ED48),0))-INDEX($A7:$A48,MATCH("Poznań Główny",$B7:$B48,0))</f>
        <v>67.328999999999979</v>
      </c>
      <c r="EE49" s="263">
        <f t="array" ref="EE49">INDEX($A7:$A48,MATCH(FALSE,ISBLANK(EE7:EE48),0))-INDEX($A7:$A48,MATCH("Poznań Główny",$B7:$B48,0))</f>
        <v>33.867999999999995</v>
      </c>
      <c r="EF49" s="263">
        <f t="array" ref="EF49">INDEX($A7:$A48,MATCH(FALSE,ISBLANK(EF7:EF48),0))-INDEX($A7:$A48,MATCH("Poznań Główny",$B7:$B48,0))</f>
        <v>67.328999999999979</v>
      </c>
      <c r="EG49" s="263">
        <f t="array" ref="EG49">INDEX($A7:$A48,MATCH(FALSE,ISBLANK(EG7:EG48),0))-INDEX($A7:$A48,MATCH("Poznań Główny",$B7:$B48,0))</f>
        <v>67.328999999999979</v>
      </c>
      <c r="EH49" s="263">
        <f t="array" ref="EH49">INDEX($A7:$A48,MATCH(FALSE,ISBLANK(EH7:EH48),0))-INDEX($A7:$A48,MATCH("Poznań Główny",$B7:$B48,0))</f>
        <v>33.867999999999995</v>
      </c>
      <c r="EI49" s="263">
        <f t="array" ref="EI49">INDEX($A7:$A48,MATCH(FALSE,ISBLANK(EI7:EI48),0))-INDEX($A7:$A48,MATCH("Poznań Główny",$B7:$B48,0))</f>
        <v>67.328999999999979</v>
      </c>
      <c r="EJ49" s="263">
        <f t="array" ref="EJ49">INDEX($A7:$A48,MATCH(FALSE,ISBLANK(EJ7:EJ48),0))-INDEX($A7:$A48,MATCH("Poznań Główny",$B7:$B48,0))</f>
        <v>67.328999999999979</v>
      </c>
      <c r="EK49" s="263">
        <f t="array" ref="EK49">INDEX($A7:$A48,MATCH(FALSE,ISBLANK(EK7:EK48),0))-INDEX($A7:$A48,MATCH("Poznań Główny",$B7:$B48,0))</f>
        <v>33.867999999999995</v>
      </c>
      <c r="EL49" s="263">
        <f t="array" ref="EL49">INDEX($A7:$A48,MATCH(FALSE,ISBLANK(EL7:EL48),0))-INDEX($A7:$A48,MATCH("Poznań Główny",$B7:$B48,0))</f>
        <v>67.328999999999979</v>
      </c>
      <c r="EM49" s="263">
        <f t="array" ref="EM49">INDEX($A7:$A48,MATCH(FALSE,ISBLANK(EM7:EM48),0))-INDEX($A7:$A48,MATCH("Poznań Główny",$B7:$B48,0))</f>
        <v>0</v>
      </c>
      <c r="EN49" s="263">
        <f t="array" ref="EN49">INDEX($A7:$A48,MATCH(FALSE,ISBLANK(EN7:EN48),0))-INDEX($A7:$A48,MATCH("Poznań Główny",$B7:$B48,0))</f>
        <v>67.328999999999979</v>
      </c>
      <c r="EO49" s="263">
        <f t="array" ref="EO49">INDEX($A7:$A48,MATCH(FALSE,ISBLANK(EO7:EO48),0))-INDEX($A7:$A48,MATCH("Poznań Główny",$B7:$B48,0))</f>
        <v>33.867999999999995</v>
      </c>
      <c r="EP49" s="263">
        <f t="array" ref="EP49">INDEX($A7:$A48,MATCH(FALSE,ISBLANK(EP7:EP48),0))-INDEX($A7:$A48,MATCH("Poznań Główny",$B7:$B48,0))</f>
        <v>67.328999999999979</v>
      </c>
      <c r="EQ49" s="263">
        <f t="array" ref="EQ49">INDEX($A7:$A48,MATCH(FALSE,ISBLANK(EQ7:EQ48),0))-INDEX($A7:$A48,MATCH("Poznań Główny",$B7:$B48,0))</f>
        <v>67.328999999999979</v>
      </c>
      <c r="ER49" s="263">
        <f t="array" ref="ER49">INDEX($A7:$A48,MATCH(FALSE,ISBLANK(ER7:ER48),0))-INDEX($A7:$A48,MATCH("Poznań Główny",$B7:$B48,0))</f>
        <v>33.867999999999995</v>
      </c>
      <c r="ES49" s="263">
        <f t="array" ref="ES49">INDEX($A7:$A48,MATCH(FALSE,ISBLANK(ES7:ES48),0))-INDEX($A7:$A48,MATCH("Poznań Główny",$B7:$B48,0))</f>
        <v>67.328999999999979</v>
      </c>
      <c r="ET49" s="263">
        <f t="array" ref="ET49">INDEX($A7:$A48,MATCH(FALSE,ISBLANK(ET7:ET48),0))-INDEX($A7:$A48,MATCH("Poznań Główny",$B7:$B48,0))</f>
        <v>67.328999999999979</v>
      </c>
      <c r="EU49" s="263">
        <f t="array" ref="EU49">INDEX($A7:$A48,MATCH(FALSE,ISBLANK(EU7:EU48),0))-INDEX($A7:$A48,MATCH("Poznań Główny",$B7:$B48,0))</f>
        <v>67.328999999999979</v>
      </c>
      <c r="EV49" s="263">
        <f t="array" ref="EV49">INDEX($A7:$A48,MATCH(FALSE,ISBLANK(EV7:EV48),0))-INDEX($A7:$A48,MATCH("Poznań Główny",$B7:$B48,0))</f>
        <v>33.867999999999995</v>
      </c>
      <c r="EW49" s="263">
        <f t="array" ref="EW49">INDEX($A7:$A48,MATCH(FALSE,ISBLANK(EW7:EW48),0))-INDEX($A7:$A48,MATCH("Poznań Główny",$B7:$B48,0))</f>
        <v>0</v>
      </c>
      <c r="EX49" s="263">
        <f t="array" ref="EX49">INDEX($A7:$A48,MATCH(FALSE,ISBLANK(EX7:EX48),0))-INDEX($A7:$A48,MATCH("Poznań Główny",$B7:$B48,0))</f>
        <v>0</v>
      </c>
      <c r="EY49" s="263">
        <f t="array" ref="EY49">INDEX($A7:$A48,MATCH(FALSE,ISBLANK(EY7:EY48),0))-INDEX($A7:$A48,MATCH("Poznań Główny",$B7:$B48,0))</f>
        <v>67.328999999999979</v>
      </c>
      <c r="EZ49" s="263">
        <f t="array" ref="EZ49">INDEX($A7:$A48,MATCH(FALSE,ISBLANK(EZ7:EZ48),0))-INDEX($A7:$A48,MATCH("Poznań Główny",$B7:$B48,0))</f>
        <v>67.328999999999979</v>
      </c>
      <c r="FA49" s="263" t="e">
        <f t="array" ref="FA49">INDEX($A7:$A48,MATCH(FALSE,ISBLANK(FA7:FA48),0))-INDEX($A7:$A48,MATCH("Poznań Główny",$B7:$B48,0))</f>
        <v>#N/A</v>
      </c>
      <c r="FB49" s="263" t="e">
        <f t="array" ref="FB49">INDEX($A7:$A48,MATCH(FALSE,ISBLANK(FB7:FB48),0))-INDEX($A7:$A48,MATCH("Poznań Główny",$B7:$B48,0))</f>
        <v>#N/A</v>
      </c>
      <c r="FC49" s="263" t="e">
        <f t="array" ref="FC49">INDEX($A7:$A48,MATCH(FALSE,ISBLANK(FC7:FC48),0))-INDEX($A7:$A48,MATCH("Poznań Główny",$B7:$B48,0))</f>
        <v>#N/A</v>
      </c>
      <c r="FD49" s="263" t="e">
        <f t="array" ref="FD49">INDEX($A7:$A48,MATCH(FALSE,ISBLANK(FD7:FD48),0))-INDEX($A7:$A48,MATCH("Poznań Główny",$B7:$B48,0))</f>
        <v>#N/A</v>
      </c>
      <c r="FE49" s="263" t="e">
        <f t="array" ref="FE49">INDEX($A7:$A48,MATCH(FALSE,ISBLANK(FE7:FE48),0))-INDEX($A7:$A48,MATCH("Poznań Główny",$B7:$B48,0))</f>
        <v>#N/A</v>
      </c>
      <c r="FF49" s="263" t="e">
        <f t="array" ref="FF49">INDEX($A7:$A48,MATCH(FALSE,ISBLANK(FF7:FF48),0))-INDEX($A7:$A48,MATCH("Poznań Główny",$B7:$B48,0))</f>
        <v>#N/A</v>
      </c>
      <c r="FG49" s="263" t="e">
        <f t="array" ref="FG49">INDEX($A7:$A48,MATCH(FALSE,ISBLANK(FG7:FG48),0))-INDEX($A7:$A48,MATCH("Poznań Główny",$B7:$B48,0))</f>
        <v>#N/A</v>
      </c>
      <c r="FH49" s="263" t="e">
        <f t="array" ref="FH49">INDEX($A7:$A48,MATCH(FALSE,ISBLANK(FH7:FH48),0))-INDEX($A7:$A48,MATCH("Poznań Główny",$B7:$B48,0))</f>
        <v>#N/A</v>
      </c>
      <c r="FI49" s="263" t="e">
        <f t="array" ref="FI49">INDEX($A7:$A48,MATCH(FALSE,ISBLANK(FI7:FI48),0))-INDEX($A7:$A48,MATCH("Poznań Główny",$B7:$B48,0))</f>
        <v>#N/A</v>
      </c>
      <c r="FJ49" s="263" t="e">
        <f t="array" ref="FJ49">INDEX($A7:$A48,MATCH(FALSE,ISBLANK(FJ7:FJ48),0))-INDEX($A7:$A48,MATCH("Poznań Główny",$B7:$B48,0))</f>
        <v>#N/A</v>
      </c>
      <c r="FK49" s="263" t="e">
        <f t="array" ref="FK49">INDEX($A7:$A48,MATCH(FALSE,ISBLANK(FK7:FK48),0))-INDEX($A7:$A48,MATCH("Poznań Główny",$B7:$B48,0))</f>
        <v>#N/A</v>
      </c>
      <c r="FL49" s="263" t="e">
        <f t="array" ref="FL49">INDEX($A7:$A48,MATCH(FALSE,ISBLANK(FL7:FL48),0))-INDEX($A7:$A48,MATCH("Poznań Główny",$B7:$B48,0))</f>
        <v>#N/A</v>
      </c>
      <c r="FM49" s="263" t="e">
        <f t="array" ref="FM49">INDEX($A7:$A48,MATCH(FALSE,ISBLANK(FM7:FM48),0))-INDEX($A7:$A48,MATCH("Poznań Główny",$B7:$B48,0))</f>
        <v>#N/A</v>
      </c>
      <c r="FN49" s="263" t="e">
        <f t="array" ref="FN49">INDEX($A7:$A48,MATCH(FALSE,ISBLANK(FN7:FN48),0))-INDEX($A7:$A48,MATCH("Poznań Główny",$B7:$B48,0))</f>
        <v>#N/A</v>
      </c>
      <c r="FO49" s="263" t="e">
        <f t="array" ref="FO49">INDEX($A7:$A48,MATCH(FALSE,ISBLANK(FO7:FO48),0))-INDEX($A7:$A48,MATCH("Poznań Główny",$B7:$B48,0))</f>
        <v>#N/A</v>
      </c>
      <c r="FP49" s="263" t="e">
        <f t="array" ref="FP49">INDEX($A7:$A48,MATCH(FALSE,ISBLANK(FP7:FP48),0))-INDEX($A7:$A48,MATCH("Poznań Główny",$B7:$B48,0))</f>
        <v>#N/A</v>
      </c>
      <c r="FQ49" s="263" t="e">
        <f t="array" ref="FQ49">INDEX($A7:$A48,MATCH(FALSE,ISBLANK(FQ7:FQ48),0))-INDEX($A7:$A48,MATCH("Poznań Główny",$B7:$B48,0))</f>
        <v>#N/A</v>
      </c>
      <c r="FR49" s="263" t="e">
        <f t="array" ref="FR49">INDEX($A7:$A48,MATCH(FALSE,ISBLANK(FR7:FR48),0))-INDEX($A7:$A48,MATCH("Poznań Główny",$B7:$B48,0))</f>
        <v>#N/A</v>
      </c>
      <c r="FS49" s="263" t="e">
        <f t="array" ref="FS49">INDEX($A7:$A48,MATCH(FALSE,ISBLANK(FS7:FS48),0))-INDEX($A7:$A48,MATCH("Poznań Główny",$B7:$B48,0))</f>
        <v>#N/A</v>
      </c>
      <c r="FT49" s="263" t="e">
        <f t="array" ref="FT49">INDEX($A7:$A48,MATCH(FALSE,ISBLANK(FT7:FT48),0))-INDEX($A7:$A48,MATCH("Poznań Główny",$B7:$B48,0))</f>
        <v>#N/A</v>
      </c>
      <c r="FU49" s="263" t="e">
        <f t="array" ref="FU49">INDEX($A7:$A48,MATCH(FALSE,ISBLANK(FU7:FU48),0))-INDEX($A7:$A48,MATCH("Poznań Główny",$B7:$B48,0))</f>
        <v>#N/A</v>
      </c>
      <c r="FV49" s="263" t="e">
        <f t="array" ref="FV49">INDEX($A7:$A48,MATCH(FALSE,ISBLANK(FV7:FV48),0))-INDEX($A7:$A48,MATCH("Poznań Główny",$B7:$B48,0))</f>
        <v>#N/A</v>
      </c>
      <c r="FW49" s="263" t="e">
        <f t="array" ref="FW49">INDEX($A7:$A48,MATCH(FALSE,ISBLANK(FW7:FW48),0))-INDEX($A7:$A48,MATCH("Poznań Główny",$B7:$B48,0))</f>
        <v>#N/A</v>
      </c>
      <c r="FX49" s="263" t="e">
        <f t="array" ref="FX49">INDEX($A7:$A48,MATCH(FALSE,ISBLANK(FX7:FX48),0))-INDEX($A7:$A48,MATCH("Poznań Główny",$B7:$B48,0))</f>
        <v>#N/A</v>
      </c>
      <c r="FY49" s="263" t="e">
        <f t="array" ref="FY49">INDEX($A7:$A48,MATCH(FALSE,ISBLANK(FY7:FY48),0))-INDEX($A7:$A48,MATCH("Poznań Główny",$B7:$B48,0))</f>
        <v>#N/A</v>
      </c>
      <c r="FZ49" s="263" t="e">
        <f t="array" ref="FZ49">INDEX($A7:$A48,MATCH(FALSE,ISBLANK(FZ7:FZ48),0))-INDEX($A7:$A48,MATCH("Poznań Główny",$B7:$B48,0))</f>
        <v>#N/A</v>
      </c>
      <c r="GA49" s="263" t="e">
        <f t="array" ref="GA49">INDEX($A7:$A48,MATCH(FALSE,ISBLANK(GA7:GA48),0))-INDEX($A7:$A48,MATCH("Poznań Główny",$B7:$B48,0))</f>
        <v>#N/A</v>
      </c>
      <c r="GB49" s="263" t="e">
        <f t="array" ref="GB49">INDEX($A7:$A48,MATCH(FALSE,ISBLANK(GB7:GB48),0))-INDEX($A7:$A48,MATCH("Poznań Główny",$B7:$B48,0))</f>
        <v>#N/A</v>
      </c>
      <c r="GC49" s="263" t="e">
        <f t="array" ref="GC49">INDEX($A7:$A48,MATCH(FALSE,ISBLANK(GC7:GC48),0))-INDEX($A7:$A48,MATCH("Poznań Główny",$B7:$B48,0))</f>
        <v>#N/A</v>
      </c>
      <c r="GD49" s="263" t="e">
        <f t="array" ref="GD49">INDEX($A7:$A48,MATCH(FALSE,ISBLANK(GD7:GD48),0))-INDEX($A7:$A48,MATCH("Poznań Główny",$B7:$B48,0))</f>
        <v>#N/A</v>
      </c>
      <c r="GE49" s="263" t="e">
        <f t="array" ref="GE49">INDEX($A7:$A48,MATCH(FALSE,ISBLANK(GE7:GE48),0))-INDEX($A7:$A48,MATCH("Poznań Główny",$B7:$B48,0))</f>
        <v>#N/A</v>
      </c>
      <c r="GF49" s="263" t="e">
        <f t="array" ref="GF49">INDEX($A7:$A48,MATCH(FALSE,ISBLANK(GF7:GF48),0))-INDEX($A7:$A48,MATCH("Poznań Główny",$B7:$B48,0))</f>
        <v>#N/A</v>
      </c>
      <c r="GG49" s="263" t="e">
        <f t="array" ref="GG49">INDEX($A7:$A48,MATCH(FALSE,ISBLANK(GG7:GG48),0))-INDEX($A7:$A48,MATCH("Poznań Główny",$B7:$B48,0))</f>
        <v>#N/A</v>
      </c>
      <c r="GH49" s="263" t="e">
        <f t="array" ref="GH49">INDEX($A7:$A48,MATCH(FALSE,ISBLANK(GH7:GH48),0))-INDEX($A7:$A48,MATCH("Poznań Główny",$B7:$B48,0))</f>
        <v>#N/A</v>
      </c>
      <c r="GI49" s="263" t="e">
        <f t="array" ref="GI49">INDEX($A7:$A48,MATCH(FALSE,ISBLANK(GI7:GI48),0))-INDEX($A7:$A48,MATCH("Poznań Główny",$B7:$B48,0))</f>
        <v>#N/A</v>
      </c>
      <c r="GJ49" s="263" t="e">
        <f t="array" ref="GJ49">INDEX($A7:$A48,MATCH(FALSE,ISBLANK(GJ7:GJ48),0))-INDEX($A7:$A48,MATCH("Poznań Główny",$B7:$B48,0))</f>
        <v>#N/A</v>
      </c>
      <c r="GK49" s="263" t="e">
        <f t="array" ref="GK49">INDEX($A7:$A48,MATCH(FALSE,ISBLANK(GK7:GK48),0))-INDEX($A7:$A48,MATCH("Poznań Główny",$B7:$B48,0))</f>
        <v>#N/A</v>
      </c>
      <c r="GL49" s="263" t="e">
        <f t="array" ref="GL49">INDEX($A7:$A48,MATCH(FALSE,ISBLANK(GL7:GL48),0))-INDEX($A7:$A48,MATCH("Poznań Główny",$B7:$B48,0))</f>
        <v>#N/A</v>
      </c>
      <c r="GM49" s="263" t="e">
        <f t="array" ref="GM49">INDEX($A7:$A48,MATCH(FALSE,ISBLANK(GM7:GM48),0))-INDEX($A7:$A48,MATCH("Poznań Główny",$B7:$B48,0))</f>
        <v>#N/A</v>
      </c>
      <c r="GN49" s="263" t="e">
        <f t="array" ref="GN49">INDEX($A7:$A48,MATCH(FALSE,ISBLANK(GN7:GN48),0))-INDEX($A7:$A48,MATCH("Poznań Główny",$B7:$B48,0))</f>
        <v>#N/A</v>
      </c>
      <c r="GO49" s="263" t="e">
        <f t="array" ref="GO49">INDEX($A7:$A48,MATCH(FALSE,ISBLANK(GO7:GO48),0))-INDEX($A7:$A48,MATCH("Poznań Główny",$B7:$B48,0))</f>
        <v>#N/A</v>
      </c>
      <c r="GP49" s="263" t="e">
        <f t="array" ref="GP49">INDEX($A7:$A48,MATCH(FALSE,ISBLANK(GP7:GP48),0))-INDEX($A7:$A48,MATCH("Poznań Główny",$B7:$B48,0))</f>
        <v>#N/A</v>
      </c>
      <c r="GQ49" s="263" t="e">
        <f t="array" ref="GQ49">INDEX($A7:$A48,MATCH(FALSE,ISBLANK(GQ7:GQ48),0))-INDEX($A7:$A48,MATCH("Poznań Główny",$B7:$B48,0))</f>
        <v>#N/A</v>
      </c>
      <c r="GR49" s="263" t="e">
        <f t="array" ref="GR49">INDEX($A7:$A48,MATCH(FALSE,ISBLANK(GR7:GR48),0))-INDEX($A7:$A48,MATCH("Poznań Główny",$B7:$B48,0))</f>
        <v>#N/A</v>
      </c>
      <c r="GS49" s="263" t="e">
        <f t="array" ref="GS49">INDEX($A7:$A48,MATCH(FALSE,ISBLANK(GS7:GS48),0))-INDEX($A7:$A48,MATCH("Poznań Główny",$B7:$B48,0))</f>
        <v>#N/A</v>
      </c>
      <c r="GT49" s="263" t="e">
        <f t="array" ref="GT49">INDEX($A7:$A48,MATCH(FALSE,ISBLANK(GT7:GT48),0))-INDEX($A7:$A48,MATCH("Poznań Główny",$B7:$B48,0))</f>
        <v>#N/A</v>
      </c>
      <c r="GU49" s="263" t="e">
        <f t="array" ref="GU49">INDEX($A7:$A48,MATCH(FALSE,ISBLANK(GU7:GU48),0))-INDEX($A7:$A48,MATCH("Poznań Główny",$B7:$B48,0))</f>
        <v>#N/A</v>
      </c>
      <c r="GV49" s="263" t="e">
        <f t="array" ref="GV49">INDEX($A7:$A48,MATCH(FALSE,ISBLANK(GV7:GV48),0))-INDEX($A7:$A48,MATCH("Poznań Główny",$B7:$B48,0))</f>
        <v>#N/A</v>
      </c>
      <c r="GW49" s="263" t="e">
        <f t="array" ref="GW49">INDEX($A7:$A48,MATCH(FALSE,ISBLANK(GW7:GW48),0))-INDEX($A7:$A48,MATCH("Poznań Główny",$B7:$B48,0))</f>
        <v>#N/A</v>
      </c>
      <c r="GX49" s="263" t="e">
        <f t="array" ref="GX49">INDEX($A7:$A48,MATCH(FALSE,ISBLANK(GX7:GX48),0))-INDEX($A7:$A48,MATCH("Poznań Główny",$B7:$B48,0))</f>
        <v>#N/A</v>
      </c>
      <c r="GY49" s="263" t="e">
        <f t="array" ref="GY49">INDEX($A7:$A48,MATCH(FALSE,ISBLANK(GY7:GY48),0))-INDEX($A7:$A48,MATCH("Poznań Główny",$B7:$B48,0))</f>
        <v>#N/A</v>
      </c>
      <c r="GZ49" s="263" t="e">
        <f t="array" ref="GZ49">INDEX($A7:$A48,MATCH(FALSE,ISBLANK(GZ7:GZ48),0))-INDEX($A7:$A48,MATCH("Poznań Główny",$B7:$B48,0))</f>
        <v>#N/A</v>
      </c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</row>
    <row r="50" spans="1:221" s="390" customFormat="1">
      <c r="D50" s="392">
        <f t="array" ref="D50">ABS(INDEX($A7:$A48,MATCH("Poznań Główny",$B7:$B48,0))-INDEX($A7:$A48, MAX(IF(ISBLANK(D7:D48), 0, ROW(D7:D48))) - ROW(D7:D48)+1))</f>
        <v>45.413000000000004</v>
      </c>
      <c r="E50" s="392">
        <f t="array" ref="E50">ABS(INDEX($A7:$A48,MATCH("Poznań Główny",$B7:$B48,0))-INDEX($A7:$A48, MAX(IF(ISBLANK(E7:E48), 0, ROW(E7:E48))) - ROW(E7:E48)+1))</f>
        <v>45.413000000000004</v>
      </c>
      <c r="F50" s="392">
        <f t="array" ref="F50">ABS(INDEX($A7:$A48,MATCH("Poznań Główny",$B7:$B48,0))-INDEX($A7:$A48, MAX(IF(ISBLANK(F7:F48), 0, ROW(F7:F48))) - ROW(F7:F48)+1))</f>
        <v>45.413000000000004</v>
      </c>
      <c r="G50" s="392">
        <f t="array" ref="G50">ABS(INDEX($A7:$A48,MATCH("Poznań Główny",$B7:$B48,0))-INDEX($A7:$A48, MAX(IF(ISBLANK(G7:G48), 0, ROW(G7:G48))) - ROW(G7:G48)+1))</f>
        <v>45.413000000000004</v>
      </c>
      <c r="H50" s="392">
        <f t="array" ref="H50">ABS(INDEX($A7:$A48,MATCH("Poznań Główny",$B7:$B48,0))-INDEX($A7:$A48, MAX(IF(ISBLANK(H7:H48), 0, ROW(H7:H48))) - ROW(H7:H48)+1))</f>
        <v>45.413000000000004</v>
      </c>
      <c r="I50" s="392">
        <f t="array" ref="I50">ABS(INDEX($A7:$A48,MATCH("Poznań Główny",$B7:$B48,0))-INDEX($A7:$A48, MAX(IF(ISBLANK(I7:I48), 0, ROW(I7:I48))) - ROW(I7:I48)+1))</f>
        <v>0</v>
      </c>
      <c r="J50" s="392">
        <f t="array" ref="J50">ABS(INDEX($A7:$A48,MATCH("Poznań Główny",$B7:$B48,0))-INDEX($A7:$A48, MAX(IF(ISBLANK(J7:J48), 0, ROW(J7:J48))) - ROW(J7:J48)+1))</f>
        <v>45.413000000000004</v>
      </c>
      <c r="K50" s="392">
        <f t="array" ref="K50">ABS(INDEX($A7:$A48,MATCH("Poznań Główny",$B7:$B48,0))-INDEX($A7:$A48, MAX(IF(ISBLANK(K7:K48), 0, ROW(K7:K48))) - ROW(K7:K48)+1))</f>
        <v>45.413000000000004</v>
      </c>
      <c r="L50" s="392">
        <f t="array" ref="L50">ABS(INDEX($A7:$A48,MATCH("Poznań Główny",$B7:$B48,0))-INDEX($A7:$A48, MAX(IF(ISBLANK(L7:L48), 0, ROW(L7:L48))) - ROW(L7:L48)+1))</f>
        <v>0</v>
      </c>
      <c r="M50" s="392">
        <f t="array" ref="M50">ABS(INDEX($A7:$A48,MATCH("Poznań Główny",$B7:$B48,0))-INDEX($A7:$A48, MAX(IF(ISBLANK(M7:M48), 0, ROW(M7:M48))) - ROW(M7:M48)+1))</f>
        <v>45.413000000000004</v>
      </c>
      <c r="N50" s="392">
        <f t="array" ref="N50">ABS(INDEX($A7:$A48,MATCH("Poznań Główny",$B7:$B48,0))-INDEX($A7:$A48, MAX(IF(ISBLANK(N7:N48), 0, ROW(N7:N48))) - ROW(N7:N48)+1))</f>
        <v>45.413000000000004</v>
      </c>
      <c r="O50" s="392">
        <f t="array" ref="O50">ABS(INDEX($A7:$A48,MATCH("Poznań Główny",$B7:$B48,0))-INDEX($A7:$A48, MAX(IF(ISBLANK(O7:O48), 0, ROW(O7:O48))) - ROW(O7:O48)+1))</f>
        <v>0</v>
      </c>
      <c r="P50" s="392">
        <f t="array" ref="P50">ABS(INDEX($A7:$A48,MATCH("Poznań Główny",$B7:$B48,0))-INDEX($A7:$A48, MAX(IF(ISBLANK(P7:P48), 0, ROW(P7:P48))) - ROW(P7:P48)+1))</f>
        <v>45.413000000000004</v>
      </c>
      <c r="Q50" s="392">
        <f t="array" ref="Q50">ABS(INDEX($A7:$A48,MATCH("Poznań Główny",$B7:$B48,0))-INDEX($A7:$A48, MAX(IF(ISBLANK(Q7:Q48), 0, ROW(Q7:Q48))) - ROW(Q7:Q48)+1))</f>
        <v>45.413000000000004</v>
      </c>
      <c r="R50" s="392">
        <f t="array" ref="R50">ABS(INDEX($A7:$A48,MATCH("Poznań Główny",$B7:$B48,0))-INDEX($A7:$A48, MAX(IF(ISBLANK(R7:R48), 0, ROW(R7:R48))) - ROW(R7:R48)+1))</f>
        <v>45.413000000000004</v>
      </c>
      <c r="S50" s="392">
        <f t="array" ref="S50">ABS(INDEX($A7:$A48,MATCH("Poznań Główny",$B7:$B48,0))-INDEX($A7:$A48, MAX(IF(ISBLANK(S7:S48), 0, ROW(S7:S48))) - ROW(S7:S48)+1))</f>
        <v>0</v>
      </c>
      <c r="T50" s="392">
        <f t="array" ref="T50">ABS(INDEX($A7:$A48,MATCH("Poznań Główny",$B7:$B48,0))-INDEX($A7:$A48, MAX(IF(ISBLANK(T7:T48), 0, ROW(T7:T48))) - ROW(T7:T48)+1))</f>
        <v>45.413000000000004</v>
      </c>
      <c r="U50" s="392">
        <f t="array" ref="U50">ABS(INDEX($A7:$A48,MATCH("Poznań Główny",$B7:$B48,0))-INDEX($A7:$A48, MAX(IF(ISBLANK(U7:U48), 0, ROW(U7:U48))) - ROW(U7:U48)+1))</f>
        <v>0</v>
      </c>
      <c r="V50" s="392">
        <f t="array" ref="V50">ABS(INDEX($A7:$A48,MATCH("Poznań Główny",$B7:$B48,0))-INDEX($A7:$A48, MAX(IF(ISBLANK(V7:V48), 0, ROW(V7:V48))) - ROW(V7:V48)+1))</f>
        <v>45.413000000000004</v>
      </c>
      <c r="W50" s="392">
        <f t="array" ref="W50">ABS(INDEX($A7:$A48,MATCH("Poznań Główny",$B7:$B48,0))-INDEX($A7:$A48, MAX(IF(ISBLANK(W7:W48), 0, ROW(W7:W48))) - ROW(W7:W48)+1))</f>
        <v>0</v>
      </c>
      <c r="X50" s="392">
        <f t="array" ref="X50">ABS(INDEX($A7:$A48,MATCH("Poznań Główny",$B7:$B48,0))-INDEX($A7:$A48, MAX(IF(ISBLANK(X7:X48), 0, ROW(X7:X48))) - ROW(X7:X48)+1))</f>
        <v>45.413000000000004</v>
      </c>
      <c r="Y50" s="392">
        <f t="array" ref="Y50">ABS(INDEX($A7:$A48,MATCH("Poznań Główny",$B7:$B48,0))-INDEX($A7:$A48, MAX(IF(ISBLANK(Y7:Y48), 0, ROW(Y7:Y48))) - ROW(Y7:Y48)+1))</f>
        <v>45.413000000000004</v>
      </c>
      <c r="Z50" s="392">
        <f t="array" ref="Z50">ABS(INDEX($A7:$A48,MATCH("Poznań Główny",$B7:$B48,0))-INDEX($A7:$A48, MAX(IF(ISBLANK(Z7:Z48), 0, ROW(Z7:Z48))) - ROW(Z7:Z48)+1))</f>
        <v>45.413000000000004</v>
      </c>
      <c r="AA50" s="392">
        <f t="array" ref="AA50">ABS(INDEX($A7:$A48,MATCH("Poznań Główny",$B7:$B48,0))-INDEX($A7:$A48, MAX(IF(ISBLANK(AA7:AA48), 0, ROW(AA7:AA48))) - ROW(AA7:AA48)+1))</f>
        <v>0</v>
      </c>
      <c r="AB50" s="392">
        <f t="array" ref="AB50">ABS(INDEX($A7:$A48,MATCH("Poznań Główny",$B7:$B48,0))-INDEX($A7:$A48, MAX(IF(ISBLANK(AB7:AB48), 0, ROW(AB7:AB48))) - ROW(AB7:AB48)+1))</f>
        <v>45.413000000000004</v>
      </c>
      <c r="AC50" s="392">
        <f t="array" ref="AC50">ABS(INDEX($A7:$A48,MATCH("Poznań Główny",$B7:$B48,0))-INDEX($A7:$A48, MAX(IF(ISBLANK(AC7:AC48), 0, ROW(AC7:AC48))) - ROW(AC7:AC48)+1))</f>
        <v>45.413000000000004</v>
      </c>
      <c r="AD50" s="392">
        <f t="array" ref="AD50">ABS(INDEX($A7:$A48,MATCH("Poznań Główny",$B7:$B48,0))-INDEX($A7:$A48, MAX(IF(ISBLANK(AD7:AD48), 0, ROW(AD7:AD48))) - ROW(AD7:AD48)+1))</f>
        <v>0</v>
      </c>
      <c r="AE50" s="392">
        <f t="array" ref="AE50">ABS(INDEX($A7:$A48,MATCH("Poznań Główny",$B7:$B48,0))-INDEX($A7:$A48, MAX(IF(ISBLANK(AE7:AE48), 0, ROW(AE7:AE48))) - ROW(AE7:AE48)+1))</f>
        <v>45.413000000000004</v>
      </c>
      <c r="AF50" s="392">
        <f t="array" ref="AF50">ABS(INDEX($A7:$A48,MATCH("Poznań Główny",$B7:$B48,0))-INDEX($A7:$A48, MAX(IF(ISBLANK(AF7:AF48), 0, ROW(AF7:AF48))) - ROW(AF7:AF48)+1))</f>
        <v>45.413000000000004</v>
      </c>
      <c r="AG50" s="392">
        <f t="array" ref="AG50">ABS(INDEX($A7:$A48,MATCH("Poznań Główny",$B7:$B48,0))-INDEX($A7:$A48, MAX(IF(ISBLANK(AG7:AG48), 0, ROW(AG7:AG48))) - ROW(AG7:AG48)+1))</f>
        <v>0</v>
      </c>
      <c r="AH50" s="392">
        <f t="array" ref="AH50">ABS(INDEX($A7:$A48,MATCH("Poznań Główny",$B7:$B48,0))-INDEX($A7:$A48, MAX(IF(ISBLANK(AH7:AH48), 0, ROW(AH7:AH48))) - ROW(AH7:AH48)+1))</f>
        <v>45.413000000000004</v>
      </c>
      <c r="AI50" s="392">
        <f t="array" ref="AI50">ABS(INDEX($A7:$A48,MATCH("Poznań Główny",$B7:$B48,0))-INDEX($A7:$A48, MAX(IF(ISBLANK(AI7:AI48), 0, ROW(AI7:AI48))) - ROW(AI7:AI48)+1))</f>
        <v>45.413000000000004</v>
      </c>
      <c r="AJ50" s="392">
        <f t="array" ref="AJ50">ABS(INDEX($A7:$A48,MATCH("Poznań Główny",$B7:$B48,0))-INDEX($A7:$A48, MAX(IF(ISBLANK(AJ7:AJ48), 0, ROW(AJ7:AJ48))) - ROW(AJ7:AJ48)+1))</f>
        <v>45.413000000000004</v>
      </c>
      <c r="AK50" s="392">
        <f t="array" ref="AK50">ABS(INDEX($A7:$A48,MATCH("Poznań Główny",$B7:$B48,0))-INDEX($A7:$A48, MAX(IF(ISBLANK(AK7:AK48), 0, ROW(AK7:AK48))) - ROW(AK7:AK48)+1))</f>
        <v>45.413000000000004</v>
      </c>
      <c r="AL50" s="392">
        <f t="array" ref="AL50">ABS(INDEX($A7:$A48,MATCH("Poznań Główny",$B7:$B48,0))-INDEX($A7:$A48, MAX(IF(ISBLANK(AL7:AL48), 0, ROW(AL7:AL48))) - ROW(AL7:AL48)+1))</f>
        <v>45.413000000000004</v>
      </c>
      <c r="AM50" s="392">
        <f t="array" ref="AM50">ABS(INDEX($A7:$A48,MATCH("Poznań Główny",$B7:$B48,0))-INDEX($A7:$A48, MAX(IF(ISBLANK(AM7:AM48), 0, ROW(AM7:AM48))) - ROW(AM7:AM48)+1))</f>
        <v>0</v>
      </c>
      <c r="AN50" s="392">
        <f t="array" ref="AN50">ABS(INDEX($A7:$A48,MATCH("Poznań Główny",$B7:$B48,0))-INDEX($A7:$A48, MAX(IF(ISBLANK(AN7:AN48), 0, ROW(AN7:AN48))) - ROW(AN7:AN48)+1))</f>
        <v>45.413000000000004</v>
      </c>
      <c r="AO50" s="392">
        <f t="array" ref="AO50">ABS(INDEX($A7:$A48,MATCH("Poznań Główny",$B7:$B48,0))-INDEX($A7:$A48, MAX(IF(ISBLANK(AO7:AO48), 0, ROW(AO7:AO48))) - ROW(AO7:AO48)+1))</f>
        <v>0</v>
      </c>
      <c r="AP50" s="392">
        <f t="array" ref="AP50">ABS(INDEX($A7:$A48,MATCH("Poznań Główny",$B7:$B48,0))-INDEX($A7:$A48, MAX(IF(ISBLANK(AP7:AP48), 0, ROW(AP7:AP48))) - ROW(AP7:AP48)+1))</f>
        <v>45.413000000000004</v>
      </c>
      <c r="AQ50" s="392">
        <f t="array" ref="AQ50">ABS(INDEX($A7:$A48,MATCH("Poznań Główny",$B7:$B48,0))-INDEX($A7:$A48, MAX(IF(ISBLANK(AQ7:AQ48), 0, ROW(AQ7:AQ48))) - ROW(AQ7:AQ48)+1))</f>
        <v>0</v>
      </c>
      <c r="AR50" s="392">
        <f t="array" ref="AR50">ABS(INDEX($A7:$A48,MATCH("Poznań Główny",$B7:$B48,0))-INDEX($A7:$A48, MAX(IF(ISBLANK(AR7:AR48), 0, ROW(AR7:AR48))) - ROW(AR7:AR48)+1))</f>
        <v>45.413000000000004</v>
      </c>
      <c r="AS50" s="392">
        <f t="array" ref="AS50">ABS(INDEX($A7:$A48,MATCH("Poznań Główny",$B7:$B48,0))-INDEX($A7:$A48, MAX(IF(ISBLANK(AS7:AS48), 0, ROW(AS7:AS48))) - ROW(AS7:AS48)+1))</f>
        <v>0</v>
      </c>
      <c r="AT50" s="392">
        <f t="array" ref="AT50">ABS(INDEX($A7:$A48,MATCH("Poznań Główny",$B7:$B48,0))-INDEX($A7:$A48, MAX(IF(ISBLANK(AT7:AT48), 0, ROW(AT7:AT48))) - ROW(AT7:AT48)+1))</f>
        <v>45.413000000000004</v>
      </c>
      <c r="AU50" s="392">
        <f t="array" ref="AU50">ABS(INDEX($A7:$A48,MATCH("Poznań Główny",$B7:$B48,0))-INDEX($A7:$A48, MAX(IF(ISBLANK(AU7:AU48), 0, ROW(AU7:AU48))) - ROW(AU7:AU48)+1))</f>
        <v>0</v>
      </c>
      <c r="AV50" s="392" t="e">
        <f t="array" ref="AV50">ABS(INDEX($A7:$A48,MATCH("Poznań Główny",$B7:$B48,0))-INDEX($A7:$A48, MAX(IF(ISBLANK(AV7:AV48), 0, ROW(AV7:AV48))) - ROW(AV7:AV48)+1))</f>
        <v>#VALUE!</v>
      </c>
      <c r="AW50" s="392" t="e">
        <f t="array" ref="AW50">ABS(INDEX($A7:$A48,MATCH("Poznań Główny",$B7:$B48,0))-INDEX($A7:$A48, MAX(IF(ISBLANK(AW7:AW48), 0, ROW(AW7:AW48))) - ROW(AW7:AW48)+1))</f>
        <v>#VALUE!</v>
      </c>
      <c r="AX50" s="392" t="e">
        <f t="array" ref="AX50">ABS(INDEX($A7:$A48,MATCH("Poznań Główny",$B7:$B48,0))-INDEX($A7:$A48, MAX(IF(ISBLANK(AX7:AX48), 0, ROW(AX7:AX48))) - ROW(AX7:AX48)+1))</f>
        <v>#VALUE!</v>
      </c>
      <c r="AY50" s="392" t="e">
        <f t="array" ref="AY50">ABS(INDEX($A7:$A48,MATCH("Poznań Główny",$B7:$B48,0))-INDEX($A7:$A48, MAX(IF(ISBLANK(AY7:AY48), 0, ROW(AY7:AY48))) - ROW(AY7:AY48)+1))</f>
        <v>#VALUE!</v>
      </c>
      <c r="AZ50" s="392" t="e">
        <f t="array" ref="AZ50">ABS(INDEX($A7:$A48,MATCH("Poznań Główny",$B7:$B48,0))-INDEX($A7:$A48, MAX(IF(ISBLANK(AZ7:AZ48), 0, ROW(AZ7:AZ48))) - ROW(AZ7:AZ48)+1))</f>
        <v>#VALUE!</v>
      </c>
      <c r="BA50" s="392" t="e">
        <f t="array" ref="BA50">ABS(INDEX($A7:$A48,MATCH("Poznań Główny",$B7:$B48,0))-INDEX($A7:$A48, MAX(IF(ISBLANK(BA7:BA48), 0, ROW(BA7:BA48))) - ROW(BA7:BA48)+1))</f>
        <v>#VALUE!</v>
      </c>
      <c r="BB50" s="392" t="e">
        <f t="array" ref="BB50">ABS(INDEX($A7:$A48,MATCH("Poznań Główny",$B7:$B48,0))-INDEX($A7:$A48, MAX(IF(ISBLANK(BB7:BB48), 0, ROW(BB7:BB48))) - ROW(BB7:BB48)+1))</f>
        <v>#VALUE!</v>
      </c>
      <c r="BC50" s="392" t="e">
        <f t="array" ref="BC50">ABS(INDEX($A7:$A48,MATCH("Poznań Główny",$B7:$B48,0))-INDEX($A7:$A48, MAX(IF(ISBLANK(BC7:BC48), 0, ROW(BC7:BC48))) - ROW(BC7:BC48)+1))</f>
        <v>#VALUE!</v>
      </c>
      <c r="BD50" s="392" t="e">
        <f t="array" ref="BD50">ABS(INDEX($A7:$A48,MATCH("Poznań Główny",$B7:$B48,0))-INDEX($A7:$A48, MAX(IF(ISBLANK(BD7:BD48), 0, ROW(BD7:BD48))) - ROW(BD7:BD48)+1))</f>
        <v>#VALUE!</v>
      </c>
      <c r="BE50" s="392" t="e">
        <f t="array" ref="BE50">ABS(INDEX($A7:$A48,MATCH("Poznań Główny",$B7:$B48,0))-INDEX($A7:$A48, MAX(IF(ISBLANK(BE7:BE48), 0, ROW(BE7:BE48))) - ROW(BE7:BE48)+1))</f>
        <v>#VALUE!</v>
      </c>
      <c r="BF50" s="392" t="e">
        <f t="array" ref="BF50">ABS(INDEX($A7:$A48,MATCH("Poznań Główny",$B7:$B48,0))-INDEX($A7:$A48, MAX(IF(ISBLANK(BF7:BF48), 0, ROW(BF7:BF48))) - ROW(BF7:BF48)+1))</f>
        <v>#VALUE!</v>
      </c>
      <c r="BG50" s="392" t="e">
        <f t="array" ref="BG50">ABS(INDEX($A7:$A48,MATCH("Poznań Główny",$B7:$B48,0))-INDEX($A7:$A48, MAX(IF(ISBLANK(BG7:BG48), 0, ROW(BG7:BG48))) - ROW(BG7:BG48)+1))</f>
        <v>#VALUE!</v>
      </c>
      <c r="BH50" s="392" t="e">
        <f t="array" ref="BH50">ABS(INDEX($A7:$A48,MATCH("Poznań Główny",$B7:$B48,0))-INDEX($A7:$A48, MAX(IF(ISBLANK(BH7:BH48), 0, ROW(BH7:BH48))) - ROW(BH7:BH48)+1))</f>
        <v>#VALUE!</v>
      </c>
      <c r="BI50" s="392" t="e">
        <f t="array" ref="BI50">ABS(INDEX($A7:$A48,MATCH("Poznań Główny",$B7:$B48,0))-INDEX($A7:$A48, MAX(IF(ISBLANK(BI7:BI48), 0, ROW(BI7:BI48))) - ROW(BI7:BI48)+1))</f>
        <v>#VALUE!</v>
      </c>
      <c r="BJ50" s="392" t="e">
        <f t="array" ref="BJ50">ABS(INDEX($A7:$A48,MATCH("Poznań Główny",$B7:$B48,0))-INDEX($A7:$A48, MAX(IF(ISBLANK(BJ7:BJ48), 0, ROW(BJ7:BJ48))) - ROW(BJ7:BJ48)+1))</f>
        <v>#VALUE!</v>
      </c>
      <c r="BK50" s="392" t="e">
        <f t="array" ref="BK50">ABS(INDEX($A7:$A48,MATCH("Poznań Główny",$B7:$B48,0))-INDEX($A7:$A48, MAX(IF(ISBLANK(BK7:BK48), 0, ROW(BK7:BK48))) - ROW(BK7:BK48)+1))</f>
        <v>#VALUE!</v>
      </c>
      <c r="BL50" s="392" t="e">
        <f t="array" ref="BL50">ABS(INDEX($A7:$A48,MATCH("Poznań Główny",$B7:$B48,0))-INDEX($A7:$A48, MAX(IF(ISBLANK(BL7:BL48), 0, ROW(BL7:BL48))) - ROW(BL7:BL48)+1))</f>
        <v>#VALUE!</v>
      </c>
      <c r="BM50" s="392" t="e">
        <f t="array" ref="BM50">ABS(INDEX($A7:$A48,MATCH("Poznań Główny",$B7:$B48,0))-INDEX($A7:$A48, MAX(IF(ISBLANK(BM7:BM48), 0, ROW(BM7:BM48))) - ROW(BM7:BM48)+1))</f>
        <v>#VALUE!</v>
      </c>
      <c r="BN50" s="392" t="e">
        <f t="array" ref="BN50">ABS(INDEX($A7:$A48,MATCH("Poznań Główny",$B7:$B48,0))-INDEX($A7:$A48, MAX(IF(ISBLANK(BN7:BN48), 0, ROW(BN7:BN48))) - ROW(BN7:BN48)+1))</f>
        <v>#VALUE!</v>
      </c>
      <c r="BO50" s="392" t="e">
        <f t="array" ref="BO50">ABS(INDEX($A7:$A48,MATCH("Poznań Główny",$B7:$B48,0))-INDEX($A7:$A48, MAX(IF(ISBLANK(BO7:BO48), 0, ROW(BO7:BO48))) - ROW(BO7:BO48)+1))</f>
        <v>#VALUE!</v>
      </c>
      <c r="BP50" s="392" t="e">
        <f t="array" ref="BP50">ABS(INDEX($A7:$A48,MATCH("Poznań Główny",$B7:$B48,0))-INDEX($A7:$A48, MAX(IF(ISBLANK(BP7:BP48), 0, ROW(BP7:BP48))) - ROW(BP7:BP48)+1))</f>
        <v>#VALUE!</v>
      </c>
      <c r="BQ50" s="392" t="e">
        <f t="array" ref="BQ50">ABS(INDEX($A7:$A48,MATCH("Poznań Główny",$B7:$B48,0))-INDEX($A7:$A48, MAX(IF(ISBLANK(BQ7:BQ48), 0, ROW(BQ7:BQ48))) - ROW(BQ7:BQ48)+1))</f>
        <v>#VALUE!</v>
      </c>
      <c r="BR50" s="392" t="e">
        <f t="array" ref="BR50">ABS(INDEX($A7:$A48,MATCH("Poznań Główny",$B7:$B48,0))-INDEX($A7:$A48, MAX(IF(ISBLANK(BR7:BR48), 0, ROW(BR7:BR48))) - ROW(BR7:BR48)+1))</f>
        <v>#VALUE!</v>
      </c>
      <c r="BS50" s="392" t="e">
        <f t="array" ref="BS50">ABS(INDEX($A7:$A48,MATCH("Poznań Główny",$B7:$B48,0))-INDEX($A7:$A48, MAX(IF(ISBLANK(BS7:BS48), 0, ROW(BS7:BS48))) - ROW(BS7:BS48)+1))</f>
        <v>#VALUE!</v>
      </c>
      <c r="BT50" s="392" t="e">
        <f t="array" ref="BT50">ABS(INDEX($A7:$A48,MATCH("Poznań Główny",$B7:$B48,0))-INDEX($A7:$A48, MAX(IF(ISBLANK(BT7:BT48), 0, ROW(BT7:BT48))) - ROW(BT7:BT48)+1))</f>
        <v>#VALUE!</v>
      </c>
      <c r="BU50" s="392" t="e">
        <f t="array" ref="BU50">ABS(INDEX($A7:$A48,MATCH("Poznań Główny",$B7:$B48,0))-INDEX($A7:$A48, MAX(IF(ISBLANK(BU7:BU48), 0, ROW(BU7:BU48))) - ROW(BU7:BU48)+1))</f>
        <v>#VALUE!</v>
      </c>
      <c r="BV50" s="392" t="e">
        <f t="array" ref="BV50">ABS(INDEX($A7:$A48,MATCH("Poznań Główny",$B7:$B48,0))-INDEX($A7:$A48, MAX(IF(ISBLANK(BV7:BV48), 0, ROW(BV7:BV48))) - ROW(BV7:BV48)+1))</f>
        <v>#VALUE!</v>
      </c>
      <c r="BW50" s="392" t="e">
        <f t="array" ref="BW50">ABS(INDEX($A7:$A48,MATCH("Poznań Główny",$B7:$B48,0))-INDEX($A7:$A48, MAX(IF(ISBLANK(BW7:BW48), 0, ROW(BW7:BW48))) - ROW(BW7:BW48)+1))</f>
        <v>#VALUE!</v>
      </c>
      <c r="BX50" s="392" t="e">
        <f t="array" ref="BX50">ABS(INDEX($A7:$A48,MATCH("Poznań Główny",$B7:$B48,0))-INDEX($A7:$A48, MAX(IF(ISBLANK(BX7:BX48), 0, ROW(BX7:BX48))) - ROW(BX7:BX48)+1))</f>
        <v>#VALUE!</v>
      </c>
      <c r="BY50" s="392" t="e">
        <f t="array" ref="BY50">ABS(INDEX($A7:$A48,MATCH("Poznań Główny",$B7:$B48,0))-INDEX($A7:$A48, MAX(IF(ISBLANK(BY7:BY48), 0, ROW(BY7:BY48))) - ROW(BY7:BY48)+1))</f>
        <v>#VALUE!</v>
      </c>
      <c r="BZ50" s="392" t="e">
        <f t="array" ref="BZ50">ABS(INDEX($A7:$A48,MATCH("Poznań Główny",$B7:$B48,0))-INDEX($A7:$A48, MAX(IF(ISBLANK(BZ7:BZ48), 0, ROW(BZ7:BZ48))) - ROW(BZ7:BZ48)+1))</f>
        <v>#VALUE!</v>
      </c>
      <c r="CA50" s="392" t="e">
        <f t="array" ref="CA50">ABS(INDEX($A7:$A48,MATCH("Poznań Główny",$B7:$B48,0))-INDEX($A7:$A48, MAX(IF(ISBLANK(CA7:CA48), 0, ROW(CA7:CA48))) - ROW(CA7:CA48)+1))</f>
        <v>#VALUE!</v>
      </c>
      <c r="CB50" s="392" t="e">
        <f t="array" ref="CB50">ABS(INDEX($A7:$A48,MATCH("Poznań Główny",$B7:$B48,0))-INDEX($A7:$A48, MAX(IF(ISBLANK(CB7:CB48), 0, ROW(CB7:CB48))) - ROW(CB7:CB48)+1))</f>
        <v>#VALUE!</v>
      </c>
      <c r="CC50" s="392" t="e">
        <f t="array" ref="CC50">ABS(INDEX($A7:$A48,MATCH("Poznań Główny",$B7:$B48,0))-INDEX($A7:$A48, MAX(IF(ISBLANK(CC7:CC48), 0, ROW(CC7:CC48))) - ROW(CC7:CC48)+1))</f>
        <v>#VALUE!</v>
      </c>
      <c r="CD50" s="392" t="e">
        <f t="array" ref="CD50">ABS(INDEX($A7:$A48,MATCH("Poznań Główny",$B7:$B48,0))-INDEX($A7:$A48, MAX(IF(ISBLANK(CD7:CD48), 0, ROW(CD7:CD48))) - ROW(CD7:CD48)+1))</f>
        <v>#VALUE!</v>
      </c>
      <c r="CE50" s="392" t="e">
        <f t="array" ref="CE50">ABS(INDEX($A7:$A48,MATCH("Poznań Główny",$B7:$B48,0))-INDEX($A7:$A48, MAX(IF(ISBLANK(CE7:CE48), 0, ROW(CE7:CE48))) - ROW(CE7:CE48)+1))</f>
        <v>#VALUE!</v>
      </c>
      <c r="CF50" s="392" t="e">
        <f t="array" ref="CF50">ABS(INDEX($A7:$A48,MATCH("Poznań Główny",$B7:$B48,0))-INDEX($A7:$A48, MAX(IF(ISBLANK(CF7:CF48), 0, ROW(CF7:CF48))) - ROW(CF7:CF48)+1))</f>
        <v>#VALUE!</v>
      </c>
      <c r="CG50" s="392" t="e">
        <f t="array" ref="CG50">ABS(INDEX($A7:$A48,MATCH("Poznań Główny",$B7:$B48,0))-INDEX($A7:$A48, MAX(IF(ISBLANK(CG7:CG48), 0, ROW(CG7:CG48))) - ROW(CG7:CG48)+1))</f>
        <v>#VALUE!</v>
      </c>
      <c r="CH50" s="392" t="e">
        <f t="array" ref="CH50">ABS(INDEX($A7:$A48,MATCH("Poznań Główny",$B7:$B48,0))-INDEX($A7:$A48, MAX(IF(ISBLANK(CH7:CH48), 0, ROW(CH7:CH48))) - ROW(CH7:CH48)+1))</f>
        <v>#VALUE!</v>
      </c>
      <c r="CI50" s="392" t="e">
        <f t="array" ref="CI50">ABS(INDEX($A7:$A48,MATCH("Poznań Główny",$B7:$B48,0))-INDEX($A7:$A48, MAX(IF(ISBLANK(CI7:CI48), 0, ROW(CI7:CI48))) - ROW(CI7:CI48)+1))</f>
        <v>#VALUE!</v>
      </c>
      <c r="CJ50" s="392" t="e">
        <f t="array" ref="CJ50">ABS(INDEX($A7:$A48,MATCH("Poznań Główny",$B7:$B48,0))-INDEX($A7:$A48, MAX(IF(ISBLANK(CJ7:CJ48), 0, ROW(CJ7:CJ48))) - ROW(CJ7:CJ48)+1))</f>
        <v>#VALUE!</v>
      </c>
      <c r="CK50" s="392" t="e">
        <f t="array" ref="CK50">ABS(INDEX($A7:$A48,MATCH("Poznań Główny",$B7:$B48,0))-INDEX($A7:$A48, MAX(IF(ISBLANK(CK7:CK48), 0, ROW(CK7:CK48))) - ROW(CK7:CK48)+1))</f>
        <v>#VALUE!</v>
      </c>
      <c r="CL50" s="392" t="e">
        <f t="array" ref="CL50">ABS(INDEX($A7:$A48,MATCH("Poznań Główny",$B7:$B48,0))-INDEX($A7:$A48, MAX(IF(ISBLANK(CL7:CL48), 0, ROW(CL7:CL48))) - ROW(CL7:CL48)+1))</f>
        <v>#VALUE!</v>
      </c>
      <c r="CM50" s="392" t="e">
        <f t="array" ref="CM50">ABS(INDEX($A7:$A48,MATCH("Poznań Główny",$B7:$B48,0))-INDEX($A7:$A48, MAX(IF(ISBLANK(CM7:CM48), 0, ROW(CM7:CM48))) - ROW(CM7:CM48)+1))</f>
        <v>#VALUE!</v>
      </c>
      <c r="CN50" s="392" t="e">
        <f t="array" ref="CN50">ABS(INDEX($A7:$A48,MATCH("Poznań Główny",$B7:$B48,0))-INDEX($A7:$A48, MAX(IF(ISBLANK(CN7:CN48), 0, ROW(CN7:CN48))) - ROW(CN7:CN48)+1))</f>
        <v>#VALUE!</v>
      </c>
      <c r="CO50" s="392" t="e">
        <f t="array" ref="CO50">ABS(INDEX($A7:$A48,MATCH("Poznań Główny",$B7:$B48,0))-INDEX($A7:$A48, MAX(IF(ISBLANK(CO7:CO48), 0, ROW(CO7:CO48))) - ROW(CO7:CO48)+1))</f>
        <v>#VALUE!</v>
      </c>
      <c r="CP50" s="392" t="e">
        <f t="array" ref="CP50">ABS(INDEX($A7:$A48,MATCH("Poznań Główny",$B7:$B48,0))-INDEX($A7:$A48, MAX(IF(ISBLANK(CP7:CP48), 0, ROW(CP7:CP48))) - ROW(CP7:CP48)+1))</f>
        <v>#VALUE!</v>
      </c>
      <c r="CQ50" s="392" t="e">
        <f t="array" ref="CQ50">ABS(INDEX($A7:$A48,MATCH("Poznań Główny",$B7:$B48,0))-INDEX($A7:$A48, MAX(IF(ISBLANK(CQ7:CQ48), 0, ROW(CQ7:CQ48))) - ROW(CQ7:CQ48)+1))</f>
        <v>#VALUE!</v>
      </c>
      <c r="CR50" s="392" t="e">
        <f t="array" ref="CR50">ABS(INDEX($A7:$A48,MATCH("Poznań Główny",$B7:$B48,0))-INDEX($A7:$A48, MAX(IF(ISBLANK(CR7:CR48), 0, ROW(CR7:CR48))) - ROW(CR7:CR48)+1))</f>
        <v>#VALUE!</v>
      </c>
      <c r="CS50" s="392" t="e">
        <f t="array" ref="CS50">ABS(INDEX($A7:$A48,MATCH("Poznań Główny",$B7:$B48,0))-INDEX($A7:$A48, MAX(IF(ISBLANK(CS7:CS48), 0, ROW(CS7:CS48))) - ROW(CS7:CS48)+1))</f>
        <v>#VALUE!</v>
      </c>
      <c r="CT50" s="392" t="e">
        <f t="array" ref="CT50">ABS(INDEX($A7:$A48,MATCH("Poznań Główny",$B7:$B48,0))-INDEX($A7:$A48, MAX(IF(ISBLANK(CT7:CT48), 0, ROW(CT7:CT48))) - ROW(CT7:CT48)+1))</f>
        <v>#VALUE!</v>
      </c>
      <c r="CU50" s="392" t="e">
        <f t="array" ref="CU50">ABS(INDEX($A7:$A48,MATCH("Poznań Główny",$B7:$B48,0))-INDEX($A7:$A48, MAX(IF(ISBLANK(CU7:CU48), 0, ROW(CU7:CU48))) - ROW(CU7:CU48)+1))</f>
        <v>#VALUE!</v>
      </c>
      <c r="CV50" s="392" t="e">
        <f t="array" ref="CV50">ABS(INDEX($A7:$A48,MATCH("Poznań Główny",$B7:$B48,0))-INDEX($A7:$A48, MAX(IF(ISBLANK(CV7:CV48), 0, ROW(CV7:CV48))) - ROW(CV7:CV48)+1))</f>
        <v>#VALUE!</v>
      </c>
      <c r="CW50" s="392" t="e">
        <f t="array" ref="CW50">ABS(INDEX($A7:$A48,MATCH("Poznań Główny",$B7:$B48,0))-INDEX($A7:$A48, MAX(IF(ISBLANK(CW7:CW48), 0, ROW(CW7:CW48))) - ROW(CW7:CW48)+1))</f>
        <v>#VALUE!</v>
      </c>
      <c r="CX50" s="392" t="e">
        <f t="array" ref="CX50">ABS(INDEX($A7:$A48,MATCH("Poznań Główny",$B7:$B48,0))-INDEX($A7:$A48, MAX(IF(ISBLANK(CX7:CX48), 0, ROW(CX7:CX48))) - ROW(CX7:CX48)+1))</f>
        <v>#VALUE!</v>
      </c>
      <c r="CY50" s="392" t="e">
        <f t="array" ref="CY50">ABS(INDEX($A7:$A48,MATCH("Poznań Główny",$B7:$B48,0))-INDEX($A7:$A48, MAX(IF(ISBLANK(CY7:CY48), 0, ROW(CY7:CY48))) - ROW(CY7:CY48)+1))</f>
        <v>#VALUE!</v>
      </c>
      <c r="CZ50" s="392">
        <f t="array" ref="CZ50">ABS(INDEX($A7:$A48,MATCH("Poznań Główny",$B7:$B48,0))-INDEX($A7:$A48, MAX(IF(ISBLANK(CZ7:CZ48), 0, ROW(CZ7:CZ48))) - ROW(CZ7:CZ48)+1))</f>
        <v>45.413000000000004</v>
      </c>
      <c r="DA50" s="392">
        <f t="array" ref="DA50">ABS(INDEX($A7:$A48,MATCH("Poznań Główny",$B7:$B48,0))-INDEX($A7:$A48, MAX(IF(ISBLANK(DA7:DA48), 0, ROW(DA7:DA48))) - ROW(DA7:DA48)+1))</f>
        <v>45.413000000000004</v>
      </c>
      <c r="DB50" s="392" t="e">
        <f t="array" ref="DB50">ABS(INDEX($A7:$A48,MATCH("Poznań Główny",$B7:$B48,0))-INDEX($A7:$A48, MAX(IF(ISBLANK(DB7:DB48), 0, ROW(DB7:DB48))) - ROW(DB7:DB48)+1))</f>
        <v>#VALUE!</v>
      </c>
      <c r="DC50" s="392">
        <f t="array" ref="DC50">ABS(INDEX($A7:$A48,MATCH("Poznań Główny",$B7:$B48,0))-INDEX($A7:$A48, MAX(IF(ISBLANK(DC7:DC48), 0, ROW(DC7:DC48))) - ROW(DC7:DC48)+1))</f>
        <v>45.413000000000004</v>
      </c>
      <c r="DD50" s="392">
        <f t="array" ref="DD50">ABS(INDEX($A7:$A48,MATCH("Poznań Główny",$B7:$B48,0))-INDEX($A7:$A48, MAX(IF(ISBLANK(DD7:DD48), 0, ROW(DD7:DD48))) - ROW(DD7:DD48)+1))</f>
        <v>0</v>
      </c>
      <c r="DE50" s="392" t="e">
        <f t="array" ref="DE50">ABS(INDEX($A7:$A48,MATCH("Poznań Główny",$B7:$B48,0))-INDEX($A7:$A48, MAX(IF(ISBLANK(DE7:DE48), 0, ROW(DE7:DE48))) - ROW(DE7:DE48)+1))</f>
        <v>#VALUE!</v>
      </c>
      <c r="DF50" s="392">
        <f t="array" ref="DF50">ABS(INDEX($A7:$A48,MATCH("Poznań Główny",$B7:$B48,0))-INDEX($A7:$A48, MAX(IF(ISBLANK(DF7:DF48), 0, ROW(DF7:DF48))) - ROW(DF7:DF48)+1))</f>
        <v>45.413000000000004</v>
      </c>
      <c r="DG50" s="392">
        <f t="array" ref="DG50">ABS(INDEX($A7:$A48,MATCH("Poznań Główny",$B7:$B48,0))-INDEX($A7:$A48, MAX(IF(ISBLANK(DG7:DG48), 0, ROW(DG7:DG48))) - ROW(DG7:DG48)+1))</f>
        <v>0</v>
      </c>
      <c r="DH50" s="392">
        <f t="array" ref="DH50">ABS(INDEX($A7:$A48,MATCH("Poznań Główny",$B7:$B48,0))-INDEX($A7:$A48, MAX(IF(ISBLANK(DH7:DH48), 0, ROW(DH7:DH48))) - ROW(DH7:DH48)+1))</f>
        <v>45.413000000000004</v>
      </c>
      <c r="DI50" s="392">
        <f t="array" ref="DI50">ABS(INDEX($A7:$A48,MATCH("Poznań Główny",$B7:$B48,0))-INDEX($A7:$A48, MAX(IF(ISBLANK(DI7:DI48), 0, ROW(DI7:DI48))) - ROW(DI7:DI48)+1))</f>
        <v>45.413000000000004</v>
      </c>
      <c r="DJ50" s="392">
        <f t="array" ref="DJ50">ABS(INDEX($A7:$A48,MATCH("Poznań Główny",$B7:$B48,0))-INDEX($A7:$A48, MAX(IF(ISBLANK(DJ7:DJ48), 0, ROW(DJ7:DJ48))) - ROW(DJ7:DJ48)+1))</f>
        <v>45.413000000000004</v>
      </c>
      <c r="DK50" s="392">
        <f t="array" ref="DK50">ABS(INDEX($A7:$A48,MATCH("Poznań Główny",$B7:$B48,0))-INDEX($A7:$A48, MAX(IF(ISBLANK(DK7:DK48), 0, ROW(DK7:DK48))) - ROW(DK7:DK48)+1))</f>
        <v>24.5</v>
      </c>
      <c r="DL50" s="392">
        <f t="array" ref="DL50">ABS(INDEX($A7:$A48,MATCH("Poznań Główny",$B7:$B48,0))-INDEX($A7:$A48, MAX(IF(ISBLANK(DL7:DL48), 0, ROW(DL7:DL48))) - ROW(DL7:DL48)+1))</f>
        <v>45.413000000000004</v>
      </c>
      <c r="DM50" s="392">
        <f t="array" ref="DM50">ABS(INDEX($A7:$A48,MATCH("Poznań Główny",$B7:$B48,0))-INDEX($A7:$A48, MAX(IF(ISBLANK(DM7:DM48), 0, ROW(DM7:DM48))) - ROW(DM7:DM48)+1))</f>
        <v>45.413000000000004</v>
      </c>
      <c r="DN50" s="392">
        <f t="array" ref="DN50">ABS(INDEX($A7:$A48,MATCH("Poznań Główny",$B7:$B48,0))-INDEX($A7:$A48, MAX(IF(ISBLANK(DN7:DN48), 0, ROW(DN7:DN48))) - ROW(DN7:DN48)+1))</f>
        <v>24.5</v>
      </c>
      <c r="DO50" s="392">
        <f t="array" ref="DO50">ABS(INDEX($A7:$A48,MATCH("Poznań Główny",$B7:$B48,0))-INDEX($A7:$A48, MAX(IF(ISBLANK(DO7:DO48), 0, ROW(DO7:DO48))) - ROW(DO7:DO48)+1))</f>
        <v>45.413000000000004</v>
      </c>
      <c r="DP50" s="392">
        <f t="array" ref="DP50">ABS(INDEX($A7:$A48,MATCH("Poznań Główny",$B7:$B48,0))-INDEX($A7:$A48, MAX(IF(ISBLANK(DP7:DP48), 0, ROW(DP7:DP48))) - ROW(DP7:DP48)+1))</f>
        <v>0</v>
      </c>
      <c r="DQ50" s="392">
        <f t="array" ref="DQ50">ABS(INDEX($A7:$A48,MATCH("Poznań Główny",$B7:$B48,0))-INDEX($A7:$A48, MAX(IF(ISBLANK(DQ7:DQ48), 0, ROW(DQ7:DQ48))) - ROW(DQ7:DQ48)+1))</f>
        <v>45.413000000000004</v>
      </c>
      <c r="DR50" s="392">
        <f t="array" ref="DR50">ABS(INDEX($A7:$A48,MATCH("Poznań Główny",$B7:$B48,0))-INDEX($A7:$A48, MAX(IF(ISBLANK(DR7:DR48), 0, ROW(DR7:DR48))) - ROW(DR7:DR48)+1))</f>
        <v>45.413000000000004</v>
      </c>
      <c r="DS50" s="392">
        <f t="array" ref="DS50">ABS(INDEX($A7:$A48,MATCH("Poznań Główny",$B7:$B48,0))-INDEX($A7:$A48, MAX(IF(ISBLANK(DS7:DS48), 0, ROW(DS7:DS48))) - ROW(DS7:DS48)+1))</f>
        <v>45.413000000000004</v>
      </c>
      <c r="DT50" s="392">
        <f t="array" ref="DT50">ABS(INDEX($A7:$A48,MATCH("Poznań Główny",$B7:$B48,0))-INDEX($A7:$A48, MAX(IF(ISBLANK(DT7:DT48), 0, ROW(DT7:DT48))) - ROW(DT7:DT48)+1))</f>
        <v>0</v>
      </c>
      <c r="DU50" s="392">
        <f t="array" ref="DU50">ABS(INDEX($A7:$A48,MATCH("Poznań Główny",$B7:$B48,0))-INDEX($A7:$A48, MAX(IF(ISBLANK(DU7:DU48), 0, ROW(DU7:DU48))) - ROW(DU7:DU48)+1))</f>
        <v>0</v>
      </c>
      <c r="DV50" s="392">
        <f t="array" ref="DV50">ABS(INDEX($A7:$A48,MATCH("Poznań Główny",$B7:$B48,0))-INDEX($A7:$A48, MAX(IF(ISBLANK(DV7:DV48), 0, ROW(DV7:DV48))) - ROW(DV7:DV48)+1))</f>
        <v>45.413000000000004</v>
      </c>
      <c r="DW50" s="392">
        <f t="array" ref="DW50">ABS(INDEX($A7:$A48,MATCH("Poznań Główny",$B7:$B48,0))-INDEX($A7:$A48, MAX(IF(ISBLANK(DW7:DW48), 0, ROW(DW7:DW48))) - ROW(DW7:DW48)+1))</f>
        <v>0</v>
      </c>
      <c r="DX50" s="392">
        <f t="array" ref="DX50">ABS(INDEX($A7:$A48,MATCH("Poznań Główny",$B7:$B48,0))-INDEX($A7:$A48, MAX(IF(ISBLANK(DX7:DX48), 0, ROW(DX7:DX48))) - ROW(DX7:DX48)+1))</f>
        <v>45.413000000000004</v>
      </c>
      <c r="DY50" s="392">
        <f t="array" ref="DY50">ABS(INDEX($A7:$A48,MATCH("Poznań Główny",$B7:$B48,0))-INDEX($A7:$A48, MAX(IF(ISBLANK(DY7:DY48), 0, ROW(DY7:DY48))) - ROW(DY7:DY48)+1))</f>
        <v>0</v>
      </c>
      <c r="DZ50" s="392">
        <f t="array" ref="DZ50">ABS(INDEX($A7:$A48,MATCH("Poznań Główny",$B7:$B48,0))-INDEX($A7:$A48, MAX(IF(ISBLANK(DZ7:DZ48), 0, ROW(DZ7:DZ48))) - ROW(DZ7:DZ48)+1))</f>
        <v>45.413000000000004</v>
      </c>
      <c r="EA50" s="392">
        <f t="array" ref="EA50">ABS(INDEX($A7:$A48,MATCH("Poznań Główny",$B7:$B48,0))-INDEX($A7:$A48, MAX(IF(ISBLANK(EA7:EA48), 0, ROW(EA7:EA48))) - ROW(EA7:EA48)+1))</f>
        <v>45.413000000000004</v>
      </c>
      <c r="EB50" s="392">
        <f t="array" ref="EB50">ABS(INDEX($A7:$A48,MATCH("Poznań Główny",$B7:$B48,0))-INDEX($A7:$A48, MAX(IF(ISBLANK(EB7:EB48), 0, ROW(EB7:EB48))) - ROW(EB7:EB48)+1))</f>
        <v>45.413000000000004</v>
      </c>
      <c r="EC50" s="392">
        <f t="array" ref="EC50">ABS(INDEX($A7:$A48,MATCH("Poznań Główny",$B7:$B48,0))-INDEX($A7:$A48, MAX(IF(ISBLANK(EC7:EC48), 0, ROW(EC7:EC48))) - ROW(EC7:EC48)+1))</f>
        <v>0</v>
      </c>
      <c r="ED50" s="392">
        <f t="array" ref="ED50">ABS(INDEX($A7:$A48,MATCH("Poznań Główny",$B7:$B48,0))-INDEX($A7:$A48, MAX(IF(ISBLANK(ED7:ED48), 0, ROW(ED7:ED48))) - ROW(ED7:ED48)+1))</f>
        <v>0</v>
      </c>
      <c r="EE50" s="392">
        <f t="array" ref="EE50">ABS(INDEX($A7:$A48,MATCH("Poznań Główny",$B7:$B48,0))-INDEX($A7:$A48, MAX(IF(ISBLANK(EE7:EE48), 0, ROW(EE7:EE48))) - ROW(EE7:EE48)+1))</f>
        <v>45.413000000000004</v>
      </c>
      <c r="EF50" s="392">
        <f t="array" ref="EF50">ABS(INDEX($A7:$A48,MATCH("Poznań Główny",$B7:$B48,0))-INDEX($A7:$A48, MAX(IF(ISBLANK(EF7:EF48), 0, ROW(EF7:EF48))) - ROW(EF7:EF48)+1))</f>
        <v>45.413000000000004</v>
      </c>
      <c r="EG50" s="392">
        <f t="array" ref="EG50">ABS(INDEX($A7:$A48,MATCH("Poznań Główny",$B7:$B48,0))-INDEX($A7:$A48, MAX(IF(ISBLANK(EG7:EG48), 0, ROW(EG7:EG48))) - ROW(EG7:EG48)+1))</f>
        <v>0</v>
      </c>
      <c r="EH50" s="392">
        <f t="array" ref="EH50">ABS(INDEX($A7:$A48,MATCH("Poznań Główny",$B7:$B48,0))-INDEX($A7:$A48, MAX(IF(ISBLANK(EH7:EH48), 0, ROW(EH7:EH48))) - ROW(EH7:EH48)+1))</f>
        <v>45.413000000000004</v>
      </c>
      <c r="EI50" s="392">
        <f t="array" ref="EI50">ABS(INDEX($A7:$A48,MATCH("Poznań Główny",$B7:$B48,0))-INDEX($A7:$A48, MAX(IF(ISBLANK(EI7:EI48), 0, ROW(EI7:EI48))) - ROW(EI7:EI48)+1))</f>
        <v>45.413000000000004</v>
      </c>
      <c r="EJ50" s="392">
        <f t="array" ref="EJ50">ABS(INDEX($A7:$A48,MATCH("Poznań Główny",$B7:$B48,0))-INDEX($A7:$A48, MAX(IF(ISBLANK(EJ7:EJ48), 0, ROW(EJ7:EJ48))) - ROW(EJ7:EJ48)+1))</f>
        <v>0</v>
      </c>
      <c r="EK50" s="392">
        <f t="array" ref="EK50">ABS(INDEX($A7:$A48,MATCH("Poznań Główny",$B7:$B48,0))-INDEX($A7:$A48, MAX(IF(ISBLANK(EK7:EK48), 0, ROW(EK7:EK48))) - ROW(EK7:EK48)+1))</f>
        <v>45.413000000000004</v>
      </c>
      <c r="EL50" s="392">
        <f t="array" ref="EL50">ABS(INDEX($A7:$A48,MATCH("Poznań Główny",$B7:$B48,0))-INDEX($A7:$A48, MAX(IF(ISBLANK(EL7:EL48), 0, ROW(EL7:EL48))) - ROW(EL7:EL48)+1))</f>
        <v>45.413000000000004</v>
      </c>
      <c r="EM50" s="392">
        <f t="array" ref="EM50">ABS(INDEX($A7:$A48,MATCH("Poznań Główny",$B7:$B48,0))-INDEX($A7:$A48, MAX(IF(ISBLANK(EM7:EM48), 0, ROW(EM7:EM48))) - ROW(EM7:EM48)+1))</f>
        <v>45.413000000000004</v>
      </c>
      <c r="EN50" s="392">
        <f t="array" ref="EN50">ABS(INDEX($A7:$A48,MATCH("Poznań Główny",$B7:$B48,0))-INDEX($A7:$A48, MAX(IF(ISBLANK(EN7:EN48), 0, ROW(EN7:EN48))) - ROW(EN7:EN48)+1))</f>
        <v>45.413000000000004</v>
      </c>
      <c r="EO50" s="392">
        <f t="array" ref="EO50">ABS(INDEX($A7:$A48,MATCH("Poznań Główny",$B7:$B48,0))-INDEX($A7:$A48, MAX(IF(ISBLANK(EO7:EO48), 0, ROW(EO7:EO48))) - ROW(EO7:EO48)+1))</f>
        <v>24.5</v>
      </c>
      <c r="EP50" s="392">
        <f t="array" ref="EP50">ABS(INDEX($A7:$A48,MATCH("Poznań Główny",$B7:$B48,0))-INDEX($A7:$A48, MAX(IF(ISBLANK(EP7:EP48), 0, ROW(EP7:EP48))) - ROW(EP7:EP48)+1))</f>
        <v>45.413000000000004</v>
      </c>
      <c r="EQ50" s="392">
        <f t="array" ref="EQ50">ABS(INDEX($A7:$A48,MATCH("Poznań Główny",$B7:$B48,0))-INDEX($A7:$A48, MAX(IF(ISBLANK(EQ7:EQ48), 0, ROW(EQ7:EQ48))) - ROW(EQ7:EQ48)+1))</f>
        <v>0</v>
      </c>
      <c r="ER50" s="392">
        <f t="array" ref="ER50">ABS(INDEX($A7:$A48,MATCH("Poznań Główny",$B7:$B48,0))-INDEX($A7:$A48, MAX(IF(ISBLANK(ER7:ER48), 0, ROW(ER7:ER48))) - ROW(ER7:ER48)+1))</f>
        <v>45.413000000000004</v>
      </c>
      <c r="ES50" s="392">
        <f t="array" ref="ES50">ABS(INDEX($A7:$A48,MATCH("Poznań Główny",$B7:$B48,0))-INDEX($A7:$A48, MAX(IF(ISBLANK(ES7:ES48), 0, ROW(ES7:ES48))) - ROW(ES7:ES48)+1))</f>
        <v>0</v>
      </c>
      <c r="ET50" s="392">
        <f t="array" ref="ET50">ABS(INDEX($A7:$A48,MATCH("Poznań Główny",$B7:$B48,0))-INDEX($A7:$A48, MAX(IF(ISBLANK(ET7:ET48), 0, ROW(ET7:ET48))) - ROW(ET7:ET48)+1))</f>
        <v>45.413000000000004</v>
      </c>
      <c r="EU50" s="392">
        <f t="array" ref="EU50">ABS(INDEX($A7:$A48,MATCH("Poznań Główny",$B7:$B48,0))-INDEX($A7:$A48, MAX(IF(ISBLANK(EU7:EU48), 0, ROW(EU7:EU48))) - ROW(EU7:EU48)+1))</f>
        <v>45.413000000000004</v>
      </c>
      <c r="EV50" s="392">
        <f t="array" ref="EV50">ABS(INDEX($A7:$A48,MATCH("Poznań Główny",$B7:$B48,0))-INDEX($A7:$A48, MAX(IF(ISBLANK(EV7:EV48), 0, ROW(EV7:EV48))) - ROW(EV7:EV48)+1))</f>
        <v>24.5</v>
      </c>
      <c r="EW50" s="392">
        <f t="array" ref="EW50">ABS(INDEX($A7:$A48,MATCH("Poznań Główny",$B7:$B48,0))-INDEX($A7:$A48, MAX(IF(ISBLANK(EW7:EW48), 0, ROW(EW7:EW48))) - ROW(EW7:EW48)+1))</f>
        <v>45.413000000000004</v>
      </c>
      <c r="EX50" s="392">
        <f t="array" ref="EX50">ABS(INDEX($A7:$A48,MATCH("Poznań Główny",$B7:$B48,0))-INDEX($A7:$A48, MAX(IF(ISBLANK(EX7:EX48), 0, ROW(EX7:EX48))) - ROW(EX7:EX48)+1))</f>
        <v>45.413000000000004</v>
      </c>
      <c r="EY50" s="392">
        <f t="array" ref="EY50">ABS(INDEX($A7:$A48,MATCH("Poznań Główny",$B7:$B48,0))-INDEX($A7:$A48, MAX(IF(ISBLANK(EY7:EY48), 0, ROW(EY7:EY48))) - ROW(EY7:EY48)+1))</f>
        <v>0</v>
      </c>
      <c r="EZ50" s="392">
        <f t="array" ref="EZ50">ABS(INDEX($A7:$A48,MATCH("Poznań Główny",$B7:$B48,0))-INDEX($A7:$A48, MAX(IF(ISBLANK(EZ7:EZ48), 0, ROW(EZ7:EZ48))) - ROW(EZ7:EZ48)+1))</f>
        <v>45.413000000000004</v>
      </c>
      <c r="FA50" s="392" t="e">
        <f t="array" ref="FA50">ABS(INDEX($A7:$A48,MATCH("Poznań Główny",$B7:$B48,0))-INDEX($A7:$A48, MAX(IF(ISBLANK(FA7:FA48), 0, ROW(FA7:FA48))) - ROW(FA7:FA48)+1))</f>
        <v>#VALUE!</v>
      </c>
      <c r="FB50" s="392" t="e">
        <f t="array" ref="FB50">ABS(INDEX($A7:$A48,MATCH("Poznań Główny",$B7:$B48,0))-INDEX($A7:$A48, MAX(IF(ISBLANK(FB7:FB48), 0, ROW(FB7:FB48))) - ROW(FB7:FB48)+1))</f>
        <v>#VALUE!</v>
      </c>
      <c r="FC50" s="392" t="e">
        <f t="array" ref="FC50">ABS(INDEX($A7:$A48,MATCH("Poznań Główny",$B7:$B48,0))-INDEX($A7:$A48, MAX(IF(ISBLANK(FC7:FC48), 0, ROW(FC7:FC48))) - ROW(FC7:FC48)+1))</f>
        <v>#VALUE!</v>
      </c>
      <c r="FD50" s="392" t="e">
        <f t="array" ref="FD50">ABS(INDEX($A7:$A48,MATCH("Poznań Główny",$B7:$B48,0))-INDEX($A7:$A48, MAX(IF(ISBLANK(FD7:FD48), 0, ROW(FD7:FD48))) - ROW(FD7:FD48)+1))</f>
        <v>#VALUE!</v>
      </c>
      <c r="FE50" s="392" t="e">
        <f t="array" ref="FE50">ABS(INDEX($A7:$A48,MATCH("Poznań Główny",$B7:$B48,0))-INDEX($A7:$A48, MAX(IF(ISBLANK(FE7:FE48), 0, ROW(FE7:FE48))) - ROW(FE7:FE48)+1))</f>
        <v>#VALUE!</v>
      </c>
      <c r="FF50" s="392" t="e">
        <f t="array" ref="FF50">ABS(INDEX($A7:$A48,MATCH("Poznań Główny",$B7:$B48,0))-INDEX($A7:$A48, MAX(IF(ISBLANK(FF7:FF48), 0, ROW(FF7:FF48))) - ROW(FF7:FF48)+1))</f>
        <v>#VALUE!</v>
      </c>
      <c r="FG50" s="392" t="e">
        <f t="array" ref="FG50">ABS(INDEX($A7:$A48,MATCH("Poznań Główny",$B7:$B48,0))-INDEX($A7:$A48, MAX(IF(ISBLANK(FG7:FG48), 0, ROW(FG7:FG48))) - ROW(FG7:FG48)+1))</f>
        <v>#VALUE!</v>
      </c>
      <c r="FH50" s="392" t="e">
        <f t="array" ref="FH50">ABS(INDEX($A7:$A48,MATCH("Poznań Główny",$B7:$B48,0))-INDEX($A7:$A48, MAX(IF(ISBLANK(FH7:FH48), 0, ROW(FH7:FH48))) - ROW(FH7:FH48)+1))</f>
        <v>#VALUE!</v>
      </c>
      <c r="FI50" s="392" t="e">
        <f t="array" ref="FI50">ABS(INDEX($A7:$A48,MATCH("Poznań Główny",$B7:$B48,0))-INDEX($A7:$A48, MAX(IF(ISBLANK(FI7:FI48), 0, ROW(FI7:FI48))) - ROW(FI7:FI48)+1))</f>
        <v>#VALUE!</v>
      </c>
      <c r="FJ50" s="392" t="e">
        <f t="array" ref="FJ50">ABS(INDEX($A7:$A48,MATCH("Poznań Główny",$B7:$B48,0))-INDEX($A7:$A48, MAX(IF(ISBLANK(FJ7:FJ48), 0, ROW(FJ7:FJ48))) - ROW(FJ7:FJ48)+1))</f>
        <v>#VALUE!</v>
      </c>
      <c r="FK50" s="392" t="e">
        <f t="array" ref="FK50">ABS(INDEX($A7:$A48,MATCH("Poznań Główny",$B7:$B48,0))-INDEX($A7:$A48, MAX(IF(ISBLANK(FK7:FK48), 0, ROW(FK7:FK48))) - ROW(FK7:FK48)+1))</f>
        <v>#VALUE!</v>
      </c>
      <c r="FL50" s="392" t="e">
        <f t="array" ref="FL50">ABS(INDEX($A7:$A48,MATCH("Poznań Główny",$B7:$B48,0))-INDEX($A7:$A48, MAX(IF(ISBLANK(FL7:FL48), 0, ROW(FL7:FL48))) - ROW(FL7:FL48)+1))</f>
        <v>#VALUE!</v>
      </c>
      <c r="FM50" s="392" t="e">
        <f t="array" ref="FM50">ABS(INDEX($A7:$A48,MATCH("Poznań Główny",$B7:$B48,0))-INDEX($A7:$A48, MAX(IF(ISBLANK(FM7:FM48), 0, ROW(FM7:FM48))) - ROW(FM7:FM48)+1))</f>
        <v>#VALUE!</v>
      </c>
      <c r="FN50" s="392" t="e">
        <f t="array" ref="FN50">ABS(INDEX($A7:$A48,MATCH("Poznań Główny",$B7:$B48,0))-INDEX($A7:$A48, MAX(IF(ISBLANK(FN7:FN48), 0, ROW(FN7:FN48))) - ROW(FN7:FN48)+1))</f>
        <v>#VALUE!</v>
      </c>
      <c r="FO50" s="392" t="e">
        <f t="array" ref="FO50">ABS(INDEX($A7:$A48,MATCH("Poznań Główny",$B7:$B48,0))-INDEX($A7:$A48, MAX(IF(ISBLANK(FO7:FO48), 0, ROW(FO7:FO48))) - ROW(FO7:FO48)+1))</f>
        <v>#VALUE!</v>
      </c>
      <c r="FP50" s="392" t="e">
        <f t="array" ref="FP50">ABS(INDEX($A7:$A48,MATCH("Poznań Główny",$B7:$B48,0))-INDEX($A7:$A48, MAX(IF(ISBLANK(FP7:FP48), 0, ROW(FP7:FP48))) - ROW(FP7:FP48)+1))</f>
        <v>#VALUE!</v>
      </c>
      <c r="FQ50" s="392" t="e">
        <f t="array" ref="FQ50">ABS(INDEX($A7:$A48,MATCH("Poznań Główny",$B7:$B48,0))-INDEX($A7:$A48, MAX(IF(ISBLANK(FQ7:FQ48), 0, ROW(FQ7:FQ48))) - ROW(FQ7:FQ48)+1))</f>
        <v>#VALUE!</v>
      </c>
      <c r="FR50" s="392" t="e">
        <f t="array" ref="FR50">ABS(INDEX($A7:$A48,MATCH("Poznań Główny",$B7:$B48,0))-INDEX($A7:$A48, MAX(IF(ISBLANK(FR7:FR48), 0, ROW(FR7:FR48))) - ROW(FR7:FR48)+1))</f>
        <v>#VALUE!</v>
      </c>
      <c r="FS50" s="392" t="e">
        <f t="array" ref="FS50">ABS(INDEX($A7:$A48,MATCH("Poznań Główny",$B7:$B48,0))-INDEX($A7:$A48, MAX(IF(ISBLANK(FS7:FS48), 0, ROW(FS7:FS48))) - ROW(FS7:FS48)+1))</f>
        <v>#VALUE!</v>
      </c>
      <c r="FT50" s="392" t="e">
        <f t="array" ref="FT50">ABS(INDEX($A7:$A48,MATCH("Poznań Główny",$B7:$B48,0))-INDEX($A7:$A48, MAX(IF(ISBLANK(FT7:FT48), 0, ROW(FT7:FT48))) - ROW(FT7:FT48)+1))</f>
        <v>#VALUE!</v>
      </c>
      <c r="FU50" s="392" t="e">
        <f t="array" ref="FU50">ABS(INDEX($A7:$A48,MATCH("Poznań Główny",$B7:$B48,0))-INDEX($A7:$A48, MAX(IF(ISBLANK(FU7:FU48), 0, ROW(FU7:FU48))) - ROW(FU7:FU48)+1))</f>
        <v>#VALUE!</v>
      </c>
      <c r="FV50" s="392" t="e">
        <f t="array" ref="FV50">ABS(INDEX($A7:$A48,MATCH("Poznań Główny",$B7:$B48,0))-INDEX($A7:$A48, MAX(IF(ISBLANK(FV7:FV48), 0, ROW(FV7:FV48))) - ROW(FV7:FV48)+1))</f>
        <v>#VALUE!</v>
      </c>
      <c r="FW50" s="392" t="e">
        <f t="array" ref="FW50">ABS(INDEX($A7:$A48,MATCH("Poznań Główny",$B7:$B48,0))-INDEX($A7:$A48, MAX(IF(ISBLANK(FW7:FW48), 0, ROW(FW7:FW48))) - ROW(FW7:FW48)+1))</f>
        <v>#VALUE!</v>
      </c>
      <c r="FX50" s="392" t="e">
        <f t="array" ref="FX50">ABS(INDEX($A7:$A48,MATCH("Poznań Główny",$B7:$B48,0))-INDEX($A7:$A48, MAX(IF(ISBLANK(FX7:FX48), 0, ROW(FX7:FX48))) - ROW(FX7:FX48)+1))</f>
        <v>#VALUE!</v>
      </c>
      <c r="FY50" s="392" t="e">
        <f t="array" ref="FY50">ABS(INDEX($A7:$A48,MATCH("Poznań Główny",$B7:$B48,0))-INDEX($A7:$A48, MAX(IF(ISBLANK(FY7:FY48), 0, ROW(FY7:FY48))) - ROW(FY7:FY48)+1))</f>
        <v>#VALUE!</v>
      </c>
      <c r="FZ50" s="392" t="e">
        <f t="array" ref="FZ50">ABS(INDEX($A7:$A48,MATCH("Poznań Główny",$B7:$B48,0))-INDEX($A7:$A48, MAX(IF(ISBLANK(FZ7:FZ48), 0, ROW(FZ7:FZ48))) - ROW(FZ7:FZ48)+1))</f>
        <v>#VALUE!</v>
      </c>
      <c r="GA50" s="392" t="e">
        <f t="array" ref="GA50">ABS(INDEX($A7:$A48,MATCH("Poznań Główny",$B7:$B48,0))-INDEX($A7:$A48, MAX(IF(ISBLANK(GA7:GA48), 0, ROW(GA7:GA48))) - ROW(GA7:GA48)+1))</f>
        <v>#VALUE!</v>
      </c>
      <c r="GB50" s="392" t="e">
        <f t="array" ref="GB50">ABS(INDEX($A7:$A48,MATCH("Poznań Główny",$B7:$B48,0))-INDEX($A7:$A48, MAX(IF(ISBLANK(GB7:GB48), 0, ROW(GB7:GB48))) - ROW(GB7:GB48)+1))</f>
        <v>#VALUE!</v>
      </c>
      <c r="GC50" s="392" t="e">
        <f t="array" ref="GC50">ABS(INDEX($A7:$A48,MATCH("Poznań Główny",$B7:$B48,0))-INDEX($A7:$A48, MAX(IF(ISBLANK(GC7:GC48), 0, ROW(GC7:GC48))) - ROW(GC7:GC48)+1))</f>
        <v>#VALUE!</v>
      </c>
      <c r="GD50" s="392" t="e">
        <f t="array" ref="GD50">ABS(INDEX($A7:$A48,MATCH("Poznań Główny",$B7:$B48,0))-INDEX($A7:$A48, MAX(IF(ISBLANK(GD7:GD48), 0, ROW(GD7:GD48))) - ROW(GD7:GD48)+1))</f>
        <v>#VALUE!</v>
      </c>
      <c r="GE50" s="392" t="e">
        <f t="array" ref="GE50">ABS(INDEX($A7:$A48,MATCH("Poznań Główny",$B7:$B48,0))-INDEX($A7:$A48, MAX(IF(ISBLANK(GE7:GE48), 0, ROW(GE7:GE48))) - ROW(GE7:GE48)+1))</f>
        <v>#VALUE!</v>
      </c>
      <c r="GF50" s="392" t="e">
        <f t="array" ref="GF50">ABS(INDEX($A7:$A48,MATCH("Poznań Główny",$B7:$B48,0))-INDEX($A7:$A48, MAX(IF(ISBLANK(GF7:GF48), 0, ROW(GF7:GF48))) - ROW(GF7:GF48)+1))</f>
        <v>#VALUE!</v>
      </c>
      <c r="GG50" s="392" t="e">
        <f t="array" ref="GG50">ABS(INDEX($A7:$A48,MATCH("Poznań Główny",$B7:$B48,0))-INDEX($A7:$A48, MAX(IF(ISBLANK(GG7:GG48), 0, ROW(GG7:GG48))) - ROW(GG7:GG48)+1))</f>
        <v>#VALUE!</v>
      </c>
      <c r="GH50" s="392" t="e">
        <f t="array" ref="GH50">ABS(INDEX($A7:$A48,MATCH("Poznań Główny",$B7:$B48,0))-INDEX($A7:$A48, MAX(IF(ISBLANK(GH7:GH48), 0, ROW(GH7:GH48))) - ROW(GH7:GH48)+1))</f>
        <v>#VALUE!</v>
      </c>
      <c r="GI50" s="392" t="e">
        <f t="array" ref="GI50">ABS(INDEX($A7:$A48,MATCH("Poznań Główny",$B7:$B48,0))-INDEX($A7:$A48, MAX(IF(ISBLANK(GI7:GI48), 0, ROW(GI7:GI48))) - ROW(GI7:GI48)+1))</f>
        <v>#VALUE!</v>
      </c>
      <c r="GJ50" s="392" t="e">
        <f t="array" ref="GJ50">ABS(INDEX($A7:$A48,MATCH("Poznań Główny",$B7:$B48,0))-INDEX($A7:$A48, MAX(IF(ISBLANK(GJ7:GJ48), 0, ROW(GJ7:GJ48))) - ROW(GJ7:GJ48)+1))</f>
        <v>#VALUE!</v>
      </c>
      <c r="GK50" s="392" t="e">
        <f t="array" ref="GK50">ABS(INDEX($A7:$A48,MATCH("Poznań Główny",$B7:$B48,0))-INDEX($A7:$A48, MAX(IF(ISBLANK(GK7:GK48), 0, ROW(GK7:GK48))) - ROW(GK7:GK48)+1))</f>
        <v>#VALUE!</v>
      </c>
      <c r="GL50" s="392" t="e">
        <f t="array" ref="GL50">ABS(INDEX($A7:$A48,MATCH("Poznań Główny",$B7:$B48,0))-INDEX($A7:$A48, MAX(IF(ISBLANK(GL7:GL48), 0, ROW(GL7:GL48))) - ROW(GL7:GL48)+1))</f>
        <v>#VALUE!</v>
      </c>
      <c r="GM50" s="392" t="e">
        <f t="array" ref="GM50">ABS(INDEX($A7:$A48,MATCH("Poznań Główny",$B7:$B48,0))-INDEX($A7:$A48, MAX(IF(ISBLANK(GM7:GM48), 0, ROW(GM7:GM48))) - ROW(GM7:GM48)+1))</f>
        <v>#VALUE!</v>
      </c>
      <c r="GN50" s="392" t="e">
        <f t="array" ref="GN50">ABS(INDEX($A7:$A48,MATCH("Poznań Główny",$B7:$B48,0))-INDEX($A7:$A48, MAX(IF(ISBLANK(GN7:GN48), 0, ROW(GN7:GN48))) - ROW(GN7:GN48)+1))</f>
        <v>#VALUE!</v>
      </c>
      <c r="GO50" s="392" t="e">
        <f t="array" ref="GO50">ABS(INDEX($A7:$A48,MATCH("Poznań Główny",$B7:$B48,0))-INDEX($A7:$A48, MAX(IF(ISBLANK(GO7:GO48), 0, ROW(GO7:GO48))) - ROW(GO7:GO48)+1))</f>
        <v>#VALUE!</v>
      </c>
      <c r="GP50" s="392" t="e">
        <f t="array" ref="GP50">ABS(INDEX($A7:$A48,MATCH("Poznań Główny",$B7:$B48,0))-INDEX($A7:$A48, MAX(IF(ISBLANK(GP7:GP48), 0, ROW(GP7:GP48))) - ROW(GP7:GP48)+1))</f>
        <v>#VALUE!</v>
      </c>
      <c r="GQ50" s="392" t="e">
        <f t="array" ref="GQ50">ABS(INDEX($A7:$A48,MATCH("Poznań Główny",$B7:$B48,0))-INDEX($A7:$A48, MAX(IF(ISBLANK(GQ7:GQ48), 0, ROW(GQ7:GQ48))) - ROW(GQ7:GQ48)+1))</f>
        <v>#VALUE!</v>
      </c>
      <c r="GR50" s="392" t="e">
        <f t="array" ref="GR50">ABS(INDEX($A7:$A48,MATCH("Poznań Główny",$B7:$B48,0))-INDEX($A7:$A48, MAX(IF(ISBLANK(GR7:GR48), 0, ROW(GR7:GR48))) - ROW(GR7:GR48)+1))</f>
        <v>#VALUE!</v>
      </c>
      <c r="GS50" s="392" t="e">
        <f t="array" ref="GS50">ABS(INDEX($A7:$A48,MATCH("Poznań Główny",$B7:$B48,0))-INDEX($A7:$A48, MAX(IF(ISBLANK(GS7:GS48), 0, ROW(GS7:GS48))) - ROW(GS7:GS48)+1))</f>
        <v>#VALUE!</v>
      </c>
      <c r="GT50" s="392" t="e">
        <f t="array" ref="GT50">ABS(INDEX($A7:$A48,MATCH("Poznań Główny",$B7:$B48,0))-INDEX($A7:$A48, MAX(IF(ISBLANK(GT7:GT48), 0, ROW(GT7:GT48))) - ROW(GT7:GT48)+1))</f>
        <v>#VALUE!</v>
      </c>
      <c r="GU50" s="392" t="e">
        <f t="array" ref="GU50">ABS(INDEX($A7:$A48,MATCH("Poznań Główny",$B7:$B48,0))-INDEX($A7:$A48, MAX(IF(ISBLANK(GU7:GU48), 0, ROW(GU7:GU48))) - ROW(GU7:GU48)+1))</f>
        <v>#VALUE!</v>
      </c>
      <c r="GV50" s="392" t="e">
        <f t="array" ref="GV50">ABS(INDEX($A7:$A48,MATCH("Poznań Główny",$B7:$B48,0))-INDEX($A7:$A48, MAX(IF(ISBLANK(GV7:GV48), 0, ROW(GV7:GV48))) - ROW(GV7:GV48)+1))</f>
        <v>#VALUE!</v>
      </c>
      <c r="GW50" s="392" t="e">
        <f t="array" ref="GW50">ABS(INDEX($A7:$A48,MATCH("Poznań Główny",$B7:$B48,0))-INDEX($A7:$A48, MAX(IF(ISBLANK(GW7:GW48), 0, ROW(GW7:GW48))) - ROW(GW7:GW48)+1))</f>
        <v>#VALUE!</v>
      </c>
      <c r="GX50" s="392" t="e">
        <f t="array" ref="GX50">ABS(INDEX($A7:$A48,MATCH("Poznań Główny",$B7:$B48,0))-INDEX($A7:$A48, MAX(IF(ISBLANK(GX7:GX48), 0, ROW(GX7:GX48))) - ROW(GX7:GX48)+1))</f>
        <v>#VALUE!</v>
      </c>
      <c r="GY50" s="392" t="e">
        <f t="array" ref="GY50">ABS(INDEX($A7:$A48,MATCH("Poznań Główny",$B7:$B48,0))-INDEX($A7:$A48, MAX(IF(ISBLANK(GY7:GY48), 0, ROW(GY7:GY48))) - ROW(GY7:GY48)+1))</f>
        <v>#VALUE!</v>
      </c>
      <c r="GZ50" s="392" t="e">
        <f t="array" ref="GZ50">ABS(INDEX($A7:$A48,MATCH("Poznań Główny",$B7:$B48,0))-INDEX($A7:$A48, MAX(IF(ISBLANK(GZ7:GZ48), 0, ROW(GZ7:GZ48))) - ROW(GZ7:GZ48)+1))</f>
        <v>#VALUE!</v>
      </c>
    </row>
    <row r="51" spans="1:221">
      <c r="A51" s="809" t="s">
        <v>307</v>
      </c>
      <c r="B51" s="809"/>
      <c r="C51" s="809"/>
    </row>
    <row r="52" spans="1:221">
      <c r="A52" s="150" t="s">
        <v>23</v>
      </c>
      <c r="B52" s="391">
        <f>SUMIF(5:5,"PKM S5",49:49)</f>
        <v>2019.8699999999988</v>
      </c>
    </row>
    <row r="53" spans="1:221">
      <c r="A53" s="150" t="s">
        <v>23</v>
      </c>
      <c r="B53" s="391">
        <f>SUMIF(26:26,"PKM S5",50:50)</f>
        <v>1271.5640000000001</v>
      </c>
    </row>
    <row r="54" spans="1:221">
      <c r="A54" s="150" t="s">
        <v>4</v>
      </c>
      <c r="B54" s="391">
        <f>SUMIF(5:5,"PKM S1",49:49)</f>
        <v>812.83199999999943</v>
      </c>
    </row>
    <row r="55" spans="1:221">
      <c r="B55" s="391"/>
    </row>
    <row r="56" spans="1:221">
      <c r="A56" s="150" t="s">
        <v>7</v>
      </c>
      <c r="B56" s="391">
        <f>SUMIF(26:26,"Regio",50:50)</f>
        <v>1135.325</v>
      </c>
    </row>
    <row r="57" spans="1:221">
      <c r="A57" s="150" t="s">
        <v>268</v>
      </c>
      <c r="B57" s="391">
        <f>SUMIF(5:5,"REx",49:49)</f>
        <v>1750.553999999999</v>
      </c>
    </row>
    <row r="58" spans="1:221">
      <c r="B58" s="391"/>
    </row>
    <row r="59" spans="1:221">
      <c r="A59" s="150" t="s">
        <v>306</v>
      </c>
      <c r="B59" s="391">
        <f>SUM(B52:B58)</f>
        <v>6990.1449999999968</v>
      </c>
    </row>
  </sheetData>
  <sheetCalcPr fullCalcOnLoad="1"/>
  <mergeCells count="13">
    <mergeCell ref="A1:B2"/>
    <mergeCell ref="CZ1:DA2"/>
    <mergeCell ref="A3:B3"/>
    <mergeCell ref="CZ3:DA3"/>
    <mergeCell ref="A4:B4"/>
    <mergeCell ref="CZ4:DA4"/>
    <mergeCell ref="A51:C51"/>
    <mergeCell ref="A5:B5"/>
    <mergeCell ref="CZ5:DA5"/>
    <mergeCell ref="A6:B6"/>
    <mergeCell ref="CZ6:DA6"/>
    <mergeCell ref="A26:B26"/>
    <mergeCell ref="CZ26:DA26"/>
  </mergeCells>
  <phoneticPr fontId="0" type="noConversion"/>
  <printOptions gridLines="1"/>
  <pageMargins left="0.7" right="0.7" top="0.75" bottom="0.75" header="0.3" footer="0.3"/>
  <pageSetup paperSize="9" scale="30" fitToWidth="2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AE29"/>
  <sheetViews>
    <sheetView topLeftCell="E1" zoomScale="55" zoomScaleNormal="55" workbookViewId="0">
      <selection activeCell="N33" sqref="N33"/>
    </sheetView>
  </sheetViews>
  <sheetFormatPr defaultRowHeight="15"/>
  <cols>
    <col min="2" max="2" width="15.5703125" customWidth="1"/>
    <col min="3" max="3" width="20" customWidth="1"/>
    <col min="4" max="4" width="17.140625" customWidth="1"/>
    <col min="7" max="7" width="17.85546875" customWidth="1"/>
    <col min="8" max="8" width="17.5703125" customWidth="1"/>
    <col min="9" max="9" width="22.7109375" customWidth="1"/>
    <col min="13" max="13" width="15.5703125" customWidth="1"/>
    <col min="14" max="14" width="22" customWidth="1"/>
    <col min="15" max="15" width="17.140625" customWidth="1"/>
    <col min="18" max="18" width="21" customWidth="1"/>
    <col min="19" max="19" width="17.5703125" customWidth="1"/>
    <col min="20" max="20" width="25.7109375" customWidth="1"/>
    <col min="24" max="24" width="15.5703125" customWidth="1"/>
    <col min="25" max="25" width="22" customWidth="1"/>
    <col min="26" max="26" width="17.140625" customWidth="1"/>
    <col min="29" max="29" width="21" customWidth="1"/>
    <col min="30" max="30" width="17.5703125" customWidth="1"/>
    <col min="31" max="31" width="25.7109375" customWidth="1"/>
  </cols>
  <sheetData>
    <row r="1" spans="1:31" ht="25.5" customHeight="1">
      <c r="A1" s="764" t="s">
        <v>325</v>
      </c>
      <c r="B1" s="765"/>
      <c r="C1" s="765"/>
      <c r="D1" s="765"/>
      <c r="E1" s="765"/>
      <c r="F1" s="765"/>
      <c r="G1" s="765"/>
      <c r="H1" s="765"/>
      <c r="I1" s="766"/>
      <c r="L1" s="764" t="s">
        <v>325</v>
      </c>
      <c r="M1" s="765"/>
      <c r="N1" s="765"/>
      <c r="O1" s="765"/>
      <c r="P1" s="765"/>
      <c r="Q1" s="765"/>
      <c r="R1" s="765"/>
      <c r="S1" s="765"/>
      <c r="T1" s="766"/>
      <c r="W1" s="764" t="s">
        <v>325</v>
      </c>
      <c r="X1" s="765"/>
      <c r="Y1" s="765"/>
      <c r="Z1" s="765"/>
      <c r="AA1" s="765"/>
      <c r="AB1" s="765"/>
      <c r="AC1" s="765"/>
      <c r="AD1" s="765"/>
      <c r="AE1" s="766"/>
    </row>
    <row r="2" spans="1:31" ht="21" customHeight="1">
      <c r="A2" s="489" t="s">
        <v>326</v>
      </c>
      <c r="B2" s="485" t="s">
        <v>23</v>
      </c>
      <c r="C2" s="488"/>
      <c r="D2" s="487" t="s">
        <v>332</v>
      </c>
      <c r="E2" s="767" t="s">
        <v>386</v>
      </c>
      <c r="F2" s="767"/>
      <c r="G2" s="767"/>
      <c r="H2" s="490" t="s">
        <v>327</v>
      </c>
      <c r="I2" s="486">
        <v>2015</v>
      </c>
      <c r="L2" s="489" t="s">
        <v>326</v>
      </c>
      <c r="M2" s="485" t="s">
        <v>23</v>
      </c>
      <c r="N2" s="488"/>
      <c r="O2" s="487" t="s">
        <v>332</v>
      </c>
      <c r="P2" s="767" t="s">
        <v>394</v>
      </c>
      <c r="Q2" s="767"/>
      <c r="R2" s="767"/>
      <c r="S2" s="490" t="s">
        <v>327</v>
      </c>
      <c r="T2" s="486">
        <v>2025</v>
      </c>
      <c r="W2" s="489" t="s">
        <v>326</v>
      </c>
      <c r="X2" s="485" t="s">
        <v>23</v>
      </c>
      <c r="Y2" s="488"/>
      <c r="Z2" s="487" t="s">
        <v>332</v>
      </c>
      <c r="AA2" s="767" t="s">
        <v>394</v>
      </c>
      <c r="AB2" s="767"/>
      <c r="AC2" s="767"/>
      <c r="AD2" s="490" t="s">
        <v>327</v>
      </c>
      <c r="AE2" s="486">
        <v>2040</v>
      </c>
    </row>
    <row r="3" spans="1:31">
      <c r="A3" s="768" t="s">
        <v>328</v>
      </c>
      <c r="B3" s="769"/>
      <c r="C3" s="769"/>
      <c r="D3" s="769"/>
      <c r="E3" s="422"/>
      <c r="F3" s="423"/>
      <c r="G3" s="423"/>
      <c r="H3" s="423"/>
      <c r="I3" s="422"/>
      <c r="L3" s="768" t="s">
        <v>328</v>
      </c>
      <c r="M3" s="769"/>
      <c r="N3" s="769"/>
      <c r="O3" s="769"/>
      <c r="P3" s="422"/>
      <c r="Q3" s="423"/>
      <c r="R3" s="423"/>
      <c r="S3" s="423"/>
      <c r="T3" s="422"/>
      <c r="W3" s="768" t="s">
        <v>328</v>
      </c>
      <c r="X3" s="769"/>
      <c r="Y3" s="769"/>
      <c r="Z3" s="769"/>
      <c r="AA3" s="422"/>
      <c r="AB3" s="423"/>
      <c r="AC3" s="423"/>
      <c r="AD3" s="423"/>
      <c r="AE3" s="422"/>
    </row>
    <row r="4" spans="1:31">
      <c r="A4" s="463" t="s">
        <v>322</v>
      </c>
      <c r="B4" s="464"/>
      <c r="C4" s="464"/>
      <c r="D4" s="464">
        <v>3</v>
      </c>
      <c r="E4" s="436"/>
      <c r="F4" s="417"/>
      <c r="G4" s="417"/>
      <c r="H4" s="417"/>
      <c r="I4" s="424"/>
      <c r="L4" s="463" t="s">
        <v>322</v>
      </c>
      <c r="M4" s="464"/>
      <c r="N4" s="464"/>
      <c r="O4" s="464">
        <v>5</v>
      </c>
      <c r="P4" s="436"/>
      <c r="Q4" s="417"/>
      <c r="R4" s="417"/>
      <c r="S4" s="417"/>
      <c r="T4" s="424"/>
      <c r="W4" s="463" t="s">
        <v>322</v>
      </c>
      <c r="X4" s="464"/>
      <c r="Y4" s="464"/>
      <c r="Z4" s="464">
        <v>5</v>
      </c>
      <c r="AA4" s="436"/>
      <c r="AB4" s="417"/>
      <c r="AC4" s="417"/>
      <c r="AD4" s="417"/>
      <c r="AE4" s="424"/>
    </row>
    <row r="5" spans="1:31">
      <c r="A5" s="465" t="s">
        <v>387</v>
      </c>
      <c r="B5" s="425"/>
      <c r="C5" s="425"/>
      <c r="D5" s="425">
        <v>2</v>
      </c>
      <c r="E5" s="419"/>
      <c r="F5" s="417"/>
      <c r="G5" s="417"/>
      <c r="H5" s="417"/>
      <c r="I5" s="424"/>
      <c r="L5" s="465" t="s">
        <v>387</v>
      </c>
      <c r="M5" s="2"/>
      <c r="N5" s="2"/>
      <c r="O5" s="599">
        <v>2</v>
      </c>
      <c r="P5" s="275"/>
      <c r="Q5" s="2"/>
      <c r="R5" s="2"/>
      <c r="S5" s="2"/>
      <c r="T5" s="275"/>
      <c r="W5" s="465" t="s">
        <v>387</v>
      </c>
      <c r="X5" s="2"/>
      <c r="Y5" s="2"/>
      <c r="Z5" s="599">
        <v>2</v>
      </c>
      <c r="AA5" s="275"/>
      <c r="AB5" s="2"/>
      <c r="AC5" s="2"/>
      <c r="AD5" s="2"/>
      <c r="AE5" s="275"/>
    </row>
    <row r="6" spans="1:31">
      <c r="A6" s="466" t="s">
        <v>388</v>
      </c>
      <c r="B6" s="467"/>
      <c r="C6" s="467"/>
      <c r="D6" s="467">
        <v>1</v>
      </c>
      <c r="E6" s="421"/>
      <c r="F6" s="417"/>
      <c r="G6" s="417"/>
      <c r="H6" s="417"/>
      <c r="I6" s="424"/>
      <c r="L6" s="465" t="s">
        <v>388</v>
      </c>
      <c r="M6" s="425"/>
      <c r="N6" s="425"/>
      <c r="O6" s="425">
        <v>1</v>
      </c>
      <c r="P6" s="419"/>
      <c r="Q6" s="417"/>
      <c r="R6" s="417"/>
      <c r="S6" s="417"/>
      <c r="T6" s="424"/>
      <c r="W6" s="465" t="s">
        <v>388</v>
      </c>
      <c r="X6" s="425"/>
      <c r="Y6" s="425"/>
      <c r="Z6" s="425">
        <v>1</v>
      </c>
      <c r="AA6" s="419"/>
      <c r="AB6" s="417"/>
      <c r="AC6" s="417"/>
      <c r="AD6" s="417"/>
      <c r="AE6" s="424"/>
    </row>
    <row r="7" spans="1:31">
      <c r="A7" s="435"/>
      <c r="B7" s="417"/>
      <c r="C7" s="417"/>
      <c r="D7" s="407"/>
      <c r="E7" s="425"/>
      <c r="F7" s="417"/>
      <c r="G7" s="417"/>
      <c r="H7" s="417"/>
      <c r="I7" s="424"/>
      <c r="L7" s="466" t="s">
        <v>397</v>
      </c>
      <c r="M7" s="467"/>
      <c r="N7" s="467"/>
      <c r="O7" s="467">
        <v>2</v>
      </c>
      <c r="P7" s="421"/>
      <c r="Q7" s="417"/>
      <c r="R7" s="417"/>
      <c r="S7" s="417"/>
      <c r="T7" s="424"/>
      <c r="W7" s="466" t="s">
        <v>397</v>
      </c>
      <c r="X7" s="467"/>
      <c r="Y7" s="467"/>
      <c r="Z7" s="467">
        <v>2</v>
      </c>
      <c r="AA7" s="421"/>
      <c r="AB7" s="417"/>
      <c r="AC7" s="417"/>
      <c r="AD7" s="417"/>
      <c r="AE7" s="424"/>
    </row>
    <row r="8" spans="1:31">
      <c r="A8" s="435" t="s">
        <v>329</v>
      </c>
      <c r="B8" s="417"/>
      <c r="C8" s="417"/>
      <c r="D8" s="407"/>
      <c r="E8" s="425"/>
      <c r="F8" s="417"/>
      <c r="G8" s="417"/>
      <c r="H8" s="417"/>
      <c r="I8" s="424"/>
      <c r="L8" s="435"/>
      <c r="M8" s="417"/>
      <c r="N8" s="417"/>
      <c r="O8" s="407"/>
      <c r="P8" s="425"/>
      <c r="Q8" s="417"/>
      <c r="R8" s="417"/>
      <c r="S8" s="417"/>
      <c r="T8" s="424"/>
      <c r="W8" s="435"/>
      <c r="X8" s="417"/>
      <c r="Y8" s="417"/>
      <c r="Z8" s="407"/>
      <c r="AA8" s="425"/>
      <c r="AB8" s="417"/>
      <c r="AC8" s="417"/>
      <c r="AD8" s="417"/>
      <c r="AE8" s="424"/>
    </row>
    <row r="9" spans="1:31" ht="26.25" customHeight="1">
      <c r="A9" s="795" t="s">
        <v>330</v>
      </c>
      <c r="B9" s="796"/>
      <c r="C9" s="796"/>
      <c r="D9" s="796"/>
      <c r="E9" s="796"/>
      <c r="F9" s="796"/>
      <c r="G9" s="796"/>
      <c r="H9" s="796"/>
      <c r="I9" s="797"/>
      <c r="L9" s="554" t="s">
        <v>329</v>
      </c>
      <c r="M9" s="417"/>
      <c r="N9" s="417"/>
      <c r="O9" s="407"/>
      <c r="P9" s="425"/>
      <c r="Q9" s="417"/>
      <c r="R9" s="417"/>
      <c r="S9" s="417"/>
      <c r="T9" s="424"/>
      <c r="W9" s="554" t="s">
        <v>329</v>
      </c>
      <c r="X9" s="417"/>
      <c r="Y9" s="417"/>
      <c r="Z9" s="407"/>
      <c r="AA9" s="425"/>
      <c r="AB9" s="417"/>
      <c r="AC9" s="417"/>
      <c r="AD9" s="417"/>
      <c r="AE9" s="424"/>
    </row>
    <row r="10" spans="1:31" ht="26.25" customHeight="1">
      <c r="A10" s="795" t="s">
        <v>333</v>
      </c>
      <c r="B10" s="796"/>
      <c r="C10" s="796"/>
      <c r="D10" s="796"/>
      <c r="E10" s="796"/>
      <c r="F10" s="796"/>
      <c r="G10" s="796"/>
      <c r="H10" s="796"/>
      <c r="I10" s="797"/>
      <c r="L10" s="795" t="s">
        <v>330</v>
      </c>
      <c r="M10" s="796"/>
      <c r="N10" s="796"/>
      <c r="O10" s="796"/>
      <c r="P10" s="796"/>
      <c r="Q10" s="796"/>
      <c r="R10" s="796"/>
      <c r="S10" s="796"/>
      <c r="T10" s="797"/>
      <c r="W10" s="795" t="s">
        <v>330</v>
      </c>
      <c r="X10" s="796"/>
      <c r="Y10" s="796"/>
      <c r="Z10" s="796"/>
      <c r="AA10" s="796"/>
      <c r="AB10" s="796"/>
      <c r="AC10" s="796"/>
      <c r="AD10" s="796"/>
      <c r="AE10" s="797"/>
    </row>
    <row r="11" spans="1:31" ht="26.25" customHeight="1">
      <c r="A11" s="795" t="s">
        <v>415</v>
      </c>
      <c r="B11" s="796"/>
      <c r="C11" s="796"/>
      <c r="D11" s="796"/>
      <c r="E11" s="796"/>
      <c r="F11" s="796"/>
      <c r="G11" s="796"/>
      <c r="H11" s="796"/>
      <c r="I11" s="797"/>
      <c r="L11" s="795" t="s">
        <v>333</v>
      </c>
      <c r="M11" s="796"/>
      <c r="N11" s="796"/>
      <c r="O11" s="796"/>
      <c r="P11" s="796"/>
      <c r="Q11" s="796"/>
      <c r="R11" s="796"/>
      <c r="S11" s="796"/>
      <c r="T11" s="797"/>
      <c r="W11" s="795" t="s">
        <v>333</v>
      </c>
      <c r="X11" s="796"/>
      <c r="Y11" s="796"/>
      <c r="Z11" s="796"/>
      <c r="AA11" s="796"/>
      <c r="AB11" s="796"/>
      <c r="AC11" s="796"/>
      <c r="AD11" s="796"/>
      <c r="AE11" s="797"/>
    </row>
    <row r="12" spans="1:31" ht="26.25" customHeight="1">
      <c r="A12" s="795"/>
      <c r="B12" s="796"/>
      <c r="C12" s="796"/>
      <c r="D12" s="796"/>
      <c r="E12" s="796"/>
      <c r="F12" s="796"/>
      <c r="G12" s="796"/>
      <c r="H12" s="796"/>
      <c r="I12" s="797"/>
      <c r="L12" s="795" t="s">
        <v>415</v>
      </c>
      <c r="M12" s="796"/>
      <c r="N12" s="796"/>
      <c r="O12" s="796"/>
      <c r="P12" s="796"/>
      <c r="Q12" s="796"/>
      <c r="R12" s="796"/>
      <c r="S12" s="796"/>
      <c r="T12" s="797"/>
      <c r="W12" s="795" t="s">
        <v>415</v>
      </c>
      <c r="X12" s="796"/>
      <c r="Y12" s="796"/>
      <c r="Z12" s="796"/>
      <c r="AA12" s="796"/>
      <c r="AB12" s="796"/>
      <c r="AC12" s="796"/>
      <c r="AD12" s="796"/>
      <c r="AE12" s="797"/>
    </row>
    <row r="13" spans="1:31">
      <c r="A13" s="426" t="s">
        <v>321</v>
      </c>
      <c r="B13" s="418" t="s">
        <v>389</v>
      </c>
      <c r="C13" s="437" t="s">
        <v>390</v>
      </c>
      <c r="D13" s="418" t="s">
        <v>320</v>
      </c>
      <c r="E13" s="407"/>
      <c r="F13" s="418" t="s">
        <v>321</v>
      </c>
      <c r="G13" s="418" t="s">
        <v>391</v>
      </c>
      <c r="H13" s="437" t="s">
        <v>392</v>
      </c>
      <c r="I13" s="427" t="s">
        <v>320</v>
      </c>
      <c r="L13" s="642"/>
      <c r="M13" s="643"/>
      <c r="N13" s="643"/>
      <c r="O13" s="644"/>
      <c r="P13" s="644"/>
      <c r="Q13" s="643"/>
      <c r="R13" s="643"/>
      <c r="S13" s="643"/>
      <c r="T13" s="645"/>
      <c r="W13" s="642"/>
      <c r="X13" s="643"/>
      <c r="Y13" s="643"/>
      <c r="Z13" s="644"/>
      <c r="AA13" s="644"/>
      <c r="AB13" s="643"/>
      <c r="AC13" s="643"/>
      <c r="AD13" s="643"/>
      <c r="AE13" s="645"/>
    </row>
    <row r="14" spans="1:31">
      <c r="A14" s="449" t="s">
        <v>316</v>
      </c>
      <c r="B14" s="440">
        <v>0.20347222222222219</v>
      </c>
      <c r="C14" s="440">
        <v>0.24097222222222223</v>
      </c>
      <c r="D14" s="408"/>
      <c r="E14" s="407"/>
      <c r="F14" s="462" t="s">
        <v>371</v>
      </c>
      <c r="G14" s="445">
        <v>0.21666666666666667</v>
      </c>
      <c r="H14" s="445">
        <v>0.25416666666666665</v>
      </c>
      <c r="I14" s="434"/>
      <c r="L14" s="426" t="s">
        <v>321</v>
      </c>
      <c r="M14" s="418" t="s">
        <v>389</v>
      </c>
      <c r="N14" s="437" t="s">
        <v>395</v>
      </c>
      <c r="O14" s="418" t="s">
        <v>320</v>
      </c>
      <c r="P14" s="407"/>
      <c r="Q14" s="418" t="s">
        <v>321</v>
      </c>
      <c r="R14" s="418" t="s">
        <v>396</v>
      </c>
      <c r="S14" s="437" t="s">
        <v>392</v>
      </c>
      <c r="T14" s="427" t="s">
        <v>320</v>
      </c>
      <c r="W14" s="426" t="s">
        <v>321</v>
      </c>
      <c r="X14" s="418" t="s">
        <v>389</v>
      </c>
      <c r="Y14" s="437" t="s">
        <v>395</v>
      </c>
      <c r="Z14" s="418" t="s">
        <v>320</v>
      </c>
      <c r="AA14" s="407"/>
      <c r="AB14" s="418" t="s">
        <v>321</v>
      </c>
      <c r="AC14" s="418" t="s">
        <v>396</v>
      </c>
      <c r="AD14" s="437" t="s">
        <v>392</v>
      </c>
      <c r="AE14" s="427" t="s">
        <v>320</v>
      </c>
    </row>
    <row r="15" spans="1:31">
      <c r="A15" s="455" t="s">
        <v>317</v>
      </c>
      <c r="B15" s="446">
        <v>0.24513888888888888</v>
      </c>
      <c r="C15" s="446">
        <v>0.28263888888888888</v>
      </c>
      <c r="D15" s="411"/>
      <c r="E15" s="407"/>
      <c r="F15" s="457" t="s">
        <v>316</v>
      </c>
      <c r="G15" s="440">
        <v>0.25833333333333336</v>
      </c>
      <c r="H15" s="440">
        <v>0.29583333333333334</v>
      </c>
      <c r="I15" s="429"/>
      <c r="L15" s="453" t="s">
        <v>316</v>
      </c>
      <c r="M15" s="444">
        <v>0.27986111111111101</v>
      </c>
      <c r="N15" s="444">
        <v>0.36111111111111099</v>
      </c>
      <c r="O15" s="412"/>
      <c r="P15" s="407"/>
      <c r="Q15" s="461" t="s">
        <v>316</v>
      </c>
      <c r="R15" s="444" t="s">
        <v>399</v>
      </c>
      <c r="S15" s="444">
        <v>0.26111111111111113</v>
      </c>
      <c r="T15" s="433" t="s">
        <v>402</v>
      </c>
      <c r="W15" s="453" t="s">
        <v>316</v>
      </c>
      <c r="X15" s="444">
        <v>0.27986111111111101</v>
      </c>
      <c r="Y15" s="444">
        <v>0.36111111111111099</v>
      </c>
      <c r="Z15" s="412"/>
      <c r="AA15" s="407"/>
      <c r="AB15" s="461" t="s">
        <v>316</v>
      </c>
      <c r="AC15" s="444" t="s">
        <v>399</v>
      </c>
      <c r="AD15" s="444">
        <v>0.26111111111111113</v>
      </c>
      <c r="AE15" s="433" t="s">
        <v>402</v>
      </c>
    </row>
    <row r="16" spans="1:31">
      <c r="A16" s="454" t="s">
        <v>371</v>
      </c>
      <c r="B16" s="445">
        <v>0.28680555555555598</v>
      </c>
      <c r="C16" s="445">
        <v>0.32430555555555601</v>
      </c>
      <c r="D16" s="413"/>
      <c r="E16" s="407"/>
      <c r="F16" s="559" t="s">
        <v>317</v>
      </c>
      <c r="G16" s="446">
        <v>0.3</v>
      </c>
      <c r="H16" s="446">
        <v>0.33750000000000002</v>
      </c>
      <c r="I16" s="560"/>
      <c r="L16" s="453" t="s">
        <v>316</v>
      </c>
      <c r="M16" s="595">
        <v>0.55069444444444449</v>
      </c>
      <c r="N16" s="595">
        <v>0.63194444444444442</v>
      </c>
      <c r="O16" s="412"/>
      <c r="P16" s="407"/>
      <c r="Q16" s="461" t="s">
        <v>316</v>
      </c>
      <c r="R16" s="444">
        <v>0.41041666666666665</v>
      </c>
      <c r="S16" s="444">
        <v>0.49027777777777781</v>
      </c>
      <c r="T16" s="433"/>
      <c r="W16" s="453" t="s">
        <v>316</v>
      </c>
      <c r="X16" s="595">
        <v>0.55069444444444449</v>
      </c>
      <c r="Y16" s="595">
        <v>0.63194444444444442</v>
      </c>
      <c r="Z16" s="412"/>
      <c r="AA16" s="407"/>
      <c r="AB16" s="461" t="s">
        <v>316</v>
      </c>
      <c r="AC16" s="444">
        <v>0.41041666666666665</v>
      </c>
      <c r="AD16" s="444">
        <v>0.49027777777777781</v>
      </c>
      <c r="AE16" s="433"/>
    </row>
    <row r="17" spans="1:31">
      <c r="A17" s="449" t="s">
        <v>316</v>
      </c>
      <c r="B17" s="440">
        <v>0.328472222222222</v>
      </c>
      <c r="C17" s="440">
        <v>0.36597222222222198</v>
      </c>
      <c r="D17" s="408"/>
      <c r="E17" s="407"/>
      <c r="F17" s="462" t="s">
        <v>371</v>
      </c>
      <c r="G17" s="445">
        <v>0.34166666666666701</v>
      </c>
      <c r="H17" s="445">
        <v>0.37916666666666698</v>
      </c>
      <c r="I17" s="434"/>
      <c r="L17" s="453" t="s">
        <v>316</v>
      </c>
      <c r="M17" s="595">
        <v>0.73819444444444404</v>
      </c>
      <c r="N17" s="595">
        <v>0.81944444444444497</v>
      </c>
      <c r="O17" s="444"/>
      <c r="P17" s="407"/>
      <c r="Q17" s="461" t="s">
        <v>316</v>
      </c>
      <c r="R17" s="444">
        <v>0.63958333333333328</v>
      </c>
      <c r="S17" s="444">
        <v>0.71944444444444444</v>
      </c>
      <c r="T17" s="433"/>
      <c r="W17" s="453" t="s">
        <v>316</v>
      </c>
      <c r="X17" s="595">
        <v>0.73819444444444404</v>
      </c>
      <c r="Y17" s="595">
        <v>0.81944444444444497</v>
      </c>
      <c r="Z17" s="444"/>
      <c r="AA17" s="407"/>
      <c r="AB17" s="461" t="s">
        <v>316</v>
      </c>
      <c r="AC17" s="444">
        <v>0.63958333333333328</v>
      </c>
      <c r="AD17" s="444">
        <v>0.71944444444444444</v>
      </c>
      <c r="AE17" s="433"/>
    </row>
    <row r="18" spans="1:31" s="264" customFormat="1" ht="27.75" customHeight="1">
      <c r="A18" s="634" t="s">
        <v>371</v>
      </c>
      <c r="B18" s="561">
        <v>0.39097222222222222</v>
      </c>
      <c r="C18" s="561">
        <v>0.4284722222222222</v>
      </c>
      <c r="D18" s="635"/>
      <c r="E18" s="636"/>
      <c r="F18" s="637" t="s">
        <v>316</v>
      </c>
      <c r="G18" s="557">
        <v>0.3833333333333333</v>
      </c>
      <c r="H18" s="557">
        <v>0.42083333333333334</v>
      </c>
      <c r="I18" s="638"/>
      <c r="L18" s="646" t="s">
        <v>316</v>
      </c>
      <c r="M18" s="595">
        <v>0.96736111111111101</v>
      </c>
      <c r="N18" s="647" t="s">
        <v>398</v>
      </c>
      <c r="O18" s="648" t="s">
        <v>403</v>
      </c>
      <c r="P18" s="636"/>
      <c r="Q18" s="647" t="s">
        <v>316</v>
      </c>
      <c r="R18" s="595">
        <v>0.82708333333333339</v>
      </c>
      <c r="S18" s="595">
        <v>0.90694444444444444</v>
      </c>
      <c r="T18" s="649"/>
      <c r="W18" s="646" t="s">
        <v>316</v>
      </c>
      <c r="X18" s="595">
        <v>0.96736111111111101</v>
      </c>
      <c r="Y18" s="647" t="s">
        <v>398</v>
      </c>
      <c r="Z18" s="648" t="s">
        <v>403</v>
      </c>
      <c r="AA18" s="636"/>
      <c r="AB18" s="647" t="s">
        <v>316</v>
      </c>
      <c r="AC18" s="595">
        <v>0.82708333333333339</v>
      </c>
      <c r="AD18" s="595">
        <v>0.90694444444444444</v>
      </c>
      <c r="AE18" s="649"/>
    </row>
    <row r="19" spans="1:31">
      <c r="A19" s="455" t="s">
        <v>317</v>
      </c>
      <c r="B19" s="446">
        <v>0.47430555555555554</v>
      </c>
      <c r="C19" s="446">
        <v>0.51180555555555551</v>
      </c>
      <c r="D19" s="411"/>
      <c r="E19" s="407"/>
      <c r="F19" s="462" t="s">
        <v>371</v>
      </c>
      <c r="G19" s="445">
        <v>0.4458333333333333</v>
      </c>
      <c r="H19" s="445">
        <v>0.48333333333333334</v>
      </c>
      <c r="I19" s="434"/>
      <c r="L19" s="452" t="s">
        <v>400</v>
      </c>
      <c r="M19" s="443">
        <v>0.32152777777777802</v>
      </c>
      <c r="N19" s="443">
        <v>0.40277777777777801</v>
      </c>
      <c r="O19" s="410"/>
      <c r="P19" s="407"/>
      <c r="Q19" s="460" t="s">
        <v>400</v>
      </c>
      <c r="R19" s="443">
        <v>0.22291666666666665</v>
      </c>
      <c r="S19" s="443">
        <v>0.30277777777777776</v>
      </c>
      <c r="T19" s="432"/>
      <c r="W19" s="452" t="s">
        <v>400</v>
      </c>
      <c r="X19" s="443">
        <v>0.32152777777777802</v>
      </c>
      <c r="Y19" s="443">
        <v>0.40277777777777801</v>
      </c>
      <c r="Z19" s="410"/>
      <c r="AA19" s="407"/>
      <c r="AB19" s="460" t="s">
        <v>400</v>
      </c>
      <c r="AC19" s="443">
        <v>0.22291666666666665</v>
      </c>
      <c r="AD19" s="443">
        <v>0.30277777777777776</v>
      </c>
      <c r="AE19" s="432"/>
    </row>
    <row r="20" spans="1:31">
      <c r="A20" s="454" t="s">
        <v>371</v>
      </c>
      <c r="B20" s="561">
        <v>0.55763888888888891</v>
      </c>
      <c r="C20" s="561">
        <v>0.59513888888888888</v>
      </c>
      <c r="D20" s="413"/>
      <c r="E20" s="407"/>
      <c r="F20" s="559" t="s">
        <v>317</v>
      </c>
      <c r="G20" s="446">
        <v>0.52916666666666667</v>
      </c>
      <c r="H20" s="446">
        <v>0.56666666666666665</v>
      </c>
      <c r="I20" s="560"/>
      <c r="L20" s="452" t="s">
        <v>400</v>
      </c>
      <c r="M20" s="443">
        <v>0.80069444444444438</v>
      </c>
      <c r="N20" s="443">
        <v>0.88194444444444453</v>
      </c>
      <c r="O20" s="443"/>
      <c r="P20" s="407"/>
      <c r="Q20" s="460" t="s">
        <v>400</v>
      </c>
      <c r="R20" s="443">
        <v>0.68125000000000002</v>
      </c>
      <c r="S20" s="443">
        <v>0.76111111111111107</v>
      </c>
      <c r="T20" s="432"/>
      <c r="W20" s="452" t="s">
        <v>400</v>
      </c>
      <c r="X20" s="443">
        <v>0.80069444444444438</v>
      </c>
      <c r="Y20" s="443">
        <v>0.88194444444444453</v>
      </c>
      <c r="Z20" s="443"/>
      <c r="AA20" s="407"/>
      <c r="AB20" s="460" t="s">
        <v>400</v>
      </c>
      <c r="AC20" s="443">
        <v>0.68125000000000002</v>
      </c>
      <c r="AD20" s="443">
        <v>0.76111111111111107</v>
      </c>
      <c r="AE20" s="432"/>
    </row>
    <row r="21" spans="1:31">
      <c r="A21" s="455" t="s">
        <v>317</v>
      </c>
      <c r="B21" s="558">
        <v>0.62013888888888891</v>
      </c>
      <c r="C21" s="558">
        <v>0.65763888888888888</v>
      </c>
      <c r="D21" s="411"/>
      <c r="E21" s="407"/>
      <c r="F21" s="462" t="s">
        <v>371</v>
      </c>
      <c r="G21" s="445">
        <v>0.61249999999999993</v>
      </c>
      <c r="H21" s="445">
        <v>0.65</v>
      </c>
      <c r="I21" s="434"/>
      <c r="L21" s="451" t="s">
        <v>401</v>
      </c>
      <c r="M21" s="442">
        <v>0.19652777777777777</v>
      </c>
      <c r="N21" s="442">
        <v>0.27777777777777779</v>
      </c>
      <c r="O21" s="415"/>
      <c r="P21" s="407"/>
      <c r="Q21" s="460" t="s">
        <v>400</v>
      </c>
      <c r="R21" s="443">
        <v>0.91041666666666676</v>
      </c>
      <c r="S21" s="443">
        <v>0.9902777777777777</v>
      </c>
      <c r="T21" s="596"/>
      <c r="W21" s="451" t="s">
        <v>401</v>
      </c>
      <c r="X21" s="442">
        <v>0.19652777777777777</v>
      </c>
      <c r="Y21" s="442">
        <v>0.27777777777777779</v>
      </c>
      <c r="Z21" s="415"/>
      <c r="AA21" s="407"/>
      <c r="AB21" s="460" t="s">
        <v>400</v>
      </c>
      <c r="AC21" s="443">
        <v>0.91041666666666676</v>
      </c>
      <c r="AD21" s="443">
        <v>0.9902777777777777</v>
      </c>
      <c r="AE21" s="596"/>
    </row>
    <row r="22" spans="1:31">
      <c r="A22" s="454" t="s">
        <v>371</v>
      </c>
      <c r="B22" s="561">
        <v>0.66180555555555554</v>
      </c>
      <c r="C22" s="561">
        <v>0.69930555555555562</v>
      </c>
      <c r="D22" s="413"/>
      <c r="E22" s="407"/>
      <c r="F22" s="559" t="s">
        <v>317</v>
      </c>
      <c r="G22" s="446">
        <v>0.67499999999999993</v>
      </c>
      <c r="H22" s="446">
        <v>0.71250000000000002</v>
      </c>
      <c r="I22" s="560"/>
      <c r="L22" s="451" t="s">
        <v>401</v>
      </c>
      <c r="M22" s="597">
        <v>0.65486111111111112</v>
      </c>
      <c r="N22" s="597">
        <v>0.73611111111111116</v>
      </c>
      <c r="O22" s="415"/>
      <c r="P22" s="407"/>
      <c r="Q22" s="459" t="s">
        <v>401</v>
      </c>
      <c r="R22" s="442">
        <v>0.30625000000000002</v>
      </c>
      <c r="S22" s="442">
        <v>0.38611111111111102</v>
      </c>
      <c r="T22" s="431"/>
      <c r="W22" s="451" t="s">
        <v>401</v>
      </c>
      <c r="X22" s="597">
        <v>0.65486111111111112</v>
      </c>
      <c r="Y22" s="597">
        <v>0.73611111111111116</v>
      </c>
      <c r="Z22" s="415"/>
      <c r="AA22" s="407"/>
      <c r="AB22" s="459" t="s">
        <v>401</v>
      </c>
      <c r="AC22" s="442">
        <v>0.30625000000000002</v>
      </c>
      <c r="AD22" s="442">
        <v>0.38611111111111102</v>
      </c>
      <c r="AE22" s="431"/>
    </row>
    <row r="23" spans="1:31">
      <c r="A23" s="449" t="s">
        <v>316</v>
      </c>
      <c r="B23" s="557">
        <v>0.70347222222222217</v>
      </c>
      <c r="C23" s="557">
        <v>0.74097222222222225</v>
      </c>
      <c r="D23" s="408"/>
      <c r="E23" s="407"/>
      <c r="F23" s="462" t="s">
        <v>371</v>
      </c>
      <c r="G23" s="445">
        <v>0.71666666666666667</v>
      </c>
      <c r="H23" s="445">
        <v>0.75416666666666676</v>
      </c>
      <c r="I23" s="434"/>
      <c r="L23" s="451" t="s">
        <v>401</v>
      </c>
      <c r="M23" s="597">
        <v>0.92569444444444438</v>
      </c>
      <c r="N23" s="597">
        <v>6.9444444444444441E-3</v>
      </c>
      <c r="O23" s="459"/>
      <c r="P23" s="407"/>
      <c r="Q23" s="459" t="s">
        <v>401</v>
      </c>
      <c r="R23" s="442">
        <v>0.76458333333333339</v>
      </c>
      <c r="S23" s="442">
        <v>0.84444444444444444</v>
      </c>
      <c r="T23" s="431"/>
      <c r="W23" s="451" t="s">
        <v>401</v>
      </c>
      <c r="X23" s="597">
        <v>0.92569444444444438</v>
      </c>
      <c r="Y23" s="597">
        <v>6.9444444444444441E-3</v>
      </c>
      <c r="Z23" s="459"/>
      <c r="AA23" s="407"/>
      <c r="AB23" s="459" t="s">
        <v>401</v>
      </c>
      <c r="AC23" s="442">
        <v>0.76458333333333339</v>
      </c>
      <c r="AD23" s="442">
        <v>0.84444444444444444</v>
      </c>
      <c r="AE23" s="431"/>
    </row>
    <row r="24" spans="1:31">
      <c r="A24" s="455" t="s">
        <v>317</v>
      </c>
      <c r="B24" s="558">
        <v>0.74513888888888891</v>
      </c>
      <c r="C24" s="558">
        <v>0.78263888888888899</v>
      </c>
      <c r="D24" s="411"/>
      <c r="E24" s="407"/>
      <c r="F24" s="457" t="s">
        <v>316</v>
      </c>
      <c r="G24" s="440">
        <v>0.7583333333333333</v>
      </c>
      <c r="H24" s="440">
        <v>0.79583333333333339</v>
      </c>
      <c r="I24" s="429"/>
      <c r="L24" s="450" t="s">
        <v>371</v>
      </c>
      <c r="M24" s="441">
        <v>0.3840277777777778</v>
      </c>
      <c r="N24" s="441">
        <v>0.46527777777777773</v>
      </c>
      <c r="O24" s="409"/>
      <c r="P24" s="407"/>
      <c r="Q24" s="458" t="s">
        <v>371</v>
      </c>
      <c r="R24" s="441">
        <v>0.26458333333333334</v>
      </c>
      <c r="S24" s="441">
        <v>0.3444444444444445</v>
      </c>
      <c r="T24" s="430"/>
      <c r="W24" s="450" t="s">
        <v>371</v>
      </c>
      <c r="X24" s="441">
        <v>0.3840277777777778</v>
      </c>
      <c r="Y24" s="441">
        <v>0.46527777777777773</v>
      </c>
      <c r="Z24" s="409"/>
      <c r="AA24" s="407"/>
      <c r="AB24" s="458" t="s">
        <v>371</v>
      </c>
      <c r="AC24" s="441">
        <v>0.26458333333333334</v>
      </c>
      <c r="AD24" s="441">
        <v>0.3444444444444445</v>
      </c>
      <c r="AE24" s="430"/>
    </row>
    <row r="25" spans="1:31">
      <c r="A25" s="454" t="s">
        <v>371</v>
      </c>
      <c r="B25" s="445">
        <v>0.78680555555555554</v>
      </c>
      <c r="C25" s="445">
        <v>0.82430555555555562</v>
      </c>
      <c r="D25" s="413"/>
      <c r="E25" s="407"/>
      <c r="F25" s="559" t="s">
        <v>317</v>
      </c>
      <c r="G25" s="446">
        <v>0.79999999999999993</v>
      </c>
      <c r="H25" s="446">
        <v>0.83750000000000002</v>
      </c>
      <c r="I25" s="560"/>
      <c r="L25" s="450" t="s">
        <v>371</v>
      </c>
      <c r="M25" s="598">
        <v>0.61319444444444449</v>
      </c>
      <c r="N25" s="598">
        <v>0.69444444444444453</v>
      </c>
      <c r="O25" s="409"/>
      <c r="P25" s="417"/>
      <c r="Q25" s="458" t="s">
        <v>371</v>
      </c>
      <c r="R25" s="441">
        <v>0.49374999999999997</v>
      </c>
      <c r="S25" s="441">
        <v>0.57361111111111118</v>
      </c>
      <c r="T25" s="430"/>
      <c r="W25" s="450" t="s">
        <v>371</v>
      </c>
      <c r="X25" s="598">
        <v>0.61319444444444449</v>
      </c>
      <c r="Y25" s="598">
        <v>0.69444444444444453</v>
      </c>
      <c r="Z25" s="409"/>
      <c r="AA25" s="417"/>
      <c r="AB25" s="458" t="s">
        <v>371</v>
      </c>
      <c r="AC25" s="441">
        <v>0.49374999999999997</v>
      </c>
      <c r="AD25" s="441">
        <v>0.57361111111111118</v>
      </c>
      <c r="AE25" s="430"/>
    </row>
    <row r="26" spans="1:31">
      <c r="A26" s="449" t="s">
        <v>316</v>
      </c>
      <c r="B26" s="557">
        <v>0.80763888888888891</v>
      </c>
      <c r="C26" s="557">
        <v>0.84513888888888899</v>
      </c>
      <c r="D26" s="562"/>
      <c r="E26" s="2"/>
      <c r="F26" s="457" t="s">
        <v>316</v>
      </c>
      <c r="G26" s="440">
        <v>0.86249999999999993</v>
      </c>
      <c r="H26" s="440">
        <v>0.9</v>
      </c>
      <c r="I26" s="639"/>
      <c r="L26" s="450" t="s">
        <v>371</v>
      </c>
      <c r="M26" s="598">
        <v>0.88402777777777775</v>
      </c>
      <c r="N26" s="598">
        <v>0.96527777777777779</v>
      </c>
      <c r="O26" s="458"/>
      <c r="P26" s="417"/>
      <c r="Q26" s="458" t="s">
        <v>371</v>
      </c>
      <c r="R26" s="441">
        <v>0.72291666666666676</v>
      </c>
      <c r="S26" s="441">
        <v>0.8027777777777777</v>
      </c>
      <c r="T26" s="430"/>
      <c r="W26" s="450" t="s">
        <v>371</v>
      </c>
      <c r="X26" s="598">
        <v>0.88402777777777775</v>
      </c>
      <c r="Y26" s="598">
        <v>0.96527777777777779</v>
      </c>
      <c r="Z26" s="458"/>
      <c r="AA26" s="417"/>
      <c r="AB26" s="458" t="s">
        <v>371</v>
      </c>
      <c r="AC26" s="441">
        <v>0.72291666666666676</v>
      </c>
      <c r="AD26" s="441">
        <v>0.8027777777777777</v>
      </c>
      <c r="AE26" s="430"/>
    </row>
    <row r="27" spans="1:31">
      <c r="A27" s="600" t="s">
        <v>316</v>
      </c>
      <c r="B27" s="601">
        <v>0.91180555555555554</v>
      </c>
      <c r="C27" s="601">
        <v>0.94930555555555562</v>
      </c>
      <c r="D27" s="640"/>
      <c r="E27" s="641"/>
      <c r="F27" s="604" t="s">
        <v>316</v>
      </c>
      <c r="G27" s="605">
        <v>0.96666666666666667</v>
      </c>
      <c r="H27" s="605">
        <v>4.1666666666666666E-3</v>
      </c>
      <c r="I27" s="606"/>
      <c r="L27" s="449" t="s">
        <v>318</v>
      </c>
      <c r="M27" s="440">
        <v>0.23819444444444446</v>
      </c>
      <c r="N27" s="440">
        <v>0.31944444444444448</v>
      </c>
      <c r="O27" s="408"/>
      <c r="P27" s="417"/>
      <c r="Q27" s="457" t="s">
        <v>318</v>
      </c>
      <c r="R27" s="440">
        <v>0.34791666666666698</v>
      </c>
      <c r="S27" s="440">
        <v>0.42777777777777798</v>
      </c>
      <c r="T27" s="429"/>
      <c r="W27" s="449" t="s">
        <v>318</v>
      </c>
      <c r="X27" s="440">
        <v>0.23819444444444446</v>
      </c>
      <c r="Y27" s="440">
        <v>0.31944444444444448</v>
      </c>
      <c r="Z27" s="408"/>
      <c r="AA27" s="417"/>
      <c r="AB27" s="457" t="s">
        <v>318</v>
      </c>
      <c r="AC27" s="440">
        <v>0.34791666666666698</v>
      </c>
      <c r="AD27" s="440">
        <v>0.42777777777777798</v>
      </c>
      <c r="AE27" s="429"/>
    </row>
    <row r="28" spans="1:31">
      <c r="L28" s="449" t="s">
        <v>318</v>
      </c>
      <c r="M28" s="440">
        <v>0.46736111111111112</v>
      </c>
      <c r="N28" s="440">
        <v>0.54861111111111105</v>
      </c>
      <c r="O28" s="408"/>
      <c r="P28" s="417"/>
      <c r="Q28" s="457" t="s">
        <v>318</v>
      </c>
      <c r="R28" s="440">
        <v>0.57708333333333328</v>
      </c>
      <c r="S28" s="440">
        <v>0.65694444444444444</v>
      </c>
      <c r="T28" s="429"/>
      <c r="W28" s="449" t="s">
        <v>318</v>
      </c>
      <c r="X28" s="440">
        <v>0.46736111111111112</v>
      </c>
      <c r="Y28" s="440">
        <v>0.54861111111111105</v>
      </c>
      <c r="Z28" s="408"/>
      <c r="AA28" s="417"/>
      <c r="AB28" s="457" t="s">
        <v>318</v>
      </c>
      <c r="AC28" s="440">
        <v>0.57708333333333328</v>
      </c>
      <c r="AD28" s="440">
        <v>0.65694444444444444</v>
      </c>
      <c r="AE28" s="429"/>
    </row>
    <row r="29" spans="1:31">
      <c r="L29" s="600" t="s">
        <v>318</v>
      </c>
      <c r="M29" s="601">
        <v>0.69652777777777797</v>
      </c>
      <c r="N29" s="601">
        <v>0.77777777777777801</v>
      </c>
      <c r="O29" s="602"/>
      <c r="P29" s="603"/>
      <c r="Q29" s="604" t="s">
        <v>318</v>
      </c>
      <c r="R29" s="605">
        <v>0.95208333333333339</v>
      </c>
      <c r="S29" s="605">
        <v>3.1944444444444449E-2</v>
      </c>
      <c r="T29" s="606"/>
      <c r="W29" s="600" t="s">
        <v>318</v>
      </c>
      <c r="X29" s="601">
        <v>0.69652777777777797</v>
      </c>
      <c r="Y29" s="601">
        <v>0.77777777777777801</v>
      </c>
      <c r="Z29" s="602"/>
      <c r="AA29" s="603"/>
      <c r="AB29" s="604" t="s">
        <v>318</v>
      </c>
      <c r="AC29" s="605">
        <v>0.95208333333333339</v>
      </c>
      <c r="AD29" s="605">
        <v>3.1944444444444449E-2</v>
      </c>
      <c r="AE29" s="606"/>
    </row>
  </sheetData>
  <mergeCells count="19">
    <mergeCell ref="L12:T12"/>
    <mergeCell ref="L1:T1"/>
    <mergeCell ref="P2:R2"/>
    <mergeCell ref="L3:O3"/>
    <mergeCell ref="L10:T10"/>
    <mergeCell ref="L11:T11"/>
    <mergeCell ref="A12:I12"/>
    <mergeCell ref="A1:I1"/>
    <mergeCell ref="E2:G2"/>
    <mergeCell ref="A3:D3"/>
    <mergeCell ref="A9:I9"/>
    <mergeCell ref="A10:I10"/>
    <mergeCell ref="A11:I11"/>
    <mergeCell ref="W12:AE12"/>
    <mergeCell ref="W1:AE1"/>
    <mergeCell ref="AA2:AC2"/>
    <mergeCell ref="W3:Z3"/>
    <mergeCell ref="W10:AE10"/>
    <mergeCell ref="W11:AE11"/>
  </mergeCells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2060"/>
  </sheetPr>
  <dimension ref="A1:F53"/>
  <sheetViews>
    <sheetView topLeftCell="A22" workbookViewId="0">
      <selection activeCell="E38" sqref="E38"/>
    </sheetView>
  </sheetViews>
  <sheetFormatPr defaultRowHeight="15"/>
  <cols>
    <col min="2" max="2" width="4.85546875" customWidth="1"/>
    <col min="3" max="3" width="55.5703125" customWidth="1"/>
    <col min="4" max="4" width="15.42578125" style="393" customWidth="1"/>
    <col min="5" max="6" width="15.28515625" style="393" customWidth="1"/>
  </cols>
  <sheetData>
    <row r="1" spans="1:6" ht="32.25" customHeight="1">
      <c r="A1" s="720" t="s">
        <v>315</v>
      </c>
      <c r="B1" s="720"/>
      <c r="C1" s="720"/>
      <c r="D1" s="720"/>
      <c r="E1" s="720"/>
      <c r="F1" s="720"/>
    </row>
    <row r="2" spans="1:6">
      <c r="A2" s="719" t="s">
        <v>308</v>
      </c>
      <c r="B2" s="719"/>
      <c r="C2" s="719"/>
      <c r="D2" s="403">
        <v>2015</v>
      </c>
      <c r="E2" s="403">
        <v>2025</v>
      </c>
      <c r="F2" s="403">
        <v>2040</v>
      </c>
    </row>
    <row r="3" spans="1:6">
      <c r="A3" s="687" t="s">
        <v>350</v>
      </c>
      <c r="B3" s="718" t="s">
        <v>351</v>
      </c>
      <c r="C3" s="718"/>
      <c r="D3" s="401"/>
      <c r="E3" s="401"/>
      <c r="F3" s="401"/>
    </row>
    <row r="4" spans="1:6">
      <c r="A4" s="721" t="s">
        <v>178</v>
      </c>
      <c r="B4" s="396"/>
      <c r="C4" s="396" t="s">
        <v>4</v>
      </c>
      <c r="D4" s="681">
        <f ca="1">'RJ S1 2015'!B50</f>
        <v>588.16799999999978</v>
      </c>
      <c r="E4" s="681">
        <f ca="1">'RJ S1 2025'!B50</f>
        <v>588.16799999999978</v>
      </c>
      <c r="F4" s="681">
        <f ca="1">'RJ S1 2040'!B50</f>
        <v>588.16799999999978</v>
      </c>
    </row>
    <row r="5" spans="1:6">
      <c r="A5" s="721"/>
      <c r="B5" s="396"/>
      <c r="C5" s="396" t="s">
        <v>7</v>
      </c>
      <c r="D5" s="681">
        <f ca="1">'RJ S1 2015'!B53</f>
        <v>1482.8840000000005</v>
      </c>
      <c r="E5" s="681">
        <f ca="1">'RJ S1 2025'!B54</f>
        <v>1482.8840000000005</v>
      </c>
      <c r="F5" s="681">
        <f ca="1">'RJ S1 2040'!B54</f>
        <v>1482.8840000000005</v>
      </c>
    </row>
    <row r="6" spans="1:6">
      <c r="A6" s="722" t="s">
        <v>310</v>
      </c>
      <c r="B6" s="722"/>
      <c r="C6" s="722"/>
      <c r="D6" s="682">
        <f>SUM(D4:D5)</f>
        <v>2071.0520000000001</v>
      </c>
      <c r="E6" s="682">
        <f>SUM(E4:E5)</f>
        <v>2071.0520000000001</v>
      </c>
      <c r="F6" s="682">
        <f>SUM(F4:F5)</f>
        <v>2071.0520000000001</v>
      </c>
    </row>
    <row r="7" spans="1:6">
      <c r="A7" s="687" t="s">
        <v>350</v>
      </c>
      <c r="B7" s="716" t="s">
        <v>352</v>
      </c>
      <c r="C7" s="716"/>
      <c r="D7" s="402"/>
      <c r="E7" s="402"/>
      <c r="F7" s="402"/>
    </row>
    <row r="8" spans="1:6" ht="15" customHeight="1">
      <c r="A8" s="715" t="s">
        <v>178</v>
      </c>
      <c r="B8" s="396"/>
      <c r="C8" s="396" t="s">
        <v>10</v>
      </c>
      <c r="D8" s="681">
        <f ca="1">'RJ S2 2015'!B49</f>
        <v>2064.6779999999985</v>
      </c>
      <c r="E8" s="681">
        <f ca="1">'RJ S2 2025'!B49</f>
        <v>2618.6160000000004</v>
      </c>
      <c r="F8" s="681">
        <f ca="1">'RJ S2 2040'!B49</f>
        <v>2618.6160000000004</v>
      </c>
    </row>
    <row r="9" spans="1:6">
      <c r="A9" s="715"/>
      <c r="B9" s="396"/>
      <c r="C9" s="396" t="s">
        <v>7</v>
      </c>
      <c r="D9" s="681">
        <f ca="1">'RJ S2 2015'!B51</f>
        <v>201.43199999999996</v>
      </c>
      <c r="E9" s="681">
        <v>0</v>
      </c>
      <c r="F9" s="681">
        <v>0</v>
      </c>
    </row>
    <row r="10" spans="1:6">
      <c r="A10" s="715"/>
      <c r="B10" s="396"/>
      <c r="C10" s="398" t="s">
        <v>309</v>
      </c>
      <c r="D10" s="681">
        <f ca="1">'RJ S2 2015'!B54</f>
        <v>402.86399999999998</v>
      </c>
      <c r="E10" s="681">
        <f ca="1">'RJ S2 2025'!B54</f>
        <v>1158.2339999999995</v>
      </c>
      <c r="F10" s="681">
        <f ca="1">'RJ S2 2040'!B54</f>
        <v>1158.2339999999995</v>
      </c>
    </row>
    <row r="11" spans="1:6">
      <c r="A11" s="396"/>
      <c r="B11" s="396"/>
      <c r="C11" s="405" t="s">
        <v>310</v>
      </c>
      <c r="D11" s="682">
        <f ca="1">SUM(D8:D10)</f>
        <v>2668.9739999999983</v>
      </c>
      <c r="E11" s="682">
        <f ca="1">SUM(E8:E10)</f>
        <v>3776.85</v>
      </c>
      <c r="F11" s="682">
        <f ca="1">SUM(F8:F10)</f>
        <v>3776.85</v>
      </c>
    </row>
    <row r="12" spans="1:6">
      <c r="A12" s="687" t="s">
        <v>350</v>
      </c>
      <c r="B12" s="716" t="s">
        <v>453</v>
      </c>
      <c r="C12" s="716"/>
      <c r="D12" s="402"/>
      <c r="E12" s="402"/>
      <c r="F12" s="402"/>
    </row>
    <row r="13" spans="1:6">
      <c r="A13" s="715" t="s">
        <v>178</v>
      </c>
      <c r="B13" s="396"/>
      <c r="C13" s="396" t="s">
        <v>10</v>
      </c>
      <c r="D13" s="681">
        <f ca="1">'RJ S2 2015'!B50</f>
        <v>2612.1960000000008</v>
      </c>
      <c r="E13" s="681">
        <f ca="1">'RJ S2 2025'!B50</f>
        <v>3643.3260000000037</v>
      </c>
      <c r="F13" s="681">
        <f ca="1">'RJ S2 2040'!B50</f>
        <v>3643.3260000000037</v>
      </c>
    </row>
    <row r="14" spans="1:6">
      <c r="A14" s="715"/>
      <c r="B14" s="396"/>
      <c r="C14" s="396" t="s">
        <v>7</v>
      </c>
      <c r="D14" s="681">
        <f ca="1">'RJ S2 2015'!B52</f>
        <v>1031.1299999999997</v>
      </c>
      <c r="E14" s="681">
        <v>0</v>
      </c>
      <c r="F14" s="681">
        <v>0</v>
      </c>
    </row>
    <row r="15" spans="1:6">
      <c r="A15" s="715"/>
      <c r="B15" s="396"/>
      <c r="C15" s="398" t="s">
        <v>309</v>
      </c>
      <c r="D15" s="681">
        <f ca="1">'RJ S2 2015'!B55</f>
        <v>1099.8719999999996</v>
      </c>
      <c r="E15" s="681">
        <f ca="1">'RJ S2 2025'!B55</f>
        <v>2337.2280000000001</v>
      </c>
      <c r="F15" s="681">
        <f ca="1">'RJ S2 2040'!B55</f>
        <v>2337.2280000000001</v>
      </c>
    </row>
    <row r="16" spans="1:6">
      <c r="A16" s="396"/>
      <c r="B16" s="396"/>
      <c r="C16" s="405" t="s">
        <v>310</v>
      </c>
      <c r="D16" s="404">
        <f>SUM(D13:D15)</f>
        <v>4743.1980000000003</v>
      </c>
      <c r="E16" s="404">
        <f>SUM(E13:E15)</f>
        <v>5980.5540000000037</v>
      </c>
      <c r="F16" s="404">
        <f>SUM(F13:F15)</f>
        <v>5980.5540000000037</v>
      </c>
    </row>
    <row r="17" spans="1:6">
      <c r="A17" s="687" t="s">
        <v>350</v>
      </c>
      <c r="B17" s="716" t="s">
        <v>353</v>
      </c>
      <c r="C17" s="716"/>
      <c r="D17" s="402"/>
      <c r="E17" s="402"/>
      <c r="F17" s="402"/>
    </row>
    <row r="18" spans="1:6" ht="15" customHeight="1">
      <c r="A18" s="715" t="s">
        <v>178</v>
      </c>
      <c r="B18" s="396"/>
      <c r="C18" s="396" t="s">
        <v>15</v>
      </c>
      <c r="D18" s="397" t="e">
        <f ca="1">'RJ S3+S4 2015'!C49</f>
        <v>#NAME?</v>
      </c>
      <c r="E18" s="397" t="e">
        <f ca="1">'RJ S3+S4 2025'!C49</f>
        <v>#NAME?</v>
      </c>
      <c r="F18" s="397" t="e">
        <f ca="1">'RJ S3+S4 2040'!C49</f>
        <v>#NAME?</v>
      </c>
    </row>
    <row r="19" spans="1:6">
      <c r="A19" s="715"/>
      <c r="B19" s="396"/>
      <c r="C19" s="396" t="s">
        <v>19</v>
      </c>
      <c r="D19" s="397" t="e">
        <f ca="1">'RJ S3+S4 2015'!C51</f>
        <v>#NAME?</v>
      </c>
      <c r="E19" s="397" t="e">
        <f ca="1">'RJ S3+S4 2025'!C51</f>
        <v>#NAME?</v>
      </c>
      <c r="F19" s="397" t="e">
        <f ca="1">'RJ S3+S4 2040'!C51</f>
        <v>#NAME?</v>
      </c>
    </row>
    <row r="20" spans="1:6">
      <c r="A20" s="715"/>
      <c r="B20" s="396"/>
      <c r="C20" s="396" t="s">
        <v>7</v>
      </c>
      <c r="D20" s="397" t="e">
        <f ca="1">'RJ S3+S4 2015'!C52</f>
        <v>#NAME?</v>
      </c>
      <c r="E20" s="397" t="e">
        <f ca="1">'RJ S3+S4 2025'!C52</f>
        <v>#NAME?</v>
      </c>
      <c r="F20" s="397" t="e">
        <f ca="1">'RJ S3+S4 2040'!C52</f>
        <v>#NAME?</v>
      </c>
    </row>
    <row r="21" spans="1:6">
      <c r="A21" s="715"/>
      <c r="B21" s="396"/>
      <c r="C21" s="398" t="s">
        <v>309</v>
      </c>
      <c r="D21" s="397" t="e">
        <f ca="1">'RJ S3+S4 2015'!C54</f>
        <v>#NAME?</v>
      </c>
      <c r="E21" s="397" t="e">
        <f ca="1">'RJ S3+S4 2025'!C54</f>
        <v>#NAME?</v>
      </c>
      <c r="F21" s="397" t="e">
        <f ca="1">'RJ S3+S4 2040'!C54</f>
        <v>#NAME?</v>
      </c>
    </row>
    <row r="22" spans="1:6" ht="15.75" customHeight="1">
      <c r="A22" s="396"/>
      <c r="B22" s="396"/>
      <c r="C22" s="405" t="s">
        <v>310</v>
      </c>
      <c r="D22" s="404" t="e">
        <f ca="1">SUM(D18:D21)</f>
        <v>#NAME?</v>
      </c>
      <c r="E22" s="404" t="e">
        <f ca="1">SUM(E18:E21)</f>
        <v>#NAME?</v>
      </c>
      <c r="F22" s="404" t="e">
        <f ca="1">SUM(F18:F21)</f>
        <v>#NAME?</v>
      </c>
    </row>
    <row r="23" spans="1:6" ht="15.75" customHeight="1">
      <c r="A23" s="687" t="s">
        <v>350</v>
      </c>
      <c r="B23" s="716" t="s">
        <v>354</v>
      </c>
      <c r="C23" s="716"/>
      <c r="D23" s="402"/>
      <c r="E23" s="402"/>
      <c r="F23" s="402"/>
    </row>
    <row r="24" spans="1:6" ht="15.75" customHeight="1">
      <c r="A24" s="715" t="s">
        <v>178</v>
      </c>
      <c r="B24" s="396"/>
      <c r="C24" s="683" t="s">
        <v>15</v>
      </c>
      <c r="D24" s="684">
        <f ca="1">'RJ S3+S4 2015'!C50</f>
        <v>967.99999999999977</v>
      </c>
      <c r="E24" s="684">
        <f ca="1">'RJ S3+S4 2025'!C50</f>
        <v>1492.0099999999998</v>
      </c>
      <c r="F24" s="684">
        <f ca="1">'RJ S3+S4 2040'!C50</f>
        <v>1492.0099999999998</v>
      </c>
    </row>
    <row r="25" spans="1:6" ht="15.75" customHeight="1">
      <c r="A25" s="715"/>
      <c r="B25" s="396"/>
      <c r="C25" s="396" t="s">
        <v>7</v>
      </c>
      <c r="D25" s="684">
        <f ca="1">'RJ S3+S4 2015'!C53</f>
        <v>2105.2719999999995</v>
      </c>
      <c r="E25" s="684">
        <f ca="1">'RJ S3+S4 2025'!C53</f>
        <v>1943.3279999999995</v>
      </c>
      <c r="F25" s="684">
        <f ca="1">'RJ S3+S4 2040'!C53</f>
        <v>1943.3279999999995</v>
      </c>
    </row>
    <row r="26" spans="1:6" ht="15.75" customHeight="1">
      <c r="A26" s="715"/>
      <c r="B26" s="396"/>
      <c r="C26" s="398" t="s">
        <v>309</v>
      </c>
      <c r="D26" s="684">
        <f ca="1">'RJ S3+S4 2015'!C55</f>
        <v>1052.6359999999997</v>
      </c>
      <c r="E26" s="684">
        <f ca="1">'RJ S3+S4 2025'!C55</f>
        <v>2024.2999999999995</v>
      </c>
      <c r="F26" s="684">
        <f ca="1">'RJ S3+S4 2040'!C55</f>
        <v>2024.2999999999995</v>
      </c>
    </row>
    <row r="27" spans="1:6" ht="15.75" customHeight="1">
      <c r="A27" s="396"/>
      <c r="B27" s="396"/>
      <c r="C27" s="405" t="s">
        <v>310</v>
      </c>
      <c r="D27" s="404">
        <f>SUM(D24:D26)</f>
        <v>4125.9079999999985</v>
      </c>
      <c r="E27" s="404">
        <f>SUM(E24:E26)</f>
        <v>5459.637999999999</v>
      </c>
      <c r="F27" s="404">
        <f>SUM(F24:F26)</f>
        <v>5459.637999999999</v>
      </c>
    </row>
    <row r="28" spans="1:6">
      <c r="A28" s="687" t="s">
        <v>350</v>
      </c>
      <c r="B28" s="717" t="s">
        <v>355</v>
      </c>
      <c r="C28" s="717"/>
      <c r="D28" s="402"/>
      <c r="E28" s="402"/>
      <c r="F28" s="402"/>
    </row>
    <row r="29" spans="1:6">
      <c r="A29" s="721" t="s">
        <v>178</v>
      </c>
      <c r="B29" s="396"/>
      <c r="C29" s="398" t="s">
        <v>19</v>
      </c>
      <c r="D29" s="397">
        <f ca="1">'RJ S4 2015'!B50</f>
        <v>792.95999999999981</v>
      </c>
      <c r="E29" s="397">
        <f ca="1">'RJ S4 2025'!B50</f>
        <v>792.95999999999981</v>
      </c>
      <c r="F29" s="397">
        <f ca="1">'RJ S4 2040'!B50</f>
        <v>792.95999999999981</v>
      </c>
    </row>
    <row r="30" spans="1:6">
      <c r="A30" s="721"/>
      <c r="B30" s="396"/>
      <c r="C30" s="398" t="s">
        <v>7</v>
      </c>
      <c r="D30" s="397">
        <f ca="1">'RJ S4 2015'!B53</f>
        <v>1277.7249999999999</v>
      </c>
      <c r="E30" s="397">
        <f ca="1">'RJ S4 2025'!B53</f>
        <v>1361.8739999999998</v>
      </c>
      <c r="F30" s="397">
        <f ca="1">'RJ S4 2040'!B53</f>
        <v>1361.8739999999998</v>
      </c>
    </row>
    <row r="31" spans="1:6">
      <c r="A31" s="396"/>
      <c r="B31" s="396"/>
      <c r="C31" s="405" t="s">
        <v>310</v>
      </c>
      <c r="D31" s="404">
        <f>SUM(D29:D30)</f>
        <v>2070.6849999999995</v>
      </c>
      <c r="E31" s="404">
        <f>SUM(E29:E30)</f>
        <v>2154.8339999999998</v>
      </c>
      <c r="F31" s="404">
        <f>SUM(F29:F30)</f>
        <v>2154.8339999999998</v>
      </c>
    </row>
    <row r="32" spans="1:6">
      <c r="A32" s="687" t="s">
        <v>350</v>
      </c>
      <c r="B32" s="717" t="s">
        <v>356</v>
      </c>
      <c r="C32" s="717"/>
      <c r="D32" s="402"/>
      <c r="E32" s="402"/>
      <c r="F32" s="402"/>
    </row>
    <row r="33" spans="1:6">
      <c r="A33" s="715" t="s">
        <v>178</v>
      </c>
      <c r="B33" s="685"/>
      <c r="C33" s="685" t="s">
        <v>4</v>
      </c>
      <c r="D33" s="686">
        <f ca="1">'RJ S5+S1 2015'!B52</f>
        <v>812.83199999999943</v>
      </c>
      <c r="E33" s="686">
        <f ca="1">'RJ S5+S1 2025'!B54</f>
        <v>812.83199999999943</v>
      </c>
      <c r="F33" s="686">
        <f ca="1">'RJ S5+S1 2040'!B54</f>
        <v>812.83199999999943</v>
      </c>
    </row>
    <row r="34" spans="1:6">
      <c r="A34" s="715"/>
      <c r="B34" s="396"/>
      <c r="C34" s="398" t="s">
        <v>23</v>
      </c>
      <c r="D34" s="397">
        <f ca="1">'RJ S5+S1 2015'!B50</f>
        <v>1885.2119999999989</v>
      </c>
      <c r="E34" s="397">
        <f ca="1">'RJ S5+S1 2025'!B52</f>
        <v>2019.8699999999988</v>
      </c>
      <c r="F34" s="397">
        <f ca="1">'RJ S5+S1 2040'!B52</f>
        <v>2019.8699999999988</v>
      </c>
    </row>
    <row r="35" spans="1:6">
      <c r="A35" s="715"/>
      <c r="B35" s="396"/>
      <c r="C35" s="398" t="s">
        <v>309</v>
      </c>
      <c r="D35" s="397">
        <f ca="1">'RJ S5+S1 2015'!B55</f>
        <v>1750.553999999999</v>
      </c>
      <c r="E35" s="397">
        <f ca="1">'RJ S5+S1 2025'!B57</f>
        <v>1750.553999999999</v>
      </c>
      <c r="F35" s="397">
        <f ca="1">'RJ S5+S1 2040'!B57</f>
        <v>1750.553999999999</v>
      </c>
    </row>
    <row r="36" spans="1:6">
      <c r="A36" s="396"/>
      <c r="B36" s="396"/>
      <c r="C36" s="405" t="s">
        <v>310</v>
      </c>
      <c r="D36" s="404">
        <f>SUM(D33:D35)</f>
        <v>4448.5979999999972</v>
      </c>
      <c r="E36" s="404">
        <f ca="1">SUM(E33:E35)</f>
        <v>4583.2559999999976</v>
      </c>
      <c r="F36" s="404">
        <f ca="1">SUM(F33:F35)</f>
        <v>4583.2559999999976</v>
      </c>
    </row>
    <row r="37" spans="1:6">
      <c r="A37" s="687" t="s">
        <v>350</v>
      </c>
      <c r="B37" s="717" t="s">
        <v>357</v>
      </c>
      <c r="C37" s="717"/>
      <c r="D37" s="402"/>
      <c r="E37" s="402"/>
      <c r="F37" s="402"/>
    </row>
    <row r="38" spans="1:6">
      <c r="A38" s="721" t="s">
        <v>178</v>
      </c>
      <c r="B38" s="396"/>
      <c r="C38" s="398" t="s">
        <v>23</v>
      </c>
      <c r="D38" s="684">
        <v>0</v>
      </c>
      <c r="E38" s="684">
        <f ca="1">'RJ S5+S1 2025'!B53</f>
        <v>1271.5640000000001</v>
      </c>
      <c r="F38" s="684">
        <f ca="1">'RJ S5+S1 2040'!B53</f>
        <v>1271.5640000000001</v>
      </c>
    </row>
    <row r="39" spans="1:6">
      <c r="A39" s="721"/>
      <c r="B39" s="396"/>
      <c r="C39" s="398" t="s">
        <v>7</v>
      </c>
      <c r="D39" s="684">
        <v>0</v>
      </c>
      <c r="E39" s="684">
        <f ca="1">'RJ S5+S1 2025'!B56</f>
        <v>1135.325</v>
      </c>
      <c r="F39" s="684">
        <f ca="1">'RJ S5+S1 2040'!B56</f>
        <v>1135.325</v>
      </c>
    </row>
    <row r="40" spans="1:6">
      <c r="A40" s="396"/>
      <c r="B40" s="396"/>
      <c r="C40" s="405" t="s">
        <v>310</v>
      </c>
      <c r="D40" s="404">
        <f>SUM(D38:D39)</f>
        <v>0</v>
      </c>
      <c r="E40" s="404">
        <f>SUM(E38:E39)</f>
        <v>2406.8890000000001</v>
      </c>
      <c r="F40" s="404">
        <f>SUM(F38:F39)</f>
        <v>2406.8890000000001</v>
      </c>
    </row>
    <row r="41" spans="1:6" ht="6" customHeight="1">
      <c r="B41" s="90"/>
      <c r="C41" s="90"/>
      <c r="D41" s="593"/>
      <c r="E41" s="593"/>
      <c r="F41" s="593"/>
    </row>
    <row r="42" spans="1:6" ht="15" customHeight="1">
      <c r="B42" s="477"/>
      <c r="C42" s="478" t="s">
        <v>358</v>
      </c>
      <c r="D42" s="688">
        <f>D4+D33</f>
        <v>1400.9999999999991</v>
      </c>
      <c r="E42" s="688">
        <f>E4+E33</f>
        <v>1400.9999999999991</v>
      </c>
      <c r="F42" s="688">
        <f>F4+F33</f>
        <v>1400.9999999999991</v>
      </c>
    </row>
    <row r="43" spans="1:6" ht="15" customHeight="1">
      <c r="B43" s="477"/>
      <c r="C43" s="478" t="s">
        <v>359</v>
      </c>
      <c r="D43" s="688">
        <f>D8+D13</f>
        <v>4676.8739999999998</v>
      </c>
      <c r="E43" s="688">
        <f>E8+E13</f>
        <v>6261.9420000000046</v>
      </c>
      <c r="F43" s="688">
        <f>F8+F13</f>
        <v>6261.9420000000046</v>
      </c>
    </row>
    <row r="44" spans="1:6" ht="15" customHeight="1">
      <c r="B44" s="477"/>
      <c r="C44" s="478" t="s">
        <v>360</v>
      </c>
      <c r="D44" s="688" t="e">
        <f ca="1">D18+D24</f>
        <v>#NAME?</v>
      </c>
      <c r="E44" s="688" t="e">
        <f ca="1">E18+E24</f>
        <v>#NAME?</v>
      </c>
      <c r="F44" s="688" t="e">
        <f ca="1">F18+F24</f>
        <v>#NAME?</v>
      </c>
    </row>
    <row r="45" spans="1:6" ht="15" customHeight="1">
      <c r="B45" s="477"/>
      <c r="C45" s="478" t="s">
        <v>361</v>
      </c>
      <c r="D45" s="688" t="e">
        <f ca="1">D29+D19</f>
        <v>#NAME?</v>
      </c>
      <c r="E45" s="688" t="e">
        <f ca="1">E29+E19</f>
        <v>#NAME?</v>
      </c>
      <c r="F45" s="688" t="e">
        <f ca="1">F29+F19</f>
        <v>#NAME?</v>
      </c>
    </row>
    <row r="46" spans="1:6" ht="15" customHeight="1">
      <c r="B46" s="477"/>
      <c r="C46" s="478" t="s">
        <v>362</v>
      </c>
      <c r="D46" s="688">
        <f>D34+D38</f>
        <v>1885.2119999999989</v>
      </c>
      <c r="E46" s="688">
        <f>E34+E38</f>
        <v>3291.4339999999988</v>
      </c>
      <c r="F46" s="688">
        <f>F34+F38</f>
        <v>3291.4339999999988</v>
      </c>
    </row>
    <row r="47" spans="1:6" ht="15" customHeight="1">
      <c r="B47" s="477"/>
      <c r="C47" s="478" t="s">
        <v>311</v>
      </c>
      <c r="D47" s="693" t="e">
        <f ca="1">SUM(D42:D46)</f>
        <v>#NAME?</v>
      </c>
      <c r="E47" s="693" t="e">
        <f ca="1">SUM(E42:E46)</f>
        <v>#NAME?</v>
      </c>
      <c r="F47" s="693" t="e">
        <f ca="1">SUM(F42:F46)</f>
        <v>#NAME?</v>
      </c>
    </row>
    <row r="48" spans="1:6" ht="6" customHeight="1">
      <c r="B48" s="396"/>
      <c r="C48" s="396"/>
      <c r="D48" s="4"/>
      <c r="E48" s="4"/>
      <c r="F48" s="4"/>
    </row>
    <row r="49" spans="2:6">
      <c r="B49" s="399"/>
      <c r="C49" s="406" t="s">
        <v>312</v>
      </c>
      <c r="D49" s="692" t="e">
        <f ca="1">D5+D9+D14+D20+D25+D30+D39</f>
        <v>#NAME?</v>
      </c>
      <c r="E49" s="692" t="e">
        <f ca="1">E5+E9+E14+E20+E25+E30+E39</f>
        <v>#NAME?</v>
      </c>
      <c r="F49" s="692" t="e">
        <f ca="1">F5+F9+F14+F20+F25+F30+F39</f>
        <v>#NAME?</v>
      </c>
    </row>
    <row r="50" spans="2:6">
      <c r="B50" s="399"/>
      <c r="C50" s="406" t="s">
        <v>313</v>
      </c>
      <c r="D50" s="692" t="e">
        <f ca="1">D10+D15+D21+D26+D35</f>
        <v>#NAME?</v>
      </c>
      <c r="E50" s="692" t="e">
        <f ca="1">E10+E15+E21+E26+E35</f>
        <v>#NAME?</v>
      </c>
      <c r="F50" s="692" t="e">
        <f ca="1">F10+F15+F21+F26+F35</f>
        <v>#NAME?</v>
      </c>
    </row>
    <row r="51" spans="2:6">
      <c r="B51" s="399"/>
      <c r="C51" s="406" t="s">
        <v>314</v>
      </c>
      <c r="D51" s="400" t="e">
        <f ca="1">D49+D50</f>
        <v>#NAME?</v>
      </c>
      <c r="E51" s="400" t="e">
        <f ca="1">E49+E50</f>
        <v>#NAME?</v>
      </c>
      <c r="F51" s="400" t="e">
        <f ca="1">F49+F50</f>
        <v>#NAME?</v>
      </c>
    </row>
    <row r="52" spans="2:6" ht="5.25" customHeight="1">
      <c r="B52" s="394"/>
      <c r="C52" s="394"/>
      <c r="D52" s="395"/>
      <c r="E52" s="395"/>
      <c r="F52" s="395"/>
    </row>
    <row r="53" spans="2:6">
      <c r="B53" s="689"/>
      <c r="C53" s="690" t="s">
        <v>447</v>
      </c>
      <c r="D53" s="691" t="e">
        <f ca="1">D47+D51</f>
        <v>#NAME?</v>
      </c>
      <c r="E53" s="691" t="e">
        <f ca="1">E47+E51</f>
        <v>#NAME?</v>
      </c>
      <c r="F53" s="691" t="e">
        <f ca="1">F47+F51</f>
        <v>#NAME?</v>
      </c>
    </row>
  </sheetData>
  <mergeCells count="19">
    <mergeCell ref="A2:C2"/>
    <mergeCell ref="A1:F1"/>
    <mergeCell ref="A4:A5"/>
    <mergeCell ref="A6:C6"/>
    <mergeCell ref="A33:A35"/>
    <mergeCell ref="A38:A39"/>
    <mergeCell ref="A13:A15"/>
    <mergeCell ref="A18:A21"/>
    <mergeCell ref="A24:A26"/>
    <mergeCell ref="A29:A30"/>
    <mergeCell ref="A8:A10"/>
    <mergeCell ref="B23:C23"/>
    <mergeCell ref="B37:C37"/>
    <mergeCell ref="B3:C3"/>
    <mergeCell ref="B7:C7"/>
    <mergeCell ref="B17:C17"/>
    <mergeCell ref="B32:C32"/>
    <mergeCell ref="B28:C28"/>
    <mergeCell ref="B12:C12"/>
  </mergeCells>
  <phoneticPr fontId="0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</sheetPr>
  <dimension ref="A1:D9"/>
  <sheetViews>
    <sheetView workbookViewId="0">
      <selection activeCell="H22" sqref="H22:I22"/>
    </sheetView>
  </sheetViews>
  <sheetFormatPr defaultRowHeight="15"/>
  <cols>
    <col min="1" max="1" width="55.5703125" customWidth="1"/>
    <col min="2" max="2" width="15.42578125" customWidth="1"/>
    <col min="3" max="4" width="15.28515625" customWidth="1"/>
  </cols>
  <sheetData>
    <row r="1" spans="1:4" ht="32.25" customHeight="1">
      <c r="A1" s="723" t="s">
        <v>448</v>
      </c>
      <c r="B1" s="724"/>
      <c r="C1" s="724"/>
      <c r="D1" s="725"/>
    </row>
    <row r="2" spans="1:4">
      <c r="A2" s="694"/>
      <c r="B2" s="403">
        <v>2015</v>
      </c>
      <c r="C2" s="403">
        <v>2025</v>
      </c>
      <c r="D2" s="403">
        <v>2040</v>
      </c>
    </row>
    <row r="3" spans="1:4" ht="15" customHeight="1">
      <c r="A3" s="396" t="s">
        <v>449</v>
      </c>
      <c r="B3" s="681">
        <f ca="1">'S1 obiegi'!E4</f>
        <v>4</v>
      </c>
      <c r="C3" s="681">
        <f ca="1">'S1 obiegi'!P4</f>
        <v>4</v>
      </c>
      <c r="D3" s="681">
        <f ca="1">'S1 obiegi'!AA4</f>
        <v>4</v>
      </c>
    </row>
    <row r="4" spans="1:4" ht="15" customHeight="1">
      <c r="A4" s="396" t="s">
        <v>454</v>
      </c>
      <c r="B4" s="681">
        <f ca="1">'S2 obiegi'!E4</f>
        <v>5</v>
      </c>
      <c r="C4" s="681">
        <f ca="1">'S2 obiegi'!P4</f>
        <v>10</v>
      </c>
      <c r="D4" s="681">
        <f ca="1">'S2 obiegi'!AA4</f>
        <v>10</v>
      </c>
    </row>
    <row r="5" spans="1:4" ht="15" customHeight="1">
      <c r="A5" s="396" t="s">
        <v>450</v>
      </c>
      <c r="B5" s="681">
        <f ca="1">'S3 obiegi'!E4</f>
        <v>4</v>
      </c>
      <c r="C5" s="681">
        <f ca="1">'S3 obiegi'!P4</f>
        <v>4</v>
      </c>
      <c r="D5" s="681">
        <f ca="1">'S3 obiegi'!AA4</f>
        <v>4</v>
      </c>
    </row>
    <row r="6" spans="1:4">
      <c r="A6" s="396" t="s">
        <v>451</v>
      </c>
      <c r="B6" s="397">
        <f ca="1">'S4 obiegi'!E4</f>
        <v>4</v>
      </c>
      <c r="C6" s="397">
        <f ca="1">'S4 obiegi'!P4</f>
        <v>4</v>
      </c>
      <c r="D6" s="397">
        <f ca="1">'S4 obiegi'!AA4</f>
        <v>4</v>
      </c>
    </row>
    <row r="7" spans="1:4" ht="15" customHeight="1">
      <c r="A7" s="683" t="s">
        <v>452</v>
      </c>
      <c r="B7" s="684">
        <f ca="1">'S5 obiegi'!D4</f>
        <v>3</v>
      </c>
      <c r="C7" s="684">
        <f ca="1">'S5 obiegi'!O4</f>
        <v>5</v>
      </c>
      <c r="D7" s="684">
        <f ca="1">'S5 obiegi'!Z4</f>
        <v>5</v>
      </c>
    </row>
    <row r="8" spans="1:4" ht="15" customHeight="1">
      <c r="A8" s="683" t="s">
        <v>455</v>
      </c>
      <c r="B8" s="684">
        <v>3</v>
      </c>
      <c r="C8" s="684">
        <v>5</v>
      </c>
      <c r="D8" s="684">
        <v>5</v>
      </c>
    </row>
    <row r="9" spans="1:4">
      <c r="A9" s="478" t="s">
        <v>310</v>
      </c>
      <c r="B9" s="693">
        <f>SUM(B3:B8)</f>
        <v>23</v>
      </c>
      <c r="C9" s="693">
        <f>SUM(C3:C8)</f>
        <v>32</v>
      </c>
      <c r="D9" s="693">
        <f>SUM(D3:D8)</f>
        <v>32</v>
      </c>
    </row>
  </sheetData>
  <mergeCells count="1">
    <mergeCell ref="A1:D1"/>
  </mergeCells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E60"/>
  <sheetViews>
    <sheetView showZeros="0" topLeftCell="H1" zoomScaleNormal="100" workbookViewId="0">
      <selection activeCell="AF28" sqref="AF28"/>
    </sheetView>
  </sheetViews>
  <sheetFormatPr defaultColWidth="7.7109375" defaultRowHeight="12" customHeight="1"/>
  <cols>
    <col min="1" max="1" width="6.28515625" style="37" hidden="1" customWidth="1"/>
    <col min="2" max="2" width="0" style="37" hidden="1" customWidth="1"/>
    <col min="3" max="3" width="7.7109375" style="37" hidden="1" customWidth="1"/>
    <col min="4" max="4" width="4.7109375" style="37" hidden="1" customWidth="1"/>
    <col min="5" max="6" width="0" style="37" hidden="1" customWidth="1"/>
    <col min="7" max="7" width="4.7109375" style="37" hidden="1" customWidth="1"/>
    <col min="8" max="8" width="2.7109375" style="26" customWidth="1"/>
    <col min="9" max="9" width="6.28515625" style="37" customWidth="1"/>
    <col min="10" max="10" width="7.7109375" style="38" customWidth="1"/>
    <col min="11" max="11" width="7.7109375" style="37" customWidth="1"/>
    <col min="12" max="12" width="20.42578125" style="37" bestFit="1" customWidth="1"/>
    <col min="13" max="13" width="6" style="61" customWidth="1"/>
    <col min="14" max="14" width="6" style="62" hidden="1" customWidth="1"/>
    <col min="15" max="15" width="6" style="64" hidden="1" customWidth="1"/>
    <col min="16" max="16" width="6" style="61" customWidth="1"/>
    <col min="17" max="17" width="6" style="63" hidden="1" customWidth="1"/>
    <col min="18" max="18" width="6" style="65" hidden="1" customWidth="1"/>
    <col min="19" max="19" width="6" style="248" hidden="1" customWidth="1"/>
    <col min="20" max="20" width="6.42578125" style="109" customWidth="1"/>
    <col min="21" max="21" width="6" style="110" hidden="1" customWidth="1"/>
    <col min="22" max="22" width="6" style="111" hidden="1" customWidth="1"/>
    <col min="23" max="23" width="6" style="243" hidden="1" customWidth="1"/>
    <col min="24" max="24" width="6.42578125" style="61" customWidth="1"/>
    <col min="25" max="25" width="6" style="63" hidden="1" customWidth="1"/>
    <col min="26" max="26" width="6" style="65" hidden="1" customWidth="1"/>
    <col min="27" max="27" width="6" style="248" hidden="1" customWidth="1"/>
    <col min="28" max="28" width="6.28515625" style="109" customWidth="1"/>
    <col min="29" max="29" width="6" style="110" hidden="1" customWidth="1"/>
    <col min="30" max="30" width="6" style="111" hidden="1" customWidth="1"/>
    <col min="31" max="31" width="6" style="243" hidden="1" customWidth="1"/>
    <col min="32" max="32" width="6.42578125" style="45" customWidth="1"/>
    <col min="33" max="33" width="7.7109375" style="38" customWidth="1"/>
    <col min="34" max="34" width="7.7109375" style="38"/>
    <col min="35" max="35" width="20.42578125" style="37" bestFit="1" customWidth="1"/>
    <col min="36" max="36" width="6" style="61" customWidth="1"/>
    <col min="37" max="37" width="6" style="62" hidden="1" customWidth="1"/>
    <col min="38" max="38" width="6" style="64" hidden="1" customWidth="1"/>
    <col min="39" max="39" width="6" style="61" customWidth="1"/>
    <col min="40" max="40" width="6" style="63" hidden="1" customWidth="1"/>
    <col min="41" max="41" width="6" style="65" hidden="1" customWidth="1"/>
    <col min="42" max="42" width="6" style="248" hidden="1" customWidth="1"/>
    <col min="43" max="43" width="6.140625" style="109" customWidth="1"/>
    <col min="44" max="44" width="6" style="110" hidden="1" customWidth="1"/>
    <col min="45" max="45" width="6" style="111" hidden="1" customWidth="1"/>
    <col min="46" max="46" width="0.5703125" style="243" hidden="1" customWidth="1"/>
    <col min="47" max="47" width="6.42578125" style="61" customWidth="1"/>
    <col min="48" max="48" width="6" style="63" hidden="1" customWidth="1"/>
    <col min="49" max="49" width="6" style="65" hidden="1" customWidth="1"/>
    <col min="50" max="50" width="6" style="248" hidden="1" customWidth="1"/>
    <col min="51" max="51" width="6.28515625" style="109" customWidth="1"/>
    <col min="52" max="52" width="6" style="110" hidden="1" customWidth="1"/>
    <col min="53" max="53" width="6" style="111" hidden="1" customWidth="1"/>
    <col min="54" max="54" width="6" style="243" hidden="1" customWidth="1"/>
    <col min="55" max="55" width="1.140625" style="37" customWidth="1"/>
    <col min="56" max="16384" width="7.7109375" style="37"/>
  </cols>
  <sheetData>
    <row r="1" spans="1:56" s="29" customFormat="1" ht="12" customHeight="1">
      <c r="A1" s="727" t="s">
        <v>49</v>
      </c>
      <c r="B1" s="730" t="s">
        <v>50</v>
      </c>
      <c r="C1" s="731"/>
      <c r="D1" s="731"/>
      <c r="E1" s="731"/>
      <c r="F1" s="731"/>
      <c r="G1" s="732"/>
      <c r="H1" s="26"/>
      <c r="I1" s="740" t="s">
        <v>51</v>
      </c>
      <c r="J1" s="741"/>
      <c r="K1" s="741"/>
      <c r="L1" s="741"/>
      <c r="M1" s="741"/>
      <c r="N1" s="741"/>
      <c r="O1" s="742"/>
      <c r="P1" s="744" t="s">
        <v>52</v>
      </c>
      <c r="Q1" s="745"/>
      <c r="R1" s="745"/>
      <c r="S1" s="745"/>
      <c r="T1" s="745"/>
      <c r="U1" s="745"/>
      <c r="V1" s="745"/>
      <c r="W1" s="745"/>
      <c r="X1" s="745"/>
      <c r="Y1" s="745"/>
      <c r="Z1" s="745"/>
      <c r="AA1" s="745"/>
      <c r="AB1" s="745"/>
      <c r="AC1" s="745"/>
      <c r="AD1" s="745"/>
      <c r="AE1" s="746"/>
      <c r="AF1" s="740" t="s">
        <v>53</v>
      </c>
      <c r="AG1" s="741"/>
      <c r="AH1" s="741"/>
      <c r="AI1" s="741"/>
      <c r="AJ1" s="741"/>
      <c r="AK1" s="741"/>
      <c r="AL1" s="742"/>
      <c r="AM1" s="744" t="s">
        <v>54</v>
      </c>
      <c r="AN1" s="745"/>
      <c r="AO1" s="745"/>
      <c r="AP1" s="745"/>
      <c r="AQ1" s="745"/>
      <c r="AR1" s="745"/>
      <c r="AS1" s="745"/>
      <c r="AT1" s="745"/>
      <c r="AU1" s="745"/>
      <c r="AV1" s="745"/>
      <c r="AW1" s="745"/>
      <c r="AX1" s="745"/>
      <c r="AY1" s="745"/>
      <c r="AZ1" s="745"/>
      <c r="BA1" s="745"/>
      <c r="BB1" s="746"/>
      <c r="BC1" s="27"/>
      <c r="BD1" s="28"/>
    </row>
    <row r="2" spans="1:56" s="32" customFormat="1" ht="12" customHeight="1">
      <c r="A2" s="728"/>
      <c r="B2" s="747" t="s">
        <v>55</v>
      </c>
      <c r="C2" s="748"/>
      <c r="D2" s="748"/>
      <c r="E2" s="747" t="s">
        <v>56</v>
      </c>
      <c r="F2" s="748"/>
      <c r="G2" s="749"/>
      <c r="H2" s="26"/>
      <c r="I2" s="750" t="s">
        <v>49</v>
      </c>
      <c r="J2" s="738" t="s">
        <v>57</v>
      </c>
      <c r="K2" s="733" t="s">
        <v>58</v>
      </c>
      <c r="L2" s="733" t="s">
        <v>59</v>
      </c>
      <c r="M2" s="726" t="s">
        <v>60</v>
      </c>
      <c r="N2" s="726"/>
      <c r="O2" s="743"/>
      <c r="P2" s="735" t="s">
        <v>189</v>
      </c>
      <c r="Q2" s="726"/>
      <c r="R2" s="726"/>
      <c r="S2" s="726"/>
      <c r="T2" s="726" t="s">
        <v>186</v>
      </c>
      <c r="U2" s="726"/>
      <c r="V2" s="726"/>
      <c r="W2" s="726"/>
      <c r="X2" s="726" t="s">
        <v>190</v>
      </c>
      <c r="Y2" s="726"/>
      <c r="Z2" s="726"/>
      <c r="AA2" s="726"/>
      <c r="AB2" s="726" t="s">
        <v>187</v>
      </c>
      <c r="AC2" s="726"/>
      <c r="AD2" s="726"/>
      <c r="AE2" s="743"/>
      <c r="AF2" s="736" t="s">
        <v>49</v>
      </c>
      <c r="AG2" s="738" t="s">
        <v>57</v>
      </c>
      <c r="AH2" s="738" t="s">
        <v>58</v>
      </c>
      <c r="AI2" s="733" t="s">
        <v>59</v>
      </c>
      <c r="AJ2" s="726" t="s">
        <v>60</v>
      </c>
      <c r="AK2" s="726"/>
      <c r="AL2" s="743"/>
      <c r="AM2" s="735" t="s">
        <v>189</v>
      </c>
      <c r="AN2" s="726"/>
      <c r="AO2" s="726"/>
      <c r="AP2" s="726"/>
      <c r="AQ2" s="726" t="s">
        <v>186</v>
      </c>
      <c r="AR2" s="726"/>
      <c r="AS2" s="726"/>
      <c r="AT2" s="726"/>
      <c r="AU2" s="726" t="s">
        <v>190</v>
      </c>
      <c r="AV2" s="726"/>
      <c r="AW2" s="726"/>
      <c r="AX2" s="726"/>
      <c r="AY2" s="726" t="s">
        <v>187</v>
      </c>
      <c r="AZ2" s="726"/>
      <c r="BA2" s="726"/>
      <c r="BB2" s="743"/>
      <c r="BC2" s="30"/>
      <c r="BD2" s="31"/>
    </row>
    <row r="3" spans="1:56" s="32" customFormat="1" ht="12" customHeight="1" thickBot="1">
      <c r="A3" s="729"/>
      <c r="B3" s="159" t="s">
        <v>62</v>
      </c>
      <c r="C3" s="158" t="s">
        <v>63</v>
      </c>
      <c r="D3" s="158" t="s">
        <v>64</v>
      </c>
      <c r="E3" s="159" t="s">
        <v>62</v>
      </c>
      <c r="F3" s="158" t="s">
        <v>63</v>
      </c>
      <c r="G3" s="163" t="s">
        <v>64</v>
      </c>
      <c r="H3" s="26"/>
      <c r="I3" s="751"/>
      <c r="J3" s="739"/>
      <c r="K3" s="734"/>
      <c r="L3" s="734"/>
      <c r="M3" s="33" t="s">
        <v>65</v>
      </c>
      <c r="N3" s="34" t="s">
        <v>268</v>
      </c>
      <c r="O3" s="114" t="s">
        <v>66</v>
      </c>
      <c r="P3" s="115" t="s">
        <v>65</v>
      </c>
      <c r="Q3" s="34" t="s">
        <v>268</v>
      </c>
      <c r="R3" s="35" t="s">
        <v>66</v>
      </c>
      <c r="S3" s="244" t="s">
        <v>67</v>
      </c>
      <c r="T3" s="33" t="s">
        <v>65</v>
      </c>
      <c r="U3" s="34" t="s">
        <v>268</v>
      </c>
      <c r="V3" s="35" t="s">
        <v>66</v>
      </c>
      <c r="W3" s="244" t="s">
        <v>67</v>
      </c>
      <c r="X3" s="33" t="s">
        <v>65</v>
      </c>
      <c r="Y3" s="34" t="s">
        <v>268</v>
      </c>
      <c r="Z3" s="35" t="s">
        <v>66</v>
      </c>
      <c r="AA3" s="244" t="s">
        <v>67</v>
      </c>
      <c r="AB3" s="33" t="s">
        <v>65</v>
      </c>
      <c r="AC3" s="34" t="s">
        <v>268</v>
      </c>
      <c r="AD3" s="35" t="s">
        <v>66</v>
      </c>
      <c r="AE3" s="239" t="s">
        <v>67</v>
      </c>
      <c r="AF3" s="737"/>
      <c r="AG3" s="739"/>
      <c r="AH3" s="739"/>
      <c r="AI3" s="734"/>
      <c r="AJ3" s="33" t="s">
        <v>65</v>
      </c>
      <c r="AK3" s="34" t="s">
        <v>268</v>
      </c>
      <c r="AL3" s="114" t="s">
        <v>66</v>
      </c>
      <c r="AM3" s="115" t="s">
        <v>65</v>
      </c>
      <c r="AN3" s="34" t="s">
        <v>268</v>
      </c>
      <c r="AO3" s="35" t="s">
        <v>66</v>
      </c>
      <c r="AP3" s="244" t="s">
        <v>67</v>
      </c>
      <c r="AQ3" s="33" t="s">
        <v>65</v>
      </c>
      <c r="AR3" s="34" t="s">
        <v>268</v>
      </c>
      <c r="AS3" s="35" t="s">
        <v>66</v>
      </c>
      <c r="AT3" s="244" t="s">
        <v>67</v>
      </c>
      <c r="AU3" s="33" t="s">
        <v>65</v>
      </c>
      <c r="AV3" s="34" t="s">
        <v>268</v>
      </c>
      <c r="AW3" s="35" t="s">
        <v>66</v>
      </c>
      <c r="AX3" s="244" t="s">
        <v>67</v>
      </c>
      <c r="AY3" s="33" t="s">
        <v>65</v>
      </c>
      <c r="AZ3" s="34" t="s">
        <v>268</v>
      </c>
      <c r="BA3" s="35" t="s">
        <v>66</v>
      </c>
      <c r="BB3" s="239" t="s">
        <v>67</v>
      </c>
      <c r="BC3" s="30"/>
      <c r="BD3" s="31"/>
    </row>
    <row r="4" spans="1:56" ht="12" customHeight="1" thickTop="1">
      <c r="A4" s="36"/>
      <c r="B4" s="36"/>
      <c r="C4" s="36"/>
      <c r="D4" s="36"/>
      <c r="E4" s="36"/>
      <c r="F4" s="36"/>
      <c r="G4" s="36"/>
      <c r="I4" s="37">
        <v>356</v>
      </c>
      <c r="J4" s="38">
        <v>51.375</v>
      </c>
      <c r="K4" s="38">
        <f t="shared" ref="K4:K18" si="0">J4+K$19</f>
        <v>57.033999999999992</v>
      </c>
      <c r="L4" s="39" t="s">
        <v>46</v>
      </c>
      <c r="M4" s="102">
        <f>1*10^(-100)</f>
        <v>1E-100</v>
      </c>
      <c r="N4" s="41"/>
      <c r="O4" s="43"/>
      <c r="P4" s="40"/>
      <c r="Q4" s="42"/>
      <c r="R4" s="44"/>
      <c r="S4" s="245"/>
      <c r="T4" s="103">
        <f>IF(AND(ISNUMBER(M4),M4&gt;0),SUM(M$4:M4)+SUM(P$4:P4),"|")</f>
        <v>1E-100</v>
      </c>
      <c r="U4" s="104" t="str">
        <f>IF(AND(ISNUMBER(N4),N4&gt;0),SUM(N$4:N4)+SUM(Q$4:Q4),"|")</f>
        <v>|</v>
      </c>
      <c r="V4" s="105" t="str">
        <f>IF(AND(ISNUMBER(O4),O4&gt;0),SUM(O$4:O4)+SUM(R$4:R4),"|")</f>
        <v>|</v>
      </c>
      <c r="W4" s="240"/>
      <c r="X4" s="40">
        <f t="shared" ref="X4:X19" si="1">P5</f>
        <v>4.4328703703703709E-3</v>
      </c>
      <c r="Y4" s="42"/>
      <c r="Z4" s="44"/>
      <c r="AA4" s="245"/>
      <c r="AB4" s="103">
        <f>IF(AND(ISNUMBER(M4),M4&gt;0),SUM(M4:M$20)+SUM(X4:X$20),"|")</f>
        <v>4.3374004629629634E-2</v>
      </c>
      <c r="AC4" s="104"/>
      <c r="AD4" s="105"/>
      <c r="AE4" s="240"/>
      <c r="AF4" s="45">
        <f t="shared" ref="AF4:AF19" si="2">I4</f>
        <v>356</v>
      </c>
      <c r="AG4" s="46">
        <f t="shared" ref="AG4:AG19" si="3">J4</f>
        <v>51.375</v>
      </c>
      <c r="AH4" s="46">
        <f t="shared" ref="AH4:AH19" si="4">K4</f>
        <v>57.033999999999992</v>
      </c>
      <c r="AI4" s="39" t="str">
        <f t="shared" ref="AI4:AI19" si="5">L4</f>
        <v>Wągrowiec</v>
      </c>
      <c r="AJ4" s="102">
        <f>1*10^(-100)</f>
        <v>1E-100</v>
      </c>
      <c r="AK4" s="43"/>
      <c r="AL4" s="43"/>
      <c r="AM4" s="40"/>
      <c r="AN4" s="40"/>
      <c r="AO4" s="44"/>
      <c r="AP4" s="245"/>
      <c r="AQ4" s="103">
        <f>IF(AND(ISNUMBER(AJ4),AJ4&gt;0),SUM(AJ$4:AJ4)+SUM(AM$4:AM4),"|")</f>
        <v>1E-100</v>
      </c>
      <c r="AR4" s="104" t="str">
        <f>IF(AND(ISNUMBER(AK4),AK4&gt;0),SUM(AK$4:AK4)+SUM(AN$4:AN4),"|")</f>
        <v>|</v>
      </c>
      <c r="AS4" s="105" t="str">
        <f>IF(AND(ISNUMBER(AL4),AL4&gt;0),SUM(AL$4:AL4)+SUM(AO$4:AO4),"|")</f>
        <v>|</v>
      </c>
      <c r="AT4" s="240"/>
      <c r="AU4" s="40">
        <f t="shared" ref="AU4:AU18" si="6">X4</f>
        <v>4.4328703703703709E-3</v>
      </c>
      <c r="AV4" s="42"/>
      <c r="AW4" s="44"/>
      <c r="AX4" s="245"/>
      <c r="AY4" s="103">
        <f>IF(AND(ISNUMBER(AJ4),AJ4&gt;0),SUM(AJ4:AJ$22)+SUM(AU4:AU$22),"|")</f>
        <v>4.4913356481481481E-2</v>
      </c>
      <c r="AZ4" s="104"/>
      <c r="BA4" s="105"/>
      <c r="BB4" s="240"/>
      <c r="BC4" s="47"/>
    </row>
    <row r="5" spans="1:56" ht="12" customHeight="1">
      <c r="A5" s="36"/>
      <c r="B5" s="36"/>
      <c r="C5" s="36"/>
      <c r="D5" s="36"/>
      <c r="E5" s="36"/>
      <c r="F5" s="36"/>
      <c r="G5" s="36"/>
      <c r="I5" s="37">
        <v>356</v>
      </c>
      <c r="J5" s="38">
        <v>43.838000000000001</v>
      </c>
      <c r="K5" s="118">
        <f t="shared" si="0"/>
        <v>49.496999999999993</v>
      </c>
      <c r="L5" s="119" t="s">
        <v>68</v>
      </c>
      <c r="M5" s="120">
        <v>2.0833333333333335E-4</v>
      </c>
      <c r="N5" s="121"/>
      <c r="O5" s="122"/>
      <c r="P5" s="120">
        <v>4.4328703703703709E-3</v>
      </c>
      <c r="Q5" s="128"/>
      <c r="R5" s="123"/>
      <c r="S5" s="246"/>
      <c r="T5" s="124">
        <f>IF(AND(ISNUMBER(M5),M5&gt;0),SUM(M$4:M5)+SUM(P$4:P5),"|")</f>
        <v>4.6412037037037038E-3</v>
      </c>
      <c r="U5" s="125" t="str">
        <f>IF(N5&gt;0,SUM(N$4:N5)+SUM(Q$4:Q5),"|")</f>
        <v>|</v>
      </c>
      <c r="V5" s="126" t="str">
        <f>IF(O5&gt;0,SUM(O$4:O5)+SUM(R$4:R5),"|")</f>
        <v>|</v>
      </c>
      <c r="W5" s="241" t="s">
        <v>188</v>
      </c>
      <c r="X5" s="120">
        <f t="shared" si="1"/>
        <v>2.9531944444444445E-3</v>
      </c>
      <c r="Y5" s="128"/>
      <c r="Z5" s="123"/>
      <c r="AA5" s="246"/>
      <c r="AB5" s="124">
        <f>IF(AND(ISNUMBER(M5),M5&gt;0),SUM(M5:M$20)+SUM(X5:X$20),"|")</f>
        <v>3.8941134259259255E-2</v>
      </c>
      <c r="AC5" s="125" t="str">
        <f>IF(N5&gt;0,SUM(N5:N$5)+SUM(Y5:Y$5),"|")</f>
        <v>|</v>
      </c>
      <c r="AD5" s="126" t="str">
        <f>IF(O5&gt;0,SUM(O5:O$5)+SUM(Z5:Z$5),"|")</f>
        <v>|</v>
      </c>
      <c r="AE5" s="241" t="s">
        <v>188</v>
      </c>
      <c r="AF5" s="129">
        <f t="shared" si="2"/>
        <v>356</v>
      </c>
      <c r="AG5" s="130">
        <f t="shared" si="3"/>
        <v>43.838000000000001</v>
      </c>
      <c r="AH5" s="130">
        <f t="shared" si="4"/>
        <v>49.496999999999993</v>
      </c>
      <c r="AI5" s="131" t="str">
        <f t="shared" si="5"/>
        <v>Przysieczyn</v>
      </c>
      <c r="AJ5" s="120">
        <f t="shared" ref="AJ5:AJ19" si="7">M5</f>
        <v>2.0833333333333335E-4</v>
      </c>
      <c r="AK5" s="122"/>
      <c r="AL5" s="122"/>
      <c r="AM5" s="120">
        <f t="shared" ref="AM5:AM19" si="8">P5</f>
        <v>4.4328703703703709E-3</v>
      </c>
      <c r="AN5" s="120"/>
      <c r="AO5" s="123"/>
      <c r="AP5" s="246"/>
      <c r="AQ5" s="124">
        <f>IF(AND(ISNUMBER(AJ5),AJ5&gt;0),SUM(AJ$4:AJ5)+SUM(AM$4:AM5),"|")</f>
        <v>4.6412037037037038E-3</v>
      </c>
      <c r="AR5" s="125" t="str">
        <f>IF(AK5&gt;0,SUM(AK$4:AK5)+SUM(AN$4:AN5),"|")</f>
        <v>|</v>
      </c>
      <c r="AS5" s="126" t="str">
        <f>IF(AL5&gt;0,SUM(AL$4:AL5)+SUM(AO$4:AO5),"|")</f>
        <v>|</v>
      </c>
      <c r="AT5" s="241" t="s">
        <v>188</v>
      </c>
      <c r="AU5" s="120">
        <f t="shared" si="6"/>
        <v>2.9531944444444445E-3</v>
      </c>
      <c r="AV5" s="128"/>
      <c r="AW5" s="123"/>
      <c r="AX5" s="246"/>
      <c r="AY5" s="124">
        <f>IF(AND(ISNUMBER(AJ5),AJ5&gt;0),SUM(AJ5:AJ$22)+SUM(AU5:AU$22),"|")</f>
        <v>4.0480486111111103E-2</v>
      </c>
      <c r="AZ5" s="125" t="str">
        <f>IF(AK5&gt;0,SUM(AK5:AK$5)+SUM(AV5:AV$5),"|")</f>
        <v>|</v>
      </c>
      <c r="BA5" s="126" t="str">
        <f>IF(AL5&gt;0,SUM(AL5:AL$5)+SUM(AW5:AW$5),"|")</f>
        <v>|</v>
      </c>
      <c r="BB5" s="241" t="s">
        <v>188</v>
      </c>
      <c r="BC5" s="47"/>
    </row>
    <row r="6" spans="1:56" ht="12" customHeight="1">
      <c r="A6" s="36"/>
      <c r="B6" s="49"/>
      <c r="C6" s="49"/>
      <c r="D6" s="49"/>
      <c r="E6" s="49"/>
      <c r="F6" s="49"/>
      <c r="G6" s="49"/>
      <c r="I6" s="37">
        <v>356</v>
      </c>
      <c r="J6" s="38">
        <v>38.786000000000001</v>
      </c>
      <c r="K6" s="118">
        <f t="shared" si="0"/>
        <v>44.444999999999993</v>
      </c>
      <c r="L6" s="119" t="s">
        <v>69</v>
      </c>
      <c r="M6" s="120">
        <v>2.0833333333333335E-4</v>
      </c>
      <c r="N6" s="121"/>
      <c r="O6" s="122"/>
      <c r="P6" s="120">
        <v>2.9531944444444445E-3</v>
      </c>
      <c r="Q6" s="128"/>
      <c r="R6" s="123"/>
      <c r="S6" s="246"/>
      <c r="T6" s="124">
        <f>IF(AND(ISNUMBER(M6),M6&gt;0),SUM(M$4:M6)+SUM(P$4:P6),"|")</f>
        <v>7.8027314814814825E-3</v>
      </c>
      <c r="U6" s="125" t="str">
        <f>IF(N6&gt;0,SUM(N$5:N6)+SUM(Q$5:Q6),"|")</f>
        <v>|</v>
      </c>
      <c r="V6" s="126"/>
      <c r="W6" s="241" t="s">
        <v>188</v>
      </c>
      <c r="X6" s="120">
        <f t="shared" si="1"/>
        <v>2.5680208333333336E-3</v>
      </c>
      <c r="Y6" s="128"/>
      <c r="Z6" s="123"/>
      <c r="AA6" s="246"/>
      <c r="AB6" s="124">
        <f>IF(AND(ISNUMBER(M6),M6&gt;0),SUM(M6:M$20)+SUM(X6:X$20),"|")</f>
        <v>3.5779606481481485E-2</v>
      </c>
      <c r="AC6" s="125"/>
      <c r="AD6" s="126"/>
      <c r="AE6" s="241" t="s">
        <v>188</v>
      </c>
      <c r="AF6" s="129">
        <f t="shared" si="2"/>
        <v>356</v>
      </c>
      <c r="AG6" s="130">
        <f t="shared" si="3"/>
        <v>38.786000000000001</v>
      </c>
      <c r="AH6" s="130">
        <f t="shared" si="4"/>
        <v>44.444999999999993</v>
      </c>
      <c r="AI6" s="119" t="str">
        <f t="shared" si="5"/>
        <v>Roszkowo Wągrowieckie</v>
      </c>
      <c r="AJ6" s="120">
        <f t="shared" si="7"/>
        <v>2.0833333333333335E-4</v>
      </c>
      <c r="AK6" s="122"/>
      <c r="AL6" s="122"/>
      <c r="AM6" s="120">
        <f t="shared" si="8"/>
        <v>2.9531944444444445E-3</v>
      </c>
      <c r="AN6" s="120"/>
      <c r="AO6" s="123"/>
      <c r="AP6" s="246"/>
      <c r="AQ6" s="124">
        <f>IF(AND(ISNUMBER(AJ6),AJ6&gt;0),SUM(AJ$4:AJ6)+SUM(AM$4:AM6),"|")</f>
        <v>7.8027314814814825E-3</v>
      </c>
      <c r="AR6" s="125" t="str">
        <f>IF(AK6&gt;0,SUM(AK$4:AK6)+SUM(AN$4:AN6),"|")</f>
        <v>|</v>
      </c>
      <c r="AS6" s="126" t="str">
        <f>IF(AL6&gt;0,SUM(AL$4:AL6)+SUM(AO$4:AO6),"|")</f>
        <v>|</v>
      </c>
      <c r="AT6" s="241" t="s">
        <v>188</v>
      </c>
      <c r="AU6" s="120">
        <f t="shared" si="6"/>
        <v>2.5680208333333336E-3</v>
      </c>
      <c r="AV6" s="128"/>
      <c r="AW6" s="123"/>
      <c r="AX6" s="246"/>
      <c r="AY6" s="124">
        <f>IF(AND(ISNUMBER(AJ6),AJ6&gt;0),SUM(AJ6:AJ$22)+SUM(AU6:AU$22),"|")</f>
        <v>3.7318958333333326E-2</v>
      </c>
      <c r="AZ6" s="125"/>
      <c r="BA6" s="126"/>
      <c r="BB6" s="241" t="s">
        <v>188</v>
      </c>
      <c r="BC6" s="47"/>
    </row>
    <row r="7" spans="1:56" ht="12" customHeight="1">
      <c r="A7" s="36"/>
      <c r="B7" s="49"/>
      <c r="C7" s="49"/>
      <c r="D7" s="36"/>
      <c r="E7" s="49"/>
      <c r="F7" s="49"/>
      <c r="G7" s="36"/>
      <c r="I7" s="37">
        <v>356</v>
      </c>
      <c r="J7" s="38">
        <v>34.826999999999998</v>
      </c>
      <c r="K7" s="118">
        <f t="shared" si="0"/>
        <v>40.48599999999999</v>
      </c>
      <c r="L7" s="119" t="s">
        <v>70</v>
      </c>
      <c r="M7" s="120">
        <v>3.4722222222222224E-4</v>
      </c>
      <c r="N7" s="121"/>
      <c r="O7" s="122"/>
      <c r="P7" s="120">
        <v>2.5680208333333336E-3</v>
      </c>
      <c r="Q7" s="128"/>
      <c r="R7" s="123"/>
      <c r="S7" s="246"/>
      <c r="T7" s="124">
        <f>IF(AND(ISNUMBER(M7),M7&gt;0),SUM(M$4:M7)+SUM(P$4:P7),"|")</f>
        <v>1.0717974537037038E-2</v>
      </c>
      <c r="U7" s="125" t="str">
        <f>IF(N7&gt;0,SUM(N$5:N7)+SUM(Q$5:Q7),"|")</f>
        <v>|</v>
      </c>
      <c r="V7" s="126"/>
      <c r="W7" s="241" t="s">
        <v>188</v>
      </c>
      <c r="X7" s="120">
        <f t="shared" si="1"/>
        <v>3.2890277777777774E-3</v>
      </c>
      <c r="Y7" s="128"/>
      <c r="Z7" s="123"/>
      <c r="AA7" s="246"/>
      <c r="AB7" s="124">
        <f>IF(AND(ISNUMBER(M7),M7&gt;0),SUM(M7:M$20)+SUM(X7:X$20),"|")</f>
        <v>3.3003252314814817E-2</v>
      </c>
      <c r="AC7" s="125"/>
      <c r="AD7" s="126"/>
      <c r="AE7" s="241" t="s">
        <v>188</v>
      </c>
      <c r="AF7" s="129">
        <f t="shared" si="2"/>
        <v>356</v>
      </c>
      <c r="AG7" s="130">
        <f t="shared" si="3"/>
        <v>34.826999999999998</v>
      </c>
      <c r="AH7" s="130">
        <f t="shared" si="4"/>
        <v>40.48599999999999</v>
      </c>
      <c r="AI7" s="119" t="str">
        <f t="shared" si="5"/>
        <v>Skoki</v>
      </c>
      <c r="AJ7" s="120">
        <f t="shared" si="7"/>
        <v>3.4722222222222224E-4</v>
      </c>
      <c r="AK7" s="122"/>
      <c r="AL7" s="122"/>
      <c r="AM7" s="120">
        <f t="shared" si="8"/>
        <v>2.5680208333333336E-3</v>
      </c>
      <c r="AN7" s="120"/>
      <c r="AO7" s="123"/>
      <c r="AP7" s="246"/>
      <c r="AQ7" s="124">
        <f>IF(AND(ISNUMBER(AJ7),AJ7&gt;0),SUM(AJ$4:AJ7)+SUM(AM$4:AM7),"|")</f>
        <v>1.0717974537037038E-2</v>
      </c>
      <c r="AR7" s="125"/>
      <c r="AS7" s="126"/>
      <c r="AT7" s="241" t="s">
        <v>188</v>
      </c>
      <c r="AU7" s="120">
        <f t="shared" si="6"/>
        <v>3.2890277777777774E-3</v>
      </c>
      <c r="AV7" s="128"/>
      <c r="AW7" s="123"/>
      <c r="AX7" s="246"/>
      <c r="AY7" s="124">
        <f>IF(AND(ISNUMBER(AJ7),AJ7&gt;0),SUM(AJ7:AJ$22)+SUM(AU7:AU$22),"|")</f>
        <v>3.4542604166666664E-2</v>
      </c>
      <c r="AZ7" s="125"/>
      <c r="BA7" s="126"/>
      <c r="BB7" s="241" t="s">
        <v>188</v>
      </c>
      <c r="BC7" s="47"/>
    </row>
    <row r="8" spans="1:56" ht="12" customHeight="1">
      <c r="A8" s="36"/>
      <c r="B8" s="49"/>
      <c r="C8" s="49"/>
      <c r="D8" s="49"/>
      <c r="E8" s="49"/>
      <c r="F8" s="49"/>
      <c r="G8" s="49"/>
      <c r="I8" s="37">
        <v>356</v>
      </c>
      <c r="J8" s="38">
        <v>30.103000000000002</v>
      </c>
      <c r="K8" s="118">
        <f t="shared" si="0"/>
        <v>35.761999999999993</v>
      </c>
      <c r="L8" s="131" t="s">
        <v>71</v>
      </c>
      <c r="M8" s="120">
        <v>3.4722222222222224E-4</v>
      </c>
      <c r="N8" s="121"/>
      <c r="O8" s="122"/>
      <c r="P8" s="120">
        <v>3.2890277777777774E-3</v>
      </c>
      <c r="Q8" s="128"/>
      <c r="R8" s="123"/>
      <c r="S8" s="246"/>
      <c r="T8" s="124">
        <f>IF(AND(ISNUMBER(M8),M8&gt;0),SUM(M$4:M8)+SUM(P$4:P8),"|")</f>
        <v>1.4354224537037039E-2</v>
      </c>
      <c r="U8" s="125" t="str">
        <f>IF(N8&gt;0,SUM(N$5:N8)+SUM(Q$5:Q8),"|")</f>
        <v>|</v>
      </c>
      <c r="V8" s="126"/>
      <c r="W8" s="241" t="s">
        <v>188</v>
      </c>
      <c r="X8" s="120">
        <f t="shared" si="1"/>
        <v>2.1216319444444447E-3</v>
      </c>
      <c r="Y8" s="128"/>
      <c r="Z8" s="123"/>
      <c r="AA8" s="246"/>
      <c r="AB8" s="124">
        <f>IF(AND(ISNUMBER(M8),M8&gt;0),SUM(M8:M$20)+SUM(X8:X$20),"|")</f>
        <v>2.9367002314814813E-2</v>
      </c>
      <c r="AC8" s="125"/>
      <c r="AD8" s="126"/>
      <c r="AE8" s="241" t="s">
        <v>188</v>
      </c>
      <c r="AF8" s="129">
        <f t="shared" si="2"/>
        <v>356</v>
      </c>
      <c r="AG8" s="130">
        <f t="shared" si="3"/>
        <v>30.103000000000002</v>
      </c>
      <c r="AH8" s="130">
        <f t="shared" si="4"/>
        <v>35.761999999999993</v>
      </c>
      <c r="AI8" s="131" t="str">
        <f t="shared" si="5"/>
        <v>Sława Wlkp.</v>
      </c>
      <c r="AJ8" s="120">
        <f t="shared" si="7"/>
        <v>3.4722222222222224E-4</v>
      </c>
      <c r="AK8" s="122"/>
      <c r="AL8" s="122"/>
      <c r="AM8" s="120">
        <f t="shared" si="8"/>
        <v>3.2890277777777774E-3</v>
      </c>
      <c r="AN8" s="120"/>
      <c r="AO8" s="123"/>
      <c r="AP8" s="246"/>
      <c r="AQ8" s="124">
        <f>IF(AND(ISNUMBER(AJ8),AJ8&gt;0),SUM(AJ$4:AJ8)+SUM(AM$4:AM8),"|")</f>
        <v>1.4354224537037039E-2</v>
      </c>
      <c r="AR8" s="125"/>
      <c r="AS8" s="126"/>
      <c r="AT8" s="241" t="s">
        <v>188</v>
      </c>
      <c r="AU8" s="120">
        <f t="shared" si="6"/>
        <v>2.1216319444444447E-3</v>
      </c>
      <c r="AV8" s="128"/>
      <c r="AW8" s="123"/>
      <c r="AX8" s="246"/>
      <c r="AY8" s="124">
        <f>IF(AND(ISNUMBER(AJ8),AJ8&gt;0),SUM(AJ8:AJ$22)+SUM(AU8:AU$22),"|")</f>
        <v>3.0906354166666664E-2</v>
      </c>
      <c r="AZ8" s="125"/>
      <c r="BA8" s="126"/>
      <c r="BB8" s="241" t="s">
        <v>188</v>
      </c>
      <c r="BC8" s="47"/>
    </row>
    <row r="9" spans="1:56" ht="12" customHeight="1">
      <c r="A9" s="36"/>
      <c r="B9" s="49"/>
      <c r="C9" s="50"/>
      <c r="D9" s="36"/>
      <c r="E9" s="49"/>
      <c r="F9" s="50"/>
      <c r="G9" s="36"/>
      <c r="I9" s="37">
        <v>356</v>
      </c>
      <c r="J9" s="38">
        <v>27</v>
      </c>
      <c r="K9" s="118">
        <f t="shared" si="0"/>
        <v>32.658999999999992</v>
      </c>
      <c r="L9" s="134" t="s">
        <v>72</v>
      </c>
      <c r="M9" s="120">
        <v>2.0833333333333335E-4</v>
      </c>
      <c r="N9" s="121"/>
      <c r="O9" s="122"/>
      <c r="P9" s="120">
        <v>2.1216319444444447E-3</v>
      </c>
      <c r="Q9" s="128"/>
      <c r="R9" s="123"/>
      <c r="S9" s="246"/>
      <c r="T9" s="124">
        <f>IF(AND(ISNUMBER(M9),M9&gt;0),SUM(M$4:M9)+SUM(P$4:P9),"|")</f>
        <v>1.6684189814814818E-2</v>
      </c>
      <c r="U9" s="125" t="str">
        <f>IF(N9&gt;0,SUM(N$5:N9)+SUM(Q$5:Q9),"|")</f>
        <v>|</v>
      </c>
      <c r="V9" s="126"/>
      <c r="W9" s="241" t="s">
        <v>188</v>
      </c>
      <c r="X9" s="120">
        <f t="shared" si="1"/>
        <v>1.0812152777777777E-3</v>
      </c>
      <c r="Y9" s="128"/>
      <c r="Z9" s="123"/>
      <c r="AA9" s="246"/>
      <c r="AB9" s="124">
        <f>IF(AND(ISNUMBER(M9),M9&gt;0),SUM(M9:M$20)+SUM(X9:X$20),"|")</f>
        <v>2.6898148148148147E-2</v>
      </c>
      <c r="AC9" s="125"/>
      <c r="AD9" s="126"/>
      <c r="AE9" s="241" t="s">
        <v>188</v>
      </c>
      <c r="AF9" s="129">
        <f t="shared" si="2"/>
        <v>356</v>
      </c>
      <c r="AG9" s="130">
        <f t="shared" si="3"/>
        <v>27</v>
      </c>
      <c r="AH9" s="130">
        <f t="shared" si="4"/>
        <v>32.658999999999992</v>
      </c>
      <c r="AI9" s="134" t="str">
        <f t="shared" si="5"/>
        <v>Łopuchowo Osiedle</v>
      </c>
      <c r="AJ9" s="120">
        <f t="shared" si="7"/>
        <v>2.0833333333333335E-4</v>
      </c>
      <c r="AK9" s="122"/>
      <c r="AL9" s="122"/>
      <c r="AM9" s="120">
        <f t="shared" si="8"/>
        <v>2.1216319444444447E-3</v>
      </c>
      <c r="AN9" s="120"/>
      <c r="AO9" s="123"/>
      <c r="AP9" s="246"/>
      <c r="AQ9" s="124">
        <f>IF(AND(ISNUMBER(AJ9),AJ9&gt;0),SUM(AJ$4:AJ9)+SUM(AM$4:AM9),"|")</f>
        <v>1.6684189814814818E-2</v>
      </c>
      <c r="AR9" s="125"/>
      <c r="AS9" s="126"/>
      <c r="AT9" s="241" t="s">
        <v>188</v>
      </c>
      <c r="AU9" s="120">
        <f t="shared" si="6"/>
        <v>1.0812152777777777E-3</v>
      </c>
      <c r="AV9" s="128"/>
      <c r="AW9" s="123"/>
      <c r="AX9" s="246"/>
      <c r="AY9" s="124">
        <f>IF(AND(ISNUMBER(AJ9),AJ9&gt;0),SUM(AJ9:AJ$22)+SUM(AU9:AU$22),"|")</f>
        <v>2.8437499999999998E-2</v>
      </c>
      <c r="AZ9" s="125"/>
      <c r="BA9" s="126"/>
      <c r="BB9" s="241" t="s">
        <v>188</v>
      </c>
      <c r="BC9" s="47"/>
    </row>
    <row r="10" spans="1:56" ht="12" customHeight="1">
      <c r="A10" s="36"/>
      <c r="B10" s="50"/>
      <c r="C10" s="50"/>
      <c r="D10" s="50"/>
      <c r="E10" s="50"/>
      <c r="F10" s="50"/>
      <c r="G10" s="50"/>
      <c r="I10" s="37">
        <v>356</v>
      </c>
      <c r="J10" s="38">
        <v>25.861000000000001</v>
      </c>
      <c r="K10" s="118">
        <f t="shared" si="0"/>
        <v>31.519999999999992</v>
      </c>
      <c r="L10" s="119" t="s">
        <v>73</v>
      </c>
      <c r="M10" s="120">
        <v>2.0833333333333335E-4</v>
      </c>
      <c r="N10" s="121"/>
      <c r="O10" s="122"/>
      <c r="P10" s="120">
        <v>1.0812152777777777E-3</v>
      </c>
      <c r="Q10" s="128"/>
      <c r="R10" s="123"/>
      <c r="S10" s="246"/>
      <c r="T10" s="124">
        <f>IF(AND(ISNUMBER(M10),M10&gt;0),SUM(M$4:M10)+SUM(P$4:P10),"|")</f>
        <v>1.7973738425925926E-2</v>
      </c>
      <c r="U10" s="125" t="str">
        <f>IF(N10&gt;0,SUM(N$5:N10)+SUM(Q$5:Q10),"|")</f>
        <v>|</v>
      </c>
      <c r="V10" s="126"/>
      <c r="W10" s="241" t="s">
        <v>188</v>
      </c>
      <c r="X10" s="120">
        <f t="shared" si="1"/>
        <v>3.3285069444444443E-3</v>
      </c>
      <c r="Y10" s="128"/>
      <c r="Z10" s="123"/>
      <c r="AA10" s="246"/>
      <c r="AB10" s="124">
        <f>IF(AND(ISNUMBER(M10),M10&gt;0),SUM(M10:M$20)+SUM(X10:X$20),"|")</f>
        <v>2.5608599537037036E-2</v>
      </c>
      <c r="AC10" s="125"/>
      <c r="AD10" s="126"/>
      <c r="AE10" s="241" t="s">
        <v>188</v>
      </c>
      <c r="AF10" s="129">
        <f t="shared" si="2"/>
        <v>356</v>
      </c>
      <c r="AG10" s="130">
        <f t="shared" si="3"/>
        <v>25.861000000000001</v>
      </c>
      <c r="AH10" s="130">
        <f t="shared" si="4"/>
        <v>31.519999999999992</v>
      </c>
      <c r="AI10" s="119" t="str">
        <f t="shared" si="5"/>
        <v>Łopuchowo</v>
      </c>
      <c r="AJ10" s="120">
        <f t="shared" si="7"/>
        <v>2.0833333333333335E-4</v>
      </c>
      <c r="AK10" s="122"/>
      <c r="AL10" s="122"/>
      <c r="AM10" s="120">
        <f t="shared" si="8"/>
        <v>1.0812152777777777E-3</v>
      </c>
      <c r="AN10" s="120"/>
      <c r="AO10" s="123"/>
      <c r="AP10" s="246"/>
      <c r="AQ10" s="124">
        <f>IF(AND(ISNUMBER(AJ10),AJ10&gt;0),SUM(AJ$4:AJ10)+SUM(AM$4:AM10),"|")</f>
        <v>1.7973738425925926E-2</v>
      </c>
      <c r="AR10" s="125"/>
      <c r="AS10" s="126"/>
      <c r="AT10" s="241" t="s">
        <v>188</v>
      </c>
      <c r="AU10" s="120">
        <f t="shared" si="6"/>
        <v>3.3285069444444443E-3</v>
      </c>
      <c r="AV10" s="128"/>
      <c r="AW10" s="123"/>
      <c r="AX10" s="246"/>
      <c r="AY10" s="124">
        <f>IF(AND(ISNUMBER(AJ10),AJ10&gt;0),SUM(AJ10:AJ$22)+SUM(AU10:AU$22),"|")</f>
        <v>2.7147951388888886E-2</v>
      </c>
      <c r="AZ10" s="125"/>
      <c r="BA10" s="126"/>
      <c r="BB10" s="241" t="s">
        <v>188</v>
      </c>
      <c r="BC10" s="47"/>
    </row>
    <row r="11" spans="1:56" ht="12" customHeight="1">
      <c r="A11" s="36"/>
      <c r="B11" s="50"/>
      <c r="C11" s="50"/>
      <c r="D11" s="36"/>
      <c r="E11" s="50"/>
      <c r="F11" s="50"/>
      <c r="G11" s="36"/>
      <c r="I11" s="37">
        <v>356</v>
      </c>
      <c r="J11" s="38">
        <v>20</v>
      </c>
      <c r="K11" s="118">
        <f t="shared" si="0"/>
        <v>25.658999999999992</v>
      </c>
      <c r="L11" s="134" t="s">
        <v>74</v>
      </c>
      <c r="M11" s="120">
        <v>2.0833333333333299E-4</v>
      </c>
      <c r="N11" s="121"/>
      <c r="O11" s="122"/>
      <c r="P11" s="120">
        <v>3.3285069444444443E-3</v>
      </c>
      <c r="Q11" s="128"/>
      <c r="R11" s="123"/>
      <c r="S11" s="246"/>
      <c r="T11" s="124">
        <f>IF(AND(ISNUMBER(M11),M11&gt;0),SUM(M$4:M11)+SUM(P$4:P11),"|")</f>
        <v>2.1510578703703705E-2</v>
      </c>
      <c r="U11" s="125" t="str">
        <f>IF(N11&gt;0,SUM(N$5:N11)+SUM(Q$5:Q11),"|")</f>
        <v>|</v>
      </c>
      <c r="V11" s="126"/>
      <c r="W11" s="241" t="s">
        <v>188</v>
      </c>
      <c r="X11" s="120">
        <f t="shared" si="1"/>
        <v>1.0816666666666668E-3</v>
      </c>
      <c r="Y11" s="128"/>
      <c r="Z11" s="123"/>
      <c r="AA11" s="246"/>
      <c r="AB11" s="124">
        <f>IF(AND(ISNUMBER(M11),M11&gt;0),SUM(M11:M$20)+SUM(X11:X$20),"|")</f>
        <v>2.207175925925926E-2</v>
      </c>
      <c r="AC11" s="125"/>
      <c r="AD11" s="126"/>
      <c r="AE11" s="241" t="s">
        <v>188</v>
      </c>
      <c r="AF11" s="129">
        <f t="shared" si="2"/>
        <v>356</v>
      </c>
      <c r="AG11" s="130">
        <f t="shared" si="3"/>
        <v>20</v>
      </c>
      <c r="AH11" s="130">
        <f t="shared" si="4"/>
        <v>25.658999999999992</v>
      </c>
      <c r="AI11" s="134" t="str">
        <f t="shared" si="5"/>
        <v>Przebędowo</v>
      </c>
      <c r="AJ11" s="120">
        <f t="shared" si="7"/>
        <v>2.0833333333333299E-4</v>
      </c>
      <c r="AK11" s="122"/>
      <c r="AL11" s="122"/>
      <c r="AM11" s="120">
        <f t="shared" si="8"/>
        <v>3.3285069444444443E-3</v>
      </c>
      <c r="AN11" s="120"/>
      <c r="AO11" s="123"/>
      <c r="AP11" s="246"/>
      <c r="AQ11" s="124">
        <f>IF(AND(ISNUMBER(AJ11),AJ11&gt;0),SUM(AJ$4:AJ11)+SUM(AM$4:AM11),"|")</f>
        <v>2.1510578703703705E-2</v>
      </c>
      <c r="AR11" s="125"/>
      <c r="AS11" s="126"/>
      <c r="AT11" s="241" t="s">
        <v>188</v>
      </c>
      <c r="AU11" s="120">
        <f t="shared" si="6"/>
        <v>1.0816666666666668E-3</v>
      </c>
      <c r="AV11" s="128"/>
      <c r="AW11" s="123"/>
      <c r="AX11" s="246"/>
      <c r="AY11" s="124">
        <f>IF(AND(ISNUMBER(AJ11),AJ11&gt;0),SUM(AJ11:AJ$22)+SUM(AU11:AU$22),"|")</f>
        <v>2.361111111111111E-2</v>
      </c>
      <c r="AZ11" s="125"/>
      <c r="BA11" s="126"/>
      <c r="BB11" s="241" t="s">
        <v>188</v>
      </c>
      <c r="BC11" s="47"/>
    </row>
    <row r="12" spans="1:56" ht="12" customHeight="1">
      <c r="A12" s="36"/>
      <c r="B12" s="50"/>
      <c r="C12" s="50"/>
      <c r="D12" s="50"/>
      <c r="E12" s="50"/>
      <c r="F12" s="50"/>
      <c r="G12" s="50"/>
      <c r="I12" s="47">
        <v>356</v>
      </c>
      <c r="J12" s="118">
        <v>18.847999999999999</v>
      </c>
      <c r="K12" s="118">
        <f t="shared" si="0"/>
        <v>24.506999999999991</v>
      </c>
      <c r="L12" s="131" t="s">
        <v>75</v>
      </c>
      <c r="M12" s="120">
        <v>3.4722222222222224E-4</v>
      </c>
      <c r="N12" s="121"/>
      <c r="O12" s="122"/>
      <c r="P12" s="120">
        <v>1.0816666666666668E-3</v>
      </c>
      <c r="Q12" s="128"/>
      <c r="R12" s="123"/>
      <c r="S12" s="246"/>
      <c r="T12" s="124">
        <f>IF(AND(ISNUMBER(M12),M12&gt;0),SUM(M$4:M12)+SUM(P$4:P12),"|")</f>
        <v>2.2939467592592595E-2</v>
      </c>
      <c r="U12" s="125"/>
      <c r="V12" s="126"/>
      <c r="W12" s="241" t="s">
        <v>188</v>
      </c>
      <c r="X12" s="120">
        <f t="shared" si="1"/>
        <v>1.2221527777777777E-3</v>
      </c>
      <c r="Y12" s="128"/>
      <c r="Z12" s="123"/>
      <c r="AA12" s="246"/>
      <c r="AB12" s="124">
        <f>IF(AND(ISNUMBER(M12),M12&gt;0),SUM(M12:M$20)+SUM(X12:X$20),"|")</f>
        <v>2.078175925925926E-2</v>
      </c>
      <c r="AC12" s="125"/>
      <c r="AD12" s="126"/>
      <c r="AE12" s="241" t="s">
        <v>188</v>
      </c>
      <c r="AF12" s="129">
        <f t="shared" si="2"/>
        <v>356</v>
      </c>
      <c r="AG12" s="130">
        <f t="shared" si="3"/>
        <v>18.847999999999999</v>
      </c>
      <c r="AH12" s="130">
        <f t="shared" si="4"/>
        <v>24.506999999999991</v>
      </c>
      <c r="AI12" s="131" t="str">
        <f t="shared" si="5"/>
        <v>Murowana Goślina</v>
      </c>
      <c r="AJ12" s="120">
        <f t="shared" si="7"/>
        <v>3.4722222222222224E-4</v>
      </c>
      <c r="AK12" s="122"/>
      <c r="AL12" s="122"/>
      <c r="AM12" s="120">
        <f t="shared" si="8"/>
        <v>1.0816666666666668E-3</v>
      </c>
      <c r="AN12" s="120"/>
      <c r="AO12" s="123"/>
      <c r="AP12" s="246"/>
      <c r="AQ12" s="124">
        <f>IF(AND(ISNUMBER(AJ12),AJ12&gt;0),SUM(AJ$4:AJ12)+SUM(AM$4:AM12),"|")</f>
        <v>2.2939467592592595E-2</v>
      </c>
      <c r="AR12" s="125"/>
      <c r="AS12" s="126"/>
      <c r="AT12" s="241" t="s">
        <v>188</v>
      </c>
      <c r="AU12" s="120">
        <f t="shared" si="6"/>
        <v>1.2221527777777777E-3</v>
      </c>
      <c r="AV12" s="128"/>
      <c r="AW12" s="123"/>
      <c r="AX12" s="246"/>
      <c r="AY12" s="124">
        <f>IF(AND(ISNUMBER(AJ12),AJ12&gt;0),SUM(AJ12:AJ$22)+SUM(AU12:AU$22),"|")</f>
        <v>2.2321111111111111E-2</v>
      </c>
      <c r="AZ12" s="125"/>
      <c r="BA12" s="126"/>
      <c r="BB12" s="241" t="s">
        <v>188</v>
      </c>
      <c r="BC12" s="47"/>
    </row>
    <row r="13" spans="1:56" ht="12" customHeight="1">
      <c r="A13" s="36"/>
      <c r="B13" s="50"/>
      <c r="C13" s="50"/>
      <c r="D13" s="50"/>
      <c r="E13" s="50"/>
      <c r="F13" s="50"/>
      <c r="G13" s="50"/>
      <c r="I13" s="47">
        <v>356</v>
      </c>
      <c r="J13" s="118">
        <v>17.649999999999999</v>
      </c>
      <c r="K13" s="118">
        <f t="shared" si="0"/>
        <v>23.30899999999999</v>
      </c>
      <c r="L13" s="119" t="s">
        <v>76</v>
      </c>
      <c r="M13" s="120">
        <v>2.0833333333333335E-4</v>
      </c>
      <c r="N13" s="121"/>
      <c r="O13" s="122"/>
      <c r="P13" s="120">
        <v>1.2221527777777777E-3</v>
      </c>
      <c r="Q13" s="128"/>
      <c r="R13" s="123"/>
      <c r="S13" s="246"/>
      <c r="T13" s="124">
        <f>IF(AND(ISNUMBER(M13),M13&gt;0),SUM(M$4:M13)+SUM(P$4:P13),"|")</f>
        <v>2.4369953703703706E-2</v>
      </c>
      <c r="U13" s="125"/>
      <c r="V13" s="126"/>
      <c r="W13" s="241" t="s">
        <v>188</v>
      </c>
      <c r="X13" s="120">
        <f t="shared" si="1"/>
        <v>2.4178472222222223E-3</v>
      </c>
      <c r="Y13" s="128"/>
      <c r="Z13" s="123"/>
      <c r="AA13" s="246"/>
      <c r="AB13" s="124">
        <f>IF(AND(ISNUMBER(M13),M13&gt;0),SUM(M13:M$20)+SUM(X13:X$20),"|")</f>
        <v>1.9212384259259259E-2</v>
      </c>
      <c r="AC13" s="125"/>
      <c r="AD13" s="126"/>
      <c r="AE13" s="241" t="s">
        <v>188</v>
      </c>
      <c r="AF13" s="129">
        <f t="shared" si="2"/>
        <v>356</v>
      </c>
      <c r="AG13" s="130">
        <f t="shared" si="3"/>
        <v>17.649999999999999</v>
      </c>
      <c r="AH13" s="130">
        <f t="shared" si="4"/>
        <v>23.30899999999999</v>
      </c>
      <c r="AI13" s="119" t="str">
        <f t="shared" si="5"/>
        <v>Zielone Wzgórza</v>
      </c>
      <c r="AJ13" s="120">
        <f t="shared" si="7"/>
        <v>2.0833333333333335E-4</v>
      </c>
      <c r="AK13" s="122"/>
      <c r="AL13" s="122"/>
      <c r="AM13" s="120">
        <f t="shared" si="8"/>
        <v>1.2221527777777777E-3</v>
      </c>
      <c r="AN13" s="120"/>
      <c r="AO13" s="123"/>
      <c r="AP13" s="246"/>
      <c r="AQ13" s="124">
        <f>IF(AND(ISNUMBER(AJ13),AJ13&gt;0),SUM(AJ$4:AJ13)+SUM(AM$4:AM13),"|")</f>
        <v>2.4369953703703706E-2</v>
      </c>
      <c r="AR13" s="125"/>
      <c r="AS13" s="126"/>
      <c r="AT13" s="241" t="s">
        <v>188</v>
      </c>
      <c r="AU13" s="120">
        <f t="shared" si="6"/>
        <v>2.4178472222222223E-3</v>
      </c>
      <c r="AV13" s="128"/>
      <c r="AW13" s="123"/>
      <c r="AX13" s="246"/>
      <c r="AY13" s="124">
        <f>IF(AND(ISNUMBER(AJ13),AJ13&gt;0),SUM(AJ13:AJ$22)+SUM(AU13:AU$22),"|")</f>
        <v>2.0751736111111113E-2</v>
      </c>
      <c r="AZ13" s="125"/>
      <c r="BA13" s="126"/>
      <c r="BB13" s="241" t="s">
        <v>188</v>
      </c>
      <c r="BC13" s="47"/>
    </row>
    <row r="14" spans="1:56" ht="12" customHeight="1">
      <c r="A14" s="36"/>
      <c r="B14" s="50"/>
      <c r="C14" s="50"/>
      <c r="D14" s="36"/>
      <c r="E14" s="50"/>
      <c r="F14" s="50"/>
      <c r="G14" s="36"/>
      <c r="I14" s="47">
        <v>356</v>
      </c>
      <c r="J14" s="118">
        <v>14.016</v>
      </c>
      <c r="K14" s="118">
        <f t="shared" si="0"/>
        <v>19.67499999999999</v>
      </c>
      <c r="L14" s="131" t="s">
        <v>77</v>
      </c>
      <c r="M14" s="120">
        <v>2.0833333333333335E-4</v>
      </c>
      <c r="N14" s="121"/>
      <c r="O14" s="122"/>
      <c r="P14" s="120">
        <v>2.4178472222222223E-3</v>
      </c>
      <c r="Q14" s="128"/>
      <c r="R14" s="123"/>
      <c r="S14" s="246"/>
      <c r="T14" s="124">
        <f>IF(AND(ISNUMBER(M14),M14&gt;0),SUM(M$4:M14)+SUM(P$4:P14),"|")</f>
        <v>2.6996134259259261E-2</v>
      </c>
      <c r="U14" s="125"/>
      <c r="V14" s="126"/>
      <c r="W14" s="241" t="s">
        <v>188</v>
      </c>
      <c r="X14" s="120">
        <f t="shared" si="1"/>
        <v>2.0557638888888887E-3</v>
      </c>
      <c r="Y14" s="128"/>
      <c r="Z14" s="123"/>
      <c r="AA14" s="246"/>
      <c r="AB14" s="124">
        <f>IF(AND(ISNUMBER(M14),M14&gt;0),SUM(M14:M$20)+SUM(X14:X$20),"|")</f>
        <v>1.6586203703703704E-2</v>
      </c>
      <c r="AC14" s="125"/>
      <c r="AD14" s="126"/>
      <c r="AE14" s="241" t="s">
        <v>188</v>
      </c>
      <c r="AF14" s="129">
        <f t="shared" si="2"/>
        <v>356</v>
      </c>
      <c r="AG14" s="130">
        <f t="shared" si="3"/>
        <v>14.016</v>
      </c>
      <c r="AH14" s="130">
        <f t="shared" si="4"/>
        <v>19.67499999999999</v>
      </c>
      <c r="AI14" s="131" t="str">
        <f t="shared" si="5"/>
        <v>Bolechowo</v>
      </c>
      <c r="AJ14" s="120">
        <f t="shared" si="7"/>
        <v>2.0833333333333335E-4</v>
      </c>
      <c r="AK14" s="122"/>
      <c r="AL14" s="122"/>
      <c r="AM14" s="120">
        <f t="shared" si="8"/>
        <v>2.4178472222222223E-3</v>
      </c>
      <c r="AN14" s="120"/>
      <c r="AO14" s="123"/>
      <c r="AP14" s="246"/>
      <c r="AQ14" s="124">
        <f>IF(AND(ISNUMBER(AJ14),AJ14&gt;0),SUM(AJ$4:AJ14)+SUM(AM$4:AM14),"|")</f>
        <v>2.6996134259259261E-2</v>
      </c>
      <c r="AR14" s="125"/>
      <c r="AS14" s="126"/>
      <c r="AT14" s="241" t="s">
        <v>188</v>
      </c>
      <c r="AU14" s="120">
        <f t="shared" si="6"/>
        <v>2.0557638888888887E-3</v>
      </c>
      <c r="AV14" s="128"/>
      <c r="AW14" s="123"/>
      <c r="AX14" s="246"/>
      <c r="AY14" s="124">
        <f>IF(AND(ISNUMBER(AJ14),AJ14&gt;0),SUM(AJ14:AJ$22)+SUM(AU14:AU$22),"|")</f>
        <v>1.8125555555555554E-2</v>
      </c>
      <c r="AZ14" s="125"/>
      <c r="BA14" s="126"/>
      <c r="BB14" s="241" t="s">
        <v>188</v>
      </c>
      <c r="BC14" s="47"/>
    </row>
    <row r="15" spans="1:56" ht="12" customHeight="1">
      <c r="A15" s="36"/>
      <c r="B15" s="50"/>
      <c r="C15" s="50"/>
      <c r="D15" s="50"/>
      <c r="E15" s="50"/>
      <c r="F15" s="50"/>
      <c r="G15" s="50"/>
      <c r="I15" s="47">
        <v>356</v>
      </c>
      <c r="J15" s="118">
        <v>10.81</v>
      </c>
      <c r="K15" s="118">
        <f t="shared" si="0"/>
        <v>16.468999999999994</v>
      </c>
      <c r="L15" s="119" t="s">
        <v>78</v>
      </c>
      <c r="M15" s="120">
        <v>2.0833333333333299E-4</v>
      </c>
      <c r="N15" s="121"/>
      <c r="O15" s="122"/>
      <c r="P15" s="120">
        <v>2.0557638888888887E-3</v>
      </c>
      <c r="Q15" s="128"/>
      <c r="R15" s="123"/>
      <c r="S15" s="246"/>
      <c r="T15" s="124">
        <f>IF(AND(ISNUMBER(M15),M15&gt;0),SUM(M$4:M15)+SUM(P$4:P15),"|")</f>
        <v>2.9260231481481484E-2</v>
      </c>
      <c r="U15" s="125"/>
      <c r="V15" s="126"/>
      <c r="W15" s="241" t="s">
        <v>188</v>
      </c>
      <c r="X15" s="120">
        <f t="shared" si="1"/>
        <v>2.4892361111111113E-3</v>
      </c>
      <c r="Y15" s="128"/>
      <c r="Z15" s="123"/>
      <c r="AA15" s="246"/>
      <c r="AB15" s="124">
        <f>IF(AND(ISNUMBER(M15),M15&gt;0),SUM(M15:M$20)+SUM(X15:X$20),"|")</f>
        <v>1.4322106481481481E-2</v>
      </c>
      <c r="AC15" s="125"/>
      <c r="AD15" s="126"/>
      <c r="AE15" s="241" t="s">
        <v>188</v>
      </c>
      <c r="AF15" s="129">
        <f t="shared" si="2"/>
        <v>356</v>
      </c>
      <c r="AG15" s="130">
        <f t="shared" si="3"/>
        <v>10.81</v>
      </c>
      <c r="AH15" s="130">
        <f t="shared" si="4"/>
        <v>16.468999999999994</v>
      </c>
      <c r="AI15" s="119" t="str">
        <f t="shared" si="5"/>
        <v>Owińska</v>
      </c>
      <c r="AJ15" s="120">
        <f t="shared" si="7"/>
        <v>2.0833333333333299E-4</v>
      </c>
      <c r="AK15" s="122"/>
      <c r="AL15" s="122"/>
      <c r="AM15" s="120">
        <f t="shared" si="8"/>
        <v>2.0557638888888887E-3</v>
      </c>
      <c r="AN15" s="120"/>
      <c r="AO15" s="123"/>
      <c r="AP15" s="246"/>
      <c r="AQ15" s="124">
        <f>IF(AND(ISNUMBER(AJ15),AJ15&gt;0),SUM(AJ$4:AJ15)+SUM(AM$4:AM15),"|")</f>
        <v>2.9260231481481484E-2</v>
      </c>
      <c r="AR15" s="125"/>
      <c r="AS15" s="126"/>
      <c r="AT15" s="241" t="s">
        <v>188</v>
      </c>
      <c r="AU15" s="120">
        <f t="shared" si="6"/>
        <v>2.4892361111111113E-3</v>
      </c>
      <c r="AV15" s="128"/>
      <c r="AW15" s="123"/>
      <c r="AX15" s="246"/>
      <c r="AY15" s="124">
        <f>IF(AND(ISNUMBER(AJ15),AJ15&gt;0),SUM(AJ15:AJ$22)+SUM(AU15:AU$22),"|")</f>
        <v>1.5861458333333335E-2</v>
      </c>
      <c r="AZ15" s="125"/>
      <c r="BA15" s="126"/>
      <c r="BB15" s="241" t="s">
        <v>188</v>
      </c>
      <c r="BC15" s="47"/>
    </row>
    <row r="16" spans="1:56" ht="12" customHeight="1">
      <c r="A16" s="36"/>
      <c r="B16" s="50"/>
      <c r="C16" s="50"/>
      <c r="D16" s="50"/>
      <c r="E16" s="50"/>
      <c r="F16" s="50"/>
      <c r="G16" s="50"/>
      <c r="I16" s="47">
        <v>356</v>
      </c>
      <c r="J16" s="118">
        <v>7.12</v>
      </c>
      <c r="K16" s="118">
        <f t="shared" si="0"/>
        <v>12.778999999999993</v>
      </c>
      <c r="L16" s="119" t="s">
        <v>79</v>
      </c>
      <c r="M16" s="120">
        <v>2.0833333333333299E-4</v>
      </c>
      <c r="N16" s="121"/>
      <c r="O16" s="122"/>
      <c r="P16" s="120">
        <v>2.4892361111111113E-3</v>
      </c>
      <c r="Q16" s="128"/>
      <c r="R16" s="123"/>
      <c r="S16" s="246"/>
      <c r="T16" s="124">
        <f>IF(AND(ISNUMBER(M16),M16&gt;0),SUM(M$4:M16)+SUM(P$4:P16),"|")</f>
        <v>3.1957800925925928E-2</v>
      </c>
      <c r="U16" s="125"/>
      <c r="V16" s="126"/>
      <c r="W16" s="241" t="s">
        <v>188</v>
      </c>
      <c r="X16" s="120">
        <f t="shared" si="1"/>
        <v>1.365347222222222E-3</v>
      </c>
      <c r="Y16" s="128"/>
      <c r="Z16" s="123"/>
      <c r="AA16" s="246"/>
      <c r="AB16" s="124">
        <f>IF(AND(ISNUMBER(M16),M16&gt;0),SUM(M16:M$20)+SUM(X16:X$20),"|")</f>
        <v>1.1624537037037036E-2</v>
      </c>
      <c r="AC16" s="125"/>
      <c r="AD16" s="126"/>
      <c r="AE16" s="241" t="s">
        <v>188</v>
      </c>
      <c r="AF16" s="129">
        <f t="shared" si="2"/>
        <v>356</v>
      </c>
      <c r="AG16" s="130">
        <f t="shared" si="3"/>
        <v>7.12</v>
      </c>
      <c r="AH16" s="130">
        <f t="shared" si="4"/>
        <v>12.778999999999993</v>
      </c>
      <c r="AI16" s="119" t="str">
        <f t="shared" si="5"/>
        <v>Czerwonak Osiedle</v>
      </c>
      <c r="AJ16" s="120">
        <f t="shared" si="7"/>
        <v>2.0833333333333299E-4</v>
      </c>
      <c r="AK16" s="122"/>
      <c r="AL16" s="122"/>
      <c r="AM16" s="120">
        <f t="shared" si="8"/>
        <v>2.4892361111111113E-3</v>
      </c>
      <c r="AN16" s="120"/>
      <c r="AO16" s="123"/>
      <c r="AP16" s="246"/>
      <c r="AQ16" s="124">
        <f>IF(AND(ISNUMBER(AJ16),AJ16&gt;0),SUM(AJ$4:AJ16)+SUM(AM$4:AM16),"|")</f>
        <v>3.1957800925925928E-2</v>
      </c>
      <c r="AR16" s="125"/>
      <c r="AS16" s="126"/>
      <c r="AT16" s="241" t="s">
        <v>188</v>
      </c>
      <c r="AU16" s="120">
        <f t="shared" si="6"/>
        <v>1.365347222222222E-3</v>
      </c>
      <c r="AV16" s="128"/>
      <c r="AW16" s="123"/>
      <c r="AX16" s="246"/>
      <c r="AY16" s="124">
        <f>IF(AND(ISNUMBER(AJ16),AJ16&gt;0),SUM(AJ16:AJ$22)+SUM(AU16:AU$22),"|")</f>
        <v>1.316388888888889E-2</v>
      </c>
      <c r="AZ16" s="125"/>
      <c r="BA16" s="126"/>
      <c r="BB16" s="241" t="s">
        <v>188</v>
      </c>
      <c r="BC16" s="47"/>
    </row>
    <row r="17" spans="1:57" ht="12" customHeight="1">
      <c r="A17" s="36"/>
      <c r="B17" s="50"/>
      <c r="C17" s="50"/>
      <c r="D17" s="36"/>
      <c r="E17" s="50"/>
      <c r="F17" s="50"/>
      <c r="G17" s="36"/>
      <c r="I17" s="47">
        <v>356</v>
      </c>
      <c r="J17" s="118">
        <v>5.798</v>
      </c>
      <c r="K17" s="118">
        <f t="shared" si="0"/>
        <v>11.456999999999992</v>
      </c>
      <c r="L17" s="131" t="s">
        <v>80</v>
      </c>
      <c r="M17" s="120">
        <v>3.4722222222222224E-4</v>
      </c>
      <c r="N17" s="121"/>
      <c r="O17" s="122"/>
      <c r="P17" s="120">
        <v>1.365347222222222E-3</v>
      </c>
      <c r="Q17" s="128"/>
      <c r="R17" s="123"/>
      <c r="S17" s="246"/>
      <c r="T17" s="124">
        <f>IF(AND(ISNUMBER(M17),M17&gt;0),SUM(M$4:M17)+SUM(P$4:P17),"|")</f>
        <v>3.3670370370370371E-2</v>
      </c>
      <c r="U17" s="125"/>
      <c r="V17" s="126"/>
      <c r="W17" s="241" t="s">
        <v>188</v>
      </c>
      <c r="X17" s="120">
        <f t="shared" si="1"/>
        <v>2.1985763888888888E-3</v>
      </c>
      <c r="Y17" s="128"/>
      <c r="Z17" s="123"/>
      <c r="AA17" s="246"/>
      <c r="AB17" s="124">
        <f>IF(AND(ISNUMBER(M17),M17&gt;0),SUM(M17:M$20)+SUM(X17:X$20),"|")</f>
        <v>1.0050856481481482E-2</v>
      </c>
      <c r="AC17" s="125"/>
      <c r="AD17" s="126"/>
      <c r="AE17" s="241" t="s">
        <v>188</v>
      </c>
      <c r="AF17" s="129">
        <f t="shared" si="2"/>
        <v>356</v>
      </c>
      <c r="AG17" s="130">
        <f t="shared" si="3"/>
        <v>5.798</v>
      </c>
      <c r="AH17" s="130">
        <f t="shared" si="4"/>
        <v>11.456999999999992</v>
      </c>
      <c r="AI17" s="131" t="str">
        <f t="shared" si="5"/>
        <v>Czerwonak</v>
      </c>
      <c r="AJ17" s="120">
        <f t="shared" si="7"/>
        <v>3.4722222222222224E-4</v>
      </c>
      <c r="AK17" s="122"/>
      <c r="AL17" s="122"/>
      <c r="AM17" s="120">
        <f t="shared" si="8"/>
        <v>1.365347222222222E-3</v>
      </c>
      <c r="AN17" s="120"/>
      <c r="AO17" s="123"/>
      <c r="AP17" s="246"/>
      <c r="AQ17" s="124">
        <f>IF(AND(ISNUMBER(AJ17),AJ17&gt;0),SUM(AJ$4:AJ17)+SUM(AM$4:AM17),"|")</f>
        <v>3.3670370370370371E-2</v>
      </c>
      <c r="AR17" s="125"/>
      <c r="AS17" s="126"/>
      <c r="AT17" s="241" t="s">
        <v>188</v>
      </c>
      <c r="AU17" s="120">
        <f t="shared" si="6"/>
        <v>2.1985763888888888E-3</v>
      </c>
      <c r="AV17" s="128"/>
      <c r="AW17" s="123"/>
      <c r="AX17" s="246"/>
      <c r="AY17" s="124">
        <f>IF(AND(ISNUMBER(AJ17),AJ17&gt;0),SUM(AJ17:AJ$22)+SUM(AU17:AU$22),"|")</f>
        <v>1.1590208333333336E-2</v>
      </c>
      <c r="AZ17" s="125"/>
      <c r="BA17" s="126"/>
      <c r="BB17" s="241" t="s">
        <v>188</v>
      </c>
      <c r="BC17" s="47"/>
    </row>
    <row r="18" spans="1:57" ht="12" customHeight="1">
      <c r="A18" s="36"/>
      <c r="B18" s="50"/>
      <c r="C18" s="50"/>
      <c r="D18" s="50"/>
      <c r="E18" s="50"/>
      <c r="F18" s="50"/>
      <c r="G18" s="50"/>
      <c r="I18" s="47">
        <v>356</v>
      </c>
      <c r="J18" s="118">
        <v>2.4790000000000001</v>
      </c>
      <c r="K18" s="118">
        <f t="shared" si="0"/>
        <v>8.137999999999991</v>
      </c>
      <c r="L18" s="119" t="s">
        <v>81</v>
      </c>
      <c r="M18" s="120">
        <v>2.0833333333333299E-4</v>
      </c>
      <c r="N18" s="121"/>
      <c r="O18" s="122"/>
      <c r="P18" s="120">
        <v>2.1985763888888888E-3</v>
      </c>
      <c r="Q18" s="128"/>
      <c r="R18" s="123"/>
      <c r="S18" s="246"/>
      <c r="T18" s="124">
        <f>IF(AND(ISNUMBER(M18),M18&gt;0),SUM(M$4:M18)+SUM(P$4:P18),"|")</f>
        <v>3.6077280092592597E-2</v>
      </c>
      <c r="U18" s="125"/>
      <c r="V18" s="126"/>
      <c r="W18" s="241" t="s">
        <v>188</v>
      </c>
      <c r="X18" s="120">
        <f t="shared" si="1"/>
        <v>2.3082986111111112E-3</v>
      </c>
      <c r="Y18" s="128"/>
      <c r="Z18" s="123"/>
      <c r="AA18" s="246"/>
      <c r="AB18" s="124">
        <f>IF(AND(ISNUMBER(M18),M18&gt;0),SUM(M18:M$20)+SUM(X18:X$20),"|")</f>
        <v>7.5050578703703711E-3</v>
      </c>
      <c r="AC18" s="125"/>
      <c r="AD18" s="126"/>
      <c r="AE18" s="241" t="s">
        <v>188</v>
      </c>
      <c r="AF18" s="129">
        <f t="shared" si="2"/>
        <v>356</v>
      </c>
      <c r="AG18" s="130">
        <f t="shared" si="3"/>
        <v>2.4790000000000001</v>
      </c>
      <c r="AH18" s="130">
        <f t="shared" si="4"/>
        <v>8.137999999999991</v>
      </c>
      <c r="AI18" s="119" t="str">
        <f t="shared" si="5"/>
        <v>Poznań Karolin</v>
      </c>
      <c r="AJ18" s="120">
        <f t="shared" si="7"/>
        <v>2.0833333333333299E-4</v>
      </c>
      <c r="AK18" s="122"/>
      <c r="AL18" s="122"/>
      <c r="AM18" s="120">
        <f t="shared" si="8"/>
        <v>2.1985763888888888E-3</v>
      </c>
      <c r="AN18" s="120"/>
      <c r="AO18" s="123"/>
      <c r="AP18" s="246"/>
      <c r="AQ18" s="124">
        <f>IF(AND(ISNUMBER(AJ18),AJ18&gt;0),SUM(AJ$4:AJ18)+SUM(AM$4:AM18),"|")</f>
        <v>3.6077280092592597E-2</v>
      </c>
      <c r="AR18" s="125"/>
      <c r="AS18" s="126"/>
      <c r="AT18" s="241" t="s">
        <v>188</v>
      </c>
      <c r="AU18" s="120">
        <f t="shared" si="6"/>
        <v>2.3082986111111112E-3</v>
      </c>
      <c r="AV18" s="128"/>
      <c r="AW18" s="123"/>
      <c r="AX18" s="246"/>
      <c r="AY18" s="124">
        <f>IF(AND(ISNUMBER(AJ18),AJ18&gt;0),SUM(AJ18:AJ$22)+SUM(AU18:AU$22),"|")</f>
        <v>9.0444097222222228E-3</v>
      </c>
      <c r="AZ18" s="125"/>
      <c r="BA18" s="126"/>
      <c r="BB18" s="241" t="s">
        <v>188</v>
      </c>
      <c r="BC18" s="47"/>
      <c r="BD18" s="41"/>
      <c r="BE18" s="41"/>
    </row>
    <row r="19" spans="1:57" ht="12" customHeight="1">
      <c r="A19" s="36"/>
      <c r="B19" s="50"/>
      <c r="C19" s="50"/>
      <c r="D19" s="50"/>
      <c r="E19" s="50"/>
      <c r="F19" s="50"/>
      <c r="G19" s="50"/>
      <c r="I19" s="47">
        <v>3</v>
      </c>
      <c r="J19" s="118">
        <v>298.99700000000001</v>
      </c>
      <c r="K19" s="118">
        <f>ABS(J19-J$21)</f>
        <v>5.6589999999999918</v>
      </c>
      <c r="L19" s="131" t="s">
        <v>82</v>
      </c>
      <c r="M19" s="120">
        <v>3.4722222222222224E-4</v>
      </c>
      <c r="N19" s="121"/>
      <c r="O19" s="122"/>
      <c r="P19" s="120">
        <v>2.3082986111111112E-3</v>
      </c>
      <c r="Q19" s="128"/>
      <c r="R19" s="123"/>
      <c r="S19" s="246"/>
      <c r="T19" s="124">
        <f>IF(AND(ISNUMBER(M19),M19&gt;0),SUM(M$4:M19)+SUM(P$4:P19),"|")</f>
        <v>3.8732800925925931E-2</v>
      </c>
      <c r="U19" s="125"/>
      <c r="V19" s="126"/>
      <c r="W19" s="241" t="s">
        <v>188</v>
      </c>
      <c r="X19" s="120">
        <f t="shared" si="1"/>
        <v>1.8981481481481482E-3</v>
      </c>
      <c r="Y19" s="128"/>
      <c r="Z19" s="123"/>
      <c r="AA19" s="246"/>
      <c r="AB19" s="124">
        <f>IF(AND(ISNUMBER(M19),M19&gt;0),SUM(M19:M$20)+SUM(X19:X$20),"|")</f>
        <v>4.9884259259259265E-3</v>
      </c>
      <c r="AC19" s="125"/>
      <c r="AD19" s="126"/>
      <c r="AE19" s="241" t="s">
        <v>188</v>
      </c>
      <c r="AF19" s="129">
        <f t="shared" si="2"/>
        <v>3</v>
      </c>
      <c r="AG19" s="130">
        <f t="shared" si="3"/>
        <v>298.99700000000001</v>
      </c>
      <c r="AH19" s="130">
        <f t="shared" si="4"/>
        <v>5.6589999999999918</v>
      </c>
      <c r="AI19" s="131" t="str">
        <f t="shared" si="5"/>
        <v>Poznań Wschód</v>
      </c>
      <c r="AJ19" s="120">
        <f t="shared" si="7"/>
        <v>3.4722222222222224E-4</v>
      </c>
      <c r="AK19" s="122"/>
      <c r="AL19" s="122"/>
      <c r="AM19" s="120">
        <f t="shared" si="8"/>
        <v>2.3082986111111112E-3</v>
      </c>
      <c r="AN19" s="120"/>
      <c r="AO19" s="123"/>
      <c r="AP19" s="246"/>
      <c r="AQ19" s="124">
        <f>IF(AND(ISNUMBER(AJ19),AJ19&gt;0),SUM(AJ$4:AJ19)+SUM(AM$4:AM19),"|")</f>
        <v>3.8732800925925931E-2</v>
      </c>
      <c r="AR19" s="125"/>
      <c r="AS19" s="126"/>
      <c r="AT19" s="241" t="s">
        <v>188</v>
      </c>
      <c r="AU19" s="120">
        <f>AM20</f>
        <v>1.2731481481481483E-3</v>
      </c>
      <c r="AV19" s="128"/>
      <c r="AW19" s="123"/>
      <c r="AX19" s="246"/>
      <c r="AY19" s="124">
        <f>IF(AND(ISNUMBER(AJ19),AJ19&gt;0),SUM(AJ19:AJ$22)+SUM(AU19:AU$22),"|")</f>
        <v>6.5277777777777782E-3</v>
      </c>
      <c r="AZ19" s="125"/>
      <c r="BA19" s="126"/>
      <c r="BB19" s="241" t="s">
        <v>188</v>
      </c>
      <c r="BC19" s="47"/>
      <c r="BD19" s="41"/>
      <c r="BE19" s="41"/>
    </row>
    <row r="20" spans="1:57" ht="12" customHeight="1">
      <c r="A20" s="36"/>
      <c r="B20" s="50"/>
      <c r="C20" s="50"/>
      <c r="D20" s="36"/>
      <c r="E20" s="50"/>
      <c r="F20" s="50"/>
      <c r="G20" s="36"/>
      <c r="I20" s="47">
        <v>3</v>
      </c>
      <c r="J20" s="118">
        <v>301.577</v>
      </c>
      <c r="K20" s="118">
        <f>ABS(J20-J$21)</f>
        <v>3.0790000000000077</v>
      </c>
      <c r="L20" s="119" t="s">
        <v>83</v>
      </c>
      <c r="M20" s="120">
        <v>3.4722222222222224E-4</v>
      </c>
      <c r="N20" s="121"/>
      <c r="O20" s="122"/>
      <c r="P20" s="120">
        <v>1.8981481481481482E-3</v>
      </c>
      <c r="Q20" s="128"/>
      <c r="R20" s="123"/>
      <c r="S20" s="246"/>
      <c r="T20" s="124">
        <f>IF(AND(ISNUMBER(M20),M20&gt;0),SUM(M$4:M20)+SUM(P$4:P20),"|")</f>
        <v>4.0978171296296301E-2</v>
      </c>
      <c r="U20" s="125"/>
      <c r="V20" s="126"/>
      <c r="W20" s="241" t="s">
        <v>188</v>
      </c>
      <c r="X20" s="120">
        <v>2.3958333333333336E-3</v>
      </c>
      <c r="Y20" s="128"/>
      <c r="Z20" s="123"/>
      <c r="AA20" s="246"/>
      <c r="AB20" s="124">
        <f>IF(AND(ISNUMBER(M20),M20&gt;0),SUM(M20:M$20)+SUM(X20:X$20),"|")</f>
        <v>2.7430555555555559E-3</v>
      </c>
      <c r="AC20" s="125"/>
      <c r="AD20" s="126"/>
      <c r="AE20" s="241" t="s">
        <v>188</v>
      </c>
      <c r="AF20" s="129">
        <v>3</v>
      </c>
      <c r="AG20" s="118">
        <v>300.10000000000002</v>
      </c>
      <c r="AH20" s="118">
        <f>ABS(AG20-AG$23)</f>
        <v>4.5559999999999832</v>
      </c>
      <c r="AI20" s="134" t="s">
        <v>84</v>
      </c>
      <c r="AJ20" s="120">
        <v>3.4722222222222224E-4</v>
      </c>
      <c r="AK20" s="121"/>
      <c r="AL20" s="122"/>
      <c r="AM20" s="120">
        <v>1.2731481481481483E-3</v>
      </c>
      <c r="AN20" s="128"/>
      <c r="AO20" s="123"/>
      <c r="AP20" s="246"/>
      <c r="AQ20" s="124">
        <f>IF(AND(ISNUMBER(AJ20),AJ20&gt;0),SUM(AJ$4:AJ20)+SUM(AM$4:AM20),"|")</f>
        <v>4.03531712962963E-2</v>
      </c>
      <c r="AR20" s="125"/>
      <c r="AS20" s="126"/>
      <c r="AT20" s="241" t="s">
        <v>188</v>
      </c>
      <c r="AU20" s="120">
        <f>AM21</f>
        <v>9.8379629629629642E-4</v>
      </c>
      <c r="AV20" s="128"/>
      <c r="AW20" s="123"/>
      <c r="AX20" s="246"/>
      <c r="AY20" s="124">
        <f>IF(AND(ISNUMBER(AJ20),AJ20&gt;0),SUM(AJ20:AJ$22)+SUM(AU20:AU$22),"|")</f>
        <v>4.9074074074074072E-3</v>
      </c>
      <c r="AZ20" s="125"/>
      <c r="BA20" s="126"/>
      <c r="BB20" s="241" t="s">
        <v>188</v>
      </c>
      <c r="BC20" s="47"/>
    </row>
    <row r="21" spans="1:57" ht="12" customHeight="1">
      <c r="A21" s="36"/>
      <c r="B21" s="50"/>
      <c r="C21" s="50"/>
      <c r="D21" s="50"/>
      <c r="E21" s="50"/>
      <c r="F21" s="50"/>
      <c r="G21" s="50"/>
      <c r="I21" s="47">
        <v>3</v>
      </c>
      <c r="J21" s="118">
        <v>304.65600000000001</v>
      </c>
      <c r="K21" s="118">
        <f>ABS(J21-J$21)</f>
        <v>0</v>
      </c>
      <c r="L21" s="131" t="s">
        <v>45</v>
      </c>
      <c r="M21" s="136">
        <f>1*10^(-100)</f>
        <v>1E-100</v>
      </c>
      <c r="N21" s="121"/>
      <c r="O21" s="122"/>
      <c r="P21" s="120">
        <v>2.2569444444444447E-3</v>
      </c>
      <c r="Q21" s="128"/>
      <c r="R21" s="123"/>
      <c r="S21" s="246"/>
      <c r="T21" s="124">
        <f>IF(AND(ISNUMBER(M21),M21&gt;0),SUM(M$4:M21)+SUM(P$4:P21),"|")</f>
        <v>4.3235115740740744E-2</v>
      </c>
      <c r="U21" s="125"/>
      <c r="V21" s="126"/>
      <c r="W21" s="241" t="s">
        <v>188</v>
      </c>
      <c r="X21" s="120">
        <f>P22</f>
        <v>2.9166666666666668E-3</v>
      </c>
      <c r="Y21" s="128"/>
      <c r="Z21" s="123"/>
      <c r="AA21" s="246"/>
      <c r="AB21" s="124">
        <f>IF(AND(ISNUMBER(M21),M21&gt;0),SUM(M21:M$34)+SUM(X21:X$34),"|")</f>
        <v>5.6832418981481475E-2</v>
      </c>
      <c r="AC21" s="125"/>
      <c r="AD21" s="126"/>
      <c r="AE21" s="241" t="s">
        <v>188</v>
      </c>
      <c r="AF21" s="129">
        <f>I20</f>
        <v>3</v>
      </c>
      <c r="AG21" s="130">
        <f>J20</f>
        <v>301.577</v>
      </c>
      <c r="AH21" s="130">
        <f>K20</f>
        <v>3.0790000000000077</v>
      </c>
      <c r="AI21" s="119" t="str">
        <f>L20</f>
        <v>Poznań Garbary</v>
      </c>
      <c r="AJ21" s="120">
        <f>M20</f>
        <v>3.4722222222222224E-4</v>
      </c>
      <c r="AK21" s="122"/>
      <c r="AL21" s="122"/>
      <c r="AM21" s="120">
        <v>9.8379629629629642E-4</v>
      </c>
      <c r="AN21" s="120"/>
      <c r="AO21" s="123"/>
      <c r="AP21" s="246"/>
      <c r="AQ21" s="124">
        <f>IF(AND(ISNUMBER(AJ21),AJ21&gt;0),SUM(AJ$4:AJ21)+SUM(AM$4:AM21),"|")</f>
        <v>4.1684189814814816E-2</v>
      </c>
      <c r="AR21" s="125"/>
      <c r="AS21" s="126"/>
      <c r="AT21" s="241" t="s">
        <v>188</v>
      </c>
      <c r="AU21" s="120">
        <f>AM22</f>
        <v>1.0648148148148147E-3</v>
      </c>
      <c r="AV21" s="128"/>
      <c r="AW21" s="123"/>
      <c r="AX21" s="246"/>
      <c r="AY21" s="124">
        <f>IF(AND(ISNUMBER(AJ21),AJ21&gt;0),SUM(AJ21:AJ$22)+SUM(AU21:AU$22),"|")</f>
        <v>3.5763888888888889E-3</v>
      </c>
      <c r="AZ21" s="125"/>
      <c r="BA21" s="126"/>
      <c r="BB21" s="241" t="s">
        <v>188</v>
      </c>
      <c r="BC21" s="47"/>
    </row>
    <row r="22" spans="1:57" ht="12" customHeight="1">
      <c r="A22" s="36"/>
      <c r="B22" s="50"/>
      <c r="C22" s="50"/>
      <c r="D22" s="36"/>
      <c r="E22" s="50"/>
      <c r="F22" s="50"/>
      <c r="G22" s="36"/>
      <c r="I22" s="47">
        <f ca="1">IF('INF S2 353-271'!I17=0,"",'INF S2 353-271'!I17)</f>
        <v>271</v>
      </c>
      <c r="J22" s="118">
        <f ca="1">IF('INF S2 353-271'!J17=0,"",'INF S2 353-271'!J17)</f>
        <v>160.75800000000001</v>
      </c>
      <c r="K22" s="118">
        <f ca="1">IF('INF S2 353-271'!K17=0,"",'INF S2 353-271'!K17)</f>
        <v>3.7819999999999823</v>
      </c>
      <c r="L22" s="119" t="str">
        <f ca="1">IF('INF S2 353-271'!L17=0,"",'INF S2 353-271'!L17)</f>
        <v>Poznań Dębiec</v>
      </c>
      <c r="M22" s="120">
        <f ca="1">IF('INF S2 353-271'!M17=0,"",'INF S2 353-271'!M17)</f>
        <v>3.4722222222222202E-4</v>
      </c>
      <c r="N22" s="128">
        <f ca="1">IF('INF S2 353-271'!N17=0,"",'INF S2 353-271'!N17)</f>
        <v>3.4722222222222224E-4</v>
      </c>
      <c r="O22" s="122"/>
      <c r="P22" s="120">
        <v>2.9166666666666668E-3</v>
      </c>
      <c r="Q22" s="128">
        <f ca="1">IF('INF S2 353-271'!Q17=0,"",'INF S2 353-271'!Q17)</f>
        <v>2.7430555555555559E-3</v>
      </c>
      <c r="R22" s="123" t="str">
        <f ca="1">IF('INF S2 353-271'!R17=0,"",'INF S2 353-271'!R17)</f>
        <v/>
      </c>
      <c r="S22" s="246" t="str">
        <f ca="1">IF('INF S2 353-271'!S17=0,"",'INF S2 353-271'!S17)</f>
        <v/>
      </c>
      <c r="T22" s="124">
        <f>IF(AND(ISNUMBER(M22),M22&gt;0),SUM(M$22:M22)+SUM(P$22:P22),"|")</f>
        <v>3.2638888888888887E-3</v>
      </c>
      <c r="U22" s="125"/>
      <c r="V22" s="126"/>
      <c r="W22" s="241" t="s">
        <v>188</v>
      </c>
      <c r="X22" s="120">
        <f>P23</f>
        <v>1.689814814814815E-3</v>
      </c>
      <c r="Y22" s="128"/>
      <c r="Z22" s="123"/>
      <c r="AA22" s="246"/>
      <c r="AB22" s="124">
        <f>IF(AND(ISNUMBER(M22),M22&gt;0),SUM(M22:M$34)+SUM(X22:X$34),"|")</f>
        <v>5.391575231481481E-2</v>
      </c>
      <c r="AC22" s="125"/>
      <c r="AD22" s="126"/>
      <c r="AE22" s="241" t="s">
        <v>188</v>
      </c>
      <c r="AF22" s="129">
        <v>3</v>
      </c>
      <c r="AG22" s="118">
        <v>302.89999999999998</v>
      </c>
      <c r="AH22" s="118">
        <f>ABS(AG22-AG$23)</f>
        <v>1.7560000000000286</v>
      </c>
      <c r="AI22" s="134" t="s">
        <v>85</v>
      </c>
      <c r="AJ22" s="120">
        <v>3.4722222222222224E-4</v>
      </c>
      <c r="AK22" s="121"/>
      <c r="AL22" s="122"/>
      <c r="AM22" s="120">
        <v>1.0648148148148147E-3</v>
      </c>
      <c r="AN22" s="128"/>
      <c r="AO22" s="123"/>
      <c r="AP22" s="246"/>
      <c r="AQ22" s="124">
        <f>IF(AND(ISNUMBER(AJ22),AJ22&gt;0),SUM(AJ$4:AJ22)+SUM(AM$4:AM22),"|")</f>
        <v>4.3096226851851854E-2</v>
      </c>
      <c r="AR22" s="125"/>
      <c r="AS22" s="126"/>
      <c r="AT22" s="241" t="s">
        <v>188</v>
      </c>
      <c r="AU22" s="120">
        <v>1.8171296296296297E-3</v>
      </c>
      <c r="AV22" s="128"/>
      <c r="AW22" s="123"/>
      <c r="AX22" s="246"/>
      <c r="AY22" s="124">
        <f>IF(AND(ISNUMBER(AJ22),AJ22&gt;0),SUM(AJ22:AJ$22)+SUM(AU22:AU$22),"|")</f>
        <v>2.1643518518518518E-3</v>
      </c>
      <c r="AZ22" s="125"/>
      <c r="BA22" s="126"/>
      <c r="BB22" s="241" t="s">
        <v>188</v>
      </c>
      <c r="BC22" s="47"/>
    </row>
    <row r="23" spans="1:57" ht="12" customHeight="1">
      <c r="A23" s="36"/>
      <c r="B23" s="50"/>
      <c r="C23" s="50"/>
      <c r="D23" s="50"/>
      <c r="E23" s="50"/>
      <c r="F23" s="50"/>
      <c r="G23" s="50"/>
      <c r="I23" s="47">
        <f ca="1">IF('INF S2 353-271'!I18=0,"",'INF S2 353-271'!I18)</f>
        <v>271</v>
      </c>
      <c r="J23" s="118">
        <f ca="1">IF('INF S2 353-271'!J18=0,"",'INF S2 353-271'!J18)</f>
        <v>157.93299999999999</v>
      </c>
      <c r="K23" s="118">
        <f ca="1">IF('INF S2 353-271'!K18=0,"",'INF S2 353-271'!K18)</f>
        <v>6.6069999999999993</v>
      </c>
      <c r="L23" s="131" t="str">
        <f ca="1">IF('INF S2 353-271'!L18=0,"",'INF S2 353-271'!L18)</f>
        <v>Luboń</v>
      </c>
      <c r="M23" s="120">
        <f ca="1">IF('INF S2 353-271'!M18=0,"",'INF S2 353-271'!M18)</f>
        <v>3.4722222222222202E-4</v>
      </c>
      <c r="N23" s="128" t="str">
        <f ca="1">IF('INF S2 353-271'!N18=0,"",'INF S2 353-271'!N18)</f>
        <v/>
      </c>
      <c r="O23" s="122"/>
      <c r="P23" s="120">
        <v>1.689814814814815E-3</v>
      </c>
      <c r="Q23" s="128" t="str">
        <f ca="1">IF('INF S2 353-271'!Q18=0,"",'INF S2 353-271'!Q18)</f>
        <v/>
      </c>
      <c r="R23" s="123" t="str">
        <f ca="1">IF('INF S2 353-271'!R18=0,"",'INF S2 353-271'!R18)</f>
        <v/>
      </c>
      <c r="S23" s="246" t="str">
        <f ca="1">IF('INF S2 353-271'!S18=0,"",'INF S2 353-271'!S18)</f>
        <v/>
      </c>
      <c r="T23" s="124">
        <f>IF(AND(ISNUMBER(M23),M23&gt;0),SUM(M$22:M23)+SUM(P$22:P23),"|")</f>
        <v>5.3009259259259259E-3</v>
      </c>
      <c r="U23" s="125"/>
      <c r="V23" s="126"/>
      <c r="W23" s="241" t="s">
        <v>188</v>
      </c>
      <c r="X23" s="120">
        <v>2.9167361111111113E-3</v>
      </c>
      <c r="Y23" s="128"/>
      <c r="Z23" s="123"/>
      <c r="AA23" s="246"/>
      <c r="AB23" s="124">
        <f>IF(AND(ISNUMBER(M23),M23&gt;0),SUM(M23:M$34)+SUM(X23:X$34),"|")</f>
        <v>5.1878715277777779E-2</v>
      </c>
      <c r="AC23" s="125"/>
      <c r="AD23" s="126"/>
      <c r="AE23" s="241" t="s">
        <v>188</v>
      </c>
      <c r="AF23" s="129">
        <f>I21</f>
        <v>3</v>
      </c>
      <c r="AG23" s="130">
        <f>J21</f>
        <v>304.65600000000001</v>
      </c>
      <c r="AH23" s="130">
        <f>K21</f>
        <v>0</v>
      </c>
      <c r="AI23" s="131" t="str">
        <f>L21</f>
        <v>Poznań Główny</v>
      </c>
      <c r="AJ23" s="136">
        <f>1*10^(-100)</f>
        <v>1E-100</v>
      </c>
      <c r="AK23" s="122"/>
      <c r="AL23" s="122"/>
      <c r="AM23" s="120">
        <v>1.6782407407407406E-3</v>
      </c>
      <c r="AN23" s="120"/>
      <c r="AO23" s="123"/>
      <c r="AP23" s="246"/>
      <c r="AQ23" s="124">
        <f>IF(AND(ISNUMBER(AJ23),AJ23&gt;0),SUM(AJ$4:AJ23)+SUM(AM$4:AM23),"|")</f>
        <v>4.4774467592592598E-2</v>
      </c>
      <c r="AR23" s="125"/>
      <c r="AS23" s="126"/>
      <c r="AT23" s="241" t="s">
        <v>188</v>
      </c>
      <c r="AU23" s="120">
        <f>X21</f>
        <v>2.9166666666666668E-3</v>
      </c>
      <c r="AV23" s="128"/>
      <c r="AW23" s="123"/>
      <c r="AX23" s="246"/>
      <c r="AY23" s="124">
        <f>IF(AND(ISNUMBER(AJ23),AJ23&gt;0),SUM(AJ23:AJ$36)+SUM(AU23:AU$36),"|")</f>
        <v>5.6831261574074067E-2</v>
      </c>
      <c r="AZ23" s="125"/>
      <c r="BA23" s="126"/>
      <c r="BB23" s="241" t="s">
        <v>188</v>
      </c>
      <c r="BC23" s="47"/>
      <c r="BD23" s="120"/>
      <c r="BE23" s="41"/>
    </row>
    <row r="24" spans="1:57" ht="12" customHeight="1">
      <c r="A24" s="36"/>
      <c r="B24" s="50"/>
      <c r="C24" s="51"/>
      <c r="D24" s="36"/>
      <c r="E24" s="50"/>
      <c r="F24" s="51"/>
      <c r="G24" s="36"/>
      <c r="I24" s="47">
        <v>357</v>
      </c>
      <c r="J24" s="118">
        <v>108.18</v>
      </c>
      <c r="K24" s="118">
        <f>112.182-J24+K$23</f>
        <v>10.608999999999995</v>
      </c>
      <c r="L24" s="119" t="s">
        <v>86</v>
      </c>
      <c r="M24" s="120">
        <v>2.0833333333333335E-4</v>
      </c>
      <c r="N24" s="121"/>
      <c r="O24" s="122"/>
      <c r="P24" s="120">
        <f>X23</f>
        <v>2.9167361111111113E-3</v>
      </c>
      <c r="Q24" s="128"/>
      <c r="R24" s="123"/>
      <c r="S24" s="246"/>
      <c r="T24" s="124">
        <f>IF(AND(ISNUMBER(M24),M24&gt;0),SUM(M$22:M24)+SUM(P$22:P24),"|")</f>
        <v>8.4259953703703701E-3</v>
      </c>
      <c r="U24" s="125"/>
      <c r="V24" s="126"/>
      <c r="W24" s="241" t="s">
        <v>188</v>
      </c>
      <c r="X24" s="120">
        <v>2.9573958333333336E-3</v>
      </c>
      <c r="Y24" s="128"/>
      <c r="Z24" s="123"/>
      <c r="AA24" s="246"/>
      <c r="AB24" s="124">
        <f>IF(AND(ISNUMBER(M24),M24&gt;0),SUM(M24:M$34)+SUM(X24:X$34),"|")</f>
        <v>4.8614756944444448E-2</v>
      </c>
      <c r="AC24" s="125"/>
      <c r="AD24" s="126"/>
      <c r="AE24" s="241" t="s">
        <v>188</v>
      </c>
      <c r="AF24" s="47">
        <f ca="1">IF('INF S2 353-271'!AF20=0,"",'INF S2 353-271'!AF20)</f>
        <v>271</v>
      </c>
      <c r="AG24" s="118">
        <f ca="1">IF('INF S2 353-271'!AG20=0,"",'INF S2 353-271'!AG20)</f>
        <v>160.75800000000001</v>
      </c>
      <c r="AH24" s="118">
        <f ca="1">IF('INF S2 353-271'!AH20=0,"",'INF S2 353-271'!AH20)</f>
        <v>3.7819999999999823</v>
      </c>
      <c r="AI24" s="119" t="str">
        <f ca="1">IF('INF S2 353-271'!AI20=0,"",'INF S2 353-271'!AI20)</f>
        <v>Poznań Dębiec</v>
      </c>
      <c r="AJ24" s="120">
        <f ca="1">IF('INF S2 353-271'!AJ20=0,"",'INF S2 353-271'!AJ20)</f>
        <v>3.4722222222222202E-4</v>
      </c>
      <c r="AK24" s="128">
        <f ca="1">IF('INF S2 353-271'!AK20=0,"",'INF S2 353-271'!AK20)</f>
        <v>3.4722222222222224E-4</v>
      </c>
      <c r="AL24" s="122"/>
      <c r="AM24" s="120">
        <f ca="1">P22</f>
        <v>2.9166666666666668E-3</v>
      </c>
      <c r="AN24" s="128">
        <f ca="1">IF('INF S2 353-271'!AN20=0,"",'INF S2 353-271'!AN20)</f>
        <v>2.7430555555555559E-3</v>
      </c>
      <c r="AO24" s="123" t="str">
        <f ca="1">IF('INF S2 353-271'!AO20=0,"",'INF S2 353-271'!AO20)</f>
        <v/>
      </c>
      <c r="AP24" s="246" t="str">
        <f ca="1">IF('INF S2 353-271'!AP20=0,"",'INF S2 353-271'!AP20)</f>
        <v/>
      </c>
      <c r="AQ24" s="124">
        <f>IF(AND(ISNUMBER(AJ24),AJ24&gt;0),SUM(AJ$24:AJ24)+SUM(AM$24:AM24),"|")</f>
        <v>3.2638888888888887E-3</v>
      </c>
      <c r="AR24" s="125"/>
      <c r="AS24" s="126"/>
      <c r="AT24" s="241" t="s">
        <v>188</v>
      </c>
      <c r="AU24" s="120">
        <f>X22</f>
        <v>1.689814814814815E-3</v>
      </c>
      <c r="AV24" s="47" t="e">
        <f ca="1">IF('INF S2 353-271'!#REF!=0,"",'INF S2 353-271'!#REF!)</f>
        <v>#REF!</v>
      </c>
      <c r="AW24" s="259" t="str">
        <f ca="1">IF('INF S2 353-271'!AW20=0,"",'INF S2 353-271'!AW20)</f>
        <v/>
      </c>
      <c r="AX24" s="251" t="str">
        <f ca="1">IF('INF S2 353-271'!AX20=0,"",'INF S2 353-271'!AX20)</f>
        <v/>
      </c>
      <c r="AY24" s="124">
        <f>IF(AND(ISNUMBER(AJ24),AJ24&gt;0),SUM(AJ24:AJ$36)+SUM(AU24:AU$36),"|")</f>
        <v>5.3914594907407402E-2</v>
      </c>
      <c r="AZ24" s="125"/>
      <c r="BA24" s="126"/>
      <c r="BB24" s="241" t="s">
        <v>188</v>
      </c>
      <c r="BC24" s="47"/>
      <c r="BD24" s="120"/>
      <c r="BE24" s="41"/>
    </row>
    <row r="25" spans="1:57" ht="12" customHeight="1">
      <c r="A25" s="36"/>
      <c r="B25" s="51"/>
      <c r="C25" s="51"/>
      <c r="D25" s="51"/>
      <c r="E25" s="51"/>
      <c r="F25" s="51"/>
      <c r="G25" s="51"/>
      <c r="I25" s="47">
        <v>357</v>
      </c>
      <c r="J25" s="118">
        <v>103.00700000000001</v>
      </c>
      <c r="K25" s="118">
        <f t="shared" ref="K25:K34" si="9">112.182-J25+K$23</f>
        <v>15.781999999999996</v>
      </c>
      <c r="L25" s="131" t="s">
        <v>87</v>
      </c>
      <c r="M25" s="120">
        <v>2.0833333333333335E-4</v>
      </c>
      <c r="N25" s="121"/>
      <c r="O25" s="122"/>
      <c r="P25" s="120">
        <f t="shared" ref="P25:P50" si="10">X24</f>
        <v>2.9573958333333336E-3</v>
      </c>
      <c r="Q25" s="128"/>
      <c r="R25" s="123"/>
      <c r="S25" s="246"/>
      <c r="T25" s="124">
        <f>IF(AND(ISNUMBER(M25),M25&gt;0),SUM(M$22:M25)+SUM(P$22:P25),"|")</f>
        <v>1.1591724537037038E-2</v>
      </c>
      <c r="U25" s="125"/>
      <c r="V25" s="126"/>
      <c r="W25" s="241" t="s">
        <v>188</v>
      </c>
      <c r="X25" s="120">
        <v>2.3328819444444447E-3</v>
      </c>
      <c r="Y25" s="128"/>
      <c r="Z25" s="123"/>
      <c r="AA25" s="246"/>
      <c r="AB25" s="124">
        <f>IF(AND(ISNUMBER(M25),M25&gt;0),SUM(M25:M$34)+SUM(X25:X$34),"|")</f>
        <v>4.5449027777777783E-2</v>
      </c>
      <c r="AC25" s="125"/>
      <c r="AD25" s="126"/>
      <c r="AE25" s="241" t="s">
        <v>188</v>
      </c>
      <c r="AF25" s="47">
        <f ca="1">IF('INF S2 353-271'!AF21=0,"",'INF S2 353-271'!AF21)</f>
        <v>271</v>
      </c>
      <c r="AG25" s="118">
        <f ca="1">IF('INF S2 353-271'!AG21=0,"",'INF S2 353-271'!AG21)</f>
        <v>157.93299999999999</v>
      </c>
      <c r="AH25" s="118">
        <f ca="1">IF('INF S2 353-271'!AH21=0,"",'INF S2 353-271'!AH21)</f>
        <v>6.6069999999999993</v>
      </c>
      <c r="AI25" s="131" t="str">
        <f ca="1">IF('INF S2 353-271'!AI21=0,"",'INF S2 353-271'!AI21)</f>
        <v>Luboń</v>
      </c>
      <c r="AJ25" s="120">
        <f ca="1">IF('INF S2 353-271'!AJ21=0,"",'INF S2 353-271'!AJ21)</f>
        <v>3.4722222222222202E-4</v>
      </c>
      <c r="AK25" s="128" t="str">
        <f ca="1">IF('INF S2 353-271'!AK21=0,"",'INF S2 353-271'!AK21)</f>
        <v/>
      </c>
      <c r="AL25" s="122"/>
      <c r="AM25" s="120">
        <f ca="1">P23</f>
        <v>1.689814814814815E-3</v>
      </c>
      <c r="AN25" s="128" t="str">
        <f ca="1">IF('INF S2 353-271'!AN21=0,"",'INF S2 353-271'!AN21)</f>
        <v/>
      </c>
      <c r="AO25" s="123" t="str">
        <f ca="1">IF('INF S2 353-271'!AO21=0,"",'INF S2 353-271'!AO21)</f>
        <v/>
      </c>
      <c r="AP25" s="246" t="str">
        <f ca="1">IF('INF S2 353-271'!AP21=0,"",'INF S2 353-271'!AP21)</f>
        <v/>
      </c>
      <c r="AQ25" s="124">
        <f>IF(AND(ISNUMBER(AJ25),AJ25&gt;0),SUM(AJ$24:AJ25)+SUM(AM$24:AM25),"|")</f>
        <v>5.3009259259259259E-3</v>
      </c>
      <c r="AR25" s="125"/>
      <c r="AS25" s="126"/>
      <c r="AT25" s="241" t="s">
        <v>188</v>
      </c>
      <c r="AU25" s="120">
        <f>X23</f>
        <v>2.9167361111111113E-3</v>
      </c>
      <c r="AV25" s="128"/>
      <c r="AW25" s="123"/>
      <c r="AX25" s="246"/>
      <c r="AY25" s="124">
        <f>IF(AND(ISNUMBER(AJ25),AJ25&gt;0),SUM(AJ25:AJ$36)+SUM(AU25:AU$36),"|")</f>
        <v>5.1877557870370371E-2</v>
      </c>
      <c r="AZ25" s="125"/>
      <c r="BA25" s="126"/>
      <c r="BB25" s="241" t="s">
        <v>188</v>
      </c>
      <c r="BC25" s="47"/>
      <c r="BD25" s="120"/>
      <c r="BE25" s="41"/>
    </row>
    <row r="26" spans="1:57" ht="12" customHeight="1">
      <c r="A26" s="36"/>
      <c r="B26" s="51"/>
      <c r="C26" s="51"/>
      <c r="D26" s="51"/>
      <c r="E26" s="51"/>
      <c r="F26" s="51"/>
      <c r="G26" s="51"/>
      <c r="I26" s="37">
        <v>357</v>
      </c>
      <c r="J26" s="38">
        <v>99.82</v>
      </c>
      <c r="K26" s="118">
        <f t="shared" si="9"/>
        <v>18.969000000000008</v>
      </c>
      <c r="L26" s="119" t="s">
        <v>88</v>
      </c>
      <c r="M26" s="120">
        <v>2.0833333333333335E-4</v>
      </c>
      <c r="N26" s="121"/>
      <c r="O26" s="122"/>
      <c r="P26" s="120">
        <f t="shared" si="10"/>
        <v>2.3328819444444447E-3</v>
      </c>
      <c r="Q26" s="128"/>
      <c r="R26" s="123"/>
      <c r="S26" s="246"/>
      <c r="T26" s="124">
        <f>IF(AND(ISNUMBER(M26),M26&gt;0),SUM(M$22:M26)+SUM(P$22:P26),"|")</f>
        <v>1.4132939814814815E-2</v>
      </c>
      <c r="U26" s="125"/>
      <c r="V26" s="126"/>
      <c r="W26" s="241" t="s">
        <v>188</v>
      </c>
      <c r="X26" s="120">
        <v>3.495625E-3</v>
      </c>
      <c r="Y26" s="128"/>
      <c r="Z26" s="123"/>
      <c r="AA26" s="246"/>
      <c r="AB26" s="124">
        <f>IF(AND(ISNUMBER(M26),M26&gt;0),SUM(M26:M$34)+SUM(X26:X$34),"|")</f>
        <v>4.2907812499999996E-2</v>
      </c>
      <c r="AC26" s="125"/>
      <c r="AD26" s="126"/>
      <c r="AE26" s="241" t="s">
        <v>188</v>
      </c>
      <c r="AF26" s="47">
        <f>I24</f>
        <v>357</v>
      </c>
      <c r="AG26" s="118">
        <f t="shared" ref="AG26:AI36" si="11">J24</f>
        <v>108.18</v>
      </c>
      <c r="AH26" s="118">
        <f t="shared" si="11"/>
        <v>10.608999999999995</v>
      </c>
      <c r="AI26" s="119" t="str">
        <f t="shared" si="11"/>
        <v>Wiry</v>
      </c>
      <c r="AJ26" s="120">
        <v>2.0833333333333335E-4</v>
      </c>
      <c r="AK26" s="47"/>
      <c r="AL26" s="129"/>
      <c r="AM26" s="40">
        <f t="shared" ref="AM26:AM35" si="12">P24</f>
        <v>2.9167361111111113E-3</v>
      </c>
      <c r="AN26" s="47"/>
      <c r="AO26" s="259"/>
      <c r="AP26" s="251"/>
      <c r="AQ26" s="124">
        <f>IF(AND(ISNUMBER(AJ26),AJ26&gt;0),SUM(AJ$24:AJ26)+SUM(AM$24:AM26),"|")</f>
        <v>8.4259953703703701E-3</v>
      </c>
      <c r="AR26" s="125"/>
      <c r="AS26" s="126"/>
      <c r="AT26" s="241" t="s">
        <v>188</v>
      </c>
      <c r="AU26" s="120">
        <f t="shared" ref="AU26:AU50" si="13">X24</f>
        <v>2.9573958333333336E-3</v>
      </c>
      <c r="AV26" s="128"/>
      <c r="AW26" s="123"/>
      <c r="AX26" s="246"/>
      <c r="AY26" s="124">
        <f>IF(AND(ISNUMBER(AJ26),AJ26&gt;0),SUM(AJ26:AJ$36)+SUM(AU26:AU$36),"|")</f>
        <v>4.861359953703704E-2</v>
      </c>
      <c r="AZ26" s="125"/>
      <c r="BA26" s="126"/>
      <c r="BB26" s="241" t="s">
        <v>188</v>
      </c>
      <c r="BC26" s="47"/>
      <c r="BD26" s="120"/>
      <c r="BE26" s="41"/>
    </row>
    <row r="27" spans="1:57" ht="12" customHeight="1">
      <c r="A27" s="36"/>
      <c r="B27" s="36"/>
      <c r="C27" s="36"/>
      <c r="D27" s="36"/>
      <c r="E27" s="36"/>
      <c r="F27" s="36"/>
      <c r="G27" s="36"/>
      <c r="I27" s="37">
        <v>357</v>
      </c>
      <c r="J27" s="38">
        <v>95.146000000000001</v>
      </c>
      <c r="K27" s="118">
        <f t="shared" si="9"/>
        <v>23.643000000000001</v>
      </c>
      <c r="L27" s="131" t="s">
        <v>89</v>
      </c>
      <c r="M27" s="120">
        <v>2.0833333333333335E-4</v>
      </c>
      <c r="N27" s="121"/>
      <c r="O27" s="122"/>
      <c r="P27" s="120">
        <f t="shared" si="10"/>
        <v>3.495625E-3</v>
      </c>
      <c r="Q27" s="128"/>
      <c r="R27" s="123"/>
      <c r="S27" s="246"/>
      <c r="T27" s="124">
        <f>IF(AND(ISNUMBER(M27),M27&gt;0),SUM(M$22:M27)+SUM(P$22:P27),"|")</f>
        <v>1.7836898148148147E-2</v>
      </c>
      <c r="U27" s="125"/>
      <c r="V27" s="126"/>
      <c r="W27" s="241" t="s">
        <v>188</v>
      </c>
      <c r="X27" s="120">
        <v>4.2332291666666673E-3</v>
      </c>
      <c r="Y27" s="128"/>
      <c r="Z27" s="123"/>
      <c r="AA27" s="246"/>
      <c r="AB27" s="124">
        <f>IF(AND(ISNUMBER(M27),M27&gt;0),SUM(M27:M$34)+SUM(X27:X$34),"|")</f>
        <v>3.9203854166666663E-2</v>
      </c>
      <c r="AC27" s="125"/>
      <c r="AD27" s="126"/>
      <c r="AE27" s="241" t="s">
        <v>188</v>
      </c>
      <c r="AF27" s="47">
        <f t="shared" ref="AF27:AF36" si="14">I25</f>
        <v>357</v>
      </c>
      <c r="AG27" s="118">
        <f t="shared" si="11"/>
        <v>103.00700000000001</v>
      </c>
      <c r="AH27" s="118">
        <f t="shared" si="11"/>
        <v>15.781999999999996</v>
      </c>
      <c r="AI27" s="131" t="str">
        <f t="shared" si="11"/>
        <v>Szreniawa</v>
      </c>
      <c r="AJ27" s="120">
        <v>2.0833333333333335E-4</v>
      </c>
      <c r="AK27" s="121"/>
      <c r="AL27" s="122"/>
      <c r="AM27" s="40">
        <f t="shared" si="12"/>
        <v>2.9573958333333336E-3</v>
      </c>
      <c r="AN27" s="128"/>
      <c r="AO27" s="123"/>
      <c r="AP27" s="246"/>
      <c r="AQ27" s="124">
        <f>IF(AND(ISNUMBER(AJ27),AJ27&gt;0),SUM(AJ$24:AJ27)+SUM(AM$24:AM27),"|")</f>
        <v>1.1591724537037038E-2</v>
      </c>
      <c r="AR27" s="125"/>
      <c r="AS27" s="126"/>
      <c r="AT27" s="241" t="s">
        <v>188</v>
      </c>
      <c r="AU27" s="120">
        <f t="shared" si="13"/>
        <v>2.3328819444444447E-3</v>
      </c>
      <c r="AV27" s="128"/>
      <c r="AW27" s="123"/>
      <c r="AX27" s="246"/>
      <c r="AY27" s="124">
        <f>IF(AND(ISNUMBER(AJ27),AJ27&gt;0),SUM(AJ27:AJ$36)+SUM(AU27:AU$36),"|")</f>
        <v>4.5447870370370368E-2</v>
      </c>
      <c r="AZ27" s="125"/>
      <c r="BA27" s="126"/>
      <c r="BB27" s="241" t="s">
        <v>188</v>
      </c>
      <c r="BC27" s="47"/>
      <c r="BD27" s="120"/>
      <c r="BE27" s="41"/>
    </row>
    <row r="28" spans="1:57" ht="12" customHeight="1">
      <c r="A28" s="36"/>
      <c r="B28" s="36"/>
      <c r="C28" s="36"/>
      <c r="D28" s="36"/>
      <c r="E28" s="36"/>
      <c r="F28" s="36"/>
      <c r="G28" s="36"/>
      <c r="I28" s="37">
        <v>357</v>
      </c>
      <c r="J28" s="38">
        <v>87.228999999999999</v>
      </c>
      <c r="K28" s="118">
        <f t="shared" si="9"/>
        <v>31.560000000000002</v>
      </c>
      <c r="L28" s="119" t="s">
        <v>90</v>
      </c>
      <c r="M28" s="120">
        <v>2.0833333333333335E-4</v>
      </c>
      <c r="N28" s="121"/>
      <c r="O28" s="122"/>
      <c r="P28" s="120">
        <f t="shared" si="10"/>
        <v>4.2332291666666673E-3</v>
      </c>
      <c r="Q28" s="128"/>
      <c r="R28" s="123"/>
      <c r="S28" s="246"/>
      <c r="T28" s="124">
        <f>IF(AND(ISNUMBER(M28),M28&gt;0),SUM(M$22:M28)+SUM(P$22:P28),"|")</f>
        <v>2.227846064814815E-2</v>
      </c>
      <c r="U28" s="125"/>
      <c r="V28" s="126"/>
      <c r="W28" s="241" t="s">
        <v>188</v>
      </c>
      <c r="X28" s="120">
        <v>3.7144444444444443E-3</v>
      </c>
      <c r="Y28" s="128"/>
      <c r="Z28" s="123"/>
      <c r="AA28" s="246"/>
      <c r="AB28" s="124">
        <f>IF(AND(ISNUMBER(M28),M28&gt;0),SUM(M28:M$34)+SUM(X28:X$34),"|")</f>
        <v>3.4762291666666667E-2</v>
      </c>
      <c r="AC28" s="125"/>
      <c r="AD28" s="126"/>
      <c r="AE28" s="241" t="s">
        <v>188</v>
      </c>
      <c r="AF28" s="47">
        <f t="shared" si="14"/>
        <v>357</v>
      </c>
      <c r="AG28" s="118">
        <f t="shared" si="11"/>
        <v>99.82</v>
      </c>
      <c r="AH28" s="118">
        <f t="shared" si="11"/>
        <v>18.969000000000008</v>
      </c>
      <c r="AI28" s="119" t="str">
        <f t="shared" si="11"/>
        <v>Trzebaw Rosnówko</v>
      </c>
      <c r="AJ28" s="120">
        <v>2.0833333333333299E-4</v>
      </c>
      <c r="AK28" s="121"/>
      <c r="AL28" s="122"/>
      <c r="AM28" s="40">
        <f t="shared" si="12"/>
        <v>2.3328819444444447E-3</v>
      </c>
      <c r="AN28" s="128"/>
      <c r="AO28" s="123"/>
      <c r="AP28" s="246"/>
      <c r="AQ28" s="124">
        <f>IF(AND(ISNUMBER(AJ28),AJ28&gt;0),SUM(AJ$24:AJ28)+SUM(AM$24:AM28),"|")</f>
        <v>1.4132939814814815E-2</v>
      </c>
      <c r="AR28" s="125"/>
      <c r="AS28" s="126"/>
      <c r="AT28" s="241" t="s">
        <v>188</v>
      </c>
      <c r="AU28" s="120">
        <f t="shared" si="13"/>
        <v>3.495625E-3</v>
      </c>
      <c r="AV28" s="128"/>
      <c r="AW28" s="123"/>
      <c r="AX28" s="246"/>
      <c r="AY28" s="124">
        <f>IF(AND(ISNUMBER(AJ28),AJ28&gt;0),SUM(AJ28:AJ$36)+SUM(AU28:AU$36),"|")</f>
        <v>4.2906655092592588E-2</v>
      </c>
      <c r="AZ28" s="125"/>
      <c r="BA28" s="126"/>
      <c r="BB28" s="241" t="s">
        <v>188</v>
      </c>
      <c r="BC28" s="47"/>
      <c r="BD28" s="120"/>
      <c r="BE28" s="41"/>
    </row>
    <row r="29" spans="1:57" ht="12" customHeight="1">
      <c r="A29" s="36"/>
      <c r="B29" s="50"/>
      <c r="C29" s="50"/>
      <c r="D29" s="50"/>
      <c r="E29" s="36"/>
      <c r="F29" s="36"/>
      <c r="G29" s="36"/>
      <c r="I29" s="37">
        <v>357</v>
      </c>
      <c r="J29" s="38">
        <v>80.253</v>
      </c>
      <c r="K29" s="118">
        <f t="shared" si="9"/>
        <v>38.536000000000001</v>
      </c>
      <c r="L29" s="131" t="s">
        <v>91</v>
      </c>
      <c r="M29" s="120">
        <v>2.0833333333333335E-4</v>
      </c>
      <c r="N29" s="121"/>
      <c r="O29" s="122"/>
      <c r="P29" s="120">
        <f t="shared" si="10"/>
        <v>3.7144444444444443E-3</v>
      </c>
      <c r="Q29" s="128"/>
      <c r="R29" s="123"/>
      <c r="S29" s="246"/>
      <c r="T29" s="124">
        <f>IF(AND(ISNUMBER(M29),M29&gt;0),SUM(M$22:M29)+SUM(P$22:P29),"|")</f>
        <v>2.6201238425925925E-2</v>
      </c>
      <c r="U29" s="125"/>
      <c r="V29" s="126"/>
      <c r="W29" s="241" t="s">
        <v>188</v>
      </c>
      <c r="X29" s="120">
        <v>1.8073958333333332E-3</v>
      </c>
      <c r="Y29" s="128"/>
      <c r="Z29" s="123"/>
      <c r="AA29" s="246"/>
      <c r="AB29" s="124">
        <f>IF(AND(ISNUMBER(M29),M29&gt;0),SUM(M29:M$34)+SUM(X29:X$34),"|")</f>
        <v>3.0839513888888889E-2</v>
      </c>
      <c r="AC29" s="125"/>
      <c r="AD29" s="126"/>
      <c r="AE29" s="241" t="s">
        <v>188</v>
      </c>
      <c r="AF29" s="47">
        <f t="shared" si="14"/>
        <v>357</v>
      </c>
      <c r="AG29" s="118">
        <f t="shared" si="11"/>
        <v>95.146000000000001</v>
      </c>
      <c r="AH29" s="118">
        <f t="shared" si="11"/>
        <v>23.643000000000001</v>
      </c>
      <c r="AI29" s="131" t="str">
        <f t="shared" si="11"/>
        <v>Stęszew</v>
      </c>
      <c r="AJ29" s="120">
        <v>2.0833333333333299E-4</v>
      </c>
      <c r="AK29" s="121"/>
      <c r="AL29" s="122"/>
      <c r="AM29" s="40">
        <f t="shared" si="12"/>
        <v>3.495625E-3</v>
      </c>
      <c r="AN29" s="128"/>
      <c r="AO29" s="123"/>
      <c r="AP29" s="246"/>
      <c r="AQ29" s="124">
        <f>IF(AND(ISNUMBER(AJ29),AJ29&gt;0),SUM(AJ$24:AJ29)+SUM(AM$24:AM29),"|")</f>
        <v>1.7836898148148147E-2</v>
      </c>
      <c r="AR29" s="125"/>
      <c r="AS29" s="126"/>
      <c r="AT29" s="241" t="s">
        <v>188</v>
      </c>
      <c r="AU29" s="120">
        <f t="shared" si="13"/>
        <v>4.2332291666666673E-3</v>
      </c>
      <c r="AV29" s="128"/>
      <c r="AW29" s="123"/>
      <c r="AX29" s="246"/>
      <c r="AY29" s="124">
        <f>IF(AND(ISNUMBER(AJ29),AJ29&gt;0),SUM(AJ29:AJ$36)+SUM(AU29:AU$36),"|")</f>
        <v>3.9202696759259255E-2</v>
      </c>
      <c r="AZ29" s="125"/>
      <c r="BA29" s="126"/>
      <c r="BB29" s="241" t="s">
        <v>188</v>
      </c>
      <c r="BC29" s="47"/>
      <c r="BD29" s="120"/>
      <c r="BE29" s="41"/>
    </row>
    <row r="30" spans="1:57" ht="12" customHeight="1">
      <c r="A30" s="36"/>
      <c r="B30" s="50"/>
      <c r="C30" s="50"/>
      <c r="D30" s="50"/>
      <c r="E30" s="36"/>
      <c r="F30" s="36"/>
      <c r="G30" s="36"/>
      <c r="I30" s="37">
        <v>357</v>
      </c>
      <c r="J30" s="38">
        <v>78.2</v>
      </c>
      <c r="K30" s="38">
        <f t="shared" si="9"/>
        <v>40.588999999999999</v>
      </c>
      <c r="L30" s="48" t="s">
        <v>92</v>
      </c>
      <c r="M30" s="40">
        <v>2.0833333333333335E-4</v>
      </c>
      <c r="N30" s="41"/>
      <c r="O30" s="43"/>
      <c r="P30" s="120">
        <f t="shared" si="10"/>
        <v>1.8073958333333332E-3</v>
      </c>
      <c r="Q30" s="42"/>
      <c r="R30" s="44"/>
      <c r="S30" s="245"/>
      <c r="T30" s="103">
        <f>IF(AND(ISNUMBER(M30),M30&gt;0),SUM(M$22:M30)+SUM(P$22:P30),"|")</f>
        <v>2.8216967592592592E-2</v>
      </c>
      <c r="U30" s="104"/>
      <c r="V30" s="105"/>
      <c r="W30" s="240" t="s">
        <v>188</v>
      </c>
      <c r="X30" s="40">
        <v>2.3487500000000001E-3</v>
      </c>
      <c r="Y30" s="42"/>
      <c r="Z30" s="44"/>
      <c r="AA30" s="245"/>
      <c r="AB30" s="103">
        <f>IF(AND(ISNUMBER(M30),M30&gt;0),SUM(M30:M$34)+SUM(X30:X$34),"|")</f>
        <v>2.8823784722222218E-2</v>
      </c>
      <c r="AC30" s="104"/>
      <c r="AD30" s="105"/>
      <c r="AE30" s="240" t="s">
        <v>188</v>
      </c>
      <c r="AF30" s="37">
        <f t="shared" si="14"/>
        <v>357</v>
      </c>
      <c r="AG30" s="38">
        <f t="shared" si="11"/>
        <v>87.228999999999999</v>
      </c>
      <c r="AH30" s="38">
        <f t="shared" si="11"/>
        <v>31.560000000000002</v>
      </c>
      <c r="AI30" s="48" t="str">
        <f t="shared" si="11"/>
        <v>Strykowo Poznańskie</v>
      </c>
      <c r="AJ30" s="120">
        <v>2.0833333333333299E-4</v>
      </c>
      <c r="AK30" s="41"/>
      <c r="AL30" s="43"/>
      <c r="AM30" s="40">
        <f t="shared" si="12"/>
        <v>4.2332291666666673E-3</v>
      </c>
      <c r="AN30" s="42"/>
      <c r="AO30" s="44"/>
      <c r="AP30" s="245"/>
      <c r="AQ30" s="103">
        <f>IF(AND(ISNUMBER(AJ30),AJ30&gt;0),SUM(AJ$24:AJ30)+SUM(AM$24:AM30),"|")</f>
        <v>2.2278460648148146E-2</v>
      </c>
      <c r="AR30" s="104"/>
      <c r="AS30" s="105"/>
      <c r="AT30" s="240" t="s">
        <v>188</v>
      </c>
      <c r="AU30" s="120">
        <f t="shared" si="13"/>
        <v>3.7144444444444443E-3</v>
      </c>
      <c r="AV30" s="42"/>
      <c r="AW30" s="44"/>
      <c r="AX30" s="245"/>
      <c r="AY30" s="103">
        <f>IF(AND(ISNUMBER(AJ30),AJ30&gt;0),SUM(AJ30:AJ$36)+SUM(AU30:AU$36),"|")</f>
        <v>3.4761134259259259E-2</v>
      </c>
      <c r="AZ30" s="104"/>
      <c r="BA30" s="105"/>
      <c r="BB30" s="240" t="s">
        <v>188</v>
      </c>
      <c r="BD30" s="40"/>
      <c r="BE30" s="41"/>
    </row>
    <row r="31" spans="1:57" ht="12" customHeight="1">
      <c r="A31" s="36"/>
      <c r="B31" s="50"/>
      <c r="C31" s="50"/>
      <c r="D31" s="50"/>
      <c r="E31" s="36"/>
      <c r="F31" s="36"/>
      <c r="G31" s="36"/>
      <c r="I31" s="37">
        <v>357</v>
      </c>
      <c r="J31" s="38">
        <v>74.555999999999997</v>
      </c>
      <c r="K31" s="38">
        <f t="shared" si="9"/>
        <v>44.233000000000004</v>
      </c>
      <c r="L31" s="48" t="s">
        <v>93</v>
      </c>
      <c r="M31" s="40">
        <v>2.0833333333333335E-4</v>
      </c>
      <c r="N31" s="41"/>
      <c r="O31" s="43"/>
      <c r="P31" s="120">
        <f t="shared" si="10"/>
        <v>2.3487500000000001E-3</v>
      </c>
      <c r="Q31" s="42"/>
      <c r="R31" s="44"/>
      <c r="S31" s="245"/>
      <c r="T31" s="103">
        <f>IF(AND(ISNUMBER(M31),M31&gt;0),SUM(M$22:M31)+SUM(P$22:P31),"|")</f>
        <v>3.0774050925925923E-2</v>
      </c>
      <c r="U31" s="104"/>
      <c r="V31" s="105"/>
      <c r="W31" s="240" t="s">
        <v>188</v>
      </c>
      <c r="X31" s="40">
        <v>2.1061111111111111E-3</v>
      </c>
      <c r="Y31" s="42"/>
      <c r="Z31" s="44"/>
      <c r="AA31" s="245"/>
      <c r="AB31" s="103">
        <f>IF(AND(ISNUMBER(M31),M31&gt;0),SUM(M31:M$34)+SUM(X31:X$34),"|")</f>
        <v>2.626670138888889E-2</v>
      </c>
      <c r="AC31" s="104"/>
      <c r="AD31" s="105"/>
      <c r="AE31" s="240" t="s">
        <v>188</v>
      </c>
      <c r="AF31" s="37">
        <f t="shared" si="14"/>
        <v>357</v>
      </c>
      <c r="AG31" s="38">
        <f t="shared" si="11"/>
        <v>80.253</v>
      </c>
      <c r="AH31" s="38">
        <f t="shared" si="11"/>
        <v>38.536000000000001</v>
      </c>
      <c r="AI31" s="39" t="str">
        <f t="shared" si="11"/>
        <v>Granowo Nowotomyskie</v>
      </c>
      <c r="AJ31" s="120">
        <v>2.0833333333333299E-4</v>
      </c>
      <c r="AK31" s="41"/>
      <c r="AL31" s="43"/>
      <c r="AM31" s="40">
        <f t="shared" si="12"/>
        <v>3.7144444444444443E-3</v>
      </c>
      <c r="AN31" s="42"/>
      <c r="AO31" s="44"/>
      <c r="AP31" s="245"/>
      <c r="AQ31" s="103">
        <f>IF(AND(ISNUMBER(AJ31),AJ31&gt;0),SUM(AJ$24:AJ31)+SUM(AM$24:AM31),"|")</f>
        <v>2.6201238425925925E-2</v>
      </c>
      <c r="AR31" s="104"/>
      <c r="AS31" s="105"/>
      <c r="AT31" s="240" t="s">
        <v>188</v>
      </c>
      <c r="AU31" s="120">
        <f t="shared" si="13"/>
        <v>1.8073958333333332E-3</v>
      </c>
      <c r="AV31" s="42"/>
      <c r="AW31" s="44"/>
      <c r="AX31" s="245"/>
      <c r="AY31" s="103">
        <f>IF(AND(ISNUMBER(AJ31),AJ31&gt;0),SUM(AJ31:AJ$36)+SUM(AU31:AU$36),"|")</f>
        <v>3.083835648148148E-2</v>
      </c>
      <c r="AZ31" s="104"/>
      <c r="BA31" s="105"/>
      <c r="BB31" s="240" t="s">
        <v>188</v>
      </c>
      <c r="BD31" s="40"/>
      <c r="BE31" s="41"/>
    </row>
    <row r="32" spans="1:57" ht="12" customHeight="1">
      <c r="A32" s="36"/>
      <c r="B32" s="50"/>
      <c r="C32" s="50"/>
      <c r="D32" s="50"/>
      <c r="E32" s="36"/>
      <c r="F32" s="36"/>
      <c r="G32" s="36"/>
      <c r="I32" s="37">
        <v>357</v>
      </c>
      <c r="J32" s="38">
        <v>70.900000000000006</v>
      </c>
      <c r="K32" s="38">
        <f t="shared" si="9"/>
        <v>47.888999999999996</v>
      </c>
      <c r="L32" s="48" t="s">
        <v>94</v>
      </c>
      <c r="M32" s="40">
        <v>2.0833333333333335E-4</v>
      </c>
      <c r="N32" s="41"/>
      <c r="O32" s="43"/>
      <c r="P32" s="120">
        <f t="shared" si="10"/>
        <v>2.1061111111111111E-3</v>
      </c>
      <c r="Q32" s="42"/>
      <c r="R32" s="44"/>
      <c r="S32" s="245"/>
      <c r="T32" s="103">
        <f>IF(AND(ISNUMBER(M32),M32&gt;0),SUM(M$22:M32)+SUM(P$22:P32),"|")</f>
        <v>3.3088495370370369E-2</v>
      </c>
      <c r="U32" s="104"/>
      <c r="V32" s="105"/>
      <c r="W32" s="240" t="s">
        <v>188</v>
      </c>
      <c r="X32" s="40">
        <v>2.701099537037037E-3</v>
      </c>
      <c r="Y32" s="42"/>
      <c r="Z32" s="44"/>
      <c r="AA32" s="245"/>
      <c r="AB32" s="103">
        <f>IF(AND(ISNUMBER(M32),M32&gt;0),SUM(M32:M$34)+SUM(X32:X$34),"|")</f>
        <v>2.3952256944444444E-2</v>
      </c>
      <c r="AC32" s="104"/>
      <c r="AD32" s="105"/>
      <c r="AE32" s="240" t="s">
        <v>188</v>
      </c>
      <c r="AF32" s="37">
        <f t="shared" si="14"/>
        <v>357</v>
      </c>
      <c r="AG32" s="38">
        <f t="shared" si="11"/>
        <v>78.2</v>
      </c>
      <c r="AH32" s="38">
        <f t="shared" si="11"/>
        <v>40.588999999999999</v>
      </c>
      <c r="AI32" s="48" t="str">
        <f t="shared" si="11"/>
        <v>Kotowo</v>
      </c>
      <c r="AJ32" s="120">
        <v>2.0833333333333299E-4</v>
      </c>
      <c r="AK32" s="41"/>
      <c r="AL32" s="43"/>
      <c r="AM32" s="40">
        <f t="shared" si="12"/>
        <v>1.8073958333333332E-3</v>
      </c>
      <c r="AN32" s="42"/>
      <c r="AO32" s="44"/>
      <c r="AP32" s="245"/>
      <c r="AQ32" s="103">
        <f>IF(AND(ISNUMBER(AJ32),AJ32&gt;0),SUM(AJ$24:AJ32)+SUM(AM$24:AM32),"|")</f>
        <v>2.8216967592592589E-2</v>
      </c>
      <c r="AR32" s="104"/>
      <c r="AS32" s="105"/>
      <c r="AT32" s="240" t="s">
        <v>188</v>
      </c>
      <c r="AU32" s="120">
        <f t="shared" si="13"/>
        <v>2.3487500000000001E-3</v>
      </c>
      <c r="AV32" s="42"/>
      <c r="AW32" s="44"/>
      <c r="AX32" s="245"/>
      <c r="AY32" s="103">
        <f>IF(AND(ISNUMBER(AJ32),AJ32&gt;0),SUM(AJ32:AJ$36)+SUM(AU32:AU$36),"|")</f>
        <v>2.882262731481481E-2</v>
      </c>
      <c r="AZ32" s="104"/>
      <c r="BA32" s="105"/>
      <c r="BB32" s="240" t="s">
        <v>188</v>
      </c>
      <c r="BD32" s="40"/>
      <c r="BE32" s="41"/>
    </row>
    <row r="33" spans="1:56" ht="12" customHeight="1">
      <c r="A33" s="36"/>
      <c r="B33" s="50"/>
      <c r="C33" s="50"/>
      <c r="D33" s="50"/>
      <c r="E33" s="36"/>
      <c r="F33" s="36"/>
      <c r="G33" s="36"/>
      <c r="I33" s="37">
        <v>357</v>
      </c>
      <c r="J33" s="38">
        <v>66.775000000000006</v>
      </c>
      <c r="K33" s="38">
        <f t="shared" si="9"/>
        <v>52.013999999999996</v>
      </c>
      <c r="L33" s="39" t="s">
        <v>95</v>
      </c>
      <c r="M33" s="40">
        <v>2.0833333333333335E-4</v>
      </c>
      <c r="N33" s="41"/>
      <c r="O33" s="43"/>
      <c r="P33" s="120">
        <f t="shared" si="10"/>
        <v>2.701099537037037E-3</v>
      </c>
      <c r="Q33" s="42"/>
      <c r="R33" s="44"/>
      <c r="S33" s="245"/>
      <c r="T33" s="103">
        <f>IF(AND(ISNUMBER(M33),M33&gt;0),SUM(M$22:M33)+SUM(P$22:P33),"|")</f>
        <v>3.5997928240740738E-2</v>
      </c>
      <c r="U33" s="104"/>
      <c r="V33" s="105"/>
      <c r="W33" s="240" t="s">
        <v>188</v>
      </c>
      <c r="X33" s="40">
        <v>2.0833333333333332E-2</v>
      </c>
      <c r="Y33" s="42"/>
      <c r="Z33" s="44"/>
      <c r="AA33" s="245"/>
      <c r="AB33" s="103">
        <f>IF(AND(ISNUMBER(M33),M33&gt;0),SUM(M33:M$34)+SUM(X33:X$34),"|")</f>
        <v>2.1042824074074071E-2</v>
      </c>
      <c r="AC33" s="104"/>
      <c r="AD33" s="105"/>
      <c r="AE33" s="240" t="s">
        <v>188</v>
      </c>
      <c r="AF33" s="37">
        <f t="shared" si="14"/>
        <v>357</v>
      </c>
      <c r="AG33" s="38">
        <f t="shared" si="11"/>
        <v>74.555999999999997</v>
      </c>
      <c r="AH33" s="38">
        <f t="shared" si="11"/>
        <v>44.233000000000004</v>
      </c>
      <c r="AI33" s="48" t="str">
        <f t="shared" si="11"/>
        <v>Ptaszkowo Wlkp.</v>
      </c>
      <c r="AJ33" s="120">
        <v>2.0833333333333299E-4</v>
      </c>
      <c r="AK33" s="41"/>
      <c r="AL33" s="43"/>
      <c r="AM33" s="40">
        <f t="shared" si="12"/>
        <v>2.3487500000000001E-3</v>
      </c>
      <c r="AN33" s="42"/>
      <c r="AO33" s="44"/>
      <c r="AP33" s="245"/>
      <c r="AQ33" s="103">
        <f>IF(AND(ISNUMBER(AJ33),AJ33&gt;0),SUM(AJ$24:AJ33)+SUM(AM$24:AM33),"|")</f>
        <v>3.0774050925925923E-2</v>
      </c>
      <c r="AR33" s="104"/>
      <c r="AS33" s="105"/>
      <c r="AT33" s="240" t="s">
        <v>188</v>
      </c>
      <c r="AU33" s="120">
        <f t="shared" si="13"/>
        <v>2.1061111111111111E-3</v>
      </c>
      <c r="AV33" s="42"/>
      <c r="AW33" s="44"/>
      <c r="AX33" s="245"/>
      <c r="AY33" s="103">
        <f>IF(AND(ISNUMBER(AJ33),AJ33&gt;0),SUM(AJ33:AJ$36)+SUM(AU33:AU$36),"|")</f>
        <v>2.6265543981481482E-2</v>
      </c>
      <c r="AZ33" s="104"/>
      <c r="BA33" s="105"/>
      <c r="BB33" s="240" t="s">
        <v>188</v>
      </c>
      <c r="BD33" s="40"/>
    </row>
    <row r="34" spans="1:56" ht="12" customHeight="1">
      <c r="A34" s="36"/>
      <c r="B34" s="50"/>
      <c r="C34" s="50"/>
      <c r="D34" s="50"/>
      <c r="E34" s="36"/>
      <c r="F34" s="36"/>
      <c r="G34" s="36"/>
      <c r="I34" s="37">
        <v>357</v>
      </c>
      <c r="J34" s="38">
        <v>37.954000000000001</v>
      </c>
      <c r="K34" s="38">
        <f t="shared" si="9"/>
        <v>80.835000000000008</v>
      </c>
      <c r="L34" s="39" t="s">
        <v>8</v>
      </c>
      <c r="M34" s="102">
        <v>1.1574074074074074E-6</v>
      </c>
      <c r="N34" s="41"/>
      <c r="O34" s="43"/>
      <c r="P34" s="120">
        <f t="shared" si="10"/>
        <v>2.0833333333333332E-2</v>
      </c>
      <c r="Q34" s="42"/>
      <c r="R34" s="44"/>
      <c r="S34" s="245"/>
      <c r="T34" s="103">
        <f>IF(AND(ISNUMBER(M34),M34&gt;0),SUM(M$22:M34)+SUM(P$22:P34),"|")</f>
        <v>5.6832418981481475E-2</v>
      </c>
      <c r="U34" s="104"/>
      <c r="V34" s="105"/>
      <c r="W34" s="240" t="s">
        <v>188</v>
      </c>
      <c r="X34" s="40"/>
      <c r="Y34" s="42"/>
      <c r="Z34" s="44"/>
      <c r="AA34" s="245"/>
      <c r="AB34" s="103">
        <f>IF(AND(ISNUMBER(M34),M34&gt;0),SUM(M34:M$34)+SUM(X34:X$34),"|")</f>
        <v>1.1574074074074074E-6</v>
      </c>
      <c r="AC34" s="104"/>
      <c r="AD34" s="105"/>
      <c r="AE34" s="240" t="s">
        <v>188</v>
      </c>
      <c r="AF34" s="37">
        <f t="shared" si="14"/>
        <v>357</v>
      </c>
      <c r="AG34" s="38">
        <f t="shared" si="11"/>
        <v>70.900000000000006</v>
      </c>
      <c r="AH34" s="38">
        <f t="shared" si="11"/>
        <v>47.888999999999996</v>
      </c>
      <c r="AI34" s="48" t="str">
        <f t="shared" si="11"/>
        <v>Grąblewo</v>
      </c>
      <c r="AJ34" s="120">
        <v>2.0833333333333299E-4</v>
      </c>
      <c r="AK34" s="41"/>
      <c r="AL34" s="43"/>
      <c r="AM34" s="40">
        <f t="shared" si="12"/>
        <v>2.1061111111111111E-3</v>
      </c>
      <c r="AN34" s="42"/>
      <c r="AO34" s="44"/>
      <c r="AP34" s="245"/>
      <c r="AQ34" s="103">
        <f>IF(AND(ISNUMBER(AJ34),AJ34&gt;0),SUM(AJ$24:AJ34)+SUM(AM$24:AM34),"|")</f>
        <v>3.3088495370370369E-2</v>
      </c>
      <c r="AR34" s="104"/>
      <c r="AS34" s="105"/>
      <c r="AT34" s="240" t="s">
        <v>188</v>
      </c>
      <c r="AU34" s="120">
        <f t="shared" si="13"/>
        <v>2.701099537037037E-3</v>
      </c>
      <c r="AV34" s="42"/>
      <c r="AW34" s="44"/>
      <c r="AX34" s="245"/>
      <c r="AY34" s="103">
        <f>IF(AND(ISNUMBER(AJ34),AJ34&gt;0),SUM(AJ34:AJ$36)+SUM(AU34:AU$36),"|")</f>
        <v>2.3951099537037036E-2</v>
      </c>
      <c r="AZ34" s="104"/>
      <c r="BA34" s="105"/>
      <c r="BB34" s="240" t="s">
        <v>188</v>
      </c>
      <c r="BD34" s="102"/>
    </row>
    <row r="35" spans="1:56" ht="12" customHeight="1">
      <c r="A35" s="36"/>
      <c r="B35" s="50"/>
      <c r="C35" s="50"/>
      <c r="D35" s="50"/>
      <c r="E35" s="36"/>
      <c r="F35" s="36"/>
      <c r="G35" s="36"/>
      <c r="M35" s="40"/>
      <c r="N35" s="41"/>
      <c r="O35" s="43"/>
      <c r="P35" s="120">
        <f t="shared" si="10"/>
        <v>0</v>
      </c>
      <c r="Q35" s="42"/>
      <c r="R35" s="44"/>
      <c r="S35" s="245"/>
      <c r="T35" s="103"/>
      <c r="U35" s="104"/>
      <c r="V35" s="105"/>
      <c r="W35" s="240" t="s">
        <v>188</v>
      </c>
      <c r="X35" s="40"/>
      <c r="Y35" s="42"/>
      <c r="Z35" s="44"/>
      <c r="AA35" s="245"/>
      <c r="AB35" s="103"/>
      <c r="AC35" s="104"/>
      <c r="AD35" s="105"/>
      <c r="AE35" s="240" t="s">
        <v>188</v>
      </c>
      <c r="AF35" s="37">
        <f t="shared" si="14"/>
        <v>357</v>
      </c>
      <c r="AG35" s="38">
        <f t="shared" si="11"/>
        <v>66.775000000000006</v>
      </c>
      <c r="AH35" s="38">
        <f t="shared" si="11"/>
        <v>52.013999999999996</v>
      </c>
      <c r="AI35" s="39" t="str">
        <f t="shared" si="11"/>
        <v>Grodzisk Wlkp.</v>
      </c>
      <c r="AJ35" s="120">
        <v>2.0833333333333299E-4</v>
      </c>
      <c r="AK35" s="41"/>
      <c r="AL35" s="43"/>
      <c r="AM35" s="40">
        <f t="shared" si="12"/>
        <v>2.701099537037037E-3</v>
      </c>
      <c r="AN35" s="42"/>
      <c r="AO35" s="44"/>
      <c r="AP35" s="245"/>
      <c r="AQ35" s="103">
        <f>IF(AND(ISNUMBER(AJ35),AJ35&gt;0),SUM(AJ$24:AJ35)+SUM(AM$24:AM35),"|")</f>
        <v>3.5997928240740738E-2</v>
      </c>
      <c r="AR35" s="104"/>
      <c r="AS35" s="105"/>
      <c r="AT35" s="240" t="s">
        <v>188</v>
      </c>
      <c r="AU35" s="120">
        <f t="shared" si="13"/>
        <v>2.0833333333333332E-2</v>
      </c>
      <c r="AV35" s="42"/>
      <c r="AW35" s="44"/>
      <c r="AX35" s="245"/>
      <c r="AY35" s="103">
        <f>IF(AND(ISNUMBER(AJ35),AJ35&gt;0),SUM(AJ35:AJ$36)+SUM(AU35:AU$36),"|")</f>
        <v>2.1041666666666667E-2</v>
      </c>
      <c r="AZ35" s="104"/>
      <c r="BA35" s="105"/>
      <c r="BB35" s="240" t="s">
        <v>188</v>
      </c>
      <c r="BD35" s="37">
        <f>(K36-K35)*TIME(0,5,)/100</f>
        <v>0</v>
      </c>
    </row>
    <row r="36" spans="1:56" ht="12" customHeight="1">
      <c r="A36" s="36"/>
      <c r="B36" s="50"/>
      <c r="C36" s="50"/>
      <c r="D36" s="50"/>
      <c r="E36" s="36"/>
      <c r="F36" s="36"/>
      <c r="G36" s="36"/>
      <c r="M36" s="40"/>
      <c r="N36" s="41"/>
      <c r="O36" s="43"/>
      <c r="P36" s="120">
        <f t="shared" si="10"/>
        <v>0</v>
      </c>
      <c r="Q36" s="42"/>
      <c r="R36" s="44"/>
      <c r="S36" s="245"/>
      <c r="T36" s="103"/>
      <c r="U36" s="104"/>
      <c r="V36" s="105"/>
      <c r="W36" s="240" t="s">
        <v>188</v>
      </c>
      <c r="X36" s="40"/>
      <c r="Y36" s="42"/>
      <c r="Z36" s="44"/>
      <c r="AA36" s="245"/>
      <c r="AB36" s="103"/>
      <c r="AC36" s="104"/>
      <c r="AD36" s="105"/>
      <c r="AE36" s="240" t="s">
        <v>188</v>
      </c>
      <c r="AF36" s="37">
        <f t="shared" si="14"/>
        <v>357</v>
      </c>
      <c r="AG36" s="38">
        <f t="shared" si="11"/>
        <v>37.954000000000001</v>
      </c>
      <c r="AH36" s="38">
        <f t="shared" si="11"/>
        <v>80.835000000000008</v>
      </c>
      <c r="AI36" s="39" t="str">
        <f t="shared" si="11"/>
        <v>Wolsztyn</v>
      </c>
      <c r="AJ36" s="102">
        <f>1*10^(-100)</f>
        <v>1E-100</v>
      </c>
      <c r="AK36" s="41"/>
      <c r="AL36" s="43"/>
      <c r="AM36" s="40">
        <f>P34</f>
        <v>2.0833333333333332E-2</v>
      </c>
      <c r="AN36" s="42"/>
      <c r="AO36" s="44"/>
      <c r="AP36" s="245"/>
      <c r="AQ36" s="103">
        <f>IF(AND(ISNUMBER(AJ36),AJ36&gt;0),SUM(AJ$24:AJ36)+SUM(AM$24:AM36),"|")</f>
        <v>5.6831261574074067E-2</v>
      </c>
      <c r="AR36" s="104"/>
      <c r="AS36" s="105"/>
      <c r="AT36" s="240" t="s">
        <v>188</v>
      </c>
      <c r="AU36" s="120">
        <f t="shared" si="13"/>
        <v>0</v>
      </c>
      <c r="AV36" s="42"/>
      <c r="AW36" s="44"/>
      <c r="AX36" s="245"/>
      <c r="AY36" s="103">
        <f>IF(AND(ISNUMBER(AJ36),AJ36&gt;0),SUM(AJ36:AJ$36)+SUM(AU36:AU$36),"|")</f>
        <v>1E-100</v>
      </c>
      <c r="AZ36" s="104"/>
      <c r="BA36" s="105"/>
      <c r="BB36" s="240" t="s">
        <v>188</v>
      </c>
      <c r="BD36" s="37">
        <f>(K37-K36)*TIME(0,5,)/100</f>
        <v>0</v>
      </c>
    </row>
    <row r="37" spans="1:56" ht="12" customHeight="1">
      <c r="A37" s="36"/>
      <c r="B37" s="50"/>
      <c r="C37" s="50"/>
      <c r="D37" s="50"/>
      <c r="E37" s="36"/>
      <c r="F37" s="36"/>
      <c r="G37" s="36"/>
      <c r="M37" s="40"/>
      <c r="N37" s="41"/>
      <c r="O37" s="43"/>
      <c r="P37" s="120">
        <f t="shared" si="10"/>
        <v>0</v>
      </c>
      <c r="Q37" s="42"/>
      <c r="R37" s="44"/>
      <c r="S37" s="245"/>
      <c r="T37" s="103"/>
      <c r="U37" s="104"/>
      <c r="V37" s="105"/>
      <c r="W37" s="240" t="s">
        <v>188</v>
      </c>
      <c r="X37" s="40"/>
      <c r="Y37" s="42"/>
      <c r="Z37" s="44"/>
      <c r="AA37" s="245"/>
      <c r="AB37" s="103"/>
      <c r="AC37" s="104"/>
      <c r="AD37" s="105"/>
      <c r="AE37" s="240" t="s">
        <v>188</v>
      </c>
      <c r="AJ37" s="40"/>
      <c r="AK37" s="41"/>
      <c r="AL37" s="43"/>
      <c r="AM37" s="40"/>
      <c r="AN37" s="42"/>
      <c r="AO37" s="44"/>
      <c r="AP37" s="245"/>
      <c r="AQ37" s="103"/>
      <c r="AR37" s="104"/>
      <c r="AS37" s="105"/>
      <c r="AT37" s="240" t="s">
        <v>188</v>
      </c>
      <c r="AU37" s="120">
        <f t="shared" si="13"/>
        <v>0</v>
      </c>
      <c r="AV37" s="42"/>
      <c r="AW37" s="44"/>
      <c r="AX37" s="245"/>
      <c r="AY37" s="103"/>
      <c r="AZ37" s="104"/>
      <c r="BA37" s="105"/>
      <c r="BB37" s="240" t="s">
        <v>188</v>
      </c>
    </row>
    <row r="38" spans="1:56" ht="12" customHeight="1">
      <c r="A38" s="36"/>
      <c r="B38" s="50"/>
      <c r="C38" s="50"/>
      <c r="D38" s="50"/>
      <c r="E38" s="36"/>
      <c r="F38" s="36"/>
      <c r="G38" s="36"/>
      <c r="M38" s="40"/>
      <c r="N38" s="41"/>
      <c r="O38" s="43"/>
      <c r="P38" s="120">
        <f t="shared" si="10"/>
        <v>0</v>
      </c>
      <c r="Q38" s="42"/>
      <c r="R38" s="44"/>
      <c r="S38" s="245"/>
      <c r="T38" s="103"/>
      <c r="U38" s="104"/>
      <c r="V38" s="105"/>
      <c r="W38" s="240" t="s">
        <v>188</v>
      </c>
      <c r="X38" s="40"/>
      <c r="Y38" s="42"/>
      <c r="Z38" s="44"/>
      <c r="AA38" s="245"/>
      <c r="AB38" s="103"/>
      <c r="AC38" s="104"/>
      <c r="AD38" s="105"/>
      <c r="AE38" s="240" t="s">
        <v>188</v>
      </c>
      <c r="AJ38" s="40"/>
      <c r="AK38" s="41"/>
      <c r="AL38" s="43"/>
      <c r="AM38" s="40"/>
      <c r="AN38" s="42"/>
      <c r="AO38" s="44"/>
      <c r="AP38" s="245"/>
      <c r="AQ38" s="103"/>
      <c r="AR38" s="104"/>
      <c r="AS38" s="105"/>
      <c r="AT38" s="240" t="s">
        <v>188</v>
      </c>
      <c r="AU38" s="120">
        <f t="shared" si="13"/>
        <v>0</v>
      </c>
      <c r="AV38" s="42"/>
      <c r="AW38" s="44"/>
      <c r="AX38" s="245"/>
      <c r="AY38" s="103"/>
      <c r="AZ38" s="104"/>
      <c r="BA38" s="105"/>
      <c r="BB38" s="240" t="s">
        <v>188</v>
      </c>
    </row>
    <row r="39" spans="1:56" ht="12" customHeight="1">
      <c r="A39" s="36"/>
      <c r="B39" s="50"/>
      <c r="C39" s="50"/>
      <c r="D39" s="50"/>
      <c r="E39" s="36"/>
      <c r="F39" s="36"/>
      <c r="G39" s="36"/>
      <c r="M39" s="40"/>
      <c r="N39" s="41"/>
      <c r="O39" s="43"/>
      <c r="P39" s="120">
        <f t="shared" si="10"/>
        <v>0</v>
      </c>
      <c r="Q39" s="42"/>
      <c r="R39" s="44"/>
      <c r="S39" s="245"/>
      <c r="T39" s="103"/>
      <c r="U39" s="104"/>
      <c r="V39" s="105"/>
      <c r="W39" s="240" t="s">
        <v>188</v>
      </c>
      <c r="X39" s="40"/>
      <c r="Y39" s="42"/>
      <c r="Z39" s="44"/>
      <c r="AA39" s="245"/>
      <c r="AB39" s="103"/>
      <c r="AC39" s="104"/>
      <c r="AD39" s="105"/>
      <c r="AE39" s="240" t="s">
        <v>188</v>
      </c>
      <c r="AJ39" s="40"/>
      <c r="AK39" s="41"/>
      <c r="AL39" s="43"/>
      <c r="AM39" s="40"/>
      <c r="AN39" s="42"/>
      <c r="AO39" s="44"/>
      <c r="AP39" s="245"/>
      <c r="AQ39" s="103"/>
      <c r="AR39" s="104"/>
      <c r="AS39" s="105"/>
      <c r="AT39" s="240" t="s">
        <v>188</v>
      </c>
      <c r="AU39" s="120">
        <f t="shared" si="13"/>
        <v>0</v>
      </c>
      <c r="AV39" s="42"/>
      <c r="AW39" s="44"/>
      <c r="AX39" s="245"/>
      <c r="AY39" s="103"/>
      <c r="AZ39" s="104"/>
      <c r="BA39" s="105"/>
      <c r="BB39" s="240" t="s">
        <v>188</v>
      </c>
    </row>
    <row r="40" spans="1:56" ht="12" customHeight="1">
      <c r="A40" s="36"/>
      <c r="B40" s="50"/>
      <c r="C40" s="50"/>
      <c r="D40" s="50"/>
      <c r="E40" s="36"/>
      <c r="F40" s="36"/>
      <c r="G40" s="36"/>
      <c r="M40" s="40"/>
      <c r="N40" s="41"/>
      <c r="O40" s="43"/>
      <c r="P40" s="120">
        <f t="shared" si="10"/>
        <v>0</v>
      </c>
      <c r="Q40" s="42"/>
      <c r="R40" s="44"/>
      <c r="S40" s="245"/>
      <c r="T40" s="103"/>
      <c r="U40" s="104"/>
      <c r="V40" s="105"/>
      <c r="W40" s="240" t="s">
        <v>188</v>
      </c>
      <c r="X40" s="40"/>
      <c r="Y40" s="42"/>
      <c r="Z40" s="44"/>
      <c r="AA40" s="245"/>
      <c r="AB40" s="103"/>
      <c r="AC40" s="104"/>
      <c r="AD40" s="105"/>
      <c r="AE40" s="240" t="s">
        <v>188</v>
      </c>
      <c r="AJ40" s="40"/>
      <c r="AK40" s="41"/>
      <c r="AL40" s="43"/>
      <c r="AM40" s="40"/>
      <c r="AN40" s="42"/>
      <c r="AO40" s="44"/>
      <c r="AP40" s="245"/>
      <c r="AQ40" s="103"/>
      <c r="AR40" s="104"/>
      <c r="AS40" s="105"/>
      <c r="AT40" s="240" t="s">
        <v>188</v>
      </c>
      <c r="AU40" s="120">
        <f t="shared" si="13"/>
        <v>0</v>
      </c>
      <c r="AV40" s="42"/>
      <c r="AW40" s="44"/>
      <c r="AX40" s="245"/>
      <c r="AY40" s="103"/>
      <c r="AZ40" s="104"/>
      <c r="BA40" s="105"/>
      <c r="BB40" s="240" t="s">
        <v>188</v>
      </c>
    </row>
    <row r="41" spans="1:56" ht="12" customHeight="1">
      <c r="A41" s="36"/>
      <c r="B41" s="50"/>
      <c r="C41" s="50"/>
      <c r="D41" s="50"/>
      <c r="E41" s="36"/>
      <c r="F41" s="36"/>
      <c r="G41" s="36"/>
      <c r="M41" s="40"/>
      <c r="N41" s="41"/>
      <c r="O41" s="43"/>
      <c r="P41" s="120">
        <f t="shared" si="10"/>
        <v>0</v>
      </c>
      <c r="Q41" s="42"/>
      <c r="R41" s="44"/>
      <c r="S41" s="245"/>
      <c r="T41" s="103"/>
      <c r="U41" s="104"/>
      <c r="V41" s="105"/>
      <c r="W41" s="240" t="s">
        <v>188</v>
      </c>
      <c r="X41" s="40"/>
      <c r="Y41" s="42"/>
      <c r="Z41" s="44"/>
      <c r="AA41" s="245"/>
      <c r="AB41" s="103"/>
      <c r="AC41" s="104"/>
      <c r="AD41" s="105"/>
      <c r="AE41" s="240" t="s">
        <v>188</v>
      </c>
      <c r="AJ41" s="40"/>
      <c r="AK41" s="41"/>
      <c r="AL41" s="43"/>
      <c r="AM41" s="40"/>
      <c r="AN41" s="42"/>
      <c r="AO41" s="44"/>
      <c r="AP41" s="245"/>
      <c r="AQ41" s="103"/>
      <c r="AR41" s="104"/>
      <c r="AS41" s="105"/>
      <c r="AT41" s="240" t="s">
        <v>188</v>
      </c>
      <c r="AU41" s="120">
        <f t="shared" si="13"/>
        <v>0</v>
      </c>
      <c r="AV41" s="42"/>
      <c r="AW41" s="44"/>
      <c r="AX41" s="245"/>
      <c r="AY41" s="103"/>
      <c r="AZ41" s="104"/>
      <c r="BA41" s="105"/>
      <c r="BB41" s="240" t="s">
        <v>188</v>
      </c>
    </row>
    <row r="42" spans="1:56" ht="12" customHeight="1">
      <c r="A42" s="36"/>
      <c r="B42" s="50"/>
      <c r="C42" s="50"/>
      <c r="D42" s="50"/>
      <c r="E42" s="36"/>
      <c r="F42" s="36"/>
      <c r="G42" s="36"/>
      <c r="M42" s="40"/>
      <c r="N42" s="41"/>
      <c r="O42" s="43"/>
      <c r="P42" s="120">
        <f t="shared" si="10"/>
        <v>0</v>
      </c>
      <c r="Q42" s="42"/>
      <c r="R42" s="44"/>
      <c r="S42" s="245"/>
      <c r="T42" s="103"/>
      <c r="U42" s="104"/>
      <c r="V42" s="105"/>
      <c r="W42" s="240" t="s">
        <v>188</v>
      </c>
      <c r="X42" s="40"/>
      <c r="Y42" s="42"/>
      <c r="Z42" s="44"/>
      <c r="AA42" s="245"/>
      <c r="AB42" s="103"/>
      <c r="AC42" s="104"/>
      <c r="AD42" s="105"/>
      <c r="AE42" s="240" t="s">
        <v>188</v>
      </c>
      <c r="AJ42" s="40"/>
      <c r="AK42" s="41"/>
      <c r="AL42" s="43"/>
      <c r="AM42" s="40"/>
      <c r="AN42" s="42"/>
      <c r="AO42" s="44"/>
      <c r="AP42" s="245"/>
      <c r="AQ42" s="103"/>
      <c r="AR42" s="104"/>
      <c r="AS42" s="105"/>
      <c r="AT42" s="240" t="s">
        <v>188</v>
      </c>
      <c r="AU42" s="120">
        <f t="shared" si="13"/>
        <v>0</v>
      </c>
      <c r="AV42" s="42"/>
      <c r="AW42" s="44"/>
      <c r="AX42" s="245"/>
      <c r="AY42" s="103"/>
      <c r="AZ42" s="104"/>
      <c r="BA42" s="105"/>
      <c r="BB42" s="240" t="s">
        <v>188</v>
      </c>
    </row>
    <row r="43" spans="1:56" ht="12" customHeight="1">
      <c r="A43" s="36"/>
      <c r="B43" s="52"/>
      <c r="C43" s="52"/>
      <c r="D43" s="52"/>
      <c r="E43" s="36"/>
      <c r="F43" s="36"/>
      <c r="G43" s="36"/>
      <c r="M43" s="40"/>
      <c r="N43" s="41"/>
      <c r="O43" s="43"/>
      <c r="P43" s="120">
        <f t="shared" si="10"/>
        <v>0</v>
      </c>
      <c r="Q43" s="42"/>
      <c r="R43" s="44"/>
      <c r="S43" s="245"/>
      <c r="T43" s="103"/>
      <c r="U43" s="104"/>
      <c r="V43" s="105"/>
      <c r="W43" s="240" t="s">
        <v>188</v>
      </c>
      <c r="X43" s="40"/>
      <c r="Y43" s="42"/>
      <c r="Z43" s="44"/>
      <c r="AA43" s="245"/>
      <c r="AB43" s="103"/>
      <c r="AC43" s="104"/>
      <c r="AD43" s="105"/>
      <c r="AE43" s="240" t="s">
        <v>188</v>
      </c>
      <c r="AJ43" s="40"/>
      <c r="AK43" s="41"/>
      <c r="AL43" s="43"/>
      <c r="AM43" s="40"/>
      <c r="AN43" s="42"/>
      <c r="AO43" s="44"/>
      <c r="AP43" s="245"/>
      <c r="AQ43" s="103"/>
      <c r="AR43" s="104"/>
      <c r="AS43" s="105"/>
      <c r="AT43" s="240" t="s">
        <v>188</v>
      </c>
      <c r="AU43" s="120">
        <f t="shared" si="13"/>
        <v>0</v>
      </c>
      <c r="AV43" s="42"/>
      <c r="AW43" s="44"/>
      <c r="AX43" s="245"/>
      <c r="AY43" s="103"/>
      <c r="AZ43" s="104"/>
      <c r="BA43" s="105"/>
      <c r="BB43" s="240" t="s">
        <v>188</v>
      </c>
    </row>
    <row r="44" spans="1:56" ht="12" customHeight="1">
      <c r="A44" s="53"/>
      <c r="B44" s="49"/>
      <c r="C44" s="49"/>
      <c r="D44" s="49"/>
      <c r="E44" s="36"/>
      <c r="F44" s="36"/>
      <c r="G44" s="36"/>
      <c r="M44" s="40"/>
      <c r="N44" s="41"/>
      <c r="O44" s="43"/>
      <c r="P44" s="120">
        <f t="shared" si="10"/>
        <v>0</v>
      </c>
      <c r="Q44" s="42"/>
      <c r="R44" s="44"/>
      <c r="S44" s="245"/>
      <c r="T44" s="103"/>
      <c r="U44" s="104"/>
      <c r="V44" s="105"/>
      <c r="W44" s="240" t="s">
        <v>188</v>
      </c>
      <c r="X44" s="40"/>
      <c r="Y44" s="42"/>
      <c r="Z44" s="44"/>
      <c r="AA44" s="245"/>
      <c r="AB44" s="103"/>
      <c r="AC44" s="104"/>
      <c r="AD44" s="105"/>
      <c r="AE44" s="240" t="s">
        <v>188</v>
      </c>
      <c r="AJ44" s="40"/>
      <c r="AK44" s="41"/>
      <c r="AL44" s="43"/>
      <c r="AM44" s="40"/>
      <c r="AN44" s="42"/>
      <c r="AO44" s="44"/>
      <c r="AP44" s="245"/>
      <c r="AQ44" s="103"/>
      <c r="AR44" s="104"/>
      <c r="AS44" s="105"/>
      <c r="AT44" s="240" t="s">
        <v>188</v>
      </c>
      <c r="AU44" s="120">
        <f t="shared" si="13"/>
        <v>0</v>
      </c>
      <c r="AV44" s="42"/>
      <c r="AW44" s="44"/>
      <c r="AX44" s="245"/>
      <c r="AY44" s="103"/>
      <c r="AZ44" s="104"/>
      <c r="BA44" s="105"/>
      <c r="BB44" s="240" t="s">
        <v>188</v>
      </c>
    </row>
    <row r="45" spans="1:56" ht="12" customHeight="1">
      <c r="A45" s="53"/>
      <c r="B45" s="53"/>
      <c r="C45" s="53"/>
      <c r="D45" s="53"/>
      <c r="E45" s="36"/>
      <c r="F45" s="36"/>
      <c r="G45" s="36"/>
      <c r="M45" s="54"/>
      <c r="N45" s="55"/>
      <c r="O45" s="57"/>
      <c r="P45" s="120">
        <f t="shared" si="10"/>
        <v>0</v>
      </c>
      <c r="Q45" s="56"/>
      <c r="R45" s="58"/>
      <c r="S45" s="249"/>
      <c r="T45" s="103"/>
      <c r="U45" s="107"/>
      <c r="V45" s="108"/>
      <c r="W45" s="240" t="s">
        <v>188</v>
      </c>
      <c r="X45" s="54"/>
      <c r="Y45" s="56"/>
      <c r="Z45" s="58"/>
      <c r="AA45" s="249"/>
      <c r="AB45" s="106"/>
      <c r="AC45" s="107"/>
      <c r="AD45" s="108"/>
      <c r="AE45" s="240" t="s">
        <v>188</v>
      </c>
      <c r="AJ45" s="40"/>
      <c r="AK45" s="41"/>
      <c r="AL45" s="43"/>
      <c r="AM45" s="40"/>
      <c r="AN45" s="42"/>
      <c r="AO45" s="44"/>
      <c r="AP45" s="245"/>
      <c r="AQ45" s="106"/>
      <c r="AR45" s="107"/>
      <c r="AS45" s="108"/>
      <c r="AT45" s="240" t="s">
        <v>188</v>
      </c>
      <c r="AU45" s="120">
        <f t="shared" si="13"/>
        <v>0</v>
      </c>
      <c r="AV45" s="42"/>
      <c r="AW45" s="44"/>
      <c r="AX45" s="245"/>
      <c r="AY45" s="106"/>
      <c r="AZ45" s="107"/>
      <c r="BA45" s="108"/>
      <c r="BB45" s="240" t="s">
        <v>188</v>
      </c>
    </row>
    <row r="46" spans="1:56" ht="12" customHeight="1">
      <c r="A46" s="53"/>
      <c r="B46" s="59"/>
      <c r="C46" s="60"/>
      <c r="D46" s="53"/>
      <c r="E46" s="36"/>
      <c r="F46" s="36"/>
      <c r="G46" s="36"/>
      <c r="M46" s="54"/>
      <c r="N46" s="55"/>
      <c r="O46" s="57"/>
      <c r="P46" s="120">
        <f t="shared" si="10"/>
        <v>0</v>
      </c>
      <c r="Q46" s="56"/>
      <c r="R46" s="58"/>
      <c r="S46" s="249"/>
      <c r="T46" s="103"/>
      <c r="U46" s="107"/>
      <c r="V46" s="108"/>
      <c r="W46" s="240" t="s">
        <v>188</v>
      </c>
      <c r="X46" s="54"/>
      <c r="Y46" s="56"/>
      <c r="Z46" s="58"/>
      <c r="AA46" s="249"/>
      <c r="AB46" s="106"/>
      <c r="AC46" s="107"/>
      <c r="AD46" s="108"/>
      <c r="AE46" s="240" t="s">
        <v>188</v>
      </c>
      <c r="AJ46" s="40"/>
      <c r="AK46" s="41"/>
      <c r="AL46" s="43"/>
      <c r="AM46" s="40"/>
      <c r="AN46" s="42"/>
      <c r="AO46" s="44"/>
      <c r="AP46" s="245"/>
      <c r="AQ46" s="106"/>
      <c r="AR46" s="107"/>
      <c r="AS46" s="108"/>
      <c r="AT46" s="240" t="s">
        <v>188</v>
      </c>
      <c r="AU46" s="120">
        <f t="shared" si="13"/>
        <v>0</v>
      </c>
      <c r="AV46" s="42"/>
      <c r="AW46" s="44"/>
      <c r="AX46" s="245"/>
      <c r="AY46" s="106"/>
      <c r="AZ46" s="107"/>
      <c r="BA46" s="108"/>
      <c r="BB46" s="240" t="s">
        <v>188</v>
      </c>
    </row>
    <row r="47" spans="1:56" ht="12" customHeight="1">
      <c r="A47" s="53"/>
      <c r="B47" s="59"/>
      <c r="C47" s="60"/>
      <c r="D47" s="53"/>
      <c r="E47" s="36"/>
      <c r="F47" s="36"/>
      <c r="G47" s="36"/>
      <c r="M47" s="54"/>
      <c r="N47" s="55"/>
      <c r="O47" s="57"/>
      <c r="P47" s="120">
        <f t="shared" si="10"/>
        <v>0</v>
      </c>
      <c r="Q47" s="56"/>
      <c r="R47" s="58"/>
      <c r="S47" s="249"/>
      <c r="T47" s="103"/>
      <c r="U47" s="107"/>
      <c r="V47" s="108"/>
      <c r="W47" s="240" t="s">
        <v>188</v>
      </c>
      <c r="X47" s="54"/>
      <c r="Y47" s="56"/>
      <c r="Z47" s="58"/>
      <c r="AA47" s="249"/>
      <c r="AB47" s="106"/>
      <c r="AC47" s="107"/>
      <c r="AD47" s="108"/>
      <c r="AE47" s="240" t="s">
        <v>188</v>
      </c>
      <c r="AJ47" s="40"/>
      <c r="AK47" s="41"/>
      <c r="AL47" s="43"/>
      <c r="AM47" s="40"/>
      <c r="AN47" s="42"/>
      <c r="AO47" s="44"/>
      <c r="AP47" s="245"/>
      <c r="AQ47" s="106"/>
      <c r="AR47" s="107"/>
      <c r="AS47" s="108"/>
      <c r="AT47" s="240" t="s">
        <v>188</v>
      </c>
      <c r="AU47" s="120">
        <f t="shared" si="13"/>
        <v>0</v>
      </c>
      <c r="AV47" s="42"/>
      <c r="AW47" s="44"/>
      <c r="AX47" s="245"/>
      <c r="AY47" s="106"/>
      <c r="AZ47" s="107"/>
      <c r="BA47" s="108"/>
      <c r="BB47" s="240" t="s">
        <v>188</v>
      </c>
    </row>
    <row r="48" spans="1:56" ht="12" customHeight="1">
      <c r="A48" s="53"/>
      <c r="B48" s="59"/>
      <c r="C48" s="60"/>
      <c r="D48" s="53"/>
      <c r="E48" s="36"/>
      <c r="F48" s="36"/>
      <c r="G48" s="36"/>
      <c r="M48" s="54"/>
      <c r="N48" s="55"/>
      <c r="O48" s="57"/>
      <c r="P48" s="120">
        <f t="shared" si="10"/>
        <v>0</v>
      </c>
      <c r="Q48" s="56"/>
      <c r="R48" s="58"/>
      <c r="S48" s="249"/>
      <c r="T48" s="103"/>
      <c r="U48" s="107"/>
      <c r="V48" s="108"/>
      <c r="W48" s="240" t="s">
        <v>188</v>
      </c>
      <c r="X48" s="54"/>
      <c r="Y48" s="56"/>
      <c r="Z48" s="58"/>
      <c r="AA48" s="249"/>
      <c r="AB48" s="106"/>
      <c r="AC48" s="107"/>
      <c r="AD48" s="108"/>
      <c r="AE48" s="240" t="s">
        <v>188</v>
      </c>
      <c r="AJ48" s="40"/>
      <c r="AK48" s="41"/>
      <c r="AL48" s="43"/>
      <c r="AM48" s="40"/>
      <c r="AN48" s="42"/>
      <c r="AO48" s="44"/>
      <c r="AP48" s="245"/>
      <c r="AQ48" s="106"/>
      <c r="AR48" s="107"/>
      <c r="AS48" s="108"/>
      <c r="AT48" s="240" t="s">
        <v>188</v>
      </c>
      <c r="AU48" s="120">
        <f t="shared" si="13"/>
        <v>0</v>
      </c>
      <c r="AV48" s="42"/>
      <c r="AW48" s="44"/>
      <c r="AX48" s="245"/>
      <c r="AY48" s="106"/>
      <c r="AZ48" s="107"/>
      <c r="BA48" s="108"/>
      <c r="BB48" s="240" t="s">
        <v>188</v>
      </c>
    </row>
    <row r="49" spans="1:54" ht="12" customHeight="1">
      <c r="A49" s="53"/>
      <c r="B49" s="59"/>
      <c r="C49" s="60"/>
      <c r="D49" s="53"/>
      <c r="E49" s="36"/>
      <c r="F49" s="36"/>
      <c r="G49" s="36"/>
      <c r="M49" s="54"/>
      <c r="N49" s="55"/>
      <c r="O49" s="57"/>
      <c r="P49" s="120">
        <f t="shared" si="10"/>
        <v>0</v>
      </c>
      <c r="Q49" s="56"/>
      <c r="R49" s="58"/>
      <c r="S49" s="249"/>
      <c r="T49" s="103"/>
      <c r="U49" s="107"/>
      <c r="V49" s="108"/>
      <c r="W49" s="240" t="s">
        <v>188</v>
      </c>
      <c r="X49" s="54"/>
      <c r="Y49" s="56"/>
      <c r="Z49" s="58"/>
      <c r="AA49" s="249"/>
      <c r="AB49" s="106"/>
      <c r="AC49" s="107"/>
      <c r="AD49" s="108"/>
      <c r="AE49" s="240" t="s">
        <v>188</v>
      </c>
      <c r="AJ49" s="40"/>
      <c r="AK49" s="41"/>
      <c r="AL49" s="43"/>
      <c r="AM49" s="40"/>
      <c r="AN49" s="42"/>
      <c r="AO49" s="44"/>
      <c r="AP49" s="245"/>
      <c r="AQ49" s="106"/>
      <c r="AR49" s="107"/>
      <c r="AS49" s="108"/>
      <c r="AT49" s="240" t="s">
        <v>188</v>
      </c>
      <c r="AU49" s="120">
        <f t="shared" si="13"/>
        <v>0</v>
      </c>
      <c r="AV49" s="42"/>
      <c r="AW49" s="44"/>
      <c r="AX49" s="245"/>
      <c r="AY49" s="106"/>
      <c r="AZ49" s="107"/>
      <c r="BA49" s="108"/>
      <c r="BB49" s="240" t="s">
        <v>188</v>
      </c>
    </row>
    <row r="50" spans="1:54" ht="12" customHeight="1">
      <c r="A50" s="53"/>
      <c r="B50" s="59"/>
      <c r="C50" s="60"/>
      <c r="D50" s="53"/>
      <c r="E50" s="36"/>
      <c r="F50" s="36"/>
      <c r="G50" s="36"/>
      <c r="M50" s="54"/>
      <c r="N50" s="55"/>
      <c r="O50" s="57"/>
      <c r="P50" s="120">
        <f t="shared" si="10"/>
        <v>0</v>
      </c>
      <c r="Q50" s="56"/>
      <c r="R50" s="58"/>
      <c r="S50" s="249"/>
      <c r="T50" s="103"/>
      <c r="U50" s="107"/>
      <c r="V50" s="108"/>
      <c r="W50" s="240" t="s">
        <v>188</v>
      </c>
      <c r="X50" s="54"/>
      <c r="Y50" s="56"/>
      <c r="Z50" s="58"/>
      <c r="AA50" s="249"/>
      <c r="AB50" s="106"/>
      <c r="AC50" s="107"/>
      <c r="AD50" s="108"/>
      <c r="AE50" s="240" t="s">
        <v>188</v>
      </c>
      <c r="AJ50" s="40"/>
      <c r="AK50" s="41"/>
      <c r="AL50" s="43"/>
      <c r="AM50" s="40"/>
      <c r="AN50" s="42"/>
      <c r="AO50" s="44"/>
      <c r="AP50" s="245"/>
      <c r="AQ50" s="106"/>
      <c r="AR50" s="107"/>
      <c r="AS50" s="108"/>
      <c r="AT50" s="240" t="s">
        <v>188</v>
      </c>
      <c r="AU50" s="120">
        <f t="shared" si="13"/>
        <v>0</v>
      </c>
      <c r="AV50" s="42"/>
      <c r="AW50" s="44"/>
      <c r="AX50" s="245"/>
      <c r="AY50" s="106"/>
      <c r="AZ50" s="107"/>
      <c r="BA50" s="108"/>
      <c r="BB50" s="240" t="s">
        <v>188</v>
      </c>
    </row>
    <row r="51" spans="1:54" ht="12" customHeight="1">
      <c r="A51" s="53"/>
      <c r="B51" s="59"/>
      <c r="C51" s="60"/>
      <c r="D51" s="53"/>
      <c r="E51" s="36"/>
      <c r="F51" s="36"/>
      <c r="G51" s="36"/>
      <c r="M51" s="54"/>
      <c r="N51" s="55"/>
      <c r="O51" s="57"/>
      <c r="P51" s="54"/>
      <c r="Q51" s="56"/>
      <c r="R51" s="58"/>
      <c r="S51" s="249"/>
      <c r="T51" s="106"/>
      <c r="U51" s="107"/>
      <c r="V51" s="108"/>
      <c r="W51" s="242"/>
      <c r="X51" s="54"/>
      <c r="Y51" s="56"/>
      <c r="Z51" s="58"/>
      <c r="AA51" s="249"/>
      <c r="AB51" s="106"/>
      <c r="AC51" s="107"/>
      <c r="AD51" s="108"/>
      <c r="AE51" s="242"/>
      <c r="AJ51" s="40"/>
      <c r="AK51" s="41"/>
      <c r="AL51" s="43"/>
      <c r="AM51" s="40"/>
      <c r="AN51" s="42"/>
      <c r="AO51" s="44"/>
      <c r="AP51" s="245"/>
      <c r="AQ51" s="106"/>
      <c r="AR51" s="107"/>
      <c r="AS51" s="108"/>
      <c r="AT51" s="242"/>
      <c r="AU51" s="40"/>
      <c r="AV51" s="42"/>
      <c r="AW51" s="44"/>
      <c r="AX51" s="245"/>
      <c r="AY51" s="106"/>
      <c r="AZ51" s="107"/>
      <c r="BA51" s="108"/>
      <c r="BB51" s="242"/>
    </row>
    <row r="52" spans="1:54" ht="12" customHeight="1">
      <c r="A52" s="53"/>
      <c r="B52" s="59"/>
      <c r="C52" s="60"/>
      <c r="D52" s="53"/>
      <c r="E52" s="36"/>
      <c r="F52" s="36"/>
      <c r="G52" s="36"/>
      <c r="M52" s="54"/>
      <c r="N52" s="55"/>
      <c r="O52" s="57"/>
      <c r="P52" s="54"/>
      <c r="Q52" s="56"/>
      <c r="R52" s="58"/>
      <c r="S52" s="249"/>
      <c r="T52" s="106"/>
      <c r="U52" s="107"/>
      <c r="V52" s="108"/>
      <c r="W52" s="242"/>
      <c r="X52" s="54"/>
      <c r="Y52" s="56"/>
      <c r="Z52" s="58"/>
      <c r="AA52" s="249"/>
      <c r="AB52" s="106"/>
      <c r="AC52" s="107"/>
      <c r="AD52" s="108"/>
      <c r="AE52" s="242"/>
      <c r="AJ52" s="40"/>
      <c r="AK52" s="41"/>
      <c r="AL52" s="43"/>
      <c r="AM52" s="40"/>
      <c r="AN52" s="42"/>
      <c r="AO52" s="44"/>
      <c r="AP52" s="245"/>
      <c r="AQ52" s="106"/>
      <c r="AR52" s="107"/>
      <c r="AS52" s="108"/>
      <c r="AT52" s="242"/>
      <c r="AU52" s="40"/>
      <c r="AV52" s="42"/>
      <c r="AW52" s="44"/>
      <c r="AX52" s="245"/>
      <c r="AY52" s="106"/>
      <c r="AZ52" s="107"/>
      <c r="BA52" s="108"/>
      <c r="BB52" s="242"/>
    </row>
    <row r="53" spans="1:54" ht="12" customHeight="1">
      <c r="A53" s="53"/>
      <c r="B53" s="59"/>
      <c r="C53" s="60"/>
      <c r="D53" s="53"/>
      <c r="E53" s="36"/>
      <c r="F53" s="36"/>
      <c r="G53" s="36"/>
      <c r="M53" s="54"/>
      <c r="N53" s="55"/>
      <c r="O53" s="57"/>
      <c r="P53" s="54"/>
      <c r="Q53" s="56"/>
      <c r="R53" s="58"/>
      <c r="S53" s="249"/>
      <c r="T53" s="106"/>
      <c r="U53" s="107"/>
      <c r="V53" s="108"/>
      <c r="W53" s="242"/>
      <c r="X53" s="54"/>
      <c r="Y53" s="56"/>
      <c r="Z53" s="58"/>
      <c r="AA53" s="249"/>
      <c r="AB53" s="106"/>
      <c r="AC53" s="107"/>
      <c r="AD53" s="108"/>
      <c r="AE53" s="242"/>
      <c r="AJ53" s="40"/>
      <c r="AK53" s="41"/>
      <c r="AL53" s="43"/>
      <c r="AM53" s="40"/>
      <c r="AN53" s="42"/>
      <c r="AO53" s="44"/>
      <c r="AP53" s="245"/>
      <c r="AQ53" s="106"/>
      <c r="AR53" s="107"/>
      <c r="AS53" s="108"/>
      <c r="AT53" s="242"/>
      <c r="AU53" s="40"/>
      <c r="AV53" s="42"/>
      <c r="AW53" s="44"/>
      <c r="AX53" s="245"/>
      <c r="AY53" s="106"/>
      <c r="AZ53" s="107"/>
      <c r="BA53" s="108"/>
      <c r="BB53" s="242"/>
    </row>
    <row r="54" spans="1:54" ht="12" customHeight="1">
      <c r="A54" s="53"/>
      <c r="B54" s="59"/>
      <c r="C54" s="60"/>
      <c r="D54" s="53"/>
      <c r="E54" s="36"/>
      <c r="F54" s="36"/>
      <c r="G54" s="36"/>
      <c r="M54" s="54"/>
      <c r="N54" s="55"/>
      <c r="O54" s="57"/>
      <c r="P54" s="54"/>
      <c r="Q54" s="56"/>
      <c r="R54" s="58"/>
      <c r="S54" s="249"/>
      <c r="T54" s="106"/>
      <c r="U54" s="107"/>
      <c r="V54" s="108"/>
      <c r="W54" s="242"/>
      <c r="X54" s="54"/>
      <c r="Y54" s="56"/>
      <c r="Z54" s="58"/>
      <c r="AA54" s="249"/>
      <c r="AB54" s="106"/>
      <c r="AC54" s="107"/>
      <c r="AD54" s="108"/>
      <c r="AE54" s="242"/>
      <c r="AJ54" s="40"/>
      <c r="AK54" s="41"/>
      <c r="AL54" s="43"/>
      <c r="AM54" s="40"/>
      <c r="AN54" s="42"/>
      <c r="AO54" s="44"/>
      <c r="AP54" s="245"/>
      <c r="AQ54" s="106"/>
      <c r="AR54" s="107"/>
      <c r="AS54" s="108"/>
      <c r="AT54" s="242"/>
      <c r="AU54" s="40"/>
      <c r="AV54" s="42"/>
      <c r="AW54" s="44"/>
      <c r="AX54" s="245"/>
      <c r="AY54" s="106"/>
      <c r="AZ54" s="107"/>
      <c r="BA54" s="108"/>
      <c r="BB54" s="242"/>
    </row>
    <row r="55" spans="1:54" ht="12" customHeight="1">
      <c r="A55" s="53"/>
      <c r="B55" s="53"/>
      <c r="C55" s="53"/>
      <c r="D55" s="53"/>
      <c r="E55" s="36"/>
      <c r="F55" s="36"/>
      <c r="G55" s="36"/>
      <c r="M55" s="54"/>
      <c r="N55" s="55"/>
      <c r="O55" s="57"/>
      <c r="P55" s="54"/>
      <c r="Q55" s="56"/>
      <c r="R55" s="58"/>
      <c r="S55" s="249"/>
      <c r="T55" s="106"/>
      <c r="U55" s="107"/>
      <c r="V55" s="108"/>
      <c r="W55" s="242"/>
      <c r="X55" s="54"/>
      <c r="Y55" s="56"/>
      <c r="Z55" s="58"/>
      <c r="AA55" s="249"/>
      <c r="AB55" s="106"/>
      <c r="AC55" s="107"/>
      <c r="AD55" s="108"/>
      <c r="AE55" s="242"/>
      <c r="AJ55" s="40"/>
      <c r="AK55" s="41"/>
      <c r="AL55" s="43"/>
      <c r="AM55" s="40"/>
      <c r="AN55" s="42"/>
      <c r="AO55" s="44"/>
      <c r="AP55" s="245"/>
      <c r="AQ55" s="106"/>
      <c r="AR55" s="107"/>
      <c r="AS55" s="108"/>
      <c r="AT55" s="242"/>
      <c r="AU55" s="40"/>
      <c r="AV55" s="42"/>
      <c r="AW55" s="44"/>
      <c r="AX55" s="245"/>
      <c r="AY55" s="106"/>
      <c r="AZ55" s="107"/>
      <c r="BA55" s="108"/>
      <c r="BB55" s="242"/>
    </row>
    <row r="56" spans="1:54" ht="12" customHeight="1">
      <c r="A56" s="47"/>
      <c r="B56" s="47"/>
      <c r="C56" s="47"/>
      <c r="D56" s="47"/>
      <c r="M56" s="54"/>
      <c r="N56" s="55"/>
      <c r="O56" s="57"/>
      <c r="P56" s="54"/>
      <c r="Q56" s="56"/>
      <c r="R56" s="58"/>
      <c r="S56" s="249"/>
      <c r="T56" s="106"/>
      <c r="U56" s="107"/>
      <c r="V56" s="108"/>
      <c r="W56" s="242"/>
      <c r="X56" s="54"/>
      <c r="Y56" s="56"/>
      <c r="Z56" s="58"/>
      <c r="AA56" s="249"/>
      <c r="AB56" s="106"/>
      <c r="AC56" s="107"/>
      <c r="AD56" s="108"/>
      <c r="AE56" s="242"/>
      <c r="AJ56" s="40"/>
      <c r="AK56" s="41"/>
      <c r="AL56" s="43"/>
      <c r="AM56" s="40"/>
      <c r="AN56" s="42"/>
      <c r="AO56" s="44"/>
      <c r="AP56" s="245"/>
      <c r="AQ56" s="106"/>
      <c r="AR56" s="107"/>
      <c r="AS56" s="108"/>
      <c r="AT56" s="242"/>
      <c r="AU56" s="40"/>
      <c r="AV56" s="42"/>
      <c r="AW56" s="44"/>
      <c r="AX56" s="245"/>
      <c r="AY56" s="106"/>
      <c r="AZ56" s="107"/>
      <c r="BA56" s="108"/>
      <c r="BB56" s="242"/>
    </row>
    <row r="57" spans="1:54" ht="12" customHeight="1">
      <c r="M57" s="54"/>
      <c r="N57" s="55"/>
      <c r="O57" s="57"/>
      <c r="P57" s="54"/>
      <c r="Q57" s="56"/>
      <c r="R57" s="58"/>
      <c r="S57" s="249"/>
      <c r="T57" s="106"/>
      <c r="U57" s="107"/>
      <c r="V57" s="108"/>
      <c r="W57" s="242"/>
      <c r="X57" s="54"/>
      <c r="Y57" s="56"/>
      <c r="Z57" s="58"/>
      <c r="AA57" s="249"/>
      <c r="AB57" s="106"/>
      <c r="AC57" s="107"/>
      <c r="AD57" s="108"/>
      <c r="AE57" s="242"/>
      <c r="AJ57" s="40"/>
      <c r="AK57" s="41"/>
      <c r="AL57" s="43"/>
      <c r="AM57" s="40"/>
      <c r="AN57" s="42"/>
      <c r="AO57" s="44"/>
      <c r="AP57" s="245"/>
      <c r="AQ57" s="106"/>
      <c r="AR57" s="107"/>
      <c r="AS57" s="108"/>
      <c r="AT57" s="242"/>
      <c r="AU57" s="40"/>
      <c r="AV57" s="42"/>
      <c r="AW57" s="44"/>
      <c r="AX57" s="245"/>
      <c r="AY57" s="106"/>
      <c r="AZ57" s="107"/>
      <c r="BA57" s="108"/>
      <c r="BB57" s="242"/>
    </row>
    <row r="58" spans="1:54" ht="12" customHeight="1">
      <c r="M58" s="54"/>
      <c r="N58" s="55"/>
      <c r="O58" s="57"/>
      <c r="P58" s="54"/>
      <c r="Q58" s="56"/>
      <c r="R58" s="58"/>
      <c r="S58" s="249"/>
      <c r="T58" s="106"/>
      <c r="U58" s="107"/>
      <c r="V58" s="108"/>
      <c r="W58" s="242"/>
      <c r="X58" s="54"/>
      <c r="Y58" s="56"/>
      <c r="Z58" s="58"/>
      <c r="AA58" s="249"/>
      <c r="AB58" s="106"/>
      <c r="AC58" s="107"/>
      <c r="AD58" s="108"/>
      <c r="AE58" s="242"/>
      <c r="AQ58" s="106"/>
      <c r="AR58" s="107"/>
      <c r="AS58" s="108"/>
      <c r="AT58" s="242"/>
      <c r="AY58" s="106"/>
      <c r="AZ58" s="107"/>
      <c r="BA58" s="108"/>
      <c r="BB58" s="242"/>
    </row>
    <row r="59" spans="1:54" ht="12" customHeight="1">
      <c r="M59" s="54"/>
      <c r="N59" s="55"/>
      <c r="O59" s="57"/>
      <c r="P59" s="54"/>
      <c r="Q59" s="56"/>
      <c r="R59" s="58"/>
      <c r="S59" s="249"/>
      <c r="T59" s="106"/>
      <c r="U59" s="107"/>
      <c r="V59" s="108"/>
      <c r="W59" s="242"/>
      <c r="X59" s="54"/>
      <c r="Y59" s="56"/>
      <c r="Z59" s="58"/>
      <c r="AA59" s="249"/>
      <c r="AB59" s="106"/>
      <c r="AC59" s="107"/>
      <c r="AD59" s="108"/>
      <c r="AE59" s="242"/>
      <c r="AQ59" s="106"/>
      <c r="AR59" s="107"/>
      <c r="AS59" s="108"/>
      <c r="AT59" s="242"/>
      <c r="AY59" s="106"/>
      <c r="AZ59" s="107"/>
      <c r="BA59" s="108"/>
      <c r="BB59" s="242"/>
    </row>
    <row r="60" spans="1:54" ht="12" customHeight="1">
      <c r="M60" s="54"/>
      <c r="N60" s="55"/>
      <c r="O60" s="57"/>
      <c r="P60" s="54"/>
      <c r="Q60" s="56"/>
      <c r="R60" s="58"/>
      <c r="S60" s="249"/>
      <c r="T60" s="106"/>
      <c r="U60" s="107"/>
      <c r="V60" s="108"/>
      <c r="W60" s="242"/>
      <c r="X60" s="54"/>
      <c r="Y60" s="56"/>
      <c r="Z60" s="58"/>
      <c r="AA60" s="249"/>
      <c r="AB60" s="106"/>
      <c r="AC60" s="107"/>
      <c r="AD60" s="108"/>
      <c r="AE60" s="242"/>
      <c r="AQ60" s="106"/>
      <c r="AR60" s="107"/>
      <c r="AS60" s="108"/>
      <c r="AT60" s="242"/>
      <c r="AY60" s="106"/>
      <c r="AZ60" s="107"/>
      <c r="BA60" s="108"/>
      <c r="BB60" s="242"/>
    </row>
  </sheetData>
  <mergeCells count="26">
    <mergeCell ref="AY2:BB2"/>
    <mergeCell ref="P1:AE1"/>
    <mergeCell ref="AM1:BB1"/>
    <mergeCell ref="B2:D2"/>
    <mergeCell ref="E2:G2"/>
    <mergeCell ref="I2:I3"/>
    <mergeCell ref="J2:J3"/>
    <mergeCell ref="AU2:AX2"/>
    <mergeCell ref="AM2:AP2"/>
    <mergeCell ref="T2:W2"/>
    <mergeCell ref="I1:O1"/>
    <mergeCell ref="M2:O2"/>
    <mergeCell ref="AF1:AL1"/>
    <mergeCell ref="AJ2:AL2"/>
    <mergeCell ref="AB2:AE2"/>
    <mergeCell ref="AI2:AI3"/>
    <mergeCell ref="AQ2:AT2"/>
    <mergeCell ref="A1:A3"/>
    <mergeCell ref="B1:G1"/>
    <mergeCell ref="K2:K3"/>
    <mergeCell ref="L2:L3"/>
    <mergeCell ref="P2:S2"/>
    <mergeCell ref="X2:AA2"/>
    <mergeCell ref="AF2:AF3"/>
    <mergeCell ref="AG2:AG3"/>
    <mergeCell ref="AH2:AH3"/>
  </mergeCells>
  <phoneticPr fontId="0" type="noConversion"/>
  <printOptions gridLines="1"/>
  <pageMargins left="0.7" right="0.7" top="0.75" bottom="0.75" header="0.3" footer="0.3"/>
  <pageSetup paperSize="9" fitToWidth="2" orientation="landscape" r:id="rId1"/>
  <colBreaks count="1" manualBreakCount="1">
    <brk id="3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N57"/>
  <sheetViews>
    <sheetView showZeros="0" zoomScale="55" zoomScaleNormal="55" workbookViewId="0">
      <selection activeCell="A53" sqref="A53:B53"/>
    </sheetView>
  </sheetViews>
  <sheetFormatPr defaultRowHeight="15"/>
  <cols>
    <col min="1" max="1" width="9.140625" style="150"/>
    <col min="2" max="2" width="27.5703125" customWidth="1"/>
    <col min="3" max="3" width="2.85546875" customWidth="1"/>
    <col min="4" max="28" width="9.140625" style="81"/>
    <col min="29" max="91" width="0" hidden="1" customWidth="1"/>
    <col min="94" max="94" width="27.7109375" customWidth="1"/>
    <col min="95" max="95" width="3" customWidth="1"/>
  </cols>
  <sheetData>
    <row r="1" spans="1:120" ht="33.75" customHeight="1">
      <c r="A1" s="757" t="s">
        <v>4</v>
      </c>
      <c r="B1" s="757"/>
      <c r="C1" s="633" t="s">
        <v>363</v>
      </c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525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O1" s="757" t="s">
        <v>4</v>
      </c>
      <c r="CP1" s="757"/>
      <c r="CQ1" s="633" t="s">
        <v>304</v>
      </c>
      <c r="CR1" s="271"/>
      <c r="CS1" s="273"/>
      <c r="CT1" s="271"/>
      <c r="CU1" s="273"/>
      <c r="CV1" s="271"/>
      <c r="CW1" s="273"/>
      <c r="CX1" s="271"/>
      <c r="CY1" s="273"/>
      <c r="CZ1" s="271"/>
      <c r="DA1" s="273"/>
      <c r="DB1" s="271"/>
      <c r="DC1" s="273"/>
      <c r="DD1" s="271"/>
      <c r="DE1" s="273"/>
      <c r="DF1" s="271"/>
      <c r="DG1" s="273"/>
      <c r="DH1" s="271"/>
      <c r="DI1" s="273"/>
      <c r="DJ1" s="271"/>
      <c r="DK1" s="273"/>
      <c r="DL1" s="271"/>
      <c r="DM1" s="273"/>
      <c r="DN1" s="271"/>
      <c r="DO1" s="273"/>
      <c r="DP1" s="274"/>
    </row>
    <row r="2" spans="1:120" ht="25.5" customHeight="1">
      <c r="A2" s="757"/>
      <c r="B2" s="757"/>
      <c r="C2" s="632" t="s">
        <v>185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526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O2" s="757"/>
      <c r="CP2" s="757"/>
      <c r="CQ2" s="632" t="s">
        <v>185</v>
      </c>
      <c r="CR2" s="2"/>
      <c r="CS2" s="174"/>
      <c r="CT2" s="2"/>
      <c r="CU2" s="174"/>
      <c r="CV2" s="2"/>
      <c r="CW2" s="174"/>
      <c r="CX2" s="2"/>
      <c r="CY2" s="174"/>
      <c r="CZ2" s="2"/>
      <c r="DA2" s="174"/>
      <c r="DB2" s="2"/>
      <c r="DC2" s="174"/>
      <c r="DD2" s="2"/>
      <c r="DE2" s="174"/>
      <c r="DF2" s="2"/>
      <c r="DG2" s="174"/>
      <c r="DH2" s="2"/>
      <c r="DI2" s="174"/>
      <c r="DJ2" s="2"/>
      <c r="DK2" s="174"/>
      <c r="DL2" s="2"/>
      <c r="DM2" s="174"/>
      <c r="DN2" s="2"/>
      <c r="DO2" s="174"/>
      <c r="DP2" s="275"/>
    </row>
    <row r="3" spans="1:120" ht="15" customHeight="1">
      <c r="A3" s="758" t="s">
        <v>364</v>
      </c>
      <c r="B3" s="758"/>
      <c r="C3" s="17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527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O3" s="758" t="s">
        <v>378</v>
      </c>
      <c r="CP3" s="758"/>
      <c r="CQ3" s="171"/>
      <c r="CR3" s="2"/>
      <c r="CS3" s="172"/>
      <c r="CT3" s="2"/>
      <c r="CU3" s="172"/>
      <c r="CV3" s="2"/>
      <c r="CW3" s="172"/>
      <c r="CX3" s="2"/>
      <c r="CY3" s="172"/>
      <c r="CZ3" s="2"/>
      <c r="DA3" s="172"/>
      <c r="DB3" s="2"/>
      <c r="DC3" s="172"/>
      <c r="DD3" s="2"/>
      <c r="DE3" s="172"/>
      <c r="DF3" s="2"/>
      <c r="DG3" s="172"/>
      <c r="DH3" s="2"/>
      <c r="DI3" s="172"/>
      <c r="DJ3" s="2"/>
      <c r="DK3" s="172"/>
      <c r="DL3" s="2"/>
      <c r="DM3" s="172"/>
      <c r="DN3" s="2"/>
      <c r="DO3" s="172"/>
      <c r="DP3" s="275"/>
    </row>
    <row r="4" spans="1:120" ht="60.75" customHeight="1">
      <c r="A4" s="752" t="s">
        <v>380</v>
      </c>
      <c r="B4" s="753"/>
      <c r="C4" s="271"/>
      <c r="D4" s="204" t="s">
        <v>379</v>
      </c>
      <c r="E4" s="529" t="s">
        <v>366</v>
      </c>
      <c r="F4" s="204" t="s">
        <v>379</v>
      </c>
      <c r="G4" s="529" t="s">
        <v>366</v>
      </c>
      <c r="H4" s="204" t="s">
        <v>379</v>
      </c>
      <c r="I4" s="529" t="s">
        <v>366</v>
      </c>
      <c r="J4" s="204" t="s">
        <v>379</v>
      </c>
      <c r="K4" s="529" t="s">
        <v>366</v>
      </c>
      <c r="L4" s="204" t="s">
        <v>379</v>
      </c>
      <c r="M4" s="529" t="s">
        <v>366</v>
      </c>
      <c r="N4" s="204" t="s">
        <v>379</v>
      </c>
      <c r="O4" s="529" t="s">
        <v>366</v>
      </c>
      <c r="P4" s="204" t="s">
        <v>379</v>
      </c>
      <c r="Q4" s="529" t="s">
        <v>366</v>
      </c>
      <c r="R4" s="204" t="s">
        <v>379</v>
      </c>
      <c r="S4" s="529" t="s">
        <v>366</v>
      </c>
      <c r="T4" s="204" t="s">
        <v>379</v>
      </c>
      <c r="U4" s="529" t="s">
        <v>366</v>
      </c>
      <c r="V4" s="204" t="s">
        <v>379</v>
      </c>
      <c r="W4" s="529" t="s">
        <v>366</v>
      </c>
      <c r="X4" s="204" t="s">
        <v>379</v>
      </c>
      <c r="Y4" s="529" t="s">
        <v>366</v>
      </c>
      <c r="Z4" s="204" t="s">
        <v>379</v>
      </c>
      <c r="AA4" s="529" t="s">
        <v>366</v>
      </c>
      <c r="AB4" s="204" t="s">
        <v>379</v>
      </c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381"/>
      <c r="AO4" s="381"/>
      <c r="AP4" s="381"/>
      <c r="AQ4" s="381"/>
      <c r="AR4" s="381"/>
      <c r="AS4" s="381"/>
      <c r="AT4" s="381"/>
      <c r="AU4" s="381"/>
      <c r="AV4" s="381"/>
      <c r="AW4" s="381"/>
      <c r="AX4" s="381"/>
      <c r="AY4" s="381"/>
      <c r="AZ4" s="381"/>
      <c r="BA4" s="381"/>
      <c r="BB4" s="381"/>
      <c r="BC4" s="381"/>
      <c r="BD4" s="381"/>
      <c r="BE4" s="381"/>
      <c r="BF4" s="381"/>
      <c r="BG4" s="381"/>
      <c r="BH4" s="381"/>
      <c r="BI4" s="381"/>
      <c r="BJ4" s="381"/>
      <c r="BK4" s="381"/>
      <c r="BL4" s="381"/>
      <c r="BM4" s="381"/>
      <c r="BN4" s="381"/>
      <c r="BO4" s="381"/>
      <c r="BP4" s="381"/>
      <c r="BQ4" s="381"/>
      <c r="BR4" s="381"/>
      <c r="BS4" s="381"/>
      <c r="BT4" s="381"/>
      <c r="BU4" s="381"/>
      <c r="BV4" s="381"/>
      <c r="BW4" s="381"/>
      <c r="BX4" s="381"/>
      <c r="BY4" s="381"/>
      <c r="BZ4" s="381"/>
      <c r="CA4" s="381"/>
      <c r="CB4" s="381"/>
      <c r="CC4" s="381"/>
      <c r="CD4" s="381"/>
      <c r="CE4" s="381"/>
      <c r="CF4" s="381"/>
      <c r="CG4" s="381"/>
      <c r="CH4" s="381"/>
      <c r="CI4" s="381"/>
      <c r="CJ4" s="381"/>
      <c r="CK4" s="381"/>
      <c r="CL4" s="381"/>
      <c r="CM4" s="381"/>
      <c r="CO4" s="752" t="s">
        <v>380</v>
      </c>
      <c r="CP4" s="753"/>
      <c r="CQ4" s="271"/>
      <c r="CR4" s="204" t="s">
        <v>382</v>
      </c>
      <c r="CS4" s="530" t="s">
        <v>383</v>
      </c>
      <c r="CT4" s="204" t="s">
        <v>382</v>
      </c>
      <c r="CU4" s="530" t="s">
        <v>383</v>
      </c>
      <c r="CV4" s="204" t="s">
        <v>382</v>
      </c>
      <c r="CW4" s="530" t="s">
        <v>383</v>
      </c>
      <c r="CX4" s="204" t="s">
        <v>382</v>
      </c>
      <c r="CY4" s="530" t="s">
        <v>383</v>
      </c>
      <c r="CZ4" s="204" t="s">
        <v>382</v>
      </c>
      <c r="DA4" s="530" t="s">
        <v>383</v>
      </c>
      <c r="DB4" s="204" t="s">
        <v>382</v>
      </c>
      <c r="DC4" s="530" t="s">
        <v>383</v>
      </c>
      <c r="DD4" s="204" t="s">
        <v>382</v>
      </c>
      <c r="DE4" s="530" t="s">
        <v>383</v>
      </c>
      <c r="DF4" s="204" t="s">
        <v>382</v>
      </c>
      <c r="DG4" s="530" t="s">
        <v>383</v>
      </c>
      <c r="DH4" s="204" t="s">
        <v>382</v>
      </c>
      <c r="DI4" s="530" t="s">
        <v>383</v>
      </c>
      <c r="DJ4" s="204" t="s">
        <v>382</v>
      </c>
      <c r="DK4" s="530" t="s">
        <v>383</v>
      </c>
      <c r="DL4" s="204" t="s">
        <v>382</v>
      </c>
      <c r="DM4" s="530" t="s">
        <v>383</v>
      </c>
      <c r="DN4" s="204" t="s">
        <v>382</v>
      </c>
      <c r="DO4" s="530" t="s">
        <v>383</v>
      </c>
      <c r="DP4" s="204" t="s">
        <v>382</v>
      </c>
    </row>
    <row r="5" spans="1:120" s="264" customFormat="1" ht="15" customHeight="1">
      <c r="A5" s="755" t="s">
        <v>178</v>
      </c>
      <c r="B5" s="755"/>
      <c r="C5" s="272"/>
      <c r="D5" s="205" t="s">
        <v>7</v>
      </c>
      <c r="E5" s="94" t="s">
        <v>177</v>
      </c>
      <c r="F5" s="205" t="s">
        <v>7</v>
      </c>
      <c r="G5" s="94" t="s">
        <v>177</v>
      </c>
      <c r="H5" s="205" t="s">
        <v>7</v>
      </c>
      <c r="I5" s="94" t="s">
        <v>177</v>
      </c>
      <c r="J5" s="205" t="s">
        <v>7</v>
      </c>
      <c r="K5" s="94" t="s">
        <v>177</v>
      </c>
      <c r="L5" s="205" t="s">
        <v>7</v>
      </c>
      <c r="M5" s="94" t="s">
        <v>177</v>
      </c>
      <c r="N5" s="205" t="s">
        <v>7</v>
      </c>
      <c r="O5" s="94" t="s">
        <v>177</v>
      </c>
      <c r="P5" s="205" t="s">
        <v>7</v>
      </c>
      <c r="Q5" s="94" t="s">
        <v>177</v>
      </c>
      <c r="R5" s="205" t="s">
        <v>7</v>
      </c>
      <c r="S5" s="94" t="s">
        <v>177</v>
      </c>
      <c r="T5" s="205" t="s">
        <v>7</v>
      </c>
      <c r="U5" s="94" t="s">
        <v>177</v>
      </c>
      <c r="V5" s="205" t="s">
        <v>7</v>
      </c>
      <c r="W5" s="94" t="s">
        <v>177</v>
      </c>
      <c r="X5" s="205" t="s">
        <v>7</v>
      </c>
      <c r="Y5" s="94" t="s">
        <v>177</v>
      </c>
      <c r="Z5" s="205" t="s">
        <v>7</v>
      </c>
      <c r="AA5" s="94" t="s">
        <v>177</v>
      </c>
      <c r="AB5" s="205" t="s">
        <v>7</v>
      </c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  <c r="BD5" s="382"/>
      <c r="BE5" s="382"/>
      <c r="BF5" s="382"/>
      <c r="BG5" s="382"/>
      <c r="BH5" s="382"/>
      <c r="BI5" s="382"/>
      <c r="BJ5" s="382"/>
      <c r="BK5" s="382"/>
      <c r="BL5" s="382"/>
      <c r="BM5" s="382"/>
      <c r="BN5" s="382"/>
      <c r="BO5" s="382"/>
      <c r="BP5" s="382"/>
      <c r="BQ5" s="382"/>
      <c r="BR5" s="382"/>
      <c r="BS5" s="382"/>
      <c r="BT5" s="382"/>
      <c r="BU5" s="382"/>
      <c r="BV5" s="382"/>
      <c r="BW5" s="382"/>
      <c r="BX5" s="382"/>
      <c r="BY5" s="382"/>
      <c r="BZ5" s="382"/>
      <c r="CA5" s="382"/>
      <c r="CB5" s="382"/>
      <c r="CC5" s="382"/>
      <c r="CD5" s="382"/>
      <c r="CE5" s="382"/>
      <c r="CF5" s="382"/>
      <c r="CG5" s="382"/>
      <c r="CH5" s="382"/>
      <c r="CI5" s="382"/>
      <c r="CJ5" s="382"/>
      <c r="CK5" s="382"/>
      <c r="CL5" s="382"/>
      <c r="CM5" s="382"/>
      <c r="CO5" s="755" t="s">
        <v>178</v>
      </c>
      <c r="CP5" s="755"/>
      <c r="CQ5" s="272"/>
      <c r="CR5" s="205" t="s">
        <v>7</v>
      </c>
      <c r="CS5" s="371" t="s">
        <v>177</v>
      </c>
      <c r="CT5" s="205" t="s">
        <v>7</v>
      </c>
      <c r="CU5" s="371" t="s">
        <v>177</v>
      </c>
      <c r="CV5" s="205" t="s">
        <v>7</v>
      </c>
      <c r="CW5" s="371" t="s">
        <v>177</v>
      </c>
      <c r="CX5" s="205" t="s">
        <v>7</v>
      </c>
      <c r="CY5" s="371" t="s">
        <v>177</v>
      </c>
      <c r="CZ5" s="205" t="s">
        <v>7</v>
      </c>
      <c r="DA5" s="371" t="s">
        <v>177</v>
      </c>
      <c r="DB5" s="205" t="s">
        <v>7</v>
      </c>
      <c r="DC5" s="371" t="s">
        <v>177</v>
      </c>
      <c r="DD5" s="205" t="s">
        <v>7</v>
      </c>
      <c r="DE5" s="371" t="s">
        <v>177</v>
      </c>
      <c r="DF5" s="205" t="s">
        <v>7</v>
      </c>
      <c r="DG5" s="371" t="s">
        <v>177</v>
      </c>
      <c r="DH5" s="205" t="s">
        <v>7</v>
      </c>
      <c r="DI5" s="371" t="s">
        <v>177</v>
      </c>
      <c r="DJ5" s="205" t="s">
        <v>7</v>
      </c>
      <c r="DK5" s="371" t="s">
        <v>177</v>
      </c>
      <c r="DL5" s="205" t="s">
        <v>7</v>
      </c>
      <c r="DM5" s="371" t="s">
        <v>177</v>
      </c>
      <c r="DN5" s="205" t="s">
        <v>7</v>
      </c>
      <c r="DO5" s="371" t="s">
        <v>177</v>
      </c>
      <c r="DP5" s="205" t="s">
        <v>7</v>
      </c>
    </row>
    <row r="6" spans="1:120" ht="15" customHeight="1">
      <c r="A6" s="756" t="s">
        <v>381</v>
      </c>
      <c r="B6" s="756"/>
      <c r="C6" s="2"/>
      <c r="D6" s="205"/>
      <c r="E6" s="94" t="s">
        <v>371</v>
      </c>
      <c r="F6" s="205"/>
      <c r="G6" s="94" t="s">
        <v>316</v>
      </c>
      <c r="H6" s="205"/>
      <c r="I6" s="94" t="s">
        <v>318</v>
      </c>
      <c r="J6" s="205"/>
      <c r="K6" s="94" t="s">
        <v>317</v>
      </c>
      <c r="L6" s="205"/>
      <c r="M6" s="94" t="s">
        <v>316</v>
      </c>
      <c r="N6" s="205"/>
      <c r="O6" s="94" t="s">
        <v>317</v>
      </c>
      <c r="P6" s="205"/>
      <c r="Q6" s="94" t="s">
        <v>316</v>
      </c>
      <c r="R6" s="205"/>
      <c r="S6" s="94" t="s">
        <v>371</v>
      </c>
      <c r="T6" s="205"/>
      <c r="U6" s="94" t="s">
        <v>317</v>
      </c>
      <c r="V6" s="205"/>
      <c r="W6" s="94" t="s">
        <v>318</v>
      </c>
      <c r="X6" s="205"/>
      <c r="Y6" s="94" t="s">
        <v>316</v>
      </c>
      <c r="Z6" s="205"/>
      <c r="AA6" s="94" t="s">
        <v>317</v>
      </c>
      <c r="AB6" s="205"/>
      <c r="AC6" s="382"/>
      <c r="AD6" s="382"/>
      <c r="AE6" s="382"/>
      <c r="AF6" s="382"/>
      <c r="AG6" s="382"/>
      <c r="AH6" s="382"/>
      <c r="AI6" s="382"/>
      <c r="AJ6" s="382"/>
      <c r="AK6" s="382"/>
      <c r="AL6" s="382"/>
      <c r="AM6" s="382"/>
      <c r="AN6" s="382"/>
      <c r="AO6" s="382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  <c r="BD6" s="382"/>
      <c r="BE6" s="382"/>
      <c r="BF6" s="382"/>
      <c r="BG6" s="382"/>
      <c r="BH6" s="382"/>
      <c r="BI6" s="382"/>
      <c r="BJ6" s="382"/>
      <c r="BK6" s="382"/>
      <c r="BL6" s="382"/>
      <c r="BM6" s="382"/>
      <c r="BN6" s="382"/>
      <c r="BO6" s="382"/>
      <c r="BP6" s="382"/>
      <c r="BQ6" s="382"/>
      <c r="BR6" s="382"/>
      <c r="BS6" s="382"/>
      <c r="BT6" s="382"/>
      <c r="BU6" s="382"/>
      <c r="BV6" s="382"/>
      <c r="BW6" s="382"/>
      <c r="BX6" s="382"/>
      <c r="BY6" s="382"/>
      <c r="BZ6" s="382"/>
      <c r="CA6" s="382"/>
      <c r="CB6" s="382"/>
      <c r="CC6" s="382"/>
      <c r="CD6" s="382"/>
      <c r="CE6" s="382"/>
      <c r="CF6" s="382"/>
      <c r="CG6" s="382"/>
      <c r="CH6" s="382"/>
      <c r="CI6" s="382"/>
      <c r="CJ6" s="382"/>
      <c r="CK6" s="382"/>
      <c r="CL6" s="382"/>
      <c r="CM6" s="382"/>
      <c r="CO6" s="756" t="s">
        <v>381</v>
      </c>
      <c r="CP6" s="756"/>
      <c r="CQ6" s="2"/>
      <c r="CR6" s="237"/>
      <c r="CS6" s="371" t="s">
        <v>318</v>
      </c>
      <c r="CT6" s="237"/>
      <c r="CU6" s="371" t="s">
        <v>317</v>
      </c>
      <c r="CV6" s="237"/>
      <c r="CW6" s="371" t="s">
        <v>371</v>
      </c>
      <c r="CX6" s="237"/>
      <c r="CY6" s="371" t="s">
        <v>316</v>
      </c>
      <c r="CZ6" s="237"/>
      <c r="DA6" s="371" t="s">
        <v>317</v>
      </c>
      <c r="DB6" s="237"/>
      <c r="DC6" s="371" t="s">
        <v>316</v>
      </c>
      <c r="DD6" s="237"/>
      <c r="DE6" s="371" t="s">
        <v>317</v>
      </c>
      <c r="DF6" s="237"/>
      <c r="DG6" s="371" t="s">
        <v>318</v>
      </c>
      <c r="DH6" s="237"/>
      <c r="DI6" s="371" t="s">
        <v>316</v>
      </c>
      <c r="DJ6" s="237"/>
      <c r="DK6" s="371" t="s">
        <v>371</v>
      </c>
      <c r="DL6" s="237"/>
      <c r="DM6" s="371" t="s">
        <v>317</v>
      </c>
      <c r="DN6" s="237"/>
      <c r="DO6" s="371" t="s">
        <v>316</v>
      </c>
      <c r="DP6" s="237"/>
    </row>
    <row r="7" spans="1:120" s="18" customFormat="1">
      <c r="A7" s="356">
        <f ca="1">'INF S1 356-357'!$AH4</f>
        <v>57.033999999999992</v>
      </c>
      <c r="B7" s="379" t="str">
        <f ca="1">'INF S1 356-357'!$AI4</f>
        <v>Wągrowiec</v>
      </c>
      <c r="C7" s="98"/>
      <c r="D7" s="209">
        <v>0.20625000000000002</v>
      </c>
      <c r="E7" s="369"/>
      <c r="F7" s="209">
        <v>0.24791666666666667</v>
      </c>
      <c r="G7" s="369"/>
      <c r="H7" s="209">
        <v>0.28958333333333336</v>
      </c>
      <c r="I7" s="369"/>
      <c r="J7" s="209">
        <v>0.33124999999999999</v>
      </c>
      <c r="K7" s="369"/>
      <c r="L7" s="209">
        <v>0.39374999999999999</v>
      </c>
      <c r="M7" s="369"/>
      <c r="N7" s="209">
        <v>0.4770833333333333</v>
      </c>
      <c r="O7" s="369"/>
      <c r="P7" s="209">
        <v>0.56041666666666667</v>
      </c>
      <c r="Q7" s="369"/>
      <c r="R7" s="209">
        <v>0.62291666666666667</v>
      </c>
      <c r="S7" s="369"/>
      <c r="T7" s="209">
        <v>0.6645833333333333</v>
      </c>
      <c r="U7" s="369"/>
      <c r="V7" s="209">
        <v>0.70624999999999993</v>
      </c>
      <c r="W7" s="369"/>
      <c r="X7" s="209">
        <v>0.74791666666666667</v>
      </c>
      <c r="Y7" s="369"/>
      <c r="Z7" s="209">
        <v>0.81041666666666667</v>
      </c>
      <c r="AA7" s="369"/>
      <c r="AB7" s="209">
        <v>0.89374999999999993</v>
      </c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  <c r="BU7" s="376"/>
      <c r="BV7" s="376"/>
      <c r="BW7" s="376"/>
      <c r="BX7" s="376"/>
      <c r="BY7" s="37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376"/>
      <c r="CO7" s="356">
        <f ca="1">'INF S1 356-357'!$AH4</f>
        <v>57.033999999999992</v>
      </c>
      <c r="CP7" s="379" t="str">
        <f ca="1">'INF S1 356-357'!$AI4</f>
        <v>Wągrowiec</v>
      </c>
      <c r="CQ7" s="98"/>
      <c r="CR7" s="484">
        <f ca="1">CR$24+'INF S1 356-357'!$AB4+TIME(0,14,)</f>
        <v>0.29962400462962968</v>
      </c>
      <c r="CS7" s="373"/>
      <c r="CT7" s="484">
        <f ca="1">CT$24+'INF S1 356-357'!$AB4+TIME(0,14,)</f>
        <v>0.34129067129629637</v>
      </c>
      <c r="CU7" s="373"/>
      <c r="CV7" s="484">
        <f ca="1">CV$24+'INF S1 356-357'!$AB4+TIME(0,14,)</f>
        <v>0.382957337962963</v>
      </c>
      <c r="CW7" s="373"/>
      <c r="CX7" s="484">
        <f ca="1">CX$24+'INF S1 356-357'!$AB4+TIME(0,14,)</f>
        <v>0.42462400462962963</v>
      </c>
      <c r="CY7" s="373"/>
      <c r="CZ7" s="484">
        <f ca="1">CZ$24+'INF S1 356-357'!$AB4+TIME(0,14,)</f>
        <v>0.48712400462962963</v>
      </c>
      <c r="DA7" s="373"/>
      <c r="DB7" s="484">
        <f ca="1">DB$24+'INF S1 356-357'!$AB4+TIME(0,14,)</f>
        <v>0.57045733796296283</v>
      </c>
      <c r="DC7" s="373"/>
      <c r="DD7" s="484">
        <f ca="1">DD$24+'INF S1 356-357'!$AB4+TIME(0,8,)</f>
        <v>0.64962400462962955</v>
      </c>
      <c r="DE7" s="373"/>
      <c r="DF7" s="484">
        <f ca="1">DF$24+'INF S1 356-357'!$AB4+TIME(0,14,)</f>
        <v>0.7162906712962962</v>
      </c>
      <c r="DG7" s="373"/>
      <c r="DH7" s="484">
        <f ca="1">DH$24+'INF S1 356-357'!$AB4+TIME(0,14,)</f>
        <v>0.75795733796296294</v>
      </c>
      <c r="DI7" s="373"/>
      <c r="DJ7" s="484">
        <f ca="1">DJ$24+'INF S1 356-357'!$AB4+TIME(0,8,)</f>
        <v>0.79545733796296292</v>
      </c>
      <c r="DK7" s="373"/>
      <c r="DL7" s="484">
        <f ca="1">DL$24+'INF S1 356-357'!$AB4+TIME(0,8,)</f>
        <v>0.83712400462962966</v>
      </c>
      <c r="DM7" s="373"/>
      <c r="DN7" s="484">
        <f ca="1">DN$24+'INF S1 356-357'!$AB4+TIME(0,14,)</f>
        <v>0.90379067129629631</v>
      </c>
      <c r="DO7" s="373"/>
      <c r="DP7" s="208">
        <f ca="1">DP$24+'INF S1 356-357'!$AB4+TIME(0,8,)</f>
        <v>0.98295733796296292</v>
      </c>
    </row>
    <row r="8" spans="1:120">
      <c r="A8" s="355">
        <f ca="1">'INF S1 356-357'!$AH5</f>
        <v>49.496999999999993</v>
      </c>
      <c r="B8" s="153" t="str">
        <f ca="1">'INF S1 356-357'!$AI5</f>
        <v>Przysieczyn</v>
      </c>
      <c r="C8" s="99"/>
      <c r="D8" s="484">
        <f ca="1">D$7+'INF S1 356-357'!$T5</f>
        <v>0.21089120370370373</v>
      </c>
      <c r="E8" s="370"/>
      <c r="F8" s="484">
        <f ca="1">F$7+'INF S1 356-357'!$T5</f>
        <v>0.25255787037037036</v>
      </c>
      <c r="G8" s="370"/>
      <c r="H8" s="484">
        <f ca="1">H$7+'INF S1 356-357'!$T5</f>
        <v>0.29422453703703705</v>
      </c>
      <c r="I8" s="370"/>
      <c r="J8" s="484">
        <f ca="1">J$7+'INF S1 356-357'!$T5</f>
        <v>0.33589120370370368</v>
      </c>
      <c r="K8" s="370"/>
      <c r="L8" s="484">
        <f ca="1">L$7+'INF S1 356-357'!$T5</f>
        <v>0.39839120370370368</v>
      </c>
      <c r="M8" s="370"/>
      <c r="N8" s="484">
        <f ca="1">N$7+'INF S1 356-357'!$T5</f>
        <v>0.48172453703703699</v>
      </c>
      <c r="O8" s="370"/>
      <c r="P8" s="484">
        <f ca="1">P$7+'INF S1 356-357'!$T5</f>
        <v>0.56505787037037036</v>
      </c>
      <c r="Q8" s="370"/>
      <c r="R8" s="484">
        <f ca="1">R$7+'INF S1 356-357'!$T5</f>
        <v>0.62755787037037036</v>
      </c>
      <c r="S8" s="370"/>
      <c r="T8" s="484">
        <f ca="1">T$7+'INF S1 356-357'!$T5</f>
        <v>0.66922453703703699</v>
      </c>
      <c r="U8" s="370"/>
      <c r="V8" s="484">
        <f ca="1">V$7+'INF S1 356-357'!$T5</f>
        <v>0.71089120370370362</v>
      </c>
      <c r="W8" s="370"/>
      <c r="X8" s="484">
        <f ca="1">X$7+'INF S1 356-357'!$T5</f>
        <v>0.75255787037037036</v>
      </c>
      <c r="Y8" s="370"/>
      <c r="Z8" s="484">
        <f ca="1">Z$7+'INF S1 356-357'!$T5</f>
        <v>0.81505787037037036</v>
      </c>
      <c r="AA8" s="370"/>
      <c r="AB8" s="207">
        <f ca="1">AB$7+'INF S1 356-357'!$T5</f>
        <v>0.89839120370370362</v>
      </c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3"/>
      <c r="BH8" s="383"/>
      <c r="BI8" s="383"/>
      <c r="BJ8" s="383"/>
      <c r="BK8" s="383"/>
      <c r="BL8" s="383"/>
      <c r="BM8" s="383"/>
      <c r="BN8" s="383"/>
      <c r="BO8" s="383"/>
      <c r="BP8" s="383"/>
      <c r="BQ8" s="383"/>
      <c r="BR8" s="383"/>
      <c r="BS8" s="383"/>
      <c r="BT8" s="383"/>
      <c r="BU8" s="383"/>
      <c r="BV8" s="383"/>
      <c r="BW8" s="383"/>
      <c r="BX8" s="383"/>
      <c r="BY8" s="383"/>
      <c r="BZ8" s="383"/>
      <c r="CA8" s="383"/>
      <c r="CB8" s="383"/>
      <c r="CC8" s="383"/>
      <c r="CD8" s="383"/>
      <c r="CE8" s="383"/>
      <c r="CF8" s="383"/>
      <c r="CG8" s="383"/>
      <c r="CH8" s="383"/>
      <c r="CI8" s="383"/>
      <c r="CJ8" s="383"/>
      <c r="CK8" s="383"/>
      <c r="CL8" s="383"/>
      <c r="CM8" s="383"/>
      <c r="CO8" s="355">
        <f ca="1">'INF S1 356-357'!$AH5</f>
        <v>49.496999999999993</v>
      </c>
      <c r="CP8" s="153" t="str">
        <f ca="1">'INF S1 356-357'!$AI5</f>
        <v>Przysieczyn</v>
      </c>
      <c r="CQ8" s="99"/>
      <c r="CR8" s="484">
        <f ca="1">CR$24+'INF S1 356-357'!$AB5+TIME(0,14,)</f>
        <v>0.2951911342592593</v>
      </c>
      <c r="CS8" s="373"/>
      <c r="CT8" s="484">
        <f ca="1">CT$24+'INF S1 356-357'!$AB5+TIME(0,14,)</f>
        <v>0.33685780092592599</v>
      </c>
      <c r="CU8" s="373"/>
      <c r="CV8" s="484">
        <f ca="1">CV$24+'INF S1 356-357'!$AB5+TIME(0,14,)</f>
        <v>0.37852446759259262</v>
      </c>
      <c r="CW8" s="373"/>
      <c r="CX8" s="484">
        <f ca="1">CX$24+'INF S1 356-357'!$AB5+TIME(0,14,)</f>
        <v>0.42019113425925925</v>
      </c>
      <c r="CY8" s="373"/>
      <c r="CZ8" s="484">
        <f ca="1">CZ$24+'INF S1 356-357'!$AB5+TIME(0,14,)</f>
        <v>0.48269113425925925</v>
      </c>
      <c r="DA8" s="373"/>
      <c r="DB8" s="484">
        <f ca="1">DB$24+'INF S1 356-357'!$AB5+TIME(0,14,)</f>
        <v>0.56602446759259251</v>
      </c>
      <c r="DC8" s="373"/>
      <c r="DD8" s="484">
        <f ca="1">DD$24+'INF S1 356-357'!$AB5+TIME(0,8,)</f>
        <v>0.64519113425925922</v>
      </c>
      <c r="DE8" s="373"/>
      <c r="DF8" s="484">
        <f ca="1">DF$24+'INF S1 356-357'!$AB5+TIME(0,14,)</f>
        <v>0.71185780092592588</v>
      </c>
      <c r="DG8" s="373"/>
      <c r="DH8" s="484">
        <f ca="1">DH$24+'INF S1 356-357'!$AB5+TIME(0,14,)</f>
        <v>0.75352446759259262</v>
      </c>
      <c r="DI8" s="373"/>
      <c r="DJ8" s="484">
        <f ca="1">DJ$24+'INF S1 356-357'!$AB5+TIME(0,8,)</f>
        <v>0.7910244675925926</v>
      </c>
      <c r="DK8" s="373"/>
      <c r="DL8" s="484">
        <f ca="1">DL$24+'INF S1 356-357'!$AB5+TIME(0,8,)</f>
        <v>0.83269113425925934</v>
      </c>
      <c r="DM8" s="373"/>
      <c r="DN8" s="484">
        <f ca="1">DN$24+'INF S1 356-357'!$AB5+TIME(0,14,)</f>
        <v>0.89935780092592599</v>
      </c>
      <c r="DO8" s="373"/>
      <c r="DP8" s="207">
        <f ca="1">DP$24+'INF S1 356-357'!$AB5+TIME(0,8,)</f>
        <v>0.9785244675925926</v>
      </c>
    </row>
    <row r="9" spans="1:120">
      <c r="A9" s="355">
        <f ca="1">'INF S1 356-357'!$AH6</f>
        <v>44.444999999999993</v>
      </c>
      <c r="B9" s="154" t="str">
        <f ca="1">'INF S1 356-357'!$AI6</f>
        <v>Roszkowo Wągrowieckie</v>
      </c>
      <c r="C9" s="99"/>
      <c r="D9" s="484">
        <f ca="1">D$7+'INF S1 356-357'!$T6</f>
        <v>0.21405273148148149</v>
      </c>
      <c r="E9" s="370"/>
      <c r="F9" s="484">
        <f ca="1">F$7+'INF S1 356-357'!$T6</f>
        <v>0.25571939814814815</v>
      </c>
      <c r="G9" s="370"/>
      <c r="H9" s="484">
        <f ca="1">H$7+'INF S1 356-357'!$T6</f>
        <v>0.29738606481481483</v>
      </c>
      <c r="I9" s="370"/>
      <c r="J9" s="484">
        <f ca="1">J$7+'INF S1 356-357'!$T6</f>
        <v>0.33905273148148146</v>
      </c>
      <c r="K9" s="370"/>
      <c r="L9" s="484">
        <f ca="1">L$7+'INF S1 356-357'!$T6</f>
        <v>0.40155273148148146</v>
      </c>
      <c r="M9" s="370"/>
      <c r="N9" s="484">
        <f ca="1">N$7+'INF S1 356-357'!$T6</f>
        <v>0.48488606481481478</v>
      </c>
      <c r="O9" s="370"/>
      <c r="P9" s="484">
        <f ca="1">P$7+'INF S1 356-357'!$T6</f>
        <v>0.56821939814814815</v>
      </c>
      <c r="Q9" s="370"/>
      <c r="R9" s="484">
        <f ca="1">R$7+'INF S1 356-357'!$T6</f>
        <v>0.63071939814814815</v>
      </c>
      <c r="S9" s="370"/>
      <c r="T9" s="484">
        <f ca="1">T$7+'INF S1 356-357'!$T6</f>
        <v>0.67238606481481478</v>
      </c>
      <c r="U9" s="370"/>
      <c r="V9" s="484">
        <f ca="1">V$7+'INF S1 356-357'!$T6</f>
        <v>0.71405273148148141</v>
      </c>
      <c r="W9" s="370"/>
      <c r="X9" s="484">
        <f ca="1">X$7+'INF S1 356-357'!$T6</f>
        <v>0.75571939814814815</v>
      </c>
      <c r="Y9" s="370"/>
      <c r="Z9" s="484">
        <f ca="1">Z$7+'INF S1 356-357'!$T6</f>
        <v>0.81821939814814815</v>
      </c>
      <c r="AA9" s="370"/>
      <c r="AB9" s="207">
        <f ca="1">AB$7+'INF S1 356-357'!$T6</f>
        <v>0.90155273148148141</v>
      </c>
      <c r="AC9" s="383"/>
      <c r="AD9" s="383"/>
      <c r="AE9" s="383"/>
      <c r="AF9" s="383"/>
      <c r="AG9" s="383"/>
      <c r="AH9" s="383"/>
      <c r="AI9" s="383"/>
      <c r="AJ9" s="383"/>
      <c r="AK9" s="383"/>
      <c r="AL9" s="383"/>
      <c r="AM9" s="383"/>
      <c r="AN9" s="383"/>
      <c r="AO9" s="383"/>
      <c r="AP9" s="383"/>
      <c r="AQ9" s="383"/>
      <c r="AR9" s="383"/>
      <c r="AS9" s="383"/>
      <c r="AT9" s="383"/>
      <c r="AU9" s="383"/>
      <c r="AV9" s="383"/>
      <c r="AW9" s="383"/>
      <c r="AX9" s="383"/>
      <c r="AY9" s="383"/>
      <c r="AZ9" s="383"/>
      <c r="BA9" s="383"/>
      <c r="BB9" s="383"/>
      <c r="BC9" s="383"/>
      <c r="BD9" s="383"/>
      <c r="BE9" s="383"/>
      <c r="BF9" s="383"/>
      <c r="BG9" s="383"/>
      <c r="BH9" s="383"/>
      <c r="BI9" s="383"/>
      <c r="BJ9" s="383"/>
      <c r="BK9" s="383"/>
      <c r="BL9" s="383"/>
      <c r="BM9" s="383"/>
      <c r="BN9" s="383"/>
      <c r="BO9" s="383"/>
      <c r="BP9" s="383"/>
      <c r="BQ9" s="383"/>
      <c r="BR9" s="383"/>
      <c r="BS9" s="383"/>
      <c r="BT9" s="383"/>
      <c r="BU9" s="383"/>
      <c r="BV9" s="383"/>
      <c r="BW9" s="383"/>
      <c r="BX9" s="383"/>
      <c r="BY9" s="383"/>
      <c r="BZ9" s="383"/>
      <c r="CA9" s="383"/>
      <c r="CB9" s="383"/>
      <c r="CC9" s="383"/>
      <c r="CD9" s="383"/>
      <c r="CE9" s="383"/>
      <c r="CF9" s="383"/>
      <c r="CG9" s="383"/>
      <c r="CH9" s="383"/>
      <c r="CI9" s="383"/>
      <c r="CJ9" s="383"/>
      <c r="CK9" s="383"/>
      <c r="CL9" s="383"/>
      <c r="CM9" s="383"/>
      <c r="CO9" s="355">
        <f ca="1">'INF S1 356-357'!$AH6</f>
        <v>44.444999999999993</v>
      </c>
      <c r="CP9" s="154" t="str">
        <f ca="1">'INF S1 356-357'!$AI6</f>
        <v>Roszkowo Wągrowieckie</v>
      </c>
      <c r="CQ9" s="99"/>
      <c r="CR9" s="484">
        <f ca="1">CR$24+'INF S1 356-357'!$AB6+TIME(0,8,)</f>
        <v>0.28786293981481481</v>
      </c>
      <c r="CS9" s="373"/>
      <c r="CT9" s="484">
        <f ca="1">CT$24+'INF S1 356-357'!$AB6+TIME(0,8,)</f>
        <v>0.3295296064814815</v>
      </c>
      <c r="CU9" s="373"/>
      <c r="CV9" s="484">
        <f ca="1">CV$24+'INF S1 356-357'!$AB6+TIME(0,8,)</f>
        <v>0.37119627314814813</v>
      </c>
      <c r="CW9" s="373"/>
      <c r="CX9" s="484">
        <f ca="1">CX$24+'INF S1 356-357'!$AB6+TIME(0,8,)</f>
        <v>0.41286293981481476</v>
      </c>
      <c r="CY9" s="373"/>
      <c r="CZ9" s="484">
        <f ca="1">CZ$24+'INF S1 356-357'!$AB6+TIME(0,8,)</f>
        <v>0.47536293981481476</v>
      </c>
      <c r="DA9" s="373"/>
      <c r="DB9" s="484">
        <f ca="1">DB$24+'INF S1 356-357'!$AB6+TIME(0,8,)</f>
        <v>0.55869627314814807</v>
      </c>
      <c r="DC9" s="373"/>
      <c r="DD9" s="484">
        <f ca="1">DD$24+'INF S1 356-357'!$AB6+TIME(0,8,)</f>
        <v>0.64202960648148144</v>
      </c>
      <c r="DE9" s="373"/>
      <c r="DF9" s="484">
        <f ca="1">DF$24+'INF S1 356-357'!$AB6+TIME(0,8,)</f>
        <v>0.70452960648148144</v>
      </c>
      <c r="DG9" s="373"/>
      <c r="DH9" s="484">
        <f ca="1">DH$24+'INF S1 356-357'!$AB6+TIME(0,8,)</f>
        <v>0.74619627314814818</v>
      </c>
      <c r="DI9" s="373"/>
      <c r="DJ9" s="484">
        <f ca="1">DJ$24+'INF S1 356-357'!$AB6+TIME(0,8,)</f>
        <v>0.78786293981481481</v>
      </c>
      <c r="DK9" s="373"/>
      <c r="DL9" s="484">
        <f ca="1">DL$24+'INF S1 356-357'!$AB6+TIME(0,8,)</f>
        <v>0.82952960648148155</v>
      </c>
      <c r="DM9" s="373"/>
      <c r="DN9" s="484">
        <f ca="1">DN$24+'INF S1 356-357'!$AB6+TIME(0,8,)</f>
        <v>0.89202960648148155</v>
      </c>
      <c r="DO9" s="373"/>
      <c r="DP9" s="207">
        <f ca="1">DP$24+'INF S1 356-357'!$AB6+TIME(0,8,)</f>
        <v>0.97536293981481481</v>
      </c>
    </row>
    <row r="10" spans="1:120">
      <c r="A10" s="355">
        <f ca="1">'INF S1 356-357'!$AH7</f>
        <v>40.48599999999999</v>
      </c>
      <c r="B10" s="154" t="str">
        <f ca="1">'INF S1 356-357'!$AI7</f>
        <v>Skoki</v>
      </c>
      <c r="C10" s="99"/>
      <c r="D10" s="484">
        <f ca="1">D$7+'INF S1 356-357'!$T7</f>
        <v>0.21696797453703706</v>
      </c>
      <c r="E10" s="370"/>
      <c r="F10" s="484">
        <f ca="1">F$7+'INF S1 356-357'!$T7</f>
        <v>0.25863464120370372</v>
      </c>
      <c r="G10" s="370"/>
      <c r="H10" s="484">
        <f ca="1">H$7+'INF S1 356-357'!$T7</f>
        <v>0.3003013078703704</v>
      </c>
      <c r="I10" s="370"/>
      <c r="J10" s="484">
        <f ca="1">J$7+'INF S1 356-357'!$T7</f>
        <v>0.34196797453703703</v>
      </c>
      <c r="K10" s="370"/>
      <c r="L10" s="484">
        <f ca="1">L$7+'INF S1 356-357'!$T7</f>
        <v>0.40446797453703703</v>
      </c>
      <c r="M10" s="370"/>
      <c r="N10" s="484">
        <f ca="1">N$7+'INF S1 356-357'!$T7</f>
        <v>0.48780130787037035</v>
      </c>
      <c r="O10" s="370"/>
      <c r="P10" s="484">
        <f ca="1">P$7+'INF S1 356-357'!$T7</f>
        <v>0.57113464120370372</v>
      </c>
      <c r="Q10" s="370"/>
      <c r="R10" s="484">
        <f ca="1">R$7+'INF S1 356-357'!$T7</f>
        <v>0.63363464120370372</v>
      </c>
      <c r="S10" s="370"/>
      <c r="T10" s="484">
        <f ca="1">T$7+'INF S1 356-357'!$T7</f>
        <v>0.67530130787037035</v>
      </c>
      <c r="U10" s="370"/>
      <c r="V10" s="484">
        <f ca="1">V$7+'INF S1 356-357'!$T7</f>
        <v>0.71696797453703698</v>
      </c>
      <c r="W10" s="370"/>
      <c r="X10" s="484">
        <f ca="1">X$7+'INF S1 356-357'!$T7</f>
        <v>0.75863464120370372</v>
      </c>
      <c r="Y10" s="370"/>
      <c r="Z10" s="484">
        <f ca="1">Z$7+'INF S1 356-357'!$T7</f>
        <v>0.82113464120370372</v>
      </c>
      <c r="AA10" s="370"/>
      <c r="AB10" s="207">
        <f ca="1">AB$7+'INF S1 356-357'!$T7</f>
        <v>0.90446797453703698</v>
      </c>
      <c r="AC10" s="383"/>
      <c r="AD10" s="383"/>
      <c r="AE10" s="383"/>
      <c r="AF10" s="383"/>
      <c r="AG10" s="383"/>
      <c r="AH10" s="383"/>
      <c r="AI10" s="383"/>
      <c r="AJ10" s="383"/>
      <c r="AK10" s="383"/>
      <c r="AL10" s="383"/>
      <c r="AM10" s="383"/>
      <c r="AN10" s="383"/>
      <c r="AO10" s="383"/>
      <c r="AP10" s="383"/>
      <c r="AQ10" s="383"/>
      <c r="AR10" s="383"/>
      <c r="AS10" s="383"/>
      <c r="AT10" s="383"/>
      <c r="AU10" s="383"/>
      <c r="AV10" s="383"/>
      <c r="AW10" s="383"/>
      <c r="AX10" s="383"/>
      <c r="AY10" s="383"/>
      <c r="AZ10" s="383"/>
      <c r="BA10" s="383"/>
      <c r="BB10" s="383"/>
      <c r="BC10" s="383"/>
      <c r="BD10" s="383"/>
      <c r="BE10" s="383"/>
      <c r="BF10" s="383"/>
      <c r="BG10" s="383"/>
      <c r="BH10" s="383"/>
      <c r="BI10" s="383"/>
      <c r="BJ10" s="383"/>
      <c r="BK10" s="383"/>
      <c r="BL10" s="383"/>
      <c r="BM10" s="383"/>
      <c r="BN10" s="383"/>
      <c r="BO10" s="383"/>
      <c r="BP10" s="383"/>
      <c r="BQ10" s="383"/>
      <c r="BR10" s="383"/>
      <c r="BS10" s="383"/>
      <c r="BT10" s="383"/>
      <c r="BU10" s="383"/>
      <c r="BV10" s="383"/>
      <c r="BW10" s="383"/>
      <c r="BX10" s="383"/>
      <c r="BY10" s="383"/>
      <c r="BZ10" s="383"/>
      <c r="CA10" s="383"/>
      <c r="CB10" s="383"/>
      <c r="CC10" s="383"/>
      <c r="CD10" s="383"/>
      <c r="CE10" s="383"/>
      <c r="CF10" s="383"/>
      <c r="CG10" s="383"/>
      <c r="CH10" s="383"/>
      <c r="CI10" s="383"/>
      <c r="CJ10" s="383"/>
      <c r="CK10" s="383"/>
      <c r="CL10" s="383"/>
      <c r="CM10" s="383"/>
      <c r="CO10" s="355">
        <f ca="1">'INF S1 356-357'!$AH7</f>
        <v>40.48599999999999</v>
      </c>
      <c r="CP10" s="154" t="str">
        <f ca="1">'INF S1 356-357'!$AI7</f>
        <v>Skoki</v>
      </c>
      <c r="CQ10" s="99"/>
      <c r="CR10" s="484">
        <f ca="1">CR$24+'INF S1 356-357'!$AB7+TIME(0,8,)</f>
        <v>0.28508658564814815</v>
      </c>
      <c r="CS10" s="373"/>
      <c r="CT10" s="484">
        <f ca="1">CT$24+'INF S1 356-357'!$AB7+TIME(0,8,)</f>
        <v>0.32675325231481483</v>
      </c>
      <c r="CU10" s="373"/>
      <c r="CV10" s="484">
        <f ca="1">CV$24+'INF S1 356-357'!$AB7+TIME(0,8,)</f>
        <v>0.36841991898148146</v>
      </c>
      <c r="CW10" s="373"/>
      <c r="CX10" s="484">
        <f ca="1">CX$24+'INF S1 356-357'!$AB7+TIME(0,8,)</f>
        <v>0.41008658564814809</v>
      </c>
      <c r="CY10" s="373"/>
      <c r="CZ10" s="484">
        <f ca="1">CZ$24+'INF S1 356-357'!$AB7+TIME(0,8,)</f>
        <v>0.47258658564814809</v>
      </c>
      <c r="DA10" s="373"/>
      <c r="DB10" s="484">
        <f ca="1">DB$24+'INF S1 356-357'!$AB7+TIME(0,8,)</f>
        <v>0.55591991898148141</v>
      </c>
      <c r="DC10" s="373"/>
      <c r="DD10" s="484">
        <f ca="1">DD$24+'INF S1 356-357'!$AB7+TIME(0,8,)</f>
        <v>0.63925325231481478</v>
      </c>
      <c r="DE10" s="373"/>
      <c r="DF10" s="484">
        <f ca="1">DF$24+'INF S1 356-357'!$AB7+TIME(0,8,)</f>
        <v>0.70175325231481478</v>
      </c>
      <c r="DG10" s="373"/>
      <c r="DH10" s="484">
        <f ca="1">DH$24+'INF S1 356-357'!$AB7+TIME(0,8,)</f>
        <v>0.74341991898148152</v>
      </c>
      <c r="DI10" s="373"/>
      <c r="DJ10" s="484">
        <f ca="1">DJ$24+'INF S1 356-357'!$AB7+TIME(0,8,)</f>
        <v>0.78508658564814815</v>
      </c>
      <c r="DK10" s="373"/>
      <c r="DL10" s="484">
        <f ca="1">DL$24+'INF S1 356-357'!$AB7+TIME(0,8,)</f>
        <v>0.82675325231481489</v>
      </c>
      <c r="DM10" s="373"/>
      <c r="DN10" s="484">
        <f ca="1">DN$24+'INF S1 356-357'!$AB7+TIME(0,8,)</f>
        <v>0.88925325231481489</v>
      </c>
      <c r="DO10" s="373"/>
      <c r="DP10" s="207">
        <f ca="1">DP$24+'INF S1 356-357'!$AB7+TIME(0,8,)</f>
        <v>0.97258658564814815</v>
      </c>
    </row>
    <row r="11" spans="1:120">
      <c r="A11" s="355">
        <f ca="1">'INF S1 356-357'!$AH8</f>
        <v>35.761999999999993</v>
      </c>
      <c r="B11" s="153" t="str">
        <f ca="1">'INF S1 356-357'!$AI8</f>
        <v>Sława Wlkp.</v>
      </c>
      <c r="C11" s="99"/>
      <c r="D11" s="484">
        <f ca="1">D$7+'INF S1 356-357'!$T8</f>
        <v>0.22060422453703704</v>
      </c>
      <c r="E11" s="370"/>
      <c r="F11" s="484">
        <f ca="1">F$7+'INF S1 356-357'!$T8</f>
        <v>0.26227089120370373</v>
      </c>
      <c r="G11" s="370"/>
      <c r="H11" s="484">
        <f ca="1">H$7+'INF S1 356-357'!$T8</f>
        <v>0.30393755787037041</v>
      </c>
      <c r="I11" s="370"/>
      <c r="J11" s="484">
        <f ca="1">J$7+'INF S1 356-357'!$T8</f>
        <v>0.34560422453703704</v>
      </c>
      <c r="K11" s="370"/>
      <c r="L11" s="484">
        <f ca="1">L$7+'INF S1 356-357'!$T8</f>
        <v>0.40810422453703704</v>
      </c>
      <c r="M11" s="370"/>
      <c r="N11" s="484">
        <f ca="1">N$7+'INF S1 356-357'!$T8</f>
        <v>0.49143755787037036</v>
      </c>
      <c r="O11" s="370"/>
      <c r="P11" s="484">
        <f ca="1">P$7+'INF S1 356-357'!$T8</f>
        <v>0.57477089120370373</v>
      </c>
      <c r="Q11" s="370"/>
      <c r="R11" s="484">
        <f ca="1">R$7+'INF S1 356-357'!$T8</f>
        <v>0.63727089120370373</v>
      </c>
      <c r="S11" s="370"/>
      <c r="T11" s="484">
        <f ca="1">T$7+'INF S1 356-357'!$T8</f>
        <v>0.67893755787037036</v>
      </c>
      <c r="U11" s="370"/>
      <c r="V11" s="484">
        <f ca="1">V$7+'INF S1 356-357'!$T8</f>
        <v>0.72060422453703699</v>
      </c>
      <c r="W11" s="370"/>
      <c r="X11" s="484">
        <f ca="1">X$7+'INF S1 356-357'!$T8</f>
        <v>0.76227089120370373</v>
      </c>
      <c r="Y11" s="370"/>
      <c r="Z11" s="484">
        <f ca="1">Z$7+'INF S1 356-357'!$T8</f>
        <v>0.82477089120370373</v>
      </c>
      <c r="AA11" s="370"/>
      <c r="AB11" s="207">
        <f ca="1">AB$7+'INF S1 356-357'!$T8</f>
        <v>0.90810422453703699</v>
      </c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  <c r="AQ11" s="383"/>
      <c r="AR11" s="383"/>
      <c r="AS11" s="383"/>
      <c r="AT11" s="383"/>
      <c r="AU11" s="383"/>
      <c r="AV11" s="383"/>
      <c r="AW11" s="383"/>
      <c r="AX11" s="383"/>
      <c r="AY11" s="383"/>
      <c r="AZ11" s="383"/>
      <c r="BA11" s="383"/>
      <c r="BB11" s="383"/>
      <c r="BC11" s="383"/>
      <c r="BD11" s="383"/>
      <c r="BE11" s="383"/>
      <c r="BF11" s="383"/>
      <c r="BG11" s="383"/>
      <c r="BH11" s="383"/>
      <c r="BI11" s="383"/>
      <c r="BJ11" s="383"/>
      <c r="BK11" s="383"/>
      <c r="BL11" s="383"/>
      <c r="BM11" s="383"/>
      <c r="BN11" s="383"/>
      <c r="BO11" s="383"/>
      <c r="BP11" s="383"/>
      <c r="BQ11" s="383"/>
      <c r="BR11" s="383"/>
      <c r="BS11" s="383"/>
      <c r="BT11" s="383"/>
      <c r="BU11" s="383"/>
      <c r="BV11" s="383"/>
      <c r="BW11" s="383"/>
      <c r="BX11" s="383"/>
      <c r="BY11" s="383"/>
      <c r="BZ11" s="383"/>
      <c r="CA11" s="383"/>
      <c r="CB11" s="383"/>
      <c r="CC11" s="383"/>
      <c r="CD11" s="383"/>
      <c r="CE11" s="383"/>
      <c r="CF11" s="383"/>
      <c r="CG11" s="383"/>
      <c r="CH11" s="383"/>
      <c r="CI11" s="383"/>
      <c r="CJ11" s="383"/>
      <c r="CK11" s="383"/>
      <c r="CL11" s="383"/>
      <c r="CM11" s="383"/>
      <c r="CO11" s="355">
        <f ca="1">'INF S1 356-357'!$AH8</f>
        <v>35.761999999999993</v>
      </c>
      <c r="CP11" s="153" t="str">
        <f ca="1">'INF S1 356-357'!$AI8</f>
        <v>Sława Wlkp.</v>
      </c>
      <c r="CQ11" s="99"/>
      <c r="CR11" s="484">
        <f ca="1">CR$24+'INF S1 356-357'!$AB8+TIME(0,8,)</f>
        <v>0.28145033564814814</v>
      </c>
      <c r="CS11" s="373"/>
      <c r="CT11" s="484">
        <f ca="1">CT$24+'INF S1 356-357'!$AB8+TIME(0,8,)</f>
        <v>0.32311700231481483</v>
      </c>
      <c r="CU11" s="373"/>
      <c r="CV11" s="484">
        <f ca="1">CV$24+'INF S1 356-357'!$AB8+TIME(0,8,)</f>
        <v>0.36478366898148146</v>
      </c>
      <c r="CW11" s="373"/>
      <c r="CX11" s="484">
        <f ca="1">CX$24+'INF S1 356-357'!$AB8+TIME(0,8,)</f>
        <v>0.40645033564814809</v>
      </c>
      <c r="CY11" s="373"/>
      <c r="CZ11" s="484">
        <f ca="1">CZ$24+'INF S1 356-357'!$AB8+TIME(0,8,)</f>
        <v>0.46895033564814809</v>
      </c>
      <c r="DA11" s="373"/>
      <c r="DB11" s="484">
        <f ca="1">DB$24+'INF S1 356-357'!$AB8+TIME(0,8,)</f>
        <v>0.5522836689814814</v>
      </c>
      <c r="DC11" s="373"/>
      <c r="DD11" s="484">
        <f ca="1">DD$24+'INF S1 356-357'!$AB8+TIME(0,8,)</f>
        <v>0.63561700231481477</v>
      </c>
      <c r="DE11" s="373"/>
      <c r="DF11" s="484">
        <f ca="1">DF$24+'INF S1 356-357'!$AB8+TIME(0,8,)</f>
        <v>0.69811700231481477</v>
      </c>
      <c r="DG11" s="373"/>
      <c r="DH11" s="484">
        <f ca="1">DH$24+'INF S1 356-357'!$AB8+TIME(0,8,)</f>
        <v>0.73978366898148151</v>
      </c>
      <c r="DI11" s="373"/>
      <c r="DJ11" s="484">
        <f ca="1">DJ$24+'INF S1 356-357'!$AB8+TIME(0,8,)</f>
        <v>0.78145033564814814</v>
      </c>
      <c r="DK11" s="373"/>
      <c r="DL11" s="484">
        <f ca="1">DL$24+'INF S1 356-357'!$AB8+TIME(0,8,)</f>
        <v>0.82311700231481488</v>
      </c>
      <c r="DM11" s="373"/>
      <c r="DN11" s="484">
        <f ca="1">DN$24+'INF S1 356-357'!$AB8+TIME(0,8,)</f>
        <v>0.88561700231481488</v>
      </c>
      <c r="DO11" s="373"/>
      <c r="DP11" s="207">
        <f ca="1">DP$24+'INF S1 356-357'!$AB8+TIME(0,8,)</f>
        <v>0.96895033564814814</v>
      </c>
    </row>
    <row r="12" spans="1:120">
      <c r="A12" s="355">
        <f ca="1">'INF S1 356-357'!$AH9</f>
        <v>32.658999999999992</v>
      </c>
      <c r="B12" s="286" t="str">
        <f ca="1">'INF S1 356-357'!$AI9</f>
        <v>Łopuchowo Osiedle</v>
      </c>
      <c r="C12" s="99"/>
      <c r="D12" s="484">
        <f ca="1">D$7+'INF S1 356-357'!$T9</f>
        <v>0.22293418981481483</v>
      </c>
      <c r="E12" s="370"/>
      <c r="F12" s="484">
        <f ca="1">F$7+'INF S1 356-357'!$T9</f>
        <v>0.26460085648148152</v>
      </c>
      <c r="G12" s="370"/>
      <c r="H12" s="484">
        <f ca="1">H$7+'INF S1 356-357'!$T9</f>
        <v>0.3062675231481482</v>
      </c>
      <c r="I12" s="370"/>
      <c r="J12" s="484">
        <f ca="1">J$7+'INF S1 356-357'!$T9</f>
        <v>0.34793418981481483</v>
      </c>
      <c r="K12" s="370"/>
      <c r="L12" s="484">
        <f ca="1">L$7+'INF S1 356-357'!$T9</f>
        <v>0.41043418981481483</v>
      </c>
      <c r="M12" s="370"/>
      <c r="N12" s="484">
        <f ca="1">N$7+'INF S1 356-357'!$T9</f>
        <v>0.49376752314814815</v>
      </c>
      <c r="O12" s="370"/>
      <c r="P12" s="484">
        <f ca="1">P$7+'INF S1 356-357'!$T9</f>
        <v>0.57710085648148146</v>
      </c>
      <c r="Q12" s="370"/>
      <c r="R12" s="484">
        <f ca="1">R$7+'INF S1 356-357'!$T9</f>
        <v>0.63960085648148146</v>
      </c>
      <c r="S12" s="370"/>
      <c r="T12" s="484">
        <f ca="1">T$7+'INF S1 356-357'!$T9</f>
        <v>0.68126752314814809</v>
      </c>
      <c r="U12" s="370"/>
      <c r="V12" s="484">
        <f ca="1">V$7+'INF S1 356-357'!$T9</f>
        <v>0.72293418981481472</v>
      </c>
      <c r="W12" s="370"/>
      <c r="X12" s="484">
        <f ca="1">X$7+'INF S1 356-357'!$T9</f>
        <v>0.76460085648148146</v>
      </c>
      <c r="Y12" s="370"/>
      <c r="Z12" s="484">
        <f ca="1">Z$7+'INF S1 356-357'!$T9</f>
        <v>0.82710085648148146</v>
      </c>
      <c r="AA12" s="370"/>
      <c r="AB12" s="207">
        <f ca="1">AB$7+'INF S1 356-357'!$T9</f>
        <v>0.91043418981481472</v>
      </c>
      <c r="AC12" s="383"/>
      <c r="AD12" s="383"/>
      <c r="AE12" s="383"/>
      <c r="AF12" s="383"/>
      <c r="AG12" s="383"/>
      <c r="AH12" s="383"/>
      <c r="AI12" s="383"/>
      <c r="AJ12" s="383"/>
      <c r="AK12" s="383"/>
      <c r="AL12" s="383"/>
      <c r="AM12" s="383"/>
      <c r="AN12" s="383"/>
      <c r="AO12" s="383"/>
      <c r="AP12" s="383"/>
      <c r="AQ12" s="383"/>
      <c r="AR12" s="383"/>
      <c r="AS12" s="383"/>
      <c r="AT12" s="383"/>
      <c r="AU12" s="383"/>
      <c r="AV12" s="383"/>
      <c r="AW12" s="383"/>
      <c r="AX12" s="383"/>
      <c r="AY12" s="383"/>
      <c r="AZ12" s="383"/>
      <c r="BA12" s="383"/>
      <c r="BB12" s="383"/>
      <c r="BC12" s="383"/>
      <c r="BD12" s="383"/>
      <c r="BE12" s="383"/>
      <c r="BF12" s="383"/>
      <c r="BG12" s="383"/>
      <c r="BH12" s="383"/>
      <c r="BI12" s="383"/>
      <c r="BJ12" s="383"/>
      <c r="BK12" s="383"/>
      <c r="BL12" s="383"/>
      <c r="BM12" s="383"/>
      <c r="BN12" s="383"/>
      <c r="BO12" s="383"/>
      <c r="BP12" s="383"/>
      <c r="BQ12" s="383"/>
      <c r="BR12" s="383"/>
      <c r="BS12" s="383"/>
      <c r="BT12" s="383"/>
      <c r="BU12" s="383"/>
      <c r="BV12" s="383"/>
      <c r="BW12" s="383"/>
      <c r="BX12" s="383"/>
      <c r="BY12" s="383"/>
      <c r="BZ12" s="383"/>
      <c r="CA12" s="383"/>
      <c r="CB12" s="383"/>
      <c r="CC12" s="383"/>
      <c r="CD12" s="383"/>
      <c r="CE12" s="383"/>
      <c r="CF12" s="383"/>
      <c r="CG12" s="383"/>
      <c r="CH12" s="383"/>
      <c r="CI12" s="383"/>
      <c r="CJ12" s="383"/>
      <c r="CK12" s="383"/>
      <c r="CL12" s="383"/>
      <c r="CM12" s="383"/>
      <c r="CO12" s="355">
        <f ca="1">'INF S1 356-357'!$AH9</f>
        <v>32.658999999999992</v>
      </c>
      <c r="CP12" s="286" t="str">
        <f ca="1">'INF S1 356-357'!$AI9</f>
        <v>Łopuchowo Osiedle</v>
      </c>
      <c r="CQ12" s="99"/>
      <c r="CR12" s="484">
        <f ca="1">CR$24+'INF S1 356-357'!$AB9+TIME(0,8,)</f>
        <v>0.2789814814814815</v>
      </c>
      <c r="CS12" s="373"/>
      <c r="CT12" s="484">
        <f ca="1">CT$24+'INF S1 356-357'!$AB9+TIME(0,8,)</f>
        <v>0.32064814814814818</v>
      </c>
      <c r="CU12" s="373"/>
      <c r="CV12" s="484">
        <f ca="1">CV$24+'INF S1 356-357'!$AB9+TIME(0,8,)</f>
        <v>0.36231481481481481</v>
      </c>
      <c r="CW12" s="373"/>
      <c r="CX12" s="484">
        <f ca="1">CX$24+'INF S1 356-357'!$AB9+TIME(0,8,)</f>
        <v>0.40398148148148144</v>
      </c>
      <c r="CY12" s="373"/>
      <c r="CZ12" s="484">
        <f ca="1">CZ$24+'INF S1 356-357'!$AB9+TIME(0,8,)</f>
        <v>0.46648148148148144</v>
      </c>
      <c r="DA12" s="373"/>
      <c r="DB12" s="484">
        <f ca="1">DB$24+'INF S1 356-357'!$AB9+TIME(0,8,)</f>
        <v>0.54981481481481476</v>
      </c>
      <c r="DC12" s="373"/>
      <c r="DD12" s="484">
        <f ca="1">DD$24+'INF S1 356-357'!$AB9+TIME(0,8,)</f>
        <v>0.63314814814814813</v>
      </c>
      <c r="DE12" s="373"/>
      <c r="DF12" s="484">
        <f ca="1">DF$24+'INF S1 356-357'!$AB9+TIME(0,8,)</f>
        <v>0.69564814814814813</v>
      </c>
      <c r="DG12" s="373"/>
      <c r="DH12" s="484">
        <f ca="1">DH$24+'INF S1 356-357'!$AB9+TIME(0,8,)</f>
        <v>0.73731481481481487</v>
      </c>
      <c r="DI12" s="373"/>
      <c r="DJ12" s="484">
        <f ca="1">DJ$24+'INF S1 356-357'!$AB9+TIME(0,8,)</f>
        <v>0.7789814814814815</v>
      </c>
      <c r="DK12" s="373"/>
      <c r="DL12" s="484">
        <f ca="1">DL$24+'INF S1 356-357'!$AB9+TIME(0,8,)</f>
        <v>0.82064814814814824</v>
      </c>
      <c r="DM12" s="373"/>
      <c r="DN12" s="484">
        <f ca="1">DN$24+'INF S1 356-357'!$AB9+TIME(0,8,)</f>
        <v>0.88314814814814824</v>
      </c>
      <c r="DO12" s="373"/>
      <c r="DP12" s="207">
        <f ca="1">DP$24+'INF S1 356-357'!$AB9+TIME(0,8,)</f>
        <v>0.9664814814814815</v>
      </c>
    </row>
    <row r="13" spans="1:120">
      <c r="A13" s="355">
        <f ca="1">'INF S1 356-357'!$AH10</f>
        <v>31.519999999999992</v>
      </c>
      <c r="B13" s="154" t="str">
        <f ca="1">'INF S1 356-357'!$AI10</f>
        <v>Łopuchowo</v>
      </c>
      <c r="C13" s="99"/>
      <c r="D13" s="484">
        <f ca="1">D$7+'INF S1 356-357'!$T10</f>
        <v>0.22422373842592594</v>
      </c>
      <c r="E13" s="370"/>
      <c r="F13" s="484">
        <f ca="1">F$7+'INF S1 356-357'!$T10</f>
        <v>0.2658904050925926</v>
      </c>
      <c r="G13" s="370"/>
      <c r="H13" s="484">
        <f ca="1">H$7+'INF S1 356-357'!$T10</f>
        <v>0.30755707175925928</v>
      </c>
      <c r="I13" s="370"/>
      <c r="J13" s="484">
        <f ca="1">J$7+'INF S1 356-357'!$T10</f>
        <v>0.34922373842592591</v>
      </c>
      <c r="K13" s="370"/>
      <c r="L13" s="484">
        <f ca="1">L$7+'INF S1 356-357'!$T10</f>
        <v>0.41172373842592591</v>
      </c>
      <c r="M13" s="370"/>
      <c r="N13" s="484">
        <f ca="1">N$7+'INF S1 356-357'!$T10</f>
        <v>0.49505707175925923</v>
      </c>
      <c r="O13" s="370"/>
      <c r="P13" s="484">
        <f ca="1">P$7+'INF S1 356-357'!$T10</f>
        <v>0.57839040509259265</v>
      </c>
      <c r="Q13" s="370"/>
      <c r="R13" s="484">
        <f ca="1">R$7+'INF S1 356-357'!$T10</f>
        <v>0.64089040509259265</v>
      </c>
      <c r="S13" s="370"/>
      <c r="T13" s="484">
        <f ca="1">T$7+'INF S1 356-357'!$T10</f>
        <v>0.68255707175925928</v>
      </c>
      <c r="U13" s="370"/>
      <c r="V13" s="484">
        <f ca="1">V$7+'INF S1 356-357'!$T10</f>
        <v>0.72422373842592591</v>
      </c>
      <c r="W13" s="370"/>
      <c r="X13" s="484">
        <f ca="1">X$7+'INF S1 356-357'!$T10</f>
        <v>0.76589040509259265</v>
      </c>
      <c r="Y13" s="370"/>
      <c r="Z13" s="484">
        <f ca="1">Z$7+'INF S1 356-357'!$T10</f>
        <v>0.82839040509259265</v>
      </c>
      <c r="AA13" s="370"/>
      <c r="AB13" s="207">
        <f ca="1">AB$7+'INF S1 356-357'!$T10</f>
        <v>0.91172373842592591</v>
      </c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  <c r="CK13" s="383"/>
      <c r="CL13" s="383"/>
      <c r="CM13" s="383"/>
      <c r="CO13" s="355">
        <f ca="1">'INF S1 356-357'!$AH10</f>
        <v>31.519999999999992</v>
      </c>
      <c r="CP13" s="154" t="str">
        <f ca="1">'INF S1 356-357'!$AI10</f>
        <v>Łopuchowo</v>
      </c>
      <c r="CQ13" s="99"/>
      <c r="CR13" s="484">
        <f ca="1">CR$24+'INF S1 356-357'!$AB10+TIME(0,8,)</f>
        <v>0.27769193287037036</v>
      </c>
      <c r="CS13" s="373"/>
      <c r="CT13" s="484">
        <f ca="1">CT$24+'INF S1 356-357'!$AB10+TIME(0,8,)</f>
        <v>0.31935859953703705</v>
      </c>
      <c r="CU13" s="373"/>
      <c r="CV13" s="484">
        <f ca="1">CV$24+'INF S1 356-357'!$AB10+TIME(0,8,)</f>
        <v>0.36102526620370368</v>
      </c>
      <c r="CW13" s="373"/>
      <c r="CX13" s="484">
        <f ca="1">CX$24+'INF S1 356-357'!$AB10+TIME(0,8,)</f>
        <v>0.40269193287037031</v>
      </c>
      <c r="CY13" s="373"/>
      <c r="CZ13" s="484">
        <f ca="1">CZ$24+'INF S1 356-357'!$AB10+TIME(0,8,)</f>
        <v>0.46519193287037031</v>
      </c>
      <c r="DA13" s="373"/>
      <c r="DB13" s="484">
        <f ca="1">DB$24+'INF S1 356-357'!$AB10+TIME(0,8,)</f>
        <v>0.54852526620370368</v>
      </c>
      <c r="DC13" s="373"/>
      <c r="DD13" s="484">
        <f ca="1">DD$24+'INF S1 356-357'!$AB10+TIME(0,8,)</f>
        <v>0.63185859953703694</v>
      </c>
      <c r="DE13" s="373"/>
      <c r="DF13" s="484">
        <f ca="1">DF$24+'INF S1 356-357'!$AB10+TIME(0,8,)</f>
        <v>0.69435859953703694</v>
      </c>
      <c r="DG13" s="373"/>
      <c r="DH13" s="484">
        <f ca="1">DH$24+'INF S1 356-357'!$AB10+TIME(0,8,)</f>
        <v>0.73602526620370368</v>
      </c>
      <c r="DI13" s="373"/>
      <c r="DJ13" s="484">
        <f ca="1">DJ$24+'INF S1 356-357'!$AB10+TIME(0,8,)</f>
        <v>0.77769193287037042</v>
      </c>
      <c r="DK13" s="373"/>
      <c r="DL13" s="484">
        <f ca="1">DL$24+'INF S1 356-357'!$AB10+TIME(0,8,)</f>
        <v>0.81935859953703716</v>
      </c>
      <c r="DM13" s="373"/>
      <c r="DN13" s="484">
        <f ca="1">DN$24+'INF S1 356-357'!$AB10+TIME(0,8,)</f>
        <v>0.88185859953703716</v>
      </c>
      <c r="DO13" s="373"/>
      <c r="DP13" s="207">
        <f ca="1">DP$24+'INF S1 356-357'!$AB10+TIME(0,8,)</f>
        <v>0.96519193287037042</v>
      </c>
    </row>
    <row r="14" spans="1:120">
      <c r="A14" s="355">
        <f ca="1">'INF S1 356-357'!$AH11</f>
        <v>25.658999999999992</v>
      </c>
      <c r="B14" s="286" t="str">
        <f ca="1">'INF S1 356-357'!$AI11</f>
        <v>Przebędowo</v>
      </c>
      <c r="C14" s="99"/>
      <c r="D14" s="484">
        <f ca="1">D$7+'INF S1 356-357'!$T11</f>
        <v>0.22776057870370373</v>
      </c>
      <c r="E14" s="370"/>
      <c r="F14" s="484">
        <f ca="1">F$7+'INF S1 356-357'!$T11</f>
        <v>0.26942724537037038</v>
      </c>
      <c r="G14" s="370"/>
      <c r="H14" s="484">
        <f ca="1">H$7+'INF S1 356-357'!$T11</f>
        <v>0.31109391203703707</v>
      </c>
      <c r="I14" s="370"/>
      <c r="J14" s="484">
        <f ca="1">J$7+'INF S1 356-357'!$T11</f>
        <v>0.3527605787037037</v>
      </c>
      <c r="K14" s="370"/>
      <c r="L14" s="484">
        <f ca="1">L$7+'INF S1 356-357'!$T11</f>
        <v>0.4152605787037037</v>
      </c>
      <c r="M14" s="370"/>
      <c r="N14" s="484">
        <f ca="1">N$7+'INF S1 356-357'!$T11</f>
        <v>0.49859391203703701</v>
      </c>
      <c r="O14" s="370"/>
      <c r="P14" s="484">
        <f ca="1">P$7+'INF S1 356-357'!$T11</f>
        <v>0.58192724537037033</v>
      </c>
      <c r="Q14" s="370"/>
      <c r="R14" s="484">
        <f ca="1">R$7+'INF S1 356-357'!$T11</f>
        <v>0.64442724537037033</v>
      </c>
      <c r="S14" s="370"/>
      <c r="T14" s="484">
        <f ca="1">T$7+'INF S1 356-357'!$T11</f>
        <v>0.68609391203703696</v>
      </c>
      <c r="U14" s="370"/>
      <c r="V14" s="484">
        <f ca="1">V$7+'INF S1 356-357'!$T11</f>
        <v>0.72776057870370359</v>
      </c>
      <c r="W14" s="370"/>
      <c r="X14" s="484">
        <f ca="1">X$7+'INF S1 356-357'!$T11</f>
        <v>0.76942724537037033</v>
      </c>
      <c r="Y14" s="370"/>
      <c r="Z14" s="484">
        <f ca="1">Z$7+'INF S1 356-357'!$T11</f>
        <v>0.83192724537037033</v>
      </c>
      <c r="AA14" s="370"/>
      <c r="AB14" s="207">
        <f ca="1">AB$7+'INF S1 356-357'!$T11</f>
        <v>0.91526057870370359</v>
      </c>
      <c r="AC14" s="383"/>
      <c r="AD14" s="383"/>
      <c r="AE14" s="383"/>
      <c r="AF14" s="383"/>
      <c r="AG14" s="383"/>
      <c r="AH14" s="383"/>
      <c r="AI14" s="383"/>
      <c r="AJ14" s="383"/>
      <c r="AK14" s="383"/>
      <c r="AL14" s="383"/>
      <c r="AM14" s="383"/>
      <c r="AN14" s="383"/>
      <c r="AO14" s="383"/>
      <c r="AP14" s="383"/>
      <c r="AQ14" s="383"/>
      <c r="AR14" s="383"/>
      <c r="AS14" s="383"/>
      <c r="AT14" s="383"/>
      <c r="AU14" s="383"/>
      <c r="AV14" s="383"/>
      <c r="AW14" s="383"/>
      <c r="AX14" s="383"/>
      <c r="AY14" s="383"/>
      <c r="AZ14" s="383"/>
      <c r="BA14" s="383"/>
      <c r="BB14" s="383"/>
      <c r="BC14" s="383"/>
      <c r="BD14" s="383"/>
      <c r="BE14" s="383"/>
      <c r="BF14" s="383"/>
      <c r="BG14" s="383"/>
      <c r="BH14" s="383"/>
      <c r="BI14" s="383"/>
      <c r="BJ14" s="383"/>
      <c r="BK14" s="383"/>
      <c r="BL14" s="383"/>
      <c r="BM14" s="383"/>
      <c r="BN14" s="383"/>
      <c r="BO14" s="383"/>
      <c r="BP14" s="383"/>
      <c r="BQ14" s="383"/>
      <c r="BR14" s="383"/>
      <c r="BS14" s="383"/>
      <c r="BT14" s="383"/>
      <c r="BU14" s="383"/>
      <c r="BV14" s="383"/>
      <c r="BW14" s="383"/>
      <c r="BX14" s="383"/>
      <c r="BY14" s="383"/>
      <c r="BZ14" s="383"/>
      <c r="CA14" s="383"/>
      <c r="CB14" s="383"/>
      <c r="CC14" s="383"/>
      <c r="CD14" s="383"/>
      <c r="CE14" s="383"/>
      <c r="CF14" s="383"/>
      <c r="CG14" s="383"/>
      <c r="CH14" s="383"/>
      <c r="CI14" s="383"/>
      <c r="CJ14" s="383"/>
      <c r="CK14" s="383"/>
      <c r="CL14" s="383"/>
      <c r="CM14" s="383"/>
      <c r="CO14" s="355">
        <f ca="1">'INF S1 356-357'!$AH11</f>
        <v>25.658999999999992</v>
      </c>
      <c r="CP14" s="286" t="str">
        <f ca="1">'INF S1 356-357'!$AI11</f>
        <v>Przebędowo</v>
      </c>
      <c r="CQ14" s="99"/>
      <c r="CR14" s="484">
        <f ca="1">CR$24+'INF S1 356-357'!$AB11+TIME(0,8,)</f>
        <v>0.27415509259259258</v>
      </c>
      <c r="CS14" s="373"/>
      <c r="CT14" s="484">
        <f ca="1">CT$24+'INF S1 356-357'!$AB11+TIME(0,8,)</f>
        <v>0.31582175925925926</v>
      </c>
      <c r="CU14" s="373"/>
      <c r="CV14" s="484">
        <f ca="1">CV$24+'INF S1 356-357'!$AB11+TIME(0,8,)</f>
        <v>0.35748842592592589</v>
      </c>
      <c r="CW14" s="373"/>
      <c r="CX14" s="484">
        <f ca="1">CX$24+'INF S1 356-357'!$AB11+TIME(0,8,)</f>
        <v>0.39915509259259252</v>
      </c>
      <c r="CY14" s="373"/>
      <c r="CZ14" s="484">
        <f ca="1">CZ$24+'INF S1 356-357'!$AB11+TIME(0,8,)</f>
        <v>0.46165509259259252</v>
      </c>
      <c r="DA14" s="373"/>
      <c r="DB14" s="484">
        <f ca="1">DB$24+'INF S1 356-357'!$AB11+TIME(0,8,)</f>
        <v>0.54498842592592589</v>
      </c>
      <c r="DC14" s="373"/>
      <c r="DD14" s="484">
        <f ca="1">DD$24+'INF S1 356-357'!$AB11+TIME(0,8,)</f>
        <v>0.62832175925925926</v>
      </c>
      <c r="DE14" s="373"/>
      <c r="DF14" s="484">
        <f ca="1">DF$24+'INF S1 356-357'!$AB11+TIME(0,8,)</f>
        <v>0.69082175925925926</v>
      </c>
      <c r="DG14" s="373"/>
      <c r="DH14" s="484">
        <f ca="1">DH$24+'INF S1 356-357'!$AB11+TIME(0,8,)</f>
        <v>0.732488425925926</v>
      </c>
      <c r="DI14" s="373"/>
      <c r="DJ14" s="484">
        <f ca="1">DJ$24+'INF S1 356-357'!$AB11+TIME(0,8,)</f>
        <v>0.77415509259259263</v>
      </c>
      <c r="DK14" s="373"/>
      <c r="DL14" s="484">
        <f ca="1">DL$24+'INF S1 356-357'!$AB11+TIME(0,8,)</f>
        <v>0.81582175925925937</v>
      </c>
      <c r="DM14" s="373"/>
      <c r="DN14" s="484">
        <f ca="1">DN$24+'INF S1 356-357'!$AB11+TIME(0,8,)</f>
        <v>0.87832175925925937</v>
      </c>
      <c r="DO14" s="373"/>
      <c r="DP14" s="207">
        <f ca="1">DP$24+'INF S1 356-357'!$AB11+TIME(0,8,)</f>
        <v>0.96165509259259263</v>
      </c>
    </row>
    <row r="15" spans="1:120" s="18" customFormat="1">
      <c r="A15" s="538">
        <f ca="1">'INF S1 356-357'!$AH12</f>
        <v>24.506999999999991</v>
      </c>
      <c r="B15" s="153" t="str">
        <f ca="1">'INF S1 356-357'!$AI12</f>
        <v>Murowana Goślina</v>
      </c>
      <c r="C15" s="98"/>
      <c r="D15" s="539">
        <f ca="1">D$7+'INF S1 356-357'!$T12+TIME(0,4,0)</f>
        <v>0.23196724537037039</v>
      </c>
      <c r="E15" s="369">
        <v>0.25277777777777777</v>
      </c>
      <c r="F15" s="539">
        <f ca="1">F$7+'INF S1 356-357'!$T12+TIME(0,4,0)</f>
        <v>0.27363391203703702</v>
      </c>
      <c r="G15" s="369">
        <v>0.29444444444444445</v>
      </c>
      <c r="H15" s="539">
        <f ca="1">H$7+'INF S1 356-357'!$T12+TIME(0,4,0)</f>
        <v>0.3153005787037037</v>
      </c>
      <c r="I15" s="369">
        <v>0.33611111111111108</v>
      </c>
      <c r="J15" s="539">
        <f ca="1">J$7+'INF S1 356-357'!$T12+TIME(0,4,0)</f>
        <v>0.35696724537037033</v>
      </c>
      <c r="K15" s="369">
        <v>0.37777777777777777</v>
      </c>
      <c r="L15" s="539">
        <f ca="1">L$7+'INF S1 356-357'!$T12+TIME(0,4,0)</f>
        <v>0.41946724537037033</v>
      </c>
      <c r="M15" s="369">
        <v>0.46111111111111108</v>
      </c>
      <c r="N15" s="539">
        <f ca="1">N$7+'INF S1 356-357'!$T12+TIME(0,4,0)</f>
        <v>0.50280057870370365</v>
      </c>
      <c r="O15" s="369">
        <v>0.5444444444444444</v>
      </c>
      <c r="P15" s="539">
        <f ca="1">P$7+'INF S1 356-357'!$T12+TIME(0,4,0)</f>
        <v>0.58613391203703702</v>
      </c>
      <c r="Q15" s="369">
        <v>0.62777777777777777</v>
      </c>
      <c r="R15" s="539">
        <f ca="1">R$7+'INF S1 356-357'!$T12+TIME(0,4,0)</f>
        <v>0.64863391203703702</v>
      </c>
      <c r="S15" s="369">
        <v>0.6694444444444444</v>
      </c>
      <c r="T15" s="539">
        <f ca="1">T$7+'INF S1 356-357'!$T12+TIME(0,4,0)</f>
        <v>0.69030057870370365</v>
      </c>
      <c r="U15" s="369">
        <v>0.71111111111111114</v>
      </c>
      <c r="V15" s="539">
        <f ca="1">V$7+'INF S1 356-357'!$T12+TIME(0,4,0)</f>
        <v>0.73196724537037028</v>
      </c>
      <c r="W15" s="369">
        <v>0.75277777777777777</v>
      </c>
      <c r="X15" s="539">
        <f ca="1">X$7+'INF S1 356-357'!$T12+TIME(0,4,0)</f>
        <v>0.77363391203703702</v>
      </c>
      <c r="Y15" s="369">
        <v>0.7944444444444444</v>
      </c>
      <c r="Z15" s="539">
        <f ca="1">Z$7+'INF S1 356-357'!$T12+TIME(0,4,0)</f>
        <v>0.83613391203703702</v>
      </c>
      <c r="AA15" s="369">
        <v>0.87777777777777777</v>
      </c>
      <c r="AB15" s="206">
        <f ca="1">AB$7+'INF S1 356-357'!$T12+TIME(0,4,0)</f>
        <v>0.91946724537037028</v>
      </c>
      <c r="AC15" s="376"/>
      <c r="AD15" s="376"/>
      <c r="AE15" s="376"/>
      <c r="AF15" s="376"/>
      <c r="AG15" s="376"/>
      <c r="AH15" s="376"/>
      <c r="AI15" s="376"/>
      <c r="AJ15" s="376"/>
      <c r="AK15" s="376"/>
      <c r="AL15" s="376"/>
      <c r="AM15" s="376"/>
      <c r="AN15" s="376"/>
      <c r="AO15" s="376"/>
      <c r="AP15" s="376"/>
      <c r="AQ15" s="376"/>
      <c r="AR15" s="376"/>
      <c r="AS15" s="376"/>
      <c r="AT15" s="376"/>
      <c r="AU15" s="376"/>
      <c r="AV15" s="376"/>
      <c r="AW15" s="376"/>
      <c r="AX15" s="376"/>
      <c r="AY15" s="376"/>
      <c r="AZ15" s="376"/>
      <c r="BA15" s="376"/>
      <c r="BB15" s="376"/>
      <c r="BC15" s="376"/>
      <c r="BD15" s="376"/>
      <c r="BE15" s="376"/>
      <c r="BF15" s="376"/>
      <c r="BG15" s="376"/>
      <c r="BH15" s="376"/>
      <c r="BI15" s="376"/>
      <c r="BJ15" s="376"/>
      <c r="BK15" s="376"/>
      <c r="BL15" s="376"/>
      <c r="BM15" s="376"/>
      <c r="BN15" s="376"/>
      <c r="BO15" s="376"/>
      <c r="BP15" s="376"/>
      <c r="BQ15" s="376"/>
      <c r="BR15" s="376"/>
      <c r="BS15" s="376"/>
      <c r="BT15" s="376"/>
      <c r="BU15" s="376"/>
      <c r="BV15" s="376"/>
      <c r="BW15" s="376"/>
      <c r="BX15" s="376"/>
      <c r="BY15" s="376"/>
      <c r="BZ15" s="376"/>
      <c r="CA15" s="376"/>
      <c r="CB15" s="376"/>
      <c r="CC15" s="376"/>
      <c r="CD15" s="376"/>
      <c r="CE15" s="376"/>
      <c r="CF15" s="376"/>
      <c r="CG15" s="376"/>
      <c r="CH15" s="376"/>
      <c r="CI15" s="376"/>
      <c r="CJ15" s="376"/>
      <c r="CK15" s="376"/>
      <c r="CL15" s="376"/>
      <c r="CM15" s="376"/>
      <c r="CO15" s="538">
        <f ca="1">'INF S1 356-357'!$AH12</f>
        <v>24.506999999999991</v>
      </c>
      <c r="CP15" s="153" t="str">
        <f ca="1">'INF S1 356-357'!$AI12</f>
        <v>Murowana Goślina</v>
      </c>
      <c r="CQ15" s="98"/>
      <c r="CR15" s="539">
        <f ca="1">CR$24+'INF S1 356-357'!$AB12+TIME(0,8,)</f>
        <v>0.27286509259259256</v>
      </c>
      <c r="CS15" s="374">
        <f ca="1">CS$24+'INF S1 356-357'!$AB12+TIME(0,8,)</f>
        <v>0.29369842592592588</v>
      </c>
      <c r="CT15" s="539">
        <f ca="1">CT$24+'INF S1 356-357'!$AB12+TIME(0,8,)</f>
        <v>0.31453175925925925</v>
      </c>
      <c r="CU15" s="374">
        <f ca="1">CU$24+'INF S1 356-357'!$AB12+TIME(0,8,)</f>
        <v>0.33536509259259256</v>
      </c>
      <c r="CV15" s="539">
        <f ca="1">CV$24+'INF S1 356-357'!$AB12+TIME(0,8,)</f>
        <v>0.35619842592592588</v>
      </c>
      <c r="CW15" s="374">
        <f ca="1">CW$24+'INF S1 356-357'!$AB12+TIME(0,8,)</f>
        <v>0.37703175925925919</v>
      </c>
      <c r="CX15" s="539">
        <f ca="1">CX$24+'INF S1 356-357'!$AB12+TIME(0,8,)</f>
        <v>0.39786509259259251</v>
      </c>
      <c r="CY15" s="374">
        <f ca="1">CY$24+'INF S1 356-357'!$AB12+TIME(0,8,)</f>
        <v>0.41869842592592588</v>
      </c>
      <c r="CZ15" s="539">
        <f ca="1">CZ$24+'INF S1 356-357'!$AB12+TIME(0,8,)</f>
        <v>0.46036509259259251</v>
      </c>
      <c r="DA15" s="374">
        <f ca="1">DA$24+'INF S1 356-357'!$AB12+TIME(0,8,)</f>
        <v>0.50203175925925925</v>
      </c>
      <c r="DB15" s="539">
        <f ca="1">DB$24+'INF S1 356-357'!$AB12+TIME(0,8,)</f>
        <v>0.54369842592592588</v>
      </c>
      <c r="DC15" s="374">
        <f ca="1">DC$24+'INF S1 356-357'!$AB12+TIME(0,8,)</f>
        <v>0.58536509259259262</v>
      </c>
      <c r="DD15" s="539">
        <f ca="1">DD$24+'INF S1 356-357'!$AB12+TIME(0,8,)</f>
        <v>0.62703175925925925</v>
      </c>
      <c r="DE15" s="374">
        <f ca="1">DE$24+'INF S1 356-357'!$AB12+TIME(0,8,)</f>
        <v>0.66869842592592588</v>
      </c>
      <c r="DF15" s="539">
        <f ca="1">DF$24+'INF S1 356-357'!$AB12+TIME(0,8,)</f>
        <v>0.68953175925925925</v>
      </c>
      <c r="DG15" s="374">
        <f ca="1">DG$24+'INF S1 356-357'!$AB12+TIME(0,8,)</f>
        <v>0.71036509259259262</v>
      </c>
      <c r="DH15" s="539">
        <f ca="1">DH$24+'INF S1 356-357'!$AB12+TIME(0,8,)</f>
        <v>0.73119842592592599</v>
      </c>
      <c r="DI15" s="374">
        <f ca="1">DI$24+'INF S1 356-357'!$AB12+TIME(0,8,)</f>
        <v>0.75203175925925936</v>
      </c>
      <c r="DJ15" s="539">
        <f ca="1">DJ$24+'INF S1 356-357'!$AB12+TIME(0,8,)</f>
        <v>0.77286509259259262</v>
      </c>
      <c r="DK15" s="374">
        <f ca="1">DK$24+'INF S1 356-357'!$AB12+TIME(0,8,)</f>
        <v>0.79369842592592599</v>
      </c>
      <c r="DL15" s="539">
        <f ca="1">DL$24+'INF S1 356-357'!$AB12+TIME(0,8,)</f>
        <v>0.81453175925925936</v>
      </c>
      <c r="DM15" s="374">
        <f ca="1">DM$24+'INF S1 356-357'!$AB12+TIME(0,8,)</f>
        <v>0.83536509259259262</v>
      </c>
      <c r="DN15" s="539">
        <f ca="1">DN$24+'INF S1 356-357'!$AB12+TIME(0,8,)</f>
        <v>0.87703175925925936</v>
      </c>
      <c r="DO15" s="374">
        <f ca="1">DO$24+'INF S1 356-357'!$AB12+TIME(0,8,)</f>
        <v>0.91869842592592599</v>
      </c>
      <c r="DP15" s="206">
        <f ca="1">DP$24+'INF S1 356-357'!$AB12+TIME(0,8,)</f>
        <v>0.96036509259259262</v>
      </c>
    </row>
    <row r="16" spans="1:120">
      <c r="A16" s="355">
        <f ca="1">'INF S1 356-357'!$AH13</f>
        <v>23.30899999999999</v>
      </c>
      <c r="B16" s="154" t="str">
        <f ca="1">'INF S1 356-357'!$AI13</f>
        <v>Zielone Wzgórza</v>
      </c>
      <c r="C16" s="99"/>
      <c r="D16" s="484">
        <f ca="1">D$7+'INF S1 356-357'!$T13+TIME(0,4,0)</f>
        <v>0.23339773148148149</v>
      </c>
      <c r="E16" s="373">
        <f ca="1">E$15+'INF S1 356-357'!$T13-'INF S1 356-357'!$T$12</f>
        <v>0.2542082638888889</v>
      </c>
      <c r="F16" s="484">
        <f ca="1">F$7+'INF S1 356-357'!$T13+TIME(0,4,0)</f>
        <v>0.27506439814814815</v>
      </c>
      <c r="G16" s="373">
        <f ca="1">G$15+'INF S1 356-357'!$T13-'INF S1 356-357'!$T$12</f>
        <v>0.29587493055555558</v>
      </c>
      <c r="H16" s="484">
        <f ca="1">H$7+'INF S1 356-357'!$T13+TIME(0,4,0)</f>
        <v>0.31673106481481483</v>
      </c>
      <c r="I16" s="373">
        <f ca="1">I$15+'INF S1 356-357'!$T13-'INF S1 356-357'!$T$12</f>
        <v>0.33754159722222221</v>
      </c>
      <c r="J16" s="484">
        <f ca="1">J$7+'INF S1 356-357'!$T13+TIME(0,4,0)</f>
        <v>0.35839773148148146</v>
      </c>
      <c r="K16" s="373">
        <f ca="1">K$15+'INF S1 356-357'!$T13-'INF S1 356-357'!$T$12</f>
        <v>0.3792082638888889</v>
      </c>
      <c r="L16" s="484">
        <f ca="1">L$7+'INF S1 356-357'!$T13+TIME(0,4,0)</f>
        <v>0.42089773148148146</v>
      </c>
      <c r="M16" s="373">
        <f ca="1">M$15+'INF S1 356-357'!$T13-'INF S1 356-357'!$T$12</f>
        <v>0.46254159722222221</v>
      </c>
      <c r="N16" s="484">
        <f ca="1">N$7+'INF S1 356-357'!$T13+TIME(0,4,0)</f>
        <v>0.50423106481481472</v>
      </c>
      <c r="O16" s="373">
        <f ca="1">O$15+'INF S1 356-357'!$T13-'INF S1 356-357'!$T$12</f>
        <v>0.54587493055555558</v>
      </c>
      <c r="P16" s="484">
        <f ca="1">P$7+'INF S1 356-357'!$T13+TIME(0,4,0)</f>
        <v>0.5875643981481482</v>
      </c>
      <c r="Q16" s="373">
        <f ca="1">Q$15+'INF S1 356-357'!$T13-'INF S1 356-357'!$T$12</f>
        <v>0.62920826388888884</v>
      </c>
      <c r="R16" s="484">
        <f ca="1">R$7+'INF S1 356-357'!$T13+TIME(0,4,0)</f>
        <v>0.6500643981481482</v>
      </c>
      <c r="S16" s="373">
        <f ca="1">S$15+'INF S1 356-357'!$T13-'INF S1 356-357'!$T$12</f>
        <v>0.67087493055555558</v>
      </c>
      <c r="T16" s="484">
        <f ca="1">T$7+'INF S1 356-357'!$T13+TIME(0,4,0)</f>
        <v>0.69173106481481472</v>
      </c>
      <c r="U16" s="373">
        <f ca="1">U$15+'INF S1 356-357'!$T13-'INF S1 356-357'!$T$12</f>
        <v>0.71254159722222232</v>
      </c>
      <c r="V16" s="484">
        <f ca="1">V$7+'INF S1 356-357'!$T13+TIME(0,4,0)</f>
        <v>0.73339773148148146</v>
      </c>
      <c r="W16" s="373">
        <f ca="1">W$15+'INF S1 356-357'!$T13-'INF S1 356-357'!$T$12</f>
        <v>0.75420826388888884</v>
      </c>
      <c r="X16" s="484">
        <f ca="1">X$7+'INF S1 356-357'!$T13+TIME(0,4,0)</f>
        <v>0.7750643981481482</v>
      </c>
      <c r="Y16" s="373">
        <f ca="1">Y$15+'INF S1 356-357'!$T13-'INF S1 356-357'!$T$12</f>
        <v>0.79587493055555558</v>
      </c>
      <c r="Z16" s="484">
        <f ca="1">Z$7+'INF S1 356-357'!$T13+TIME(0,4,0)</f>
        <v>0.8375643981481482</v>
      </c>
      <c r="AA16" s="373">
        <f ca="1">AA$15+'INF S1 356-357'!$T13-'INF S1 356-357'!$T$12</f>
        <v>0.87920826388888884</v>
      </c>
      <c r="AB16" s="207">
        <f ca="1">AB$7+'INF S1 356-357'!$T13+TIME(0,4,0)</f>
        <v>0.92089773148148146</v>
      </c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  <c r="AQ16" s="383"/>
      <c r="AR16" s="383"/>
      <c r="AS16" s="383"/>
      <c r="AT16" s="383"/>
      <c r="AU16" s="383"/>
      <c r="AV16" s="383"/>
      <c r="AW16" s="383"/>
      <c r="AX16" s="383"/>
      <c r="AY16" s="383"/>
      <c r="AZ16" s="383"/>
      <c r="BA16" s="383"/>
      <c r="BB16" s="383"/>
      <c r="BC16" s="383"/>
      <c r="BD16" s="383"/>
      <c r="BE16" s="383"/>
      <c r="BF16" s="383"/>
      <c r="BG16" s="383"/>
      <c r="BH16" s="383"/>
      <c r="BI16" s="383"/>
      <c r="BJ16" s="383"/>
      <c r="BK16" s="383"/>
      <c r="BL16" s="383"/>
      <c r="BM16" s="383"/>
      <c r="BN16" s="383"/>
      <c r="BO16" s="383"/>
      <c r="BP16" s="383"/>
      <c r="BQ16" s="383"/>
      <c r="BR16" s="383"/>
      <c r="BS16" s="383"/>
      <c r="BT16" s="383"/>
      <c r="BU16" s="383"/>
      <c r="BV16" s="383"/>
      <c r="BW16" s="383"/>
      <c r="BX16" s="383"/>
      <c r="BY16" s="383"/>
      <c r="BZ16" s="383"/>
      <c r="CA16" s="383"/>
      <c r="CB16" s="383"/>
      <c r="CC16" s="383"/>
      <c r="CD16" s="383"/>
      <c r="CE16" s="383"/>
      <c r="CF16" s="383"/>
      <c r="CG16" s="383"/>
      <c r="CH16" s="383"/>
      <c r="CI16" s="383"/>
      <c r="CJ16" s="383"/>
      <c r="CK16" s="383"/>
      <c r="CL16" s="383"/>
      <c r="CM16" s="383"/>
      <c r="CO16" s="355">
        <f ca="1">'INF S1 356-357'!$AH13</f>
        <v>23.30899999999999</v>
      </c>
      <c r="CP16" s="154" t="str">
        <f ca="1">'INF S1 356-357'!$AI13</f>
        <v>Zielone Wzgórza</v>
      </c>
      <c r="CQ16" s="99"/>
      <c r="CR16" s="484">
        <f ca="1">CR$24+'INF S1 356-357'!$AB13+TIME(0,8,)</f>
        <v>0.27129571759259258</v>
      </c>
      <c r="CS16" s="373">
        <f ca="1">CS$24+'INF S1 356-357'!$AB13+TIME(0,8,)</f>
        <v>0.29212905092592589</v>
      </c>
      <c r="CT16" s="484">
        <f ca="1">CT$24+'INF S1 356-357'!$AB13+TIME(0,8,)</f>
        <v>0.31296238425925926</v>
      </c>
      <c r="CU16" s="373">
        <f ca="1">CU$24+'INF S1 356-357'!$AB13+TIME(0,8,)</f>
        <v>0.33379571759259258</v>
      </c>
      <c r="CV16" s="484">
        <f ca="1">CV$24+'INF S1 356-357'!$AB13+TIME(0,8,)</f>
        <v>0.35462905092592589</v>
      </c>
      <c r="CW16" s="373">
        <f ca="1">CW$24+'INF S1 356-357'!$AB13+TIME(0,8,)</f>
        <v>0.37546238425925921</v>
      </c>
      <c r="CX16" s="484">
        <f ca="1">CX$24+'INF S1 356-357'!$AB13+TIME(0,8,)</f>
        <v>0.39629571759259252</v>
      </c>
      <c r="CY16" s="373">
        <f ca="1">CY$24+'INF S1 356-357'!$AB13+TIME(0,8,)</f>
        <v>0.41712905092592589</v>
      </c>
      <c r="CZ16" s="484">
        <f ca="1">CZ$24+'INF S1 356-357'!$AB13+TIME(0,8,)</f>
        <v>0.45879571759259252</v>
      </c>
      <c r="DA16" s="373">
        <f ca="1">DA$24+'INF S1 356-357'!$AB13+TIME(0,8,)</f>
        <v>0.50046238425925926</v>
      </c>
      <c r="DB16" s="484">
        <f ca="1">DB$24+'INF S1 356-357'!$AB13+TIME(0,8,)</f>
        <v>0.54212905092592589</v>
      </c>
      <c r="DC16" s="373">
        <f ca="1">DC$24+'INF S1 356-357'!$AB13+TIME(0,8,)</f>
        <v>0.58379571759259263</v>
      </c>
      <c r="DD16" s="484">
        <f ca="1">DD$24+'INF S1 356-357'!$AB13+TIME(0,8,)</f>
        <v>0.62546238425925926</v>
      </c>
      <c r="DE16" s="373">
        <f ca="1">DE$24+'INF S1 356-357'!$AB13+TIME(0,8,)</f>
        <v>0.66712905092592589</v>
      </c>
      <c r="DF16" s="484">
        <f ca="1">DF$24+'INF S1 356-357'!$AB13+TIME(0,8,)</f>
        <v>0.68796238425925926</v>
      </c>
      <c r="DG16" s="373">
        <f ca="1">DG$24+'INF S1 356-357'!$AB13+TIME(0,8,)</f>
        <v>0.70879571759259263</v>
      </c>
      <c r="DH16" s="484">
        <f ca="1">DH$24+'INF S1 356-357'!$AB13+TIME(0,8,)</f>
        <v>0.729629050925926</v>
      </c>
      <c r="DI16" s="373">
        <f ca="1">DI$24+'INF S1 356-357'!$AB13+TIME(0,8,)</f>
        <v>0.75046238425925937</v>
      </c>
      <c r="DJ16" s="484">
        <f ca="1">DJ$24+'INF S1 356-357'!$AB13+TIME(0,8,)</f>
        <v>0.77129571759259263</v>
      </c>
      <c r="DK16" s="373">
        <f ca="1">DK$24+'INF S1 356-357'!$AB13+TIME(0,8,)</f>
        <v>0.792129050925926</v>
      </c>
      <c r="DL16" s="484">
        <f ca="1">DL$24+'INF S1 356-357'!$AB13+TIME(0,8,)</f>
        <v>0.81296238425925937</v>
      </c>
      <c r="DM16" s="373">
        <f ca="1">DM$24+'INF S1 356-357'!$AB13+TIME(0,8,)</f>
        <v>0.83379571759259263</v>
      </c>
      <c r="DN16" s="484">
        <f ca="1">DN$24+'INF S1 356-357'!$AB13+TIME(0,8,)</f>
        <v>0.87546238425925937</v>
      </c>
      <c r="DO16" s="373">
        <f ca="1">DO$24+'INF S1 356-357'!$AB13+TIME(0,8,)</f>
        <v>0.917129050925926</v>
      </c>
      <c r="DP16" s="207">
        <f ca="1">DP$24+'INF S1 356-357'!$AB13+TIME(0,8,)</f>
        <v>0.95879571759259263</v>
      </c>
    </row>
    <row r="17" spans="1:128">
      <c r="A17" s="355">
        <f ca="1">'INF S1 356-357'!$AH14</f>
        <v>19.67499999999999</v>
      </c>
      <c r="B17" s="153" t="str">
        <f ca="1">'INF S1 356-357'!$AI14</f>
        <v>Bolechowo</v>
      </c>
      <c r="C17" s="99"/>
      <c r="D17" s="484">
        <f ca="1">D$7+'INF S1 356-357'!$T14+TIME(0,4,0)</f>
        <v>0.23602391203703704</v>
      </c>
      <c r="E17" s="373">
        <f ca="1">E$15+'INF S1 356-357'!$T14-'INF S1 356-357'!$T$12</f>
        <v>0.25683444444444448</v>
      </c>
      <c r="F17" s="484">
        <f ca="1">F$7+'INF S1 356-357'!$T14+TIME(0,4,0)</f>
        <v>0.27769057870370373</v>
      </c>
      <c r="G17" s="373">
        <f ca="1">G$15+'INF S1 356-357'!$T14-'INF S1 356-357'!$T$12</f>
        <v>0.29850111111111116</v>
      </c>
      <c r="H17" s="484">
        <f ca="1">H$7+'INF S1 356-357'!$T14+TIME(0,4,0)</f>
        <v>0.31935724537037041</v>
      </c>
      <c r="I17" s="373">
        <f ca="1">I$15+'INF S1 356-357'!$T14-'INF S1 356-357'!$T$12</f>
        <v>0.34016777777777779</v>
      </c>
      <c r="J17" s="484">
        <f ca="1">J$7+'INF S1 356-357'!$T14+TIME(0,4,0)</f>
        <v>0.36102391203703704</v>
      </c>
      <c r="K17" s="373">
        <f ca="1">K$15+'INF S1 356-357'!$T14-'INF S1 356-357'!$T$12</f>
        <v>0.38183444444444448</v>
      </c>
      <c r="L17" s="484">
        <f ca="1">L$7+'INF S1 356-357'!$T14+TIME(0,4,0)</f>
        <v>0.42352391203703704</v>
      </c>
      <c r="M17" s="373">
        <f ca="1">M$15+'INF S1 356-357'!$T14-'INF S1 356-357'!$T$12</f>
        <v>0.46516777777777779</v>
      </c>
      <c r="N17" s="484">
        <f ca="1">N$7+'INF S1 356-357'!$T14+TIME(0,4,0)</f>
        <v>0.50685724537037036</v>
      </c>
      <c r="O17" s="373">
        <f ca="1">O$15+'INF S1 356-357'!$T14-'INF S1 356-357'!$T$12</f>
        <v>0.54850111111111111</v>
      </c>
      <c r="P17" s="484">
        <f ca="1">P$7+'INF S1 356-357'!$T14+TIME(0,4,0)</f>
        <v>0.59019057870370373</v>
      </c>
      <c r="Q17" s="373">
        <f ca="1">Q$15+'INF S1 356-357'!$T14-'INF S1 356-357'!$T$12</f>
        <v>0.63183444444444448</v>
      </c>
      <c r="R17" s="484">
        <f ca="1">R$7+'INF S1 356-357'!$T14+TIME(0,4,0)</f>
        <v>0.65269057870370373</v>
      </c>
      <c r="S17" s="373">
        <f ca="1">S$15+'INF S1 356-357'!$T14-'INF S1 356-357'!$T$12</f>
        <v>0.67350111111111111</v>
      </c>
      <c r="T17" s="484">
        <f ca="1">T$7+'INF S1 356-357'!$T14+TIME(0,4,0)</f>
        <v>0.69435724537037036</v>
      </c>
      <c r="U17" s="373">
        <f ca="1">U$15+'INF S1 356-357'!$T14-'INF S1 356-357'!$T$12</f>
        <v>0.71516777777777785</v>
      </c>
      <c r="V17" s="484">
        <f ca="1">V$7+'INF S1 356-357'!$T14+TIME(0,4,0)</f>
        <v>0.73602391203703699</v>
      </c>
      <c r="W17" s="373">
        <f ca="1">W$15+'INF S1 356-357'!$T14-'INF S1 356-357'!$T$12</f>
        <v>0.75683444444444448</v>
      </c>
      <c r="X17" s="484">
        <f ca="1">X$7+'INF S1 356-357'!$T14+TIME(0,4,0)</f>
        <v>0.77769057870370373</v>
      </c>
      <c r="Y17" s="373">
        <f ca="1">Y$15+'INF S1 356-357'!$T14-'INF S1 356-357'!$T$12</f>
        <v>0.79850111111111111</v>
      </c>
      <c r="Z17" s="484">
        <f ca="1">Z$7+'INF S1 356-357'!$T14+TIME(0,4,0)</f>
        <v>0.84019057870370373</v>
      </c>
      <c r="AA17" s="373">
        <f ca="1">AA$15+'INF S1 356-357'!$T14-'INF S1 356-357'!$T$12</f>
        <v>0.88183444444444448</v>
      </c>
      <c r="AB17" s="207">
        <f ca="1">AB$7+'INF S1 356-357'!$T14+TIME(0,4,0)</f>
        <v>0.92352391203703699</v>
      </c>
      <c r="AC17" s="383"/>
      <c r="AD17" s="383"/>
      <c r="AE17" s="383"/>
      <c r="AF17" s="383"/>
      <c r="AG17" s="383"/>
      <c r="AH17" s="383"/>
      <c r="AI17" s="383"/>
      <c r="AJ17" s="383"/>
      <c r="AK17" s="383"/>
      <c r="AL17" s="383"/>
      <c r="AM17" s="383"/>
      <c r="AN17" s="383"/>
      <c r="AO17" s="383"/>
      <c r="AP17" s="383"/>
      <c r="AQ17" s="383"/>
      <c r="AR17" s="383"/>
      <c r="AS17" s="383"/>
      <c r="AT17" s="383"/>
      <c r="AU17" s="383"/>
      <c r="AV17" s="383"/>
      <c r="AW17" s="383"/>
      <c r="AX17" s="383"/>
      <c r="AY17" s="383"/>
      <c r="AZ17" s="383"/>
      <c r="BA17" s="383"/>
      <c r="BB17" s="383"/>
      <c r="BC17" s="383"/>
      <c r="BD17" s="383"/>
      <c r="BE17" s="383"/>
      <c r="BF17" s="383"/>
      <c r="BG17" s="383"/>
      <c r="BH17" s="383"/>
      <c r="BI17" s="383"/>
      <c r="BJ17" s="383"/>
      <c r="BK17" s="383"/>
      <c r="BL17" s="383"/>
      <c r="BM17" s="383"/>
      <c r="BN17" s="383"/>
      <c r="BO17" s="383"/>
      <c r="BP17" s="383"/>
      <c r="BQ17" s="383"/>
      <c r="BR17" s="383"/>
      <c r="BS17" s="383"/>
      <c r="BT17" s="383"/>
      <c r="BU17" s="383"/>
      <c r="BV17" s="383"/>
      <c r="BW17" s="383"/>
      <c r="BX17" s="383"/>
      <c r="BY17" s="383"/>
      <c r="BZ17" s="383"/>
      <c r="CA17" s="383"/>
      <c r="CB17" s="383"/>
      <c r="CC17" s="383"/>
      <c r="CD17" s="383"/>
      <c r="CE17" s="383"/>
      <c r="CF17" s="383"/>
      <c r="CG17" s="383"/>
      <c r="CH17" s="383"/>
      <c r="CI17" s="383"/>
      <c r="CJ17" s="383"/>
      <c r="CK17" s="383"/>
      <c r="CL17" s="383"/>
      <c r="CM17" s="383"/>
      <c r="CO17" s="355">
        <f ca="1">'INF S1 356-357'!$AH14</f>
        <v>19.67499999999999</v>
      </c>
      <c r="CP17" s="153" t="str">
        <f ca="1">'INF S1 356-357'!$AI14</f>
        <v>Bolechowo</v>
      </c>
      <c r="CQ17" s="99"/>
      <c r="CR17" s="484">
        <f ca="1">CR$24+'INF S1 356-357'!$AB14+TIME(0,8,)</f>
        <v>0.26866953703703705</v>
      </c>
      <c r="CS17" s="373">
        <f ca="1">CS$24+'INF S1 356-357'!$AB14+TIME(0,8,)</f>
        <v>0.28950287037037037</v>
      </c>
      <c r="CT17" s="484">
        <f ca="1">CT$24+'INF S1 356-357'!$AB14+TIME(0,8,)</f>
        <v>0.31033620370370374</v>
      </c>
      <c r="CU17" s="373">
        <f ca="1">CU$24+'INF S1 356-357'!$AB14+TIME(0,8,)</f>
        <v>0.33116953703703705</v>
      </c>
      <c r="CV17" s="484">
        <f ca="1">CV$24+'INF S1 356-357'!$AB14+TIME(0,8,)</f>
        <v>0.35200287037037037</v>
      </c>
      <c r="CW17" s="373">
        <f ca="1">CW$24+'INF S1 356-357'!$AB14+TIME(0,8,)</f>
        <v>0.37283620370370368</v>
      </c>
      <c r="CX17" s="484">
        <f ca="1">CX$24+'INF S1 356-357'!$AB14+TIME(0,8,)</f>
        <v>0.393669537037037</v>
      </c>
      <c r="CY17" s="373">
        <f ca="1">CY$24+'INF S1 356-357'!$AB14+TIME(0,8,)</f>
        <v>0.41450287037037037</v>
      </c>
      <c r="CZ17" s="484">
        <f ca="1">CZ$24+'INF S1 356-357'!$AB14+TIME(0,8,)</f>
        <v>0.456169537037037</v>
      </c>
      <c r="DA17" s="373">
        <f ca="1">DA$24+'INF S1 356-357'!$AB14+TIME(0,8,)</f>
        <v>0.49783620370370368</v>
      </c>
      <c r="DB17" s="484">
        <f ca="1">DB$24+'INF S1 356-357'!$AB14+TIME(0,8,)</f>
        <v>0.53950287037037026</v>
      </c>
      <c r="DC17" s="373">
        <f ca="1">DC$24+'INF S1 356-357'!$AB14+TIME(0,8,)</f>
        <v>0.581169537037037</v>
      </c>
      <c r="DD17" s="484">
        <f ca="1">DD$24+'INF S1 356-357'!$AB14+TIME(0,8,)</f>
        <v>0.62283620370370363</v>
      </c>
      <c r="DE17" s="373">
        <f ca="1">DE$24+'INF S1 356-357'!$AB14+TIME(0,8,)</f>
        <v>0.66450287037037026</v>
      </c>
      <c r="DF17" s="484">
        <f ca="1">DF$24+'INF S1 356-357'!$AB14+TIME(0,8,)</f>
        <v>0.68533620370370363</v>
      </c>
      <c r="DG17" s="373">
        <f ca="1">DG$24+'INF S1 356-357'!$AB14+TIME(0,8,)</f>
        <v>0.706169537037037</v>
      </c>
      <c r="DH17" s="484">
        <f ca="1">DH$24+'INF S1 356-357'!$AB14+TIME(0,8,)</f>
        <v>0.72700287037037037</v>
      </c>
      <c r="DI17" s="373">
        <f ca="1">DI$24+'INF S1 356-357'!$AB14+TIME(0,8,)</f>
        <v>0.74783620370370374</v>
      </c>
      <c r="DJ17" s="484">
        <f ca="1">DJ$24+'INF S1 356-357'!$AB14+TIME(0,8,)</f>
        <v>0.768669537037037</v>
      </c>
      <c r="DK17" s="373">
        <f ca="1">DK$24+'INF S1 356-357'!$AB14+TIME(0,8,)</f>
        <v>0.78950287037037037</v>
      </c>
      <c r="DL17" s="484">
        <f ca="1">DL$24+'INF S1 356-357'!$AB14+TIME(0,8,)</f>
        <v>0.81033620370370374</v>
      </c>
      <c r="DM17" s="373">
        <f ca="1">DM$24+'INF S1 356-357'!$AB14+TIME(0,8,)</f>
        <v>0.831169537037037</v>
      </c>
      <c r="DN17" s="484">
        <f ca="1">DN$24+'INF S1 356-357'!$AB14+TIME(0,8,)</f>
        <v>0.87283620370370374</v>
      </c>
      <c r="DO17" s="373">
        <f ca="1">DO$24+'INF S1 356-357'!$AB14+TIME(0,8,)</f>
        <v>0.91450287037037037</v>
      </c>
      <c r="DP17" s="207">
        <f ca="1">DP$24+'INF S1 356-357'!$AB14+TIME(0,8,)</f>
        <v>0.956169537037037</v>
      </c>
    </row>
    <row r="18" spans="1:128">
      <c r="A18" s="355">
        <f ca="1">'INF S1 356-357'!$AH15</f>
        <v>16.468999999999994</v>
      </c>
      <c r="B18" s="154" t="str">
        <f ca="1">'INF S1 356-357'!$AI15</f>
        <v>Owińska</v>
      </c>
      <c r="C18" s="99"/>
      <c r="D18" s="484">
        <f ca="1">D$7+'INF S1 356-357'!$T15+TIME(0,4,0)</f>
        <v>0.23828800925925928</v>
      </c>
      <c r="E18" s="373">
        <f ca="1">E$15+'INF S1 356-357'!$T15-'INF S1 356-357'!$T$12</f>
        <v>0.25909854166666668</v>
      </c>
      <c r="F18" s="484">
        <f ca="1">F$7+'INF S1 356-357'!$T15+TIME(0,4,0)</f>
        <v>0.27995467592592593</v>
      </c>
      <c r="G18" s="373">
        <f ca="1">G$15+'INF S1 356-357'!$T15-'INF S1 356-357'!$T$12</f>
        <v>0.30076520833333337</v>
      </c>
      <c r="H18" s="484">
        <f ca="1">H$7+'INF S1 356-357'!$T15+TIME(0,4,0)</f>
        <v>0.32162134259259262</v>
      </c>
      <c r="I18" s="373">
        <f ca="1">I$15+'INF S1 356-357'!$T15-'INF S1 356-357'!$T$12</f>
        <v>0.342431875</v>
      </c>
      <c r="J18" s="484">
        <f ca="1">J$7+'INF S1 356-357'!$T15+TIME(0,4,0)</f>
        <v>0.36328800925925925</v>
      </c>
      <c r="K18" s="373">
        <f ca="1">K$15+'INF S1 356-357'!$T15-'INF S1 356-357'!$T$12</f>
        <v>0.38409854166666668</v>
      </c>
      <c r="L18" s="484">
        <f ca="1">L$7+'INF S1 356-357'!$T15+TIME(0,4,0)</f>
        <v>0.42578800925925925</v>
      </c>
      <c r="M18" s="373">
        <f ca="1">M$15+'INF S1 356-357'!$T15-'INF S1 356-357'!$T$12</f>
        <v>0.467431875</v>
      </c>
      <c r="N18" s="484">
        <f ca="1">N$7+'INF S1 356-357'!$T15+TIME(0,4,0)</f>
        <v>0.50912134259259256</v>
      </c>
      <c r="O18" s="373">
        <f ca="1">O$15+'INF S1 356-357'!$T15-'INF S1 356-357'!$T$12</f>
        <v>0.55076520833333331</v>
      </c>
      <c r="P18" s="484">
        <f ca="1">P$7+'INF S1 356-357'!$T15+TIME(0,4,0)</f>
        <v>0.59245467592592593</v>
      </c>
      <c r="Q18" s="373">
        <f ca="1">Q$15+'INF S1 356-357'!$T15-'INF S1 356-357'!$T$12</f>
        <v>0.63409854166666668</v>
      </c>
      <c r="R18" s="484">
        <f ca="1">R$7+'INF S1 356-357'!$T15+TIME(0,4,0)</f>
        <v>0.65495467592592593</v>
      </c>
      <c r="S18" s="373">
        <f ca="1">S$15+'INF S1 356-357'!$T15-'INF S1 356-357'!$T$12</f>
        <v>0.67576520833333331</v>
      </c>
      <c r="T18" s="484">
        <f ca="1">T$7+'INF S1 356-357'!$T15+TIME(0,4,0)</f>
        <v>0.69662134259259256</v>
      </c>
      <c r="U18" s="373">
        <f ca="1">U$15+'INF S1 356-357'!$T15-'INF S1 356-357'!$T$12</f>
        <v>0.71743187500000005</v>
      </c>
      <c r="V18" s="484">
        <f ca="1">V$7+'INF S1 356-357'!$T15+TIME(0,4,0)</f>
        <v>0.73828800925925919</v>
      </c>
      <c r="W18" s="373">
        <f ca="1">W$15+'INF S1 356-357'!$T15-'INF S1 356-357'!$T$12</f>
        <v>0.75909854166666668</v>
      </c>
      <c r="X18" s="484">
        <f ca="1">X$7+'INF S1 356-357'!$T15+TIME(0,4,0)</f>
        <v>0.77995467592592593</v>
      </c>
      <c r="Y18" s="373">
        <f ca="1">Y$15+'INF S1 356-357'!$T15-'INF S1 356-357'!$T$12</f>
        <v>0.80076520833333331</v>
      </c>
      <c r="Z18" s="484">
        <f ca="1">Z$7+'INF S1 356-357'!$T15+TIME(0,4,0)</f>
        <v>0.84245467592592593</v>
      </c>
      <c r="AA18" s="373">
        <f ca="1">AA$15+'INF S1 356-357'!$T15-'INF S1 356-357'!$T$12</f>
        <v>0.88409854166666668</v>
      </c>
      <c r="AB18" s="207">
        <f ca="1">AB$7+'INF S1 356-357'!$T15+TIME(0,4,0)</f>
        <v>0.92578800925925919</v>
      </c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3"/>
      <c r="AO18" s="383"/>
      <c r="AP18" s="383"/>
      <c r="AQ18" s="383"/>
      <c r="AR18" s="383"/>
      <c r="AS18" s="383"/>
      <c r="AT18" s="383"/>
      <c r="AU18" s="383"/>
      <c r="AV18" s="383"/>
      <c r="AW18" s="383"/>
      <c r="AX18" s="383"/>
      <c r="AY18" s="383"/>
      <c r="AZ18" s="383"/>
      <c r="BA18" s="383"/>
      <c r="BB18" s="383"/>
      <c r="BC18" s="383"/>
      <c r="BD18" s="383"/>
      <c r="BE18" s="383"/>
      <c r="BF18" s="383"/>
      <c r="BG18" s="383"/>
      <c r="BH18" s="383"/>
      <c r="BI18" s="383"/>
      <c r="BJ18" s="383"/>
      <c r="BK18" s="383"/>
      <c r="BL18" s="383"/>
      <c r="BM18" s="383"/>
      <c r="BN18" s="383"/>
      <c r="BO18" s="383"/>
      <c r="BP18" s="383"/>
      <c r="BQ18" s="383"/>
      <c r="BR18" s="383"/>
      <c r="BS18" s="383"/>
      <c r="BT18" s="383"/>
      <c r="BU18" s="383"/>
      <c r="BV18" s="383"/>
      <c r="BW18" s="383"/>
      <c r="BX18" s="383"/>
      <c r="BY18" s="383"/>
      <c r="BZ18" s="383"/>
      <c r="CA18" s="383"/>
      <c r="CB18" s="383"/>
      <c r="CC18" s="383"/>
      <c r="CD18" s="383"/>
      <c r="CE18" s="383"/>
      <c r="CF18" s="383"/>
      <c r="CG18" s="383"/>
      <c r="CH18" s="383"/>
      <c r="CI18" s="383"/>
      <c r="CJ18" s="383"/>
      <c r="CK18" s="383"/>
      <c r="CL18" s="383"/>
      <c r="CM18" s="383"/>
      <c r="CO18" s="355">
        <f ca="1">'INF S1 356-357'!$AH15</f>
        <v>16.468999999999994</v>
      </c>
      <c r="CP18" s="154" t="str">
        <f ca="1">'INF S1 356-357'!$AI15</f>
        <v>Owińska</v>
      </c>
      <c r="CQ18" s="99"/>
      <c r="CR18" s="484">
        <f ca="1">CR$24+'INF S1 356-357'!$AB15+TIME(0,8,)</f>
        <v>0.26640543981481479</v>
      </c>
      <c r="CS18" s="373">
        <f ca="1">CS$24+'INF S1 356-357'!$AB15+TIME(0,8,)</f>
        <v>0.28723877314814811</v>
      </c>
      <c r="CT18" s="484">
        <f ca="1">CT$24+'INF S1 356-357'!$AB15+TIME(0,8,)</f>
        <v>0.30807210648148148</v>
      </c>
      <c r="CU18" s="373">
        <f ca="1">CU$24+'INF S1 356-357'!$AB15+TIME(0,8,)</f>
        <v>0.32890543981481479</v>
      </c>
      <c r="CV18" s="484">
        <f ca="1">CV$24+'INF S1 356-357'!$AB15+TIME(0,8,)</f>
        <v>0.34973877314814811</v>
      </c>
      <c r="CW18" s="373">
        <f ca="1">CW$24+'INF S1 356-357'!$AB15+TIME(0,8,)</f>
        <v>0.37057210648148142</v>
      </c>
      <c r="CX18" s="484">
        <f ca="1">CX$24+'INF S1 356-357'!$AB15+TIME(0,8,)</f>
        <v>0.39140543981481474</v>
      </c>
      <c r="CY18" s="373">
        <f ca="1">CY$24+'INF S1 356-357'!$AB15+TIME(0,8,)</f>
        <v>0.41223877314814811</v>
      </c>
      <c r="CZ18" s="484">
        <f ca="1">CZ$24+'INF S1 356-357'!$AB15+TIME(0,8,)</f>
        <v>0.45390543981481474</v>
      </c>
      <c r="DA18" s="373">
        <f ca="1">DA$24+'INF S1 356-357'!$AB15+TIME(0,8,)</f>
        <v>0.49557210648148142</v>
      </c>
      <c r="DB18" s="484">
        <f ca="1">DB$24+'INF S1 356-357'!$AB15+TIME(0,8,)</f>
        <v>0.53723877314814805</v>
      </c>
      <c r="DC18" s="373">
        <f ca="1">DC$24+'INF S1 356-357'!$AB15+TIME(0,8,)</f>
        <v>0.57890543981481479</v>
      </c>
      <c r="DD18" s="484">
        <f ca="1">DD$24+'INF S1 356-357'!$AB15+TIME(0,8,)</f>
        <v>0.62057210648148142</v>
      </c>
      <c r="DE18" s="373">
        <f ca="1">DE$24+'INF S1 356-357'!$AB15+TIME(0,8,)</f>
        <v>0.66223877314814805</v>
      </c>
      <c r="DF18" s="484">
        <f ca="1">DF$24+'INF S1 356-357'!$AB15+TIME(0,8,)</f>
        <v>0.68307210648148142</v>
      </c>
      <c r="DG18" s="373">
        <f ca="1">DG$24+'INF S1 356-357'!$AB15+TIME(0,8,)</f>
        <v>0.70390543981481479</v>
      </c>
      <c r="DH18" s="484">
        <f ca="1">DH$24+'INF S1 356-357'!$AB15+TIME(0,8,)</f>
        <v>0.72473877314814816</v>
      </c>
      <c r="DI18" s="373">
        <f ca="1">DI$24+'INF S1 356-357'!$AB15+TIME(0,8,)</f>
        <v>0.74557210648148153</v>
      </c>
      <c r="DJ18" s="484">
        <f ca="1">DJ$24+'INF S1 356-357'!$AB15+TIME(0,8,)</f>
        <v>0.76640543981481479</v>
      </c>
      <c r="DK18" s="373">
        <f ca="1">DK$24+'INF S1 356-357'!$AB15+TIME(0,8,)</f>
        <v>0.78723877314814816</v>
      </c>
      <c r="DL18" s="484">
        <f ca="1">DL$24+'INF S1 356-357'!$AB15+TIME(0,8,)</f>
        <v>0.80807210648148153</v>
      </c>
      <c r="DM18" s="373">
        <f ca="1">DM$24+'INF S1 356-357'!$AB15+TIME(0,8,)</f>
        <v>0.82890543981481479</v>
      </c>
      <c r="DN18" s="484">
        <f ca="1">DN$24+'INF S1 356-357'!$AB15+TIME(0,8,)</f>
        <v>0.87057210648148153</v>
      </c>
      <c r="DO18" s="373">
        <f ca="1">DO$24+'INF S1 356-357'!$AB15+TIME(0,8,)</f>
        <v>0.91223877314814816</v>
      </c>
      <c r="DP18" s="207">
        <f ca="1">DP$24+'INF S1 356-357'!$AB15+TIME(0,8,)</f>
        <v>0.95390543981481479</v>
      </c>
    </row>
    <row r="19" spans="1:128">
      <c r="A19" s="355">
        <f ca="1">'INF S1 356-357'!$AH16</f>
        <v>12.778999999999993</v>
      </c>
      <c r="B19" s="154" t="str">
        <f ca="1">'INF S1 356-357'!$AI16</f>
        <v>Czerwonak Osiedle</v>
      </c>
      <c r="C19" s="99"/>
      <c r="D19" s="484">
        <f ca="1">D$7+'INF S1 356-357'!$T16+TIME(0,4,0)</f>
        <v>0.24098557870370371</v>
      </c>
      <c r="E19" s="373">
        <f ca="1">E$15+'INF S1 356-357'!$T16-'INF S1 356-357'!$T$12</f>
        <v>0.26179611111111112</v>
      </c>
      <c r="F19" s="484">
        <f ca="1">F$7+'INF S1 356-357'!$T16+TIME(0,4,0)</f>
        <v>0.28265224537037037</v>
      </c>
      <c r="G19" s="373">
        <f ca="1">G$15+'INF S1 356-357'!$T16-'INF S1 356-357'!$T$12</f>
        <v>0.3034627777777778</v>
      </c>
      <c r="H19" s="484">
        <f ca="1">H$7+'INF S1 356-357'!$T16+TIME(0,4,0)</f>
        <v>0.32431891203703705</v>
      </c>
      <c r="I19" s="373">
        <f ca="1">I$15+'INF S1 356-357'!$T16-'INF S1 356-357'!$T$12</f>
        <v>0.34512944444444443</v>
      </c>
      <c r="J19" s="484">
        <f ca="1">J$7+'INF S1 356-357'!$T16+TIME(0,4,0)</f>
        <v>0.36598557870370368</v>
      </c>
      <c r="K19" s="373">
        <f ca="1">K$15+'INF S1 356-357'!$T16-'INF S1 356-357'!$T$12</f>
        <v>0.38679611111111112</v>
      </c>
      <c r="L19" s="484">
        <f ca="1">L$7+'INF S1 356-357'!$T16+TIME(0,4,0)</f>
        <v>0.42848557870370368</v>
      </c>
      <c r="M19" s="373">
        <f ca="1">M$15+'INF S1 356-357'!$T16-'INF S1 356-357'!$T$12</f>
        <v>0.47012944444444443</v>
      </c>
      <c r="N19" s="484">
        <f ca="1">N$7+'INF S1 356-357'!$T16+TIME(0,4,0)</f>
        <v>0.511818912037037</v>
      </c>
      <c r="O19" s="373">
        <f ca="1">O$15+'INF S1 356-357'!$T16-'INF S1 356-357'!$T$12</f>
        <v>0.55346277777777775</v>
      </c>
      <c r="P19" s="484">
        <f ca="1">P$7+'INF S1 356-357'!$T16+TIME(0,4,0)</f>
        <v>0.59515224537037037</v>
      </c>
      <c r="Q19" s="373">
        <f ca="1">Q$15+'INF S1 356-357'!$T16-'INF S1 356-357'!$T$12</f>
        <v>0.63679611111111112</v>
      </c>
      <c r="R19" s="484">
        <f ca="1">R$7+'INF S1 356-357'!$T16+TIME(0,4,0)</f>
        <v>0.65765224537037037</v>
      </c>
      <c r="S19" s="373">
        <f ca="1">S$15+'INF S1 356-357'!$T16-'INF S1 356-357'!$T$12</f>
        <v>0.67846277777777775</v>
      </c>
      <c r="T19" s="484">
        <f ca="1">T$7+'INF S1 356-357'!$T16+TIME(0,4,0)</f>
        <v>0.699318912037037</v>
      </c>
      <c r="U19" s="373">
        <f ca="1">U$15+'INF S1 356-357'!$T16-'INF S1 356-357'!$T$12</f>
        <v>0.72012944444444449</v>
      </c>
      <c r="V19" s="484">
        <f ca="1">V$7+'INF S1 356-357'!$T16+TIME(0,4,0)</f>
        <v>0.74098557870370363</v>
      </c>
      <c r="W19" s="373">
        <f ca="1">W$15+'INF S1 356-357'!$T16-'INF S1 356-357'!$T$12</f>
        <v>0.76179611111111112</v>
      </c>
      <c r="X19" s="484">
        <f ca="1">X$7+'INF S1 356-357'!$T16+TIME(0,4,0)</f>
        <v>0.78265224537037037</v>
      </c>
      <c r="Y19" s="373">
        <f ca="1">Y$15+'INF S1 356-357'!$T16-'INF S1 356-357'!$T$12</f>
        <v>0.80346277777777775</v>
      </c>
      <c r="Z19" s="484">
        <f ca="1">Z$7+'INF S1 356-357'!$T16+TIME(0,4,0)</f>
        <v>0.84515224537037037</v>
      </c>
      <c r="AA19" s="373">
        <f ca="1">AA$15+'INF S1 356-357'!$T16-'INF S1 356-357'!$T$12</f>
        <v>0.88679611111111112</v>
      </c>
      <c r="AB19" s="207">
        <f ca="1">AB$7+'INF S1 356-357'!$T16+TIME(0,4,0)</f>
        <v>0.92848557870370363</v>
      </c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  <c r="AQ19" s="383"/>
      <c r="AR19" s="383"/>
      <c r="AS19" s="383"/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K19" s="383"/>
      <c r="BL19" s="383"/>
      <c r="BM19" s="383"/>
      <c r="BN19" s="383"/>
      <c r="BO19" s="383"/>
      <c r="BP19" s="383"/>
      <c r="BQ19" s="383"/>
      <c r="BR19" s="383"/>
      <c r="BS19" s="383"/>
      <c r="BT19" s="383"/>
      <c r="BU19" s="383"/>
      <c r="BV19" s="383"/>
      <c r="BW19" s="383"/>
      <c r="BX19" s="383"/>
      <c r="BY19" s="383"/>
      <c r="BZ19" s="383"/>
      <c r="CA19" s="383"/>
      <c r="CB19" s="383"/>
      <c r="CC19" s="383"/>
      <c r="CD19" s="383"/>
      <c r="CE19" s="383"/>
      <c r="CF19" s="383"/>
      <c r="CG19" s="383"/>
      <c r="CH19" s="383"/>
      <c r="CI19" s="383"/>
      <c r="CJ19" s="383"/>
      <c r="CK19" s="383"/>
      <c r="CL19" s="383"/>
      <c r="CM19" s="383"/>
      <c r="CO19" s="355">
        <f ca="1">'INF S1 356-357'!$AH16</f>
        <v>12.778999999999993</v>
      </c>
      <c r="CP19" s="154" t="str">
        <f ca="1">'INF S1 356-357'!$AI16</f>
        <v>Czerwonak Osiedle</v>
      </c>
      <c r="CQ19" s="99"/>
      <c r="CR19" s="484">
        <f ca="1">CR$24+'INF S1 356-357'!$AB16+TIME(0,8,)</f>
        <v>0.26370787037037036</v>
      </c>
      <c r="CS19" s="373">
        <f ca="1">CS$24+'INF S1 356-357'!$AB16+TIME(0,8,)</f>
        <v>0.28454120370370367</v>
      </c>
      <c r="CT19" s="484">
        <f ca="1">CT$24+'INF S1 356-357'!$AB16+TIME(0,8,)</f>
        <v>0.30537453703703704</v>
      </c>
      <c r="CU19" s="373">
        <f ca="1">CU$24+'INF S1 356-357'!$AB16+TIME(0,8,)</f>
        <v>0.32620787037037036</v>
      </c>
      <c r="CV19" s="484">
        <f ca="1">CV$24+'INF S1 356-357'!$AB16+TIME(0,8,)</f>
        <v>0.34704120370370367</v>
      </c>
      <c r="CW19" s="373">
        <f ca="1">CW$24+'INF S1 356-357'!$AB16+TIME(0,8,)</f>
        <v>0.36787453703703699</v>
      </c>
      <c r="CX19" s="484">
        <f ca="1">CX$24+'INF S1 356-357'!$AB16+TIME(0,8,)</f>
        <v>0.3887078703703703</v>
      </c>
      <c r="CY19" s="373">
        <f ca="1">CY$24+'INF S1 356-357'!$AB16+TIME(0,8,)</f>
        <v>0.40954120370370367</v>
      </c>
      <c r="CZ19" s="484">
        <f ca="1">CZ$24+'INF S1 356-357'!$AB16+TIME(0,8,)</f>
        <v>0.4512078703703703</v>
      </c>
      <c r="DA19" s="373">
        <f ca="1">DA$24+'INF S1 356-357'!$AB16+TIME(0,8,)</f>
        <v>0.49287453703703699</v>
      </c>
      <c r="DB19" s="484">
        <f ca="1">DB$24+'INF S1 356-357'!$AB16+TIME(0,8,)</f>
        <v>0.53454120370370362</v>
      </c>
      <c r="DC19" s="373">
        <f ca="1">DC$24+'INF S1 356-357'!$AB16+TIME(0,8,)</f>
        <v>0.57620787037037036</v>
      </c>
      <c r="DD19" s="484">
        <f ca="1">DD$24+'INF S1 356-357'!$AB16+TIME(0,8,)</f>
        <v>0.61787453703703699</v>
      </c>
      <c r="DE19" s="373">
        <f ca="1">DE$24+'INF S1 356-357'!$AB16+TIME(0,8,)</f>
        <v>0.65954120370370362</v>
      </c>
      <c r="DF19" s="484">
        <f ca="1">DF$24+'INF S1 356-357'!$AB16+TIME(0,8,)</f>
        <v>0.68037453703703699</v>
      </c>
      <c r="DG19" s="373">
        <f ca="1">DG$24+'INF S1 356-357'!$AB16+TIME(0,8,)</f>
        <v>0.70120787037037036</v>
      </c>
      <c r="DH19" s="484">
        <f ca="1">DH$24+'INF S1 356-357'!$AB16+TIME(0,8,)</f>
        <v>0.72204120370370373</v>
      </c>
      <c r="DI19" s="373">
        <f ca="1">DI$24+'INF S1 356-357'!$AB16+TIME(0,8,)</f>
        <v>0.7428745370370371</v>
      </c>
      <c r="DJ19" s="484">
        <f ca="1">DJ$24+'INF S1 356-357'!$AB16+TIME(0,8,)</f>
        <v>0.76370787037037036</v>
      </c>
      <c r="DK19" s="373">
        <f ca="1">DK$24+'INF S1 356-357'!$AB16+TIME(0,8,)</f>
        <v>0.78454120370370373</v>
      </c>
      <c r="DL19" s="484">
        <f ca="1">DL$24+'INF S1 356-357'!$AB16+TIME(0,8,)</f>
        <v>0.8053745370370371</v>
      </c>
      <c r="DM19" s="373">
        <f ca="1">DM$24+'INF S1 356-357'!$AB16+TIME(0,8,)</f>
        <v>0.82620787037037036</v>
      </c>
      <c r="DN19" s="484">
        <f ca="1">DN$24+'INF S1 356-357'!$AB16+TIME(0,8,)</f>
        <v>0.8678745370370371</v>
      </c>
      <c r="DO19" s="373">
        <f ca="1">DO$24+'INF S1 356-357'!$AB16+TIME(0,8,)</f>
        <v>0.90954120370370373</v>
      </c>
      <c r="DP19" s="207">
        <f ca="1">DP$24+'INF S1 356-357'!$AB16+TIME(0,8,)</f>
        <v>0.95120787037037036</v>
      </c>
    </row>
    <row r="20" spans="1:128">
      <c r="A20" s="355">
        <f ca="1">'INF S1 356-357'!$AH17</f>
        <v>11.456999999999992</v>
      </c>
      <c r="B20" s="153" t="str">
        <f ca="1">'INF S1 356-357'!$AI17</f>
        <v>Czerwonak</v>
      </c>
      <c r="C20" s="99"/>
      <c r="D20" s="484">
        <f ca="1">D$7+'INF S1 356-357'!$T17+TIME(0,4,0)</f>
        <v>0.24269814814814816</v>
      </c>
      <c r="E20" s="373">
        <f ca="1">E$15+'INF S1 356-357'!$T17-'INF S1 356-357'!$T$12</f>
        <v>0.26350868055555554</v>
      </c>
      <c r="F20" s="484">
        <f ca="1">F$7+'INF S1 356-357'!$T17+TIME(0,4,0)</f>
        <v>0.28436481481481479</v>
      </c>
      <c r="G20" s="373">
        <f ca="1">G$15+'INF S1 356-357'!$T17-'INF S1 356-357'!$T$12</f>
        <v>0.30517534722222223</v>
      </c>
      <c r="H20" s="484">
        <f ca="1">H$7+'INF S1 356-357'!$T17+TIME(0,4,0)</f>
        <v>0.32603148148148148</v>
      </c>
      <c r="I20" s="373">
        <f ca="1">I$15+'INF S1 356-357'!$T17-'INF S1 356-357'!$T$12</f>
        <v>0.34684201388888886</v>
      </c>
      <c r="J20" s="484">
        <f ca="1">J$7+'INF S1 356-357'!$T17+TIME(0,4,0)</f>
        <v>0.36769814814814811</v>
      </c>
      <c r="K20" s="373">
        <f ca="1">K$15+'INF S1 356-357'!$T17-'INF S1 356-357'!$T$12</f>
        <v>0.38850868055555554</v>
      </c>
      <c r="L20" s="484">
        <f ca="1">L$7+'INF S1 356-357'!$T17+TIME(0,4,0)</f>
        <v>0.43019814814814811</v>
      </c>
      <c r="M20" s="373">
        <f ca="1">M$15+'INF S1 356-357'!$T17-'INF S1 356-357'!$T$12</f>
        <v>0.47184201388888886</v>
      </c>
      <c r="N20" s="484">
        <f ca="1">N$7+'INF S1 356-357'!$T17+TIME(0,4,0)</f>
        <v>0.51353148148148142</v>
      </c>
      <c r="O20" s="373">
        <f ca="1">O$15+'INF S1 356-357'!$T17-'INF S1 356-357'!$T$12</f>
        <v>0.55517534722222217</v>
      </c>
      <c r="P20" s="484">
        <f ca="1">P$7+'INF S1 356-357'!$T17+TIME(0,4,0)</f>
        <v>0.59686481481481479</v>
      </c>
      <c r="Q20" s="373">
        <f ca="1">Q$15+'INF S1 356-357'!$T17-'INF S1 356-357'!$T$12</f>
        <v>0.63850868055555554</v>
      </c>
      <c r="R20" s="484">
        <f ca="1">R$7+'INF S1 356-357'!$T17+TIME(0,4,0)</f>
        <v>0.65936481481481479</v>
      </c>
      <c r="S20" s="373">
        <f ca="1">S$15+'INF S1 356-357'!$T17-'INF S1 356-357'!$T$12</f>
        <v>0.68017534722222217</v>
      </c>
      <c r="T20" s="484">
        <f ca="1">T$7+'INF S1 356-357'!$T17+TIME(0,4,0)</f>
        <v>0.70103148148148142</v>
      </c>
      <c r="U20" s="373">
        <f ca="1">U$15+'INF S1 356-357'!$T17-'INF S1 356-357'!$T$12</f>
        <v>0.72184201388888891</v>
      </c>
      <c r="V20" s="484">
        <f ca="1">V$7+'INF S1 356-357'!$T17+TIME(0,4,0)</f>
        <v>0.74269814814814805</v>
      </c>
      <c r="W20" s="373">
        <f ca="1">W$15+'INF S1 356-357'!$T17-'INF S1 356-357'!$T$12</f>
        <v>0.76350868055555554</v>
      </c>
      <c r="X20" s="484">
        <f ca="1">X$7+'INF S1 356-357'!$T17+TIME(0,4,0)</f>
        <v>0.78436481481481479</v>
      </c>
      <c r="Y20" s="373">
        <f ca="1">Y$15+'INF S1 356-357'!$T17-'INF S1 356-357'!$T$12</f>
        <v>0.80517534722222217</v>
      </c>
      <c r="Z20" s="484">
        <f ca="1">Z$7+'INF S1 356-357'!$T17+TIME(0,4,0)</f>
        <v>0.84686481481481479</v>
      </c>
      <c r="AA20" s="373">
        <f ca="1">AA$15+'INF S1 356-357'!$T17-'INF S1 356-357'!$T$12</f>
        <v>0.88850868055555554</v>
      </c>
      <c r="AB20" s="207">
        <f ca="1">AB$7+'INF S1 356-357'!$T17+TIME(0,4,0)</f>
        <v>0.93019814814814805</v>
      </c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  <c r="AQ20" s="383"/>
      <c r="AR20" s="383"/>
      <c r="AS20" s="383"/>
      <c r="AT20" s="383"/>
      <c r="AU20" s="383"/>
      <c r="AV20" s="383"/>
      <c r="AW20" s="383"/>
      <c r="AX20" s="383"/>
      <c r="AY20" s="383"/>
      <c r="AZ20" s="383"/>
      <c r="BA20" s="383"/>
      <c r="BB20" s="383"/>
      <c r="BC20" s="383"/>
      <c r="BD20" s="383"/>
      <c r="BE20" s="383"/>
      <c r="BF20" s="383"/>
      <c r="BG20" s="383"/>
      <c r="BH20" s="383"/>
      <c r="BI20" s="383"/>
      <c r="BJ20" s="383"/>
      <c r="BK20" s="383"/>
      <c r="BL20" s="383"/>
      <c r="BM20" s="383"/>
      <c r="BN20" s="383"/>
      <c r="BO20" s="383"/>
      <c r="BP20" s="383"/>
      <c r="BQ20" s="383"/>
      <c r="BR20" s="383"/>
      <c r="BS20" s="383"/>
      <c r="BT20" s="383"/>
      <c r="BU20" s="383"/>
      <c r="BV20" s="383"/>
      <c r="BW20" s="383"/>
      <c r="BX20" s="383"/>
      <c r="BY20" s="383"/>
      <c r="BZ20" s="383"/>
      <c r="CA20" s="383"/>
      <c r="CB20" s="383"/>
      <c r="CC20" s="383"/>
      <c r="CD20" s="383"/>
      <c r="CE20" s="383"/>
      <c r="CF20" s="383"/>
      <c r="CG20" s="383"/>
      <c r="CH20" s="383"/>
      <c r="CI20" s="383"/>
      <c r="CJ20" s="383"/>
      <c r="CK20" s="383"/>
      <c r="CL20" s="383"/>
      <c r="CM20" s="383"/>
      <c r="CO20" s="355">
        <f ca="1">'INF S1 356-357'!$AH17</f>
        <v>11.456999999999992</v>
      </c>
      <c r="CP20" s="153" t="str">
        <f ca="1">'INF S1 356-357'!$AI17</f>
        <v>Czerwonak</v>
      </c>
      <c r="CQ20" s="99"/>
      <c r="CR20" s="484">
        <f ca="1">CR$24+'INF S1 356-357'!$AB17+TIME(0,8,)</f>
        <v>0.26213418981481479</v>
      </c>
      <c r="CS20" s="373">
        <f ca="1">CS$24+'INF S1 356-357'!$AB17+TIME(0,8,)</f>
        <v>0.2829675231481481</v>
      </c>
      <c r="CT20" s="484">
        <f ca="1">CT$24+'INF S1 356-357'!$AB17+TIME(0,8,)</f>
        <v>0.30380085648148147</v>
      </c>
      <c r="CU20" s="373">
        <f ca="1">CU$24+'INF S1 356-357'!$AB17+TIME(0,8,)</f>
        <v>0.32463418981481479</v>
      </c>
      <c r="CV20" s="484">
        <f ca="1">CV$24+'INF S1 356-357'!$AB17+TIME(0,8,)</f>
        <v>0.3454675231481481</v>
      </c>
      <c r="CW20" s="373">
        <f ca="1">CW$24+'INF S1 356-357'!$AB17+TIME(0,8,)</f>
        <v>0.36630085648148142</v>
      </c>
      <c r="CX20" s="484">
        <f ca="1">CX$24+'INF S1 356-357'!$AB17+TIME(0,8,)</f>
        <v>0.38713418981481473</v>
      </c>
      <c r="CY20" s="373">
        <f ca="1">CY$24+'INF S1 356-357'!$AB17+TIME(0,8,)</f>
        <v>0.4079675231481481</v>
      </c>
      <c r="CZ20" s="484">
        <f ca="1">CZ$24+'INF S1 356-357'!$AB17+TIME(0,8,)</f>
        <v>0.44963418981481473</v>
      </c>
      <c r="DA20" s="373">
        <f ca="1">DA$24+'INF S1 356-357'!$AB17+TIME(0,8,)</f>
        <v>0.49130085648148142</v>
      </c>
      <c r="DB20" s="484">
        <f ca="1">DB$24+'INF S1 356-357'!$AB17+TIME(0,8,)</f>
        <v>0.5329675231481481</v>
      </c>
      <c r="DC20" s="373">
        <f ca="1">DC$24+'INF S1 356-357'!$AB17+TIME(0,8,)</f>
        <v>0.57463418981481484</v>
      </c>
      <c r="DD20" s="484">
        <f ca="1">DD$24+'INF S1 356-357'!$AB17+TIME(0,8,)</f>
        <v>0.61630085648148147</v>
      </c>
      <c r="DE20" s="373">
        <f ca="1">DE$24+'INF S1 356-357'!$AB17+TIME(0,8,)</f>
        <v>0.6579675231481481</v>
      </c>
      <c r="DF20" s="484">
        <f ca="1">DF$24+'INF S1 356-357'!$AB17+TIME(0,8,)</f>
        <v>0.67880085648148147</v>
      </c>
      <c r="DG20" s="373">
        <f ca="1">DG$24+'INF S1 356-357'!$AB17+TIME(0,8,)</f>
        <v>0.69963418981481484</v>
      </c>
      <c r="DH20" s="484">
        <f ca="1">DH$24+'INF S1 356-357'!$AB17+TIME(0,8,)</f>
        <v>0.72046752314814821</v>
      </c>
      <c r="DI20" s="373">
        <f ca="1">DI$24+'INF S1 356-357'!$AB17+TIME(0,8,)</f>
        <v>0.74130085648148158</v>
      </c>
      <c r="DJ20" s="484">
        <f ca="1">DJ$24+'INF S1 356-357'!$AB17+TIME(0,8,)</f>
        <v>0.76213418981481484</v>
      </c>
      <c r="DK20" s="373">
        <f ca="1">DK$24+'INF S1 356-357'!$AB17+TIME(0,8,)</f>
        <v>0.78296752314814821</v>
      </c>
      <c r="DL20" s="484">
        <f ca="1">DL$24+'INF S1 356-357'!$AB17+TIME(0,8,)</f>
        <v>0.80380085648148158</v>
      </c>
      <c r="DM20" s="373">
        <f ca="1">DM$24+'INF S1 356-357'!$AB17+TIME(0,8,)</f>
        <v>0.82463418981481484</v>
      </c>
      <c r="DN20" s="484">
        <f ca="1">DN$24+'INF S1 356-357'!$AB17+TIME(0,8,)</f>
        <v>0.86630085648148158</v>
      </c>
      <c r="DO20" s="373">
        <f ca="1">DO$24+'INF S1 356-357'!$AB17+TIME(0,8,)</f>
        <v>0.90796752314814821</v>
      </c>
      <c r="DP20" s="207">
        <f ca="1">DP$24+'INF S1 356-357'!$AB17+TIME(0,8,)</f>
        <v>0.94963418981481484</v>
      </c>
    </row>
    <row r="21" spans="1:128">
      <c r="A21" s="355">
        <f ca="1">'INF S1 356-357'!$AH18</f>
        <v>8.137999999999991</v>
      </c>
      <c r="B21" s="154" t="str">
        <f ca="1">'INF S1 356-357'!$AI18</f>
        <v>Poznań Karolin</v>
      </c>
      <c r="C21" s="99"/>
      <c r="D21" s="484">
        <f ca="1">D$7+'INF S1 356-357'!$T18+TIME(0,4,0)</f>
        <v>0.24510505787037037</v>
      </c>
      <c r="E21" s="373">
        <f ca="1">E$15+'INF S1 356-357'!$T18-'INF S1 356-357'!$T$12</f>
        <v>0.26591559027777778</v>
      </c>
      <c r="F21" s="484">
        <f ca="1">F$7+'INF S1 356-357'!$T18+TIME(0,4,0)</f>
        <v>0.28677172453703703</v>
      </c>
      <c r="G21" s="373">
        <f ca="1">G$15+'INF S1 356-357'!$T18-'INF S1 356-357'!$T$12</f>
        <v>0.30758225694444447</v>
      </c>
      <c r="H21" s="484">
        <f ca="1">H$7+'INF S1 356-357'!$T18+TIME(0,4,0)</f>
        <v>0.32843839120370372</v>
      </c>
      <c r="I21" s="373">
        <f ca="1">I$15+'INF S1 356-357'!$T18-'INF S1 356-357'!$T$12</f>
        <v>0.3492489236111111</v>
      </c>
      <c r="J21" s="484">
        <f ca="1">J$7+'INF S1 356-357'!$T18+TIME(0,4,0)</f>
        <v>0.37010505787037035</v>
      </c>
      <c r="K21" s="373">
        <f ca="1">K$15+'INF S1 356-357'!$T18-'INF S1 356-357'!$T$12</f>
        <v>0.39091559027777778</v>
      </c>
      <c r="L21" s="484">
        <f ca="1">L$7+'INF S1 356-357'!$T18+TIME(0,4,0)</f>
        <v>0.43260505787037035</v>
      </c>
      <c r="M21" s="373">
        <f ca="1">M$15+'INF S1 356-357'!$T18-'INF S1 356-357'!$T$12</f>
        <v>0.4742489236111111</v>
      </c>
      <c r="N21" s="484">
        <f ca="1">N$7+'INF S1 356-357'!$T18+TIME(0,4,0)</f>
        <v>0.51593839120370366</v>
      </c>
      <c r="O21" s="373">
        <f ca="1">O$15+'INF S1 356-357'!$T18-'INF S1 356-357'!$T$12</f>
        <v>0.55758225694444441</v>
      </c>
      <c r="P21" s="484">
        <f ca="1">P$7+'INF S1 356-357'!$T18+TIME(0,4,0)</f>
        <v>0.59927172453703703</v>
      </c>
      <c r="Q21" s="373">
        <f ca="1">Q$15+'INF S1 356-357'!$T18-'INF S1 356-357'!$T$12</f>
        <v>0.64091559027777778</v>
      </c>
      <c r="R21" s="484">
        <f ca="1">R$7+'INF S1 356-357'!$T18+TIME(0,4,0)</f>
        <v>0.66177172453703703</v>
      </c>
      <c r="S21" s="373">
        <f ca="1">S$15+'INF S1 356-357'!$T18-'INF S1 356-357'!$T$12</f>
        <v>0.68258225694444441</v>
      </c>
      <c r="T21" s="484">
        <f ca="1">T$7+'INF S1 356-357'!$T18+TIME(0,4,0)</f>
        <v>0.70343839120370366</v>
      </c>
      <c r="U21" s="373">
        <f ca="1">U$15+'INF S1 356-357'!$T18-'INF S1 356-357'!$T$12</f>
        <v>0.72424892361111115</v>
      </c>
      <c r="V21" s="484">
        <f ca="1">V$7+'INF S1 356-357'!$T18+TIME(0,4,0)</f>
        <v>0.74510505787037029</v>
      </c>
      <c r="W21" s="373">
        <f ca="1">W$15+'INF S1 356-357'!$T18-'INF S1 356-357'!$T$12</f>
        <v>0.76591559027777778</v>
      </c>
      <c r="X21" s="484">
        <f ca="1">X$7+'INF S1 356-357'!$T18+TIME(0,4,0)</f>
        <v>0.78677172453703703</v>
      </c>
      <c r="Y21" s="373">
        <f ca="1">Y$15+'INF S1 356-357'!$T18-'INF S1 356-357'!$T$12</f>
        <v>0.80758225694444441</v>
      </c>
      <c r="Z21" s="484">
        <f ca="1">Z$7+'INF S1 356-357'!$T18+TIME(0,4,0)</f>
        <v>0.84927172453703703</v>
      </c>
      <c r="AA21" s="373">
        <f ca="1">AA$15+'INF S1 356-357'!$T18-'INF S1 356-357'!$T$12</f>
        <v>0.89091559027777778</v>
      </c>
      <c r="AB21" s="207">
        <f ca="1">AB$7+'INF S1 356-357'!$T18+TIME(0,4,0)</f>
        <v>0.93260505787037029</v>
      </c>
      <c r="AC21" s="383"/>
      <c r="AD21" s="383"/>
      <c r="AE21" s="383"/>
      <c r="AF21" s="383"/>
      <c r="AG21" s="383"/>
      <c r="AH21" s="383"/>
      <c r="AI21" s="383"/>
      <c r="AJ21" s="383"/>
      <c r="AK21" s="383"/>
      <c r="AL21" s="383"/>
      <c r="AM21" s="383"/>
      <c r="AN21" s="383"/>
      <c r="AO21" s="383"/>
      <c r="AP21" s="383"/>
      <c r="AQ21" s="383"/>
      <c r="AR21" s="383"/>
      <c r="AS21" s="383"/>
      <c r="AT21" s="383"/>
      <c r="AU21" s="383"/>
      <c r="AV21" s="383"/>
      <c r="AW21" s="383"/>
      <c r="AX21" s="383"/>
      <c r="AY21" s="383"/>
      <c r="AZ21" s="383"/>
      <c r="BA21" s="383"/>
      <c r="BB21" s="383"/>
      <c r="BC21" s="383"/>
      <c r="BD21" s="383"/>
      <c r="BE21" s="383"/>
      <c r="BF21" s="383"/>
      <c r="BG21" s="383"/>
      <c r="BH21" s="383"/>
      <c r="BI21" s="383"/>
      <c r="BJ21" s="383"/>
      <c r="BK21" s="383"/>
      <c r="BL21" s="383"/>
      <c r="BM21" s="383"/>
      <c r="BN21" s="383"/>
      <c r="BO21" s="383"/>
      <c r="BP21" s="383"/>
      <c r="BQ21" s="383"/>
      <c r="BR21" s="383"/>
      <c r="BS21" s="383"/>
      <c r="BT21" s="383"/>
      <c r="BU21" s="383"/>
      <c r="BV21" s="383"/>
      <c r="BW21" s="383"/>
      <c r="BX21" s="383"/>
      <c r="BY21" s="383"/>
      <c r="BZ21" s="383"/>
      <c r="CA21" s="383"/>
      <c r="CB21" s="383"/>
      <c r="CC21" s="383"/>
      <c r="CD21" s="383"/>
      <c r="CE21" s="383"/>
      <c r="CF21" s="383"/>
      <c r="CG21" s="383"/>
      <c r="CH21" s="383"/>
      <c r="CI21" s="383"/>
      <c r="CJ21" s="383"/>
      <c r="CK21" s="383"/>
      <c r="CL21" s="383"/>
      <c r="CM21" s="383"/>
      <c r="CO21" s="355">
        <f ca="1">'INF S1 356-357'!$AH18</f>
        <v>8.137999999999991</v>
      </c>
      <c r="CP21" s="154" t="str">
        <f ca="1">'INF S1 356-357'!$AI18</f>
        <v>Poznań Karolin</v>
      </c>
      <c r="CQ21" s="99"/>
      <c r="CR21" s="484">
        <f ca="1">CR$24+'INF S1 356-357'!$AB18</f>
        <v>0.25403283564814816</v>
      </c>
      <c r="CS21" s="373">
        <f ca="1">CS$24+'INF S1 356-357'!$AB18</f>
        <v>0.27486616898148147</v>
      </c>
      <c r="CT21" s="484">
        <f ca="1">CT$24+'INF S1 356-357'!$AB18</f>
        <v>0.29569950231481484</v>
      </c>
      <c r="CU21" s="373">
        <f ca="1">CU$24+'INF S1 356-357'!$AB18</f>
        <v>0.31653283564814816</v>
      </c>
      <c r="CV21" s="484">
        <f ca="1">CV$24+'INF S1 356-357'!$AB18</f>
        <v>0.33736616898148147</v>
      </c>
      <c r="CW21" s="373">
        <f ca="1">CW$24+'INF S1 356-357'!$AB18</f>
        <v>0.35819950231481479</v>
      </c>
      <c r="CX21" s="484">
        <f ca="1">CX$24+'INF S1 356-357'!$AB18</f>
        <v>0.3790328356481481</v>
      </c>
      <c r="CY21" s="373">
        <f ca="1">CY$24+'INF S1 356-357'!$AB18</f>
        <v>0.39986616898148147</v>
      </c>
      <c r="CZ21" s="484">
        <f ca="1">CZ$24+'INF S1 356-357'!$AB18</f>
        <v>0.4415328356481481</v>
      </c>
      <c r="DA21" s="373">
        <f ca="1">DA$24+'INF S1 356-357'!$AB18</f>
        <v>0.48319950231481479</v>
      </c>
      <c r="DB21" s="484">
        <f ca="1">DB$24+'INF S1 356-357'!$AB18</f>
        <v>0.52486616898148142</v>
      </c>
      <c r="DC21" s="373">
        <f ca="1">DC$24+'INF S1 356-357'!$AB18</f>
        <v>0.56653283564814816</v>
      </c>
      <c r="DD21" s="484">
        <f ca="1">DD$24+'INF S1 356-357'!$AB18</f>
        <v>0.60819950231481479</v>
      </c>
      <c r="DE21" s="373">
        <f ca="1">DE$24+'INF S1 356-357'!$AB18</f>
        <v>0.64986616898148142</v>
      </c>
      <c r="DF21" s="484">
        <f ca="1">DF$24+'INF S1 356-357'!$AB18</f>
        <v>0.67069950231481479</v>
      </c>
      <c r="DG21" s="373">
        <f ca="1">DG$24+'INF S1 356-357'!$AB18</f>
        <v>0.69153283564814816</v>
      </c>
      <c r="DH21" s="484">
        <f ca="1">DH$24+'INF S1 356-357'!$AB18</f>
        <v>0.71236616898148153</v>
      </c>
      <c r="DI21" s="373">
        <f ca="1">DI$24+'INF S1 356-357'!$AB18</f>
        <v>0.7331995023148149</v>
      </c>
      <c r="DJ21" s="484">
        <f ca="1">DJ$24+'INF S1 356-357'!$AB18</f>
        <v>0.75403283564814816</v>
      </c>
      <c r="DK21" s="373">
        <f ca="1">DK$24+'INF S1 356-357'!$AB18</f>
        <v>0.77486616898148153</v>
      </c>
      <c r="DL21" s="484">
        <f ca="1">DL$24+'INF S1 356-357'!$AB18</f>
        <v>0.7956995023148149</v>
      </c>
      <c r="DM21" s="373">
        <f ca="1">DM$24+'INF S1 356-357'!$AB18</f>
        <v>0.81653283564814816</v>
      </c>
      <c r="DN21" s="484">
        <f ca="1">DN$24+'INF S1 356-357'!$AB18</f>
        <v>0.8581995023148149</v>
      </c>
      <c r="DO21" s="373">
        <f ca="1">DO$24+'INF S1 356-357'!$AB18</f>
        <v>0.89986616898148153</v>
      </c>
      <c r="DP21" s="207">
        <f ca="1">DP$24+'INF S1 356-357'!$AB18</f>
        <v>0.94153283564814816</v>
      </c>
    </row>
    <row r="22" spans="1:128">
      <c r="A22" s="355">
        <f ca="1">'INF S1 356-357'!$AH19</f>
        <v>5.6589999999999918</v>
      </c>
      <c r="B22" s="153" t="str">
        <f ca="1">'INF S1 356-357'!$AI19</f>
        <v>Poznań Wschód</v>
      </c>
      <c r="C22" s="99"/>
      <c r="D22" s="484">
        <f ca="1">D$7+'INF S1 356-357'!$T19+TIME(0,4,0)</f>
        <v>0.24776057870370372</v>
      </c>
      <c r="E22" s="373">
        <f ca="1">E$15+'INF S1 356-357'!$T19-'INF S1 356-357'!$T$12</f>
        <v>0.26857111111111109</v>
      </c>
      <c r="F22" s="484">
        <f ca="1">F$7+'INF S1 356-357'!$T19+TIME(0,4,0)</f>
        <v>0.28942724537037035</v>
      </c>
      <c r="G22" s="373">
        <f ca="1">G$15+'INF S1 356-357'!$T19-'INF S1 356-357'!$T$12</f>
        <v>0.31023777777777783</v>
      </c>
      <c r="H22" s="484">
        <f ca="1">H$7+'INF S1 356-357'!$T19+TIME(0,4,0)</f>
        <v>0.33109391203703709</v>
      </c>
      <c r="I22" s="373">
        <f ca="1">I$15+'INF S1 356-357'!$T19-'INF S1 356-357'!$T$12</f>
        <v>0.35190444444444446</v>
      </c>
      <c r="J22" s="484">
        <f ca="1">J$7+'INF S1 356-357'!$T19+TIME(0,4,0)</f>
        <v>0.37276057870370372</v>
      </c>
      <c r="K22" s="373">
        <f ca="1">K$15+'INF S1 356-357'!$T19-'INF S1 356-357'!$T$12</f>
        <v>0.39357111111111109</v>
      </c>
      <c r="L22" s="484">
        <f ca="1">L$7+'INF S1 356-357'!$T19+TIME(0,4,0)</f>
        <v>0.43526057870370372</v>
      </c>
      <c r="M22" s="373">
        <f ca="1">M$15+'INF S1 356-357'!$T19-'INF S1 356-357'!$T$12</f>
        <v>0.47690444444444446</v>
      </c>
      <c r="N22" s="484">
        <f ca="1">N$7+'INF S1 356-357'!$T19+TIME(0,4,0)</f>
        <v>0.51859391203703697</v>
      </c>
      <c r="O22" s="373">
        <f ca="1">O$15+'INF S1 356-357'!$T19-'INF S1 356-357'!$T$12</f>
        <v>0.56023777777777772</v>
      </c>
      <c r="P22" s="484">
        <f ca="1">P$7+'INF S1 356-357'!$T19+TIME(0,4,0)</f>
        <v>0.60192724537037035</v>
      </c>
      <c r="Q22" s="373">
        <f ca="1">Q$15+'INF S1 356-357'!$T19-'INF S1 356-357'!$T$12</f>
        <v>0.64357111111111109</v>
      </c>
      <c r="R22" s="484">
        <f ca="1">R$7+'INF S1 356-357'!$T19+TIME(0,4,0)</f>
        <v>0.66442724537037035</v>
      </c>
      <c r="S22" s="373">
        <f ca="1">S$15+'INF S1 356-357'!$T19-'INF S1 356-357'!$T$12</f>
        <v>0.68523777777777772</v>
      </c>
      <c r="T22" s="484">
        <f ca="1">T$7+'INF S1 356-357'!$T19+TIME(0,4,0)</f>
        <v>0.70609391203703697</v>
      </c>
      <c r="U22" s="373">
        <f ca="1">U$15+'INF S1 356-357'!$T19-'INF S1 356-357'!$T$12</f>
        <v>0.72690444444444446</v>
      </c>
      <c r="V22" s="484">
        <f ca="1">V$7+'INF S1 356-357'!$T19+TIME(0,4,0)</f>
        <v>0.7477605787037036</v>
      </c>
      <c r="W22" s="373">
        <f ca="1">W$15+'INF S1 356-357'!$T19-'INF S1 356-357'!$T$12</f>
        <v>0.76857111111111109</v>
      </c>
      <c r="X22" s="484">
        <f ca="1">X$7+'INF S1 356-357'!$T19+TIME(0,4,0)</f>
        <v>0.78942724537037035</v>
      </c>
      <c r="Y22" s="373">
        <f ca="1">Y$15+'INF S1 356-357'!$T19-'INF S1 356-357'!$T$12</f>
        <v>0.81023777777777772</v>
      </c>
      <c r="Z22" s="484">
        <f ca="1">Z$7+'INF S1 356-357'!$T19+TIME(0,4,0)</f>
        <v>0.85192724537037035</v>
      </c>
      <c r="AA22" s="373">
        <f ca="1">AA$15+'INF S1 356-357'!$T19-'INF S1 356-357'!$T$12</f>
        <v>0.89357111111111109</v>
      </c>
      <c r="AB22" s="207">
        <f ca="1">AB$7+'INF S1 356-357'!$T19+TIME(0,4,0)</f>
        <v>0.9352605787037036</v>
      </c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  <c r="AQ22" s="383"/>
      <c r="AR22" s="383"/>
      <c r="AS22" s="383"/>
      <c r="AT22" s="383"/>
      <c r="AU22" s="383"/>
      <c r="AV22" s="383"/>
      <c r="AW22" s="383"/>
      <c r="AX22" s="383"/>
      <c r="AY22" s="383"/>
      <c r="AZ22" s="383"/>
      <c r="BA22" s="383"/>
      <c r="BB22" s="383"/>
      <c r="BC22" s="383"/>
      <c r="BD22" s="383"/>
      <c r="BE22" s="383"/>
      <c r="BF22" s="383"/>
      <c r="BG22" s="383"/>
      <c r="BH22" s="383"/>
      <c r="BI22" s="383"/>
      <c r="BJ22" s="383"/>
      <c r="BK22" s="383"/>
      <c r="BL22" s="383"/>
      <c r="BM22" s="383"/>
      <c r="BN22" s="383"/>
      <c r="BO22" s="383"/>
      <c r="BP22" s="383"/>
      <c r="BQ22" s="383"/>
      <c r="BR22" s="383"/>
      <c r="BS22" s="383"/>
      <c r="BT22" s="383"/>
      <c r="BU22" s="383"/>
      <c r="BV22" s="383"/>
      <c r="BW22" s="383"/>
      <c r="BX22" s="383"/>
      <c r="BY22" s="383"/>
      <c r="BZ22" s="383"/>
      <c r="CA22" s="383"/>
      <c r="CB22" s="383"/>
      <c r="CC22" s="383"/>
      <c r="CD22" s="383"/>
      <c r="CE22" s="383"/>
      <c r="CF22" s="383"/>
      <c r="CG22" s="383"/>
      <c r="CH22" s="383"/>
      <c r="CI22" s="383"/>
      <c r="CJ22" s="383"/>
      <c r="CK22" s="383"/>
      <c r="CL22" s="383"/>
      <c r="CM22" s="383"/>
      <c r="CO22" s="355">
        <f ca="1">'INF S1 356-357'!$AH19</f>
        <v>5.6589999999999918</v>
      </c>
      <c r="CP22" s="153" t="str">
        <f ca="1">'INF S1 356-357'!$AI19</f>
        <v>Poznań Wschód</v>
      </c>
      <c r="CQ22" s="99"/>
      <c r="CR22" s="484">
        <f ca="1">CR$24+'INF S1 356-357'!$AB19</f>
        <v>0.2515162037037037</v>
      </c>
      <c r="CS22" s="373">
        <f ca="1">CS$24+'INF S1 356-357'!$AB19</f>
        <v>0.27234953703703701</v>
      </c>
      <c r="CT22" s="484">
        <f ca="1">CT$24+'INF S1 356-357'!$AB19</f>
        <v>0.29318287037037039</v>
      </c>
      <c r="CU22" s="373">
        <f ca="1">CU$24+'INF S1 356-357'!$AB19</f>
        <v>0.3140162037037037</v>
      </c>
      <c r="CV22" s="484">
        <f ca="1">CV$24+'INF S1 356-357'!$AB19</f>
        <v>0.33484953703703701</v>
      </c>
      <c r="CW22" s="373">
        <f ca="1">CW$24+'INF S1 356-357'!$AB19</f>
        <v>0.35568287037037033</v>
      </c>
      <c r="CX22" s="484">
        <f ca="1">CX$24+'INF S1 356-357'!$AB19</f>
        <v>0.37651620370370364</v>
      </c>
      <c r="CY22" s="373">
        <f ca="1">CY$24+'INF S1 356-357'!$AB19</f>
        <v>0.39734953703703701</v>
      </c>
      <c r="CZ22" s="484">
        <f ca="1">CZ$24+'INF S1 356-357'!$AB19</f>
        <v>0.43901620370370364</v>
      </c>
      <c r="DA22" s="373">
        <f ca="1">DA$24+'INF S1 356-357'!$AB19</f>
        <v>0.48068287037037033</v>
      </c>
      <c r="DB22" s="484">
        <f ca="1">DB$24+'INF S1 356-357'!$AB19</f>
        <v>0.52234953703703701</v>
      </c>
      <c r="DC22" s="373">
        <f ca="1">DC$24+'INF S1 356-357'!$AB19</f>
        <v>0.56401620370370376</v>
      </c>
      <c r="DD22" s="484">
        <f ca="1">DD$24+'INF S1 356-357'!$AB19</f>
        <v>0.60568287037037039</v>
      </c>
      <c r="DE22" s="373">
        <f ca="1">DE$24+'INF S1 356-357'!$AB19</f>
        <v>0.64734953703703701</v>
      </c>
      <c r="DF22" s="484">
        <f ca="1">DF$24+'INF S1 356-357'!$AB19</f>
        <v>0.66818287037037039</v>
      </c>
      <c r="DG22" s="373">
        <f ca="1">DG$24+'INF S1 356-357'!$AB19</f>
        <v>0.68901620370370376</v>
      </c>
      <c r="DH22" s="484">
        <f ca="1">DH$24+'INF S1 356-357'!$AB19</f>
        <v>0.70984953703703713</v>
      </c>
      <c r="DI22" s="373">
        <f ca="1">DI$24+'INF S1 356-357'!$AB19</f>
        <v>0.7306828703703705</v>
      </c>
      <c r="DJ22" s="484">
        <f ca="1">DJ$24+'INF S1 356-357'!$AB19</f>
        <v>0.75151620370370376</v>
      </c>
      <c r="DK22" s="373">
        <f ca="1">DK$24+'INF S1 356-357'!$AB19</f>
        <v>0.77234953703703713</v>
      </c>
      <c r="DL22" s="484">
        <f ca="1">DL$24+'INF S1 356-357'!$AB19</f>
        <v>0.7931828703703705</v>
      </c>
      <c r="DM22" s="373">
        <f ca="1">DM$24+'INF S1 356-357'!$AB19</f>
        <v>0.81401620370370376</v>
      </c>
      <c r="DN22" s="484">
        <f ca="1">DN$24+'INF S1 356-357'!$AB19</f>
        <v>0.8556828703703705</v>
      </c>
      <c r="DO22" s="373">
        <f ca="1">DO$24+'INF S1 356-357'!$AB19</f>
        <v>0.89734953703703713</v>
      </c>
      <c r="DP22" s="207">
        <f ca="1">DP$24+'INF S1 356-357'!$AB19</f>
        <v>0.93901620370370376</v>
      </c>
    </row>
    <row r="23" spans="1:128">
      <c r="A23" s="355">
        <f ca="1">'INF S1 356-357'!$AH21</f>
        <v>3.0790000000000077</v>
      </c>
      <c r="B23" s="154" t="str">
        <f ca="1">'INF S1 356-357'!$AI21</f>
        <v>Poznań Garbary</v>
      </c>
      <c r="C23" s="99"/>
      <c r="D23" s="484">
        <f ca="1">D$7+'INF S1 356-357'!$T20+TIME(0,4,0)</f>
        <v>0.25000594907407409</v>
      </c>
      <c r="E23" s="373">
        <f ca="1">E$15+'INF S1 356-357'!$T20-'INF S1 356-357'!$T$12</f>
        <v>0.27081648148148152</v>
      </c>
      <c r="F23" s="484">
        <f ca="1">F$7+'INF S1 356-357'!$T20+TIME(0,4,0)</f>
        <v>0.29167261574074077</v>
      </c>
      <c r="G23" s="373">
        <f ca="1">G$15+'INF S1 356-357'!$T20-'INF S1 356-357'!$T$12</f>
        <v>0.31248314814814815</v>
      </c>
      <c r="H23" s="484">
        <f ca="1">H$7+'INF S1 356-357'!$T20+TIME(0,4,0)</f>
        <v>0.3333392824074074</v>
      </c>
      <c r="I23" s="373">
        <f ca="1">I$15+'INF S1 356-357'!$T20-'INF S1 356-357'!$T$12</f>
        <v>0.35414981481481478</v>
      </c>
      <c r="J23" s="484">
        <f ca="1">J$7+'INF S1 356-357'!$T20+TIME(0,4,0)</f>
        <v>0.37500594907407403</v>
      </c>
      <c r="K23" s="373">
        <f ca="1">K$15+'INF S1 356-357'!$T20-'INF S1 356-357'!$T$12</f>
        <v>0.39581648148148152</v>
      </c>
      <c r="L23" s="484">
        <f ca="1">L$7+'INF S1 356-357'!$T20+TIME(0,4,0)</f>
        <v>0.43750594907407403</v>
      </c>
      <c r="M23" s="373">
        <f ca="1">M$15+'INF S1 356-357'!$T20-'INF S1 356-357'!$T$12</f>
        <v>0.47914981481481478</v>
      </c>
      <c r="N23" s="484">
        <f ca="1">N$7+'INF S1 356-357'!$T20+TIME(0,4,0)</f>
        <v>0.5208392824074074</v>
      </c>
      <c r="O23" s="373">
        <f ca="1">O$15+'INF S1 356-357'!$T20-'INF S1 356-357'!$T$12</f>
        <v>0.56248314814814815</v>
      </c>
      <c r="P23" s="484">
        <f ca="1">P$7+'INF S1 356-357'!$T20+TIME(0,4,0)</f>
        <v>0.60417261574074077</v>
      </c>
      <c r="Q23" s="373">
        <f ca="1">Q$15+'INF S1 356-357'!$T20-'INF S1 356-357'!$T$12</f>
        <v>0.64581648148148152</v>
      </c>
      <c r="R23" s="484">
        <f ca="1">R$7+'INF S1 356-357'!$T20+TIME(0,4,0)</f>
        <v>0.66667261574074077</v>
      </c>
      <c r="S23" s="373">
        <f ca="1">S$15+'INF S1 356-357'!$T20-'INF S1 356-357'!$T$12</f>
        <v>0.68748314814814815</v>
      </c>
      <c r="T23" s="484">
        <f ca="1">T$7+'INF S1 356-357'!$T20+TIME(0,4,0)</f>
        <v>0.7083392824074074</v>
      </c>
      <c r="U23" s="373">
        <f ca="1">U$15+'INF S1 356-357'!$T20-'INF S1 356-357'!$T$12</f>
        <v>0.72914981481481489</v>
      </c>
      <c r="V23" s="484">
        <f ca="1">V$7+'INF S1 356-357'!$T20+TIME(0,4,0)</f>
        <v>0.75000594907407403</v>
      </c>
      <c r="W23" s="373">
        <f ca="1">W$15+'INF S1 356-357'!$T20-'INF S1 356-357'!$T$12</f>
        <v>0.77081648148148152</v>
      </c>
      <c r="X23" s="484">
        <f ca="1">X$7+'INF S1 356-357'!$T20+TIME(0,4,0)</f>
        <v>0.79167261574074077</v>
      </c>
      <c r="Y23" s="373">
        <f ca="1">Y$15+'INF S1 356-357'!$T20-'INF S1 356-357'!$T$12</f>
        <v>0.81248314814814815</v>
      </c>
      <c r="Z23" s="484">
        <f ca="1">Z$7+'INF S1 356-357'!$T20+TIME(0,4,0)</f>
        <v>0.85417261574074077</v>
      </c>
      <c r="AA23" s="373">
        <f ca="1">AA$15+'INF S1 356-357'!$T20-'INF S1 356-357'!$T$12</f>
        <v>0.89581648148148152</v>
      </c>
      <c r="AB23" s="207">
        <f ca="1">AB$7+'INF S1 356-357'!$T20+TIME(0,4,0)</f>
        <v>0.93750594907407403</v>
      </c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383"/>
      <c r="AW23" s="383"/>
      <c r="AX23" s="383"/>
      <c r="AY23" s="383"/>
      <c r="AZ23" s="383"/>
      <c r="BA23" s="383"/>
      <c r="BB23" s="383"/>
      <c r="BC23" s="383"/>
      <c r="BD23" s="383"/>
      <c r="BE23" s="383"/>
      <c r="BF23" s="383"/>
      <c r="BG23" s="383"/>
      <c r="BH23" s="383"/>
      <c r="BI23" s="383"/>
      <c r="BJ23" s="383"/>
      <c r="BK23" s="383"/>
      <c r="BL23" s="383"/>
      <c r="BM23" s="383"/>
      <c r="BN23" s="383"/>
      <c r="BO23" s="383"/>
      <c r="BP23" s="383"/>
      <c r="BQ23" s="383"/>
      <c r="BR23" s="383"/>
      <c r="BS23" s="383"/>
      <c r="BT23" s="383"/>
      <c r="BU23" s="383"/>
      <c r="BV23" s="383"/>
      <c r="BW23" s="383"/>
      <c r="BX23" s="383"/>
      <c r="BY23" s="383"/>
      <c r="BZ23" s="383"/>
      <c r="CA23" s="383"/>
      <c r="CB23" s="383"/>
      <c r="CC23" s="383"/>
      <c r="CD23" s="383"/>
      <c r="CE23" s="383"/>
      <c r="CF23" s="383"/>
      <c r="CG23" s="383"/>
      <c r="CH23" s="383"/>
      <c r="CI23" s="383"/>
      <c r="CJ23" s="383"/>
      <c r="CK23" s="383"/>
      <c r="CL23" s="383"/>
      <c r="CM23" s="383"/>
      <c r="CO23" s="355">
        <f ca="1">'INF S1 356-357'!$AH21</f>
        <v>3.0790000000000077</v>
      </c>
      <c r="CP23" s="154" t="str">
        <f ca="1">'INF S1 356-357'!$AI21</f>
        <v>Poznań Garbary</v>
      </c>
      <c r="CQ23" s="99"/>
      <c r="CR23" s="484">
        <f ca="1">CR$24+'INF S1 356-357'!$AB20</f>
        <v>0.24927083333333336</v>
      </c>
      <c r="CS23" s="373">
        <f ca="1">CS$24+'INF S1 356-357'!$AB20</f>
        <v>0.27010416666666665</v>
      </c>
      <c r="CT23" s="484">
        <f ca="1">CT$24+'INF S1 356-357'!$AB20</f>
        <v>0.29093750000000002</v>
      </c>
      <c r="CU23" s="373">
        <f ca="1">CU$24+'INF S1 356-357'!$AB20</f>
        <v>0.31177083333333333</v>
      </c>
      <c r="CV23" s="484">
        <f ca="1">CV$24+'INF S1 356-357'!$AB20</f>
        <v>0.33260416666666665</v>
      </c>
      <c r="CW23" s="373">
        <f ca="1">CW$24+'INF S1 356-357'!$AB20</f>
        <v>0.35343749999999996</v>
      </c>
      <c r="CX23" s="484">
        <f ca="1">CX$24+'INF S1 356-357'!$AB20</f>
        <v>0.37427083333333327</v>
      </c>
      <c r="CY23" s="373">
        <f ca="1">CY$24+'INF S1 356-357'!$AB20</f>
        <v>0.39510416666666665</v>
      </c>
      <c r="CZ23" s="484">
        <f ca="1">CZ$24+'INF S1 356-357'!$AB20</f>
        <v>0.43677083333333327</v>
      </c>
      <c r="DA23" s="373">
        <f ca="1">DA$24+'INF S1 356-357'!$AB20</f>
        <v>0.47843749999999996</v>
      </c>
      <c r="DB23" s="484">
        <f ca="1">DB$24+'INF S1 356-357'!$AB20</f>
        <v>0.52010416666666659</v>
      </c>
      <c r="DC23" s="373">
        <f ca="1">DC$24+'INF S1 356-357'!$AB20</f>
        <v>0.56177083333333333</v>
      </c>
      <c r="DD23" s="484">
        <f ca="1">DD$24+'INF S1 356-357'!$AB20</f>
        <v>0.60343749999999996</v>
      </c>
      <c r="DE23" s="373">
        <f ca="1">DE$24+'INF S1 356-357'!$AB20</f>
        <v>0.64510416666666659</v>
      </c>
      <c r="DF23" s="484">
        <f ca="1">DF$24+'INF S1 356-357'!$AB20</f>
        <v>0.66593749999999996</v>
      </c>
      <c r="DG23" s="373">
        <f ca="1">DG$24+'INF S1 356-357'!$AB20</f>
        <v>0.68677083333333333</v>
      </c>
      <c r="DH23" s="484">
        <f ca="1">DH$24+'INF S1 356-357'!$AB20</f>
        <v>0.7076041666666667</v>
      </c>
      <c r="DI23" s="373">
        <f ca="1">DI$24+'INF S1 356-357'!$AB20</f>
        <v>0.72843750000000007</v>
      </c>
      <c r="DJ23" s="484">
        <f ca="1">DJ$24+'INF S1 356-357'!$AB20</f>
        <v>0.74927083333333333</v>
      </c>
      <c r="DK23" s="373">
        <f ca="1">DK$24+'INF S1 356-357'!$AB20</f>
        <v>0.7701041666666667</v>
      </c>
      <c r="DL23" s="484">
        <f ca="1">DL$24+'INF S1 356-357'!$AB20</f>
        <v>0.79093750000000007</v>
      </c>
      <c r="DM23" s="373">
        <f ca="1">DM$24+'INF S1 356-357'!$AB20</f>
        <v>0.81177083333333333</v>
      </c>
      <c r="DN23" s="484">
        <f ca="1">DN$24+'INF S1 356-357'!$AB20</f>
        <v>0.85343750000000007</v>
      </c>
      <c r="DO23" s="373">
        <f ca="1">DO$24+'INF S1 356-357'!$AB20</f>
        <v>0.8951041666666667</v>
      </c>
      <c r="DP23" s="207">
        <f ca="1">DP$24+'INF S1 356-357'!$AB20</f>
        <v>0.93677083333333333</v>
      </c>
    </row>
    <row r="24" spans="1:128" s="18" customFormat="1">
      <c r="A24" s="536" t="s">
        <v>377</v>
      </c>
      <c r="B24" s="335" t="s">
        <v>45</v>
      </c>
      <c r="C24" s="537"/>
      <c r="D24" s="342">
        <f ca="1">D$7+'INF S1 356-357'!$T21+TIME(0,4,0)</f>
        <v>0.25226289351851855</v>
      </c>
      <c r="E24" s="378">
        <f ca="1">E$15+'INF S1 356-357'!$T21-'INF S1 356-357'!$T$12</f>
        <v>0.27307342592592593</v>
      </c>
      <c r="F24" s="342">
        <f ca="1">F$7+'INF S1 356-357'!$T21+TIME(0,4,0)</f>
        <v>0.29392956018518518</v>
      </c>
      <c r="G24" s="378">
        <f ca="1">G$15+'INF S1 356-357'!$T21-'INF S1 356-357'!$T$12</f>
        <v>0.31474009259259261</v>
      </c>
      <c r="H24" s="342">
        <f ca="1">H$7+'INF S1 356-357'!$T21+TIME(0,4,0)</f>
        <v>0.33559622685185186</v>
      </c>
      <c r="I24" s="378">
        <f ca="1">I$15+'INF S1 356-357'!$T21-'INF S1 356-357'!$T$12</f>
        <v>0.35640675925925924</v>
      </c>
      <c r="J24" s="342">
        <f ca="1">J$7+'INF S1 356-357'!$T21+TIME(0,4,0)</f>
        <v>0.37726289351851849</v>
      </c>
      <c r="K24" s="378">
        <f ca="1">K$15+'INF S1 356-357'!$T21-'INF S1 356-357'!$T$12</f>
        <v>0.39807342592592593</v>
      </c>
      <c r="L24" s="342">
        <f ca="1">L$7+'INF S1 356-357'!$T21+TIME(0,4,0)</f>
        <v>0.43976289351851849</v>
      </c>
      <c r="M24" s="378">
        <f ca="1">M$15+'INF S1 356-357'!$T21-'INF S1 356-357'!$T$12</f>
        <v>0.48140675925925924</v>
      </c>
      <c r="N24" s="342">
        <f ca="1">N$7+'INF S1 356-357'!$T21+TIME(0,4,0)</f>
        <v>0.52309622685185186</v>
      </c>
      <c r="O24" s="378">
        <f ca="1">O$15+'INF S1 356-357'!$T21-'INF S1 356-357'!$T$12</f>
        <v>0.56474009259259261</v>
      </c>
      <c r="P24" s="342">
        <f ca="1">P$7+'INF S1 356-357'!$T21+TIME(0,4,0)</f>
        <v>0.60642956018518523</v>
      </c>
      <c r="Q24" s="378">
        <f ca="1">Q$15+'INF S1 356-357'!$T21-'INF S1 356-357'!$T$12</f>
        <v>0.64807342592592598</v>
      </c>
      <c r="R24" s="342">
        <f ca="1">R$7+'INF S1 356-357'!$T21+TIME(0,4,0)</f>
        <v>0.66892956018518523</v>
      </c>
      <c r="S24" s="378">
        <f ca="1">S$15+'INF S1 356-357'!$T21-'INF S1 356-357'!$T$12</f>
        <v>0.68974009259259261</v>
      </c>
      <c r="T24" s="342">
        <f ca="1">T$7+'INF S1 356-357'!$T21+TIME(0,4,0)</f>
        <v>0.71059622685185186</v>
      </c>
      <c r="U24" s="378">
        <f ca="1">U$15+'INF S1 356-357'!$T21-'INF S1 356-357'!$T$12</f>
        <v>0.73140675925925935</v>
      </c>
      <c r="V24" s="342">
        <f ca="1">V$7+'INF S1 356-357'!$T21+TIME(0,4,0)</f>
        <v>0.75226289351851849</v>
      </c>
      <c r="W24" s="378">
        <f ca="1">W$15+'INF S1 356-357'!$T21-'INF S1 356-357'!$T$12</f>
        <v>0.77307342592592598</v>
      </c>
      <c r="X24" s="342">
        <f ca="1">X$7+'INF S1 356-357'!$T21+TIME(0,4,0)</f>
        <v>0.79392956018518523</v>
      </c>
      <c r="Y24" s="378">
        <f ca="1">Y$15+'INF S1 356-357'!$T21-'INF S1 356-357'!$T$12</f>
        <v>0.81474009259259261</v>
      </c>
      <c r="Z24" s="342">
        <f ca="1">Z$7+'INF S1 356-357'!$T21+TIME(0,4,0)</f>
        <v>0.85642956018518523</v>
      </c>
      <c r="AA24" s="378">
        <f ca="1">AA$15+'INF S1 356-357'!$T21-'INF S1 356-357'!$T$12</f>
        <v>0.89807342592592598</v>
      </c>
      <c r="AB24" s="342">
        <f ca="1">AB$7+'INF S1 356-357'!$T21+TIME(0,4,0)</f>
        <v>0.93976289351851849</v>
      </c>
      <c r="AC24" s="376"/>
      <c r="AD24" s="376"/>
      <c r="AE24" s="376"/>
      <c r="AF24" s="376"/>
      <c r="AG24" s="376"/>
      <c r="AH24" s="376"/>
      <c r="AI24" s="376"/>
      <c r="AJ24" s="376"/>
      <c r="AK24" s="376"/>
      <c r="AL24" s="376"/>
      <c r="AM24" s="376"/>
      <c r="AN24" s="376"/>
      <c r="AO24" s="376"/>
      <c r="AP24" s="376"/>
      <c r="AQ24" s="376"/>
      <c r="AR24" s="376"/>
      <c r="AS24" s="376"/>
      <c r="AT24" s="376"/>
      <c r="AU24" s="376"/>
      <c r="AV24" s="376"/>
      <c r="AW24" s="376"/>
      <c r="AX24" s="376"/>
      <c r="AY24" s="376"/>
      <c r="AZ24" s="376"/>
      <c r="BA24" s="376"/>
      <c r="BB24" s="376"/>
      <c r="BC24" s="376"/>
      <c r="BD24" s="376"/>
      <c r="BE24" s="376"/>
      <c r="BF24" s="376"/>
      <c r="BG24" s="376"/>
      <c r="BH24" s="376"/>
      <c r="BI24" s="376"/>
      <c r="BJ24" s="376"/>
      <c r="BK24" s="376"/>
      <c r="BL24" s="376"/>
      <c r="BM24" s="376"/>
      <c r="BN24" s="376"/>
      <c r="BO24" s="376"/>
      <c r="BP24" s="376"/>
      <c r="BQ24" s="376"/>
      <c r="BR24" s="376"/>
      <c r="BS24" s="376"/>
      <c r="BT24" s="376"/>
      <c r="BU24" s="376"/>
      <c r="BV24" s="376"/>
      <c r="BW24" s="376"/>
      <c r="BX24" s="376"/>
      <c r="BY24" s="376"/>
      <c r="BZ24" s="376"/>
      <c r="CA24" s="376"/>
      <c r="CB24" s="376"/>
      <c r="CC24" s="376"/>
      <c r="CD24" s="376"/>
      <c r="CE24" s="376"/>
      <c r="CF24" s="376"/>
      <c r="CG24" s="376"/>
      <c r="CH24" s="376"/>
      <c r="CI24" s="376"/>
      <c r="CJ24" s="376"/>
      <c r="CK24" s="376"/>
      <c r="CL24" s="376"/>
      <c r="CM24" s="376"/>
      <c r="CO24" s="536" t="s">
        <v>377</v>
      </c>
      <c r="CP24" s="335" t="str">
        <f ca="1">'INF S1 356-357'!$AI23</f>
        <v>Poznań Główny</v>
      </c>
      <c r="CQ24" s="537"/>
      <c r="CR24" s="342">
        <v>0.24652777777777779</v>
      </c>
      <c r="CS24" s="377">
        <v>0.2673611111111111</v>
      </c>
      <c r="CT24" s="342">
        <v>0.28819444444444448</v>
      </c>
      <c r="CU24" s="377">
        <v>0.30902777777777779</v>
      </c>
      <c r="CV24" s="342">
        <v>0.3298611111111111</v>
      </c>
      <c r="CW24" s="377">
        <v>0.35069444444444442</v>
      </c>
      <c r="CX24" s="342">
        <v>0.37152777777777773</v>
      </c>
      <c r="CY24" s="377">
        <v>0.3923611111111111</v>
      </c>
      <c r="CZ24" s="342">
        <v>0.43402777777777773</v>
      </c>
      <c r="DA24" s="377">
        <v>0.47569444444444442</v>
      </c>
      <c r="DB24" s="342">
        <v>0.51736111111111105</v>
      </c>
      <c r="DC24" s="377">
        <v>0.55902777777777779</v>
      </c>
      <c r="DD24" s="342">
        <v>0.60069444444444442</v>
      </c>
      <c r="DE24" s="377">
        <v>0.64236111111111105</v>
      </c>
      <c r="DF24" s="342">
        <v>0.66319444444444442</v>
      </c>
      <c r="DG24" s="377">
        <v>0.68402777777777779</v>
      </c>
      <c r="DH24" s="342">
        <v>0.70486111111111116</v>
      </c>
      <c r="DI24" s="377">
        <v>0.72569444444444453</v>
      </c>
      <c r="DJ24" s="342">
        <v>0.74652777777777779</v>
      </c>
      <c r="DK24" s="377">
        <v>0.76736111111111116</v>
      </c>
      <c r="DL24" s="342">
        <v>0.78819444444444453</v>
      </c>
      <c r="DM24" s="377">
        <v>0.80902777777777779</v>
      </c>
      <c r="DN24" s="342">
        <v>0.85069444444444453</v>
      </c>
      <c r="DO24" s="377">
        <v>0.89236111111111116</v>
      </c>
      <c r="DP24" s="342">
        <v>0.93402777777777779</v>
      </c>
    </row>
    <row r="25" spans="1:128" ht="3" customHeight="1">
      <c r="A25" s="517"/>
      <c r="B25" s="184"/>
      <c r="C25" s="99"/>
      <c r="D25" s="512"/>
      <c r="E25" s="383"/>
      <c r="F25" s="512"/>
      <c r="G25" s="383"/>
      <c r="H25" s="512"/>
      <c r="I25" s="383"/>
      <c r="J25" s="512"/>
      <c r="K25" s="383"/>
      <c r="L25" s="512"/>
      <c r="M25" s="383"/>
      <c r="N25" s="512"/>
      <c r="O25" s="383"/>
      <c r="P25" s="512"/>
      <c r="Q25" s="383"/>
      <c r="R25" s="512"/>
      <c r="S25" s="383"/>
      <c r="T25" s="512"/>
      <c r="U25" s="383"/>
      <c r="V25" s="512"/>
      <c r="W25" s="383"/>
      <c r="X25" s="512"/>
      <c r="Y25" s="383"/>
      <c r="Z25" s="512"/>
      <c r="AA25" s="383"/>
      <c r="AB25" s="528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  <c r="AQ25" s="383"/>
      <c r="AR25" s="383"/>
      <c r="AS25" s="383"/>
      <c r="AT25" s="383"/>
      <c r="AU25" s="383"/>
      <c r="AV25" s="383"/>
      <c r="AW25" s="383"/>
      <c r="AX25" s="383"/>
      <c r="AY25" s="383"/>
      <c r="AZ25" s="383"/>
      <c r="BA25" s="383"/>
      <c r="BB25" s="383"/>
      <c r="BC25" s="383"/>
      <c r="BD25" s="383"/>
      <c r="BE25" s="383"/>
      <c r="BF25" s="383"/>
      <c r="BG25" s="383"/>
      <c r="BH25" s="383"/>
      <c r="BI25" s="383"/>
      <c r="BJ25" s="383"/>
      <c r="BK25" s="383"/>
      <c r="BL25" s="383"/>
      <c r="BM25" s="383"/>
      <c r="BN25" s="383"/>
      <c r="BO25" s="383"/>
      <c r="BP25" s="383"/>
      <c r="BQ25" s="383"/>
      <c r="BR25" s="383"/>
      <c r="BS25" s="383"/>
      <c r="BT25" s="383"/>
      <c r="BU25" s="383"/>
      <c r="BV25" s="383"/>
      <c r="BW25" s="383"/>
      <c r="BX25" s="383"/>
      <c r="BY25" s="383"/>
      <c r="BZ25" s="383"/>
      <c r="CA25" s="383"/>
      <c r="CB25" s="383"/>
      <c r="CC25" s="383"/>
      <c r="CD25" s="383"/>
      <c r="CE25" s="383"/>
      <c r="CF25" s="383"/>
      <c r="CG25" s="383"/>
      <c r="CH25" s="383"/>
      <c r="CI25" s="383"/>
      <c r="CJ25" s="383"/>
      <c r="CK25" s="383"/>
      <c r="CL25" s="383"/>
      <c r="CM25" s="383"/>
      <c r="CO25" s="517"/>
      <c r="CP25" s="513"/>
      <c r="CQ25" s="475"/>
      <c r="CR25" s="514"/>
      <c r="CS25" s="374"/>
      <c r="CT25" s="521"/>
      <c r="CU25" s="374"/>
      <c r="CV25" s="521"/>
      <c r="CW25" s="374"/>
      <c r="CX25" s="521"/>
      <c r="CY25" s="374"/>
      <c r="CZ25" s="521"/>
      <c r="DA25" s="374"/>
      <c r="DB25" s="514"/>
      <c r="DC25" s="515"/>
      <c r="DD25" s="514"/>
      <c r="DE25" s="515"/>
      <c r="DF25" s="514"/>
      <c r="DG25" s="515"/>
      <c r="DH25" s="514"/>
      <c r="DI25" s="515"/>
      <c r="DJ25" s="514"/>
      <c r="DK25" s="515"/>
      <c r="DL25" s="514"/>
      <c r="DM25" s="515"/>
      <c r="DN25" s="514"/>
      <c r="DO25" s="515"/>
      <c r="DP25" s="516"/>
    </row>
    <row r="26" spans="1:128" s="217" customFormat="1">
      <c r="A26" s="518" t="s">
        <v>377</v>
      </c>
      <c r="B26" s="519" t="s">
        <v>45</v>
      </c>
      <c r="C26" s="219"/>
      <c r="D26" s="510"/>
      <c r="E26" s="510">
        <f>E24+TIME(0,9,0)</f>
        <v>0.27932342592592591</v>
      </c>
      <c r="F26" s="510"/>
      <c r="G26" s="510">
        <f>G24+TIME(0,9,0)</f>
        <v>0.32099009259259259</v>
      </c>
      <c r="H26" s="510"/>
      <c r="I26" s="510">
        <f>I24+TIME(0,9,0)</f>
        <v>0.36265675925925922</v>
      </c>
      <c r="J26" s="510"/>
      <c r="K26" s="510">
        <f>K24+TIME(0,9,0)</f>
        <v>0.40432342592592591</v>
      </c>
      <c r="L26" s="510"/>
      <c r="M26" s="510">
        <f>M24+TIME(0,9,0)</f>
        <v>0.48765675925925922</v>
      </c>
      <c r="N26" s="510"/>
      <c r="O26" s="510">
        <f>O24+TIME(0,9,0)</f>
        <v>0.57099009259259259</v>
      </c>
      <c r="P26" s="510"/>
      <c r="Q26" s="510">
        <f>Q24+TIME(0,9,0)</f>
        <v>0.65432342592592596</v>
      </c>
      <c r="R26" s="510"/>
      <c r="S26" s="510">
        <f>S24+TIME(0,9,0)</f>
        <v>0.69599009259259259</v>
      </c>
      <c r="T26" s="510"/>
      <c r="U26" s="510">
        <f>U24+TIME(0,9,0)</f>
        <v>0.73765675925925933</v>
      </c>
      <c r="V26" s="510"/>
      <c r="W26" s="510">
        <f>W24+TIME(0,9,0)</f>
        <v>0.77932342592592596</v>
      </c>
      <c r="X26" s="510"/>
      <c r="Y26" s="510">
        <f>Y24+TIME(0,9,0)</f>
        <v>0.82099009259259259</v>
      </c>
      <c r="Z26" s="510"/>
      <c r="AA26" s="510">
        <f>AA24+TIME(0,9,0)</f>
        <v>0.90432342592592596</v>
      </c>
      <c r="AB26" s="522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4"/>
      <c r="AY26" s="384"/>
      <c r="AZ26" s="384"/>
      <c r="BA26" s="384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  <c r="BR26" s="384"/>
      <c r="BS26" s="384"/>
      <c r="BT26" s="384"/>
      <c r="BU26" s="384"/>
      <c r="BV26" s="384"/>
      <c r="BW26" s="384"/>
      <c r="BX26" s="384"/>
      <c r="BY26" s="384"/>
      <c r="BZ26" s="384"/>
      <c r="CA26" s="384"/>
      <c r="CB26" s="384"/>
      <c r="CC26" s="384"/>
      <c r="CD26" s="384"/>
      <c r="CE26" s="384"/>
      <c r="CF26" s="384"/>
      <c r="CG26" s="384"/>
      <c r="CH26" s="384"/>
      <c r="CI26" s="384"/>
      <c r="CJ26" s="384"/>
      <c r="CK26" s="384"/>
      <c r="CL26" s="384"/>
      <c r="CM26" s="384"/>
      <c r="CN26" s="483"/>
      <c r="CO26" s="518" t="s">
        <v>377</v>
      </c>
      <c r="CP26" s="519" t="s">
        <v>45</v>
      </c>
      <c r="CQ26" s="219"/>
      <c r="CR26" s="509"/>
      <c r="CS26" s="510">
        <f>CS24-TIME(0,8,0)</f>
        <v>0.26180555555555557</v>
      </c>
      <c r="CT26" s="509"/>
      <c r="CU26" s="510">
        <f>CU24-TIME(0,8,0)</f>
        <v>0.30347222222222225</v>
      </c>
      <c r="CV26" s="509"/>
      <c r="CW26" s="510">
        <f>CW24-TIME(0,8,0)</f>
        <v>0.34513888888888888</v>
      </c>
      <c r="CX26" s="509"/>
      <c r="CY26" s="510">
        <f>CY24-TIME(0,8,0)</f>
        <v>0.38680555555555557</v>
      </c>
      <c r="CZ26" s="509"/>
      <c r="DA26" s="510">
        <f>DA24-TIME(0,8,0)</f>
        <v>0.47013888888888888</v>
      </c>
      <c r="DB26" s="509"/>
      <c r="DC26" s="510">
        <f>DC24-TIME(0,8,0)</f>
        <v>0.55347222222222225</v>
      </c>
      <c r="DD26" s="509"/>
      <c r="DE26" s="510">
        <f>DE24-TIME(0,8,0)</f>
        <v>0.63680555555555551</v>
      </c>
      <c r="DF26" s="509"/>
      <c r="DG26" s="510">
        <f>DG24-TIME(0,8,0)</f>
        <v>0.67847222222222225</v>
      </c>
      <c r="DH26" s="509"/>
      <c r="DI26" s="510">
        <f>DI24-TIME(0,8,0)</f>
        <v>0.72013888888888899</v>
      </c>
      <c r="DJ26" s="509"/>
      <c r="DK26" s="510">
        <f>DK24-TIME(0,8,0)</f>
        <v>0.76180555555555562</v>
      </c>
      <c r="DL26" s="509"/>
      <c r="DM26" s="510">
        <f>DM24-TIME(0,8,0)</f>
        <v>0.80347222222222225</v>
      </c>
      <c r="DN26" s="509"/>
      <c r="DO26" s="510">
        <f>DO24-TIME(0,8,0)</f>
        <v>0.88680555555555562</v>
      </c>
      <c r="DP26" s="511"/>
      <c r="DQ26" s="483"/>
      <c r="DR26" s="483"/>
      <c r="DS26" s="483"/>
      <c r="DT26" s="483"/>
      <c r="DU26" s="483"/>
      <c r="DV26" s="483"/>
      <c r="DW26" s="483"/>
      <c r="DX26" s="483"/>
    </row>
    <row r="27" spans="1:128" s="217" customFormat="1">
      <c r="A27" s="520">
        <v>33.9</v>
      </c>
      <c r="B27" s="519" t="s">
        <v>161</v>
      </c>
      <c r="C27" s="219"/>
      <c r="D27" s="523"/>
      <c r="E27" s="510">
        <f ca="1">E26+'INF S5 272-354'!$AB$9</f>
        <v>0.29984284722222221</v>
      </c>
      <c r="F27" s="523"/>
      <c r="G27" s="510">
        <f ca="1">G26+'INF S5 272-354'!$AB$9</f>
        <v>0.34150951388888889</v>
      </c>
      <c r="H27" s="523"/>
      <c r="I27" s="510">
        <f ca="1">I26+'INF S5 272-354'!$AB$9</f>
        <v>0.38317618055555552</v>
      </c>
      <c r="J27" s="523"/>
      <c r="K27" s="510">
        <f ca="1">K26+'INF S5 272-354'!$AB$9</f>
        <v>0.42484284722222221</v>
      </c>
      <c r="L27" s="523"/>
      <c r="M27" s="510">
        <f ca="1">M26+'INF S5 272-354'!$AB$9</f>
        <v>0.50817618055555547</v>
      </c>
      <c r="N27" s="523"/>
      <c r="O27" s="510">
        <f ca="1">O26+'INF S5 272-354'!$AB$9</f>
        <v>0.59150951388888884</v>
      </c>
      <c r="P27" s="523"/>
      <c r="Q27" s="510">
        <f ca="1">Q26+'INF S5 272-354'!$AB$9</f>
        <v>0.67484284722222221</v>
      </c>
      <c r="R27" s="523"/>
      <c r="S27" s="510">
        <f ca="1">S26+'INF S5 272-354'!$AB$9</f>
        <v>0.71650951388888884</v>
      </c>
      <c r="T27" s="523"/>
      <c r="U27" s="510">
        <f ca="1">U26+'INF S5 272-354'!$AB$9</f>
        <v>0.75817618055555558</v>
      </c>
      <c r="V27" s="523"/>
      <c r="W27" s="510">
        <f ca="1">W26+'INF S5 272-354'!$AB$9</f>
        <v>0.79984284722222221</v>
      </c>
      <c r="X27" s="523"/>
      <c r="Y27" s="510">
        <f ca="1">Y26+'INF S5 272-354'!$AB$9</f>
        <v>0.84150951388888884</v>
      </c>
      <c r="Z27" s="523"/>
      <c r="AA27" s="510">
        <f ca="1">AA26+'INF S5 272-354'!$AB$9</f>
        <v>0.92484284722222221</v>
      </c>
      <c r="AB27" s="52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84"/>
      <c r="BA27" s="384"/>
      <c r="BB27" s="384"/>
      <c r="BC27" s="384"/>
      <c r="BD27" s="384"/>
      <c r="BE27" s="384"/>
      <c r="BF27" s="384"/>
      <c r="BG27" s="384"/>
      <c r="BH27" s="384"/>
      <c r="BI27" s="384"/>
      <c r="BJ27" s="384"/>
      <c r="BK27" s="384"/>
      <c r="BL27" s="384"/>
      <c r="BM27" s="384"/>
      <c r="BN27" s="384"/>
      <c r="BO27" s="384"/>
      <c r="BP27" s="384"/>
      <c r="BQ27" s="384"/>
      <c r="BR27" s="384"/>
      <c r="BS27" s="384"/>
      <c r="BT27" s="384"/>
      <c r="BU27" s="384"/>
      <c r="BV27" s="384"/>
      <c r="BW27" s="384"/>
      <c r="BX27" s="384"/>
      <c r="BY27" s="384"/>
      <c r="BZ27" s="384"/>
      <c r="CA27" s="384"/>
      <c r="CB27" s="384"/>
      <c r="CC27" s="384"/>
      <c r="CD27" s="384"/>
      <c r="CE27" s="384"/>
      <c r="CF27" s="384"/>
      <c r="CG27" s="384"/>
      <c r="CH27" s="384"/>
      <c r="CI27" s="384"/>
      <c r="CJ27" s="384"/>
      <c r="CK27" s="384"/>
      <c r="CL27" s="384"/>
      <c r="CM27" s="384"/>
      <c r="CN27" s="483"/>
      <c r="CO27" s="520">
        <v>33.9</v>
      </c>
      <c r="CP27" s="519" t="s">
        <v>161</v>
      </c>
      <c r="CQ27" s="219"/>
      <c r="CR27" s="509"/>
      <c r="CS27" s="510">
        <f ca="1">CS26-'INF S5 272-354'!$AB$9</f>
        <v>0.24128613425925927</v>
      </c>
      <c r="CT27" s="509"/>
      <c r="CU27" s="510">
        <f ca="1">CU26-'INF S5 272-354'!$AB$9</f>
        <v>0.28295280092592595</v>
      </c>
      <c r="CV27" s="509"/>
      <c r="CW27" s="510">
        <f ca="1">CW26-'INF S5 272-354'!$AB$9</f>
        <v>0.32461946759259258</v>
      </c>
      <c r="CX27" s="509"/>
      <c r="CY27" s="510">
        <f ca="1">CY26-'INF S5 272-354'!$AB$9</f>
        <v>0.36628613425925927</v>
      </c>
      <c r="CZ27" s="509"/>
      <c r="DA27" s="510">
        <f ca="1">DA26-'INF S5 272-354'!$AB$9</f>
        <v>0.44961946759259258</v>
      </c>
      <c r="DB27" s="509"/>
      <c r="DC27" s="510">
        <f ca="1">DC26-'INF S5 272-354'!$AB$9</f>
        <v>0.53295280092592601</v>
      </c>
      <c r="DD27" s="509"/>
      <c r="DE27" s="510">
        <f ca="1">DE26-'INF S5 272-354'!$AB$9</f>
        <v>0.61628613425925927</v>
      </c>
      <c r="DF27" s="509"/>
      <c r="DG27" s="510">
        <f ca="1">DG26-'INF S5 272-354'!$AB$9</f>
        <v>0.65795280092592601</v>
      </c>
      <c r="DH27" s="509"/>
      <c r="DI27" s="510">
        <f ca="1">DI26-'INF S5 272-354'!$AB$9</f>
        <v>0.69961946759259275</v>
      </c>
      <c r="DJ27" s="509"/>
      <c r="DK27" s="510">
        <f ca="1">DK26-'INF S5 272-354'!$AB$9</f>
        <v>0.74128613425925938</v>
      </c>
      <c r="DL27" s="509"/>
      <c r="DM27" s="510">
        <f ca="1">DM26-'INF S5 272-354'!$AB$9</f>
        <v>0.78295280092592601</v>
      </c>
      <c r="DN27" s="509"/>
      <c r="DO27" s="510">
        <f ca="1">DO26-'INF S5 272-354'!$AB$9</f>
        <v>0.86628613425925938</v>
      </c>
      <c r="DP27" s="511"/>
      <c r="DQ27" s="483"/>
      <c r="DR27" s="483"/>
      <c r="DS27" s="483"/>
      <c r="DT27" s="483"/>
      <c r="DU27" s="483"/>
      <c r="DV27" s="483"/>
      <c r="DW27" s="483"/>
      <c r="DX27" s="483"/>
    </row>
    <row r="28" spans="1:128" s="217" customFormat="1">
      <c r="A28" s="471"/>
      <c r="B28" s="482"/>
      <c r="C28" s="483"/>
      <c r="D28" s="384"/>
      <c r="E28" s="384" t="s">
        <v>365</v>
      </c>
      <c r="F28" s="384"/>
      <c r="G28" s="384" t="s">
        <v>365</v>
      </c>
      <c r="H28" s="384"/>
      <c r="I28" s="384" t="s">
        <v>365</v>
      </c>
      <c r="J28" s="384"/>
      <c r="K28" s="384" t="s">
        <v>365</v>
      </c>
      <c r="L28" s="384"/>
      <c r="M28" s="384" t="s">
        <v>365</v>
      </c>
      <c r="N28" s="384"/>
      <c r="O28" s="384" t="s">
        <v>365</v>
      </c>
      <c r="P28" s="384"/>
      <c r="Q28" s="384" t="s">
        <v>365</v>
      </c>
      <c r="R28" s="384"/>
      <c r="S28" s="384" t="s">
        <v>365</v>
      </c>
      <c r="T28" s="384"/>
      <c r="U28" s="384" t="s">
        <v>365</v>
      </c>
      <c r="V28" s="384"/>
      <c r="W28" s="384" t="s">
        <v>365</v>
      </c>
      <c r="X28" s="384"/>
      <c r="Y28" s="384" t="s">
        <v>365</v>
      </c>
      <c r="Z28" s="384"/>
      <c r="AA28" s="384" t="s">
        <v>365</v>
      </c>
      <c r="AB28" s="384"/>
      <c r="AC28" s="384"/>
      <c r="AD28" s="384"/>
      <c r="AE28" s="384"/>
      <c r="AF28" s="384"/>
      <c r="AG28" s="384"/>
      <c r="AH28" s="384"/>
      <c r="AI28" s="384"/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84"/>
      <c r="BA28" s="384"/>
      <c r="BB28" s="384"/>
      <c r="BC28" s="384"/>
      <c r="BD28" s="384"/>
      <c r="BE28" s="384"/>
      <c r="BF28" s="384"/>
      <c r="BG28" s="384"/>
      <c r="BH28" s="384"/>
      <c r="BI28" s="384"/>
      <c r="BJ28" s="384"/>
      <c r="BK28" s="384"/>
      <c r="BL28" s="384"/>
      <c r="BM28" s="384"/>
      <c r="BN28" s="384"/>
      <c r="BO28" s="384"/>
      <c r="BP28" s="384"/>
      <c r="BQ28" s="384"/>
      <c r="BR28" s="384"/>
      <c r="BS28" s="384"/>
      <c r="BT28" s="384"/>
      <c r="BU28" s="384"/>
      <c r="BV28" s="384"/>
      <c r="BW28" s="384"/>
      <c r="BX28" s="384"/>
      <c r="BY28" s="384"/>
      <c r="BZ28" s="384"/>
      <c r="CA28" s="384"/>
      <c r="CB28" s="384"/>
      <c r="CC28" s="384"/>
      <c r="CD28" s="384"/>
      <c r="CE28" s="384"/>
      <c r="CF28" s="384"/>
      <c r="CG28" s="384"/>
      <c r="CH28" s="384"/>
      <c r="CI28" s="384"/>
      <c r="CJ28" s="384"/>
      <c r="CK28" s="384"/>
      <c r="CL28" s="384"/>
      <c r="CM28" s="384"/>
      <c r="CN28" s="483"/>
      <c r="CO28" s="471"/>
      <c r="CP28" s="482"/>
      <c r="CQ28" s="483"/>
      <c r="CS28" s="384" t="s">
        <v>365</v>
      </c>
      <c r="CT28" s="483"/>
      <c r="CU28" s="384" t="s">
        <v>365</v>
      </c>
      <c r="CV28" s="483"/>
      <c r="CW28" s="384" t="s">
        <v>365</v>
      </c>
      <c r="CX28" s="483"/>
      <c r="CY28" s="384" t="s">
        <v>365</v>
      </c>
      <c r="CZ28" s="483"/>
      <c r="DA28" s="384" t="s">
        <v>365</v>
      </c>
      <c r="DC28" s="384" t="s">
        <v>365</v>
      </c>
      <c r="DE28" s="384" t="s">
        <v>365</v>
      </c>
      <c r="DG28" s="384" t="s">
        <v>365</v>
      </c>
      <c r="DI28" s="384" t="s">
        <v>365</v>
      </c>
      <c r="DK28" s="384" t="s">
        <v>365</v>
      </c>
      <c r="DM28" s="384" t="s">
        <v>365</v>
      </c>
      <c r="DO28" s="384" t="s">
        <v>365</v>
      </c>
      <c r="DQ28" s="483"/>
      <c r="DR28" s="483"/>
      <c r="DS28" s="483"/>
      <c r="DT28" s="483"/>
      <c r="DU28" s="483"/>
      <c r="DV28" s="483"/>
      <c r="DW28" s="483"/>
      <c r="DX28" s="483"/>
    </row>
    <row r="29" spans="1:128">
      <c r="A29" s="118"/>
      <c r="B29" s="177"/>
      <c r="C29" s="2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383"/>
      <c r="AD29" s="383"/>
      <c r="AE29" s="383"/>
      <c r="AF29" s="383"/>
      <c r="AG29" s="383"/>
      <c r="AH29" s="383"/>
      <c r="AI29" s="383"/>
      <c r="AJ29" s="383"/>
      <c r="AK29" s="383"/>
      <c r="AL29" s="383"/>
      <c r="AM29" s="383"/>
      <c r="AN29" s="383"/>
      <c r="AO29" s="383"/>
      <c r="AP29" s="383"/>
      <c r="AQ29" s="383"/>
      <c r="AR29" s="383"/>
      <c r="AS29" s="383"/>
      <c r="AT29" s="383"/>
      <c r="AU29" s="383"/>
      <c r="AV29" s="383"/>
      <c r="AW29" s="383"/>
      <c r="AX29" s="383"/>
      <c r="AY29" s="383"/>
      <c r="AZ29" s="383"/>
      <c r="BA29" s="383"/>
      <c r="BB29" s="383"/>
      <c r="BC29" s="383"/>
      <c r="BD29" s="383"/>
      <c r="BE29" s="383"/>
      <c r="BF29" s="383"/>
      <c r="BG29" s="383"/>
      <c r="BH29" s="383"/>
      <c r="BI29" s="383"/>
      <c r="BJ29" s="383"/>
      <c r="BK29" s="383"/>
      <c r="BL29" s="383"/>
      <c r="BM29" s="383"/>
      <c r="BN29" s="383"/>
      <c r="BO29" s="383"/>
      <c r="BP29" s="383"/>
      <c r="BQ29" s="383"/>
      <c r="BR29" s="383"/>
      <c r="BS29" s="383"/>
      <c r="BT29" s="383"/>
      <c r="BU29" s="383"/>
      <c r="BV29" s="383"/>
      <c r="BW29" s="383"/>
      <c r="BX29" s="383"/>
      <c r="BY29" s="383"/>
      <c r="BZ29" s="383"/>
      <c r="CA29" s="383"/>
      <c r="CB29" s="383"/>
      <c r="CC29" s="383"/>
      <c r="CD29" s="383"/>
      <c r="CE29" s="383"/>
      <c r="CF29" s="383"/>
      <c r="CG29" s="383"/>
      <c r="CH29" s="383"/>
      <c r="CI29" s="383"/>
      <c r="CJ29" s="383"/>
      <c r="CK29" s="383"/>
      <c r="CL29" s="383"/>
      <c r="CM29" s="383"/>
      <c r="CN29" s="2"/>
      <c r="CO29" s="118"/>
      <c r="CP29" s="177"/>
      <c r="CQ29" s="2"/>
      <c r="CR29" s="383"/>
      <c r="CS29" s="376"/>
      <c r="CT29" s="383"/>
      <c r="CU29" s="376"/>
      <c r="CV29" s="383"/>
      <c r="CW29" s="376"/>
      <c r="CX29" s="383"/>
      <c r="CY29" s="376"/>
      <c r="CZ29" s="383"/>
      <c r="DA29" s="376"/>
      <c r="DB29" s="383"/>
      <c r="DC29" s="376"/>
      <c r="DD29" s="383"/>
      <c r="DE29" s="376"/>
      <c r="DF29" s="383"/>
      <c r="DG29" s="376"/>
      <c r="DH29" s="383"/>
      <c r="DI29" s="376"/>
      <c r="DJ29" s="383"/>
      <c r="DK29" s="376"/>
      <c r="DL29" s="383"/>
      <c r="DM29" s="376"/>
      <c r="DN29" s="383"/>
      <c r="DO29" s="376"/>
      <c r="DP29" s="383"/>
      <c r="DQ29" s="2"/>
      <c r="DR29" s="2"/>
      <c r="DS29" s="2"/>
      <c r="DT29" s="2"/>
      <c r="DU29" s="2"/>
      <c r="DV29" s="2"/>
      <c r="DW29" s="2"/>
      <c r="DX29" s="2"/>
    </row>
    <row r="30" spans="1:128">
      <c r="A30" s="118"/>
      <c r="B30" s="184"/>
      <c r="C30" s="2"/>
      <c r="D30" s="383"/>
      <c r="E30" s="383"/>
      <c r="F30" s="383"/>
      <c r="G30" s="383"/>
      <c r="H30" s="383"/>
      <c r="I30" s="383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  <c r="AQ30" s="383"/>
      <c r="AR30" s="383"/>
      <c r="AS30" s="383"/>
      <c r="AT30" s="383"/>
      <c r="AU30" s="383"/>
      <c r="AV30" s="383"/>
      <c r="AW30" s="383"/>
      <c r="AX30" s="383"/>
      <c r="AY30" s="383"/>
      <c r="AZ30" s="383"/>
      <c r="BA30" s="383"/>
      <c r="BB30" s="383"/>
      <c r="BC30" s="383"/>
      <c r="BD30" s="383"/>
      <c r="BE30" s="383"/>
      <c r="BF30" s="383"/>
      <c r="BG30" s="383"/>
      <c r="BH30" s="383"/>
      <c r="BI30" s="383"/>
      <c r="BJ30" s="383"/>
      <c r="BK30" s="383"/>
      <c r="BL30" s="383"/>
      <c r="BM30" s="383"/>
      <c r="BN30" s="383"/>
      <c r="BO30" s="383"/>
      <c r="BP30" s="383"/>
      <c r="BQ30" s="383"/>
      <c r="BR30" s="383"/>
      <c r="BS30" s="383"/>
      <c r="BT30" s="383"/>
      <c r="BU30" s="383"/>
      <c r="BV30" s="383"/>
      <c r="BW30" s="383"/>
      <c r="BX30" s="383"/>
      <c r="BY30" s="383"/>
      <c r="BZ30" s="383"/>
      <c r="CA30" s="383"/>
      <c r="CB30" s="383"/>
      <c r="CC30" s="383"/>
      <c r="CD30" s="383"/>
      <c r="CE30" s="383"/>
      <c r="CF30" s="383"/>
      <c r="CG30" s="383"/>
      <c r="CH30" s="383"/>
      <c r="CI30" s="383"/>
      <c r="CJ30" s="383"/>
      <c r="CK30" s="383"/>
      <c r="CL30" s="383"/>
      <c r="CM30" s="383"/>
      <c r="CN30" s="2"/>
      <c r="CO30" s="118"/>
      <c r="CP30" s="184"/>
      <c r="CQ30" s="2"/>
      <c r="CR30" s="383"/>
      <c r="CS30" s="376"/>
      <c r="CT30" s="383"/>
      <c r="CU30" s="376"/>
      <c r="CV30" s="383"/>
      <c r="CW30" s="376"/>
      <c r="CX30" s="383"/>
      <c r="CY30" s="376"/>
      <c r="CZ30" s="383"/>
      <c r="DA30" s="376"/>
      <c r="DB30" s="383"/>
      <c r="DC30" s="376"/>
      <c r="DD30" s="383"/>
      <c r="DE30" s="376"/>
      <c r="DF30" s="383"/>
      <c r="DG30" s="376"/>
      <c r="DH30" s="383"/>
      <c r="DI30" s="376"/>
      <c r="DJ30" s="383"/>
      <c r="DK30" s="376"/>
      <c r="DL30" s="383"/>
      <c r="DM30" s="376"/>
      <c r="DN30" s="383"/>
      <c r="DO30" s="376"/>
      <c r="DP30" s="383"/>
      <c r="DQ30" s="2"/>
      <c r="DR30" s="2"/>
      <c r="DS30" s="2"/>
      <c r="DT30" s="2"/>
      <c r="DU30" s="2"/>
      <c r="DV30" s="2"/>
      <c r="DW30" s="2"/>
      <c r="DX30" s="2"/>
    </row>
    <row r="31" spans="1:128">
      <c r="A31" s="118"/>
      <c r="B31" s="177"/>
      <c r="C31" s="2"/>
      <c r="D31" s="383"/>
      <c r="E31" s="383"/>
      <c r="F31" s="383"/>
      <c r="G31" s="383"/>
      <c r="H31" s="383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3"/>
      <c r="AH31" s="383"/>
      <c r="AI31" s="383"/>
      <c r="AJ31" s="383"/>
      <c r="AK31" s="383"/>
      <c r="AL31" s="383"/>
      <c r="AM31" s="383"/>
      <c r="AN31" s="383"/>
      <c r="AO31" s="383"/>
      <c r="AP31" s="383"/>
      <c r="AQ31" s="383"/>
      <c r="AR31" s="383"/>
      <c r="AS31" s="383"/>
      <c r="AT31" s="383"/>
      <c r="AU31" s="383"/>
      <c r="AV31" s="383"/>
      <c r="AW31" s="383"/>
      <c r="AX31" s="383"/>
      <c r="AY31" s="383"/>
      <c r="AZ31" s="383"/>
      <c r="BA31" s="383"/>
      <c r="BB31" s="383"/>
      <c r="BC31" s="383"/>
      <c r="BD31" s="383"/>
      <c r="BE31" s="383"/>
      <c r="BF31" s="383"/>
      <c r="BG31" s="383"/>
      <c r="BH31" s="383"/>
      <c r="BI31" s="383"/>
      <c r="BJ31" s="383"/>
      <c r="BK31" s="383"/>
      <c r="BL31" s="383"/>
      <c r="BM31" s="383"/>
      <c r="BN31" s="383"/>
      <c r="BO31" s="383"/>
      <c r="BP31" s="383"/>
      <c r="BQ31" s="383"/>
      <c r="BR31" s="383"/>
      <c r="BS31" s="383"/>
      <c r="BT31" s="383"/>
      <c r="BU31" s="383"/>
      <c r="BV31" s="383"/>
      <c r="BW31" s="383"/>
      <c r="BX31" s="383"/>
      <c r="BY31" s="383"/>
      <c r="BZ31" s="383"/>
      <c r="CA31" s="383"/>
      <c r="CB31" s="383"/>
      <c r="CC31" s="383"/>
      <c r="CD31" s="383"/>
      <c r="CE31" s="383"/>
      <c r="CF31" s="383"/>
      <c r="CG31" s="383"/>
      <c r="CH31" s="383"/>
      <c r="CI31" s="383"/>
      <c r="CJ31" s="383"/>
      <c r="CK31" s="383"/>
      <c r="CL31" s="383"/>
      <c r="CM31" s="383"/>
      <c r="CN31" s="2"/>
      <c r="CO31" s="118"/>
      <c r="CP31" s="177"/>
      <c r="CQ31" s="2"/>
      <c r="CR31" s="383"/>
      <c r="CS31" s="376"/>
      <c r="CT31" s="383"/>
      <c r="CU31" s="376"/>
      <c r="CV31" s="383"/>
      <c r="CW31" s="376"/>
      <c r="CX31" s="383"/>
      <c r="CY31" s="376"/>
      <c r="CZ31" s="383"/>
      <c r="DA31" s="376"/>
      <c r="DB31" s="383"/>
      <c r="DC31" s="376"/>
      <c r="DD31" s="383"/>
      <c r="DE31" s="376"/>
      <c r="DF31" s="383"/>
      <c r="DG31" s="376"/>
      <c r="DH31" s="383"/>
      <c r="DI31" s="376"/>
      <c r="DJ31" s="383"/>
      <c r="DK31" s="376"/>
      <c r="DL31" s="383"/>
      <c r="DM31" s="376"/>
      <c r="DN31" s="383"/>
      <c r="DO31" s="376"/>
      <c r="DP31" s="383"/>
      <c r="DQ31" s="2"/>
      <c r="DR31" s="2"/>
      <c r="DS31" s="2"/>
      <c r="DT31" s="2"/>
      <c r="DU31" s="2"/>
      <c r="DV31" s="2"/>
      <c r="DW31" s="2"/>
      <c r="DX31" s="2"/>
    </row>
    <row r="32" spans="1:128">
      <c r="A32" s="118"/>
      <c r="B32" s="184"/>
      <c r="C32" s="2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  <c r="AQ32" s="383"/>
      <c r="AR32" s="383"/>
      <c r="AS32" s="383"/>
      <c r="AT32" s="383"/>
      <c r="AU32" s="383"/>
      <c r="AV32" s="383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  <c r="BK32" s="383"/>
      <c r="BL32" s="383"/>
      <c r="BM32" s="383"/>
      <c r="BN32" s="383"/>
      <c r="BO32" s="383"/>
      <c r="BP32" s="383"/>
      <c r="BQ32" s="383"/>
      <c r="BR32" s="383"/>
      <c r="BS32" s="383"/>
      <c r="BT32" s="383"/>
      <c r="BU32" s="383"/>
      <c r="BV32" s="383"/>
      <c r="BW32" s="383"/>
      <c r="BX32" s="383"/>
      <c r="BY32" s="383"/>
      <c r="BZ32" s="383"/>
      <c r="CA32" s="383"/>
      <c r="CB32" s="383"/>
      <c r="CC32" s="383"/>
      <c r="CD32" s="383"/>
      <c r="CE32" s="383"/>
      <c r="CF32" s="383"/>
      <c r="CG32" s="383"/>
      <c r="CH32" s="383"/>
      <c r="CI32" s="383"/>
      <c r="CJ32" s="383"/>
      <c r="CK32" s="383"/>
      <c r="CL32" s="383"/>
      <c r="CM32" s="383"/>
      <c r="CN32" s="2"/>
      <c r="CO32" s="118"/>
      <c r="CP32" s="184"/>
      <c r="CQ32" s="2"/>
      <c r="CR32" s="383"/>
      <c r="CS32" s="376"/>
      <c r="CT32" s="383"/>
      <c r="CU32" s="376"/>
      <c r="CV32" s="383"/>
      <c r="CW32" s="376"/>
      <c r="CX32" s="383"/>
      <c r="CY32" s="376"/>
      <c r="CZ32" s="383"/>
      <c r="DA32" s="376"/>
      <c r="DB32" s="383"/>
      <c r="DC32" s="376"/>
      <c r="DD32" s="383"/>
      <c r="DE32" s="376"/>
      <c r="DF32" s="383"/>
      <c r="DG32" s="376"/>
      <c r="DH32" s="383"/>
      <c r="DI32" s="376"/>
      <c r="DJ32" s="383"/>
      <c r="DK32" s="376"/>
      <c r="DL32" s="383"/>
      <c r="DM32" s="376"/>
      <c r="DN32" s="383"/>
      <c r="DO32" s="376"/>
      <c r="DP32" s="383"/>
      <c r="DQ32" s="2"/>
      <c r="DR32" s="2"/>
      <c r="DS32" s="2"/>
      <c r="DT32" s="2"/>
      <c r="DU32" s="2"/>
      <c r="DV32" s="2"/>
      <c r="DW32" s="2"/>
      <c r="DX32" s="2"/>
    </row>
    <row r="33" spans="1:196">
      <c r="A33" s="118"/>
      <c r="B33" s="177"/>
      <c r="C33" s="2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  <c r="AS33" s="383"/>
      <c r="AT33" s="383"/>
      <c r="AU33" s="383"/>
      <c r="AV33" s="383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383"/>
      <c r="BM33" s="383"/>
      <c r="BN33" s="383"/>
      <c r="BO33" s="383"/>
      <c r="BP33" s="383"/>
      <c r="BQ33" s="383"/>
      <c r="BR33" s="383"/>
      <c r="BS33" s="383"/>
      <c r="BT33" s="383"/>
      <c r="BU33" s="383"/>
      <c r="BV33" s="383"/>
      <c r="BW33" s="383"/>
      <c r="BX33" s="383"/>
      <c r="BY33" s="383"/>
      <c r="BZ33" s="383"/>
      <c r="CA33" s="383"/>
      <c r="CB33" s="383"/>
      <c r="CC33" s="383"/>
      <c r="CD33" s="383"/>
      <c r="CE33" s="383"/>
      <c r="CF33" s="383"/>
      <c r="CG33" s="383"/>
      <c r="CH33" s="383"/>
      <c r="CI33" s="383"/>
      <c r="CJ33" s="383"/>
      <c r="CK33" s="383"/>
      <c r="CL33" s="383"/>
      <c r="CM33" s="383"/>
      <c r="CN33" s="2"/>
      <c r="CO33" s="118"/>
      <c r="CP33" s="177"/>
      <c r="CQ33" s="2"/>
      <c r="CR33" s="383"/>
      <c r="CS33" s="376"/>
      <c r="CT33" s="383"/>
      <c r="CU33" s="376"/>
      <c r="CV33" s="383"/>
      <c r="CW33" s="376"/>
      <c r="CX33" s="383"/>
      <c r="CY33" s="376"/>
      <c r="CZ33" s="383"/>
      <c r="DA33" s="376"/>
      <c r="DB33" s="383"/>
      <c r="DC33" s="376"/>
      <c r="DD33" s="383"/>
      <c r="DE33" s="376"/>
      <c r="DF33" s="383"/>
      <c r="DG33" s="376"/>
      <c r="DH33" s="383"/>
      <c r="DI33" s="376"/>
      <c r="DJ33" s="383"/>
      <c r="DK33" s="376"/>
      <c r="DL33" s="383"/>
      <c r="DM33" s="376"/>
      <c r="DN33" s="383"/>
      <c r="DO33" s="376"/>
      <c r="DP33" s="383"/>
      <c r="DQ33" s="2"/>
      <c r="DR33" s="2"/>
      <c r="DS33" s="2"/>
      <c r="DT33" s="2"/>
      <c r="DU33" s="2"/>
      <c r="DV33" s="2"/>
      <c r="DW33" s="2"/>
      <c r="DX33" s="2"/>
    </row>
    <row r="34" spans="1:196">
      <c r="A34" s="118"/>
      <c r="B34" s="184"/>
      <c r="C34" s="2"/>
      <c r="D34" s="383"/>
      <c r="E34" s="383"/>
      <c r="F34" s="383"/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3"/>
      <c r="AN34" s="383"/>
      <c r="AO34" s="383"/>
      <c r="AP34" s="383"/>
      <c r="AQ34" s="383"/>
      <c r="AR34" s="383"/>
      <c r="AS34" s="383"/>
      <c r="AT34" s="383"/>
      <c r="AU34" s="383"/>
      <c r="AV34" s="383"/>
      <c r="AW34" s="383"/>
      <c r="AX34" s="383"/>
      <c r="AY34" s="383"/>
      <c r="AZ34" s="383"/>
      <c r="BA34" s="383"/>
      <c r="BB34" s="383"/>
      <c r="BC34" s="383"/>
      <c r="BD34" s="383"/>
      <c r="BE34" s="383"/>
      <c r="BF34" s="383"/>
      <c r="BG34" s="383"/>
      <c r="BH34" s="383"/>
      <c r="BI34" s="383"/>
      <c r="BJ34" s="383"/>
      <c r="BK34" s="383"/>
      <c r="BL34" s="383"/>
      <c r="BM34" s="383"/>
      <c r="BN34" s="383"/>
      <c r="BO34" s="383"/>
      <c r="BP34" s="383"/>
      <c r="BQ34" s="383"/>
      <c r="BR34" s="383"/>
      <c r="BS34" s="383"/>
      <c r="BT34" s="383"/>
      <c r="BU34" s="383"/>
      <c r="BV34" s="383"/>
      <c r="BW34" s="383"/>
      <c r="BX34" s="383"/>
      <c r="BY34" s="383"/>
      <c r="BZ34" s="383"/>
      <c r="CA34" s="383"/>
      <c r="CB34" s="383"/>
      <c r="CC34" s="383"/>
      <c r="CD34" s="383"/>
      <c r="CE34" s="383"/>
      <c r="CF34" s="383"/>
      <c r="CG34" s="383"/>
      <c r="CH34" s="383"/>
      <c r="CI34" s="383"/>
      <c r="CJ34" s="383"/>
      <c r="CK34" s="383"/>
      <c r="CL34" s="383"/>
      <c r="CM34" s="383"/>
      <c r="CN34" s="2"/>
      <c r="CO34" s="118"/>
      <c r="CP34" s="184"/>
      <c r="CQ34" s="2"/>
      <c r="CR34" s="383"/>
      <c r="CS34" s="376"/>
      <c r="CT34" s="383"/>
      <c r="CU34" s="376"/>
      <c r="CV34" s="383"/>
      <c r="CW34" s="376"/>
      <c r="CX34" s="383"/>
      <c r="CY34" s="376"/>
      <c r="CZ34" s="383"/>
      <c r="DA34" s="376"/>
      <c r="DB34" s="383"/>
      <c r="DC34" s="376"/>
      <c r="DD34" s="383"/>
      <c r="DE34" s="376"/>
      <c r="DF34" s="383"/>
      <c r="DG34" s="376"/>
      <c r="DH34" s="383"/>
      <c r="DI34" s="376"/>
      <c r="DJ34" s="383"/>
      <c r="DK34" s="376"/>
      <c r="DL34" s="383"/>
      <c r="DM34" s="376"/>
      <c r="DN34" s="383"/>
      <c r="DO34" s="376"/>
      <c r="DP34" s="383"/>
      <c r="DQ34" s="2"/>
      <c r="DR34" s="2"/>
      <c r="DS34" s="2"/>
      <c r="DT34" s="2"/>
      <c r="DU34" s="2"/>
      <c r="DV34" s="2"/>
      <c r="DW34" s="2"/>
      <c r="DX34" s="2"/>
    </row>
    <row r="35" spans="1:196">
      <c r="A35" s="118"/>
      <c r="B35" s="177"/>
      <c r="C35" s="2"/>
      <c r="D35" s="383"/>
      <c r="E35" s="383"/>
      <c r="F35" s="383"/>
      <c r="G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  <c r="AQ35" s="383"/>
      <c r="AR35" s="383"/>
      <c r="AS35" s="383"/>
      <c r="AT35" s="383"/>
      <c r="AU35" s="383"/>
      <c r="AV35" s="383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3"/>
      <c r="BM35" s="383"/>
      <c r="BN35" s="383"/>
      <c r="BO35" s="383"/>
      <c r="BP35" s="383"/>
      <c r="BQ35" s="383"/>
      <c r="BR35" s="383"/>
      <c r="BS35" s="383"/>
      <c r="BT35" s="383"/>
      <c r="BU35" s="383"/>
      <c r="BV35" s="383"/>
      <c r="BW35" s="383"/>
      <c r="BX35" s="383"/>
      <c r="BY35" s="383"/>
      <c r="BZ35" s="383"/>
      <c r="CA35" s="383"/>
      <c r="CB35" s="383"/>
      <c r="CC35" s="383"/>
      <c r="CD35" s="383"/>
      <c r="CE35" s="383"/>
      <c r="CF35" s="383"/>
      <c r="CG35" s="383"/>
      <c r="CH35" s="383"/>
      <c r="CI35" s="383"/>
      <c r="CJ35" s="383"/>
      <c r="CK35" s="383"/>
      <c r="CL35" s="383"/>
      <c r="CM35" s="383"/>
      <c r="CN35" s="2"/>
      <c r="CO35" s="118"/>
      <c r="CP35" s="177"/>
      <c r="CQ35" s="2"/>
      <c r="CR35" s="383"/>
      <c r="CS35" s="376"/>
      <c r="CT35" s="383"/>
      <c r="CU35" s="376"/>
      <c r="CV35" s="383"/>
      <c r="CW35" s="376"/>
      <c r="CX35" s="383"/>
      <c r="CY35" s="376"/>
      <c r="CZ35" s="383"/>
      <c r="DA35" s="376"/>
      <c r="DB35" s="383"/>
      <c r="DC35" s="376"/>
      <c r="DD35" s="383"/>
      <c r="DE35" s="376"/>
      <c r="DF35" s="383"/>
      <c r="DG35" s="376"/>
      <c r="DH35" s="383"/>
      <c r="DI35" s="376"/>
      <c r="DJ35" s="383"/>
      <c r="DK35" s="376"/>
      <c r="DL35" s="383"/>
      <c r="DM35" s="376"/>
      <c r="DN35" s="383"/>
      <c r="DO35" s="376"/>
      <c r="DP35" s="383"/>
      <c r="DQ35" s="2"/>
      <c r="DR35" s="2"/>
      <c r="DS35" s="2"/>
      <c r="DT35" s="2"/>
      <c r="DU35" s="2"/>
      <c r="DV35" s="2"/>
      <c r="DW35" s="2"/>
      <c r="DX35" s="2"/>
    </row>
    <row r="36" spans="1:196">
      <c r="A36" s="118"/>
      <c r="B36" s="177"/>
      <c r="C36" s="2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  <c r="AQ36" s="383"/>
      <c r="AR36" s="383"/>
      <c r="AS36" s="383"/>
      <c r="AT36" s="383"/>
      <c r="AU36" s="383"/>
      <c r="AV36" s="383"/>
      <c r="AW36" s="383"/>
      <c r="AX36" s="383"/>
      <c r="AY36" s="383"/>
      <c r="AZ36" s="383"/>
      <c r="BA36" s="383"/>
      <c r="BB36" s="383"/>
      <c r="BC36" s="383"/>
      <c r="BD36" s="383"/>
      <c r="BE36" s="383"/>
      <c r="BF36" s="383"/>
      <c r="BG36" s="383"/>
      <c r="BH36" s="383"/>
      <c r="BI36" s="383"/>
      <c r="BJ36" s="383"/>
      <c r="BK36" s="383"/>
      <c r="BL36" s="383"/>
      <c r="BM36" s="383"/>
      <c r="BN36" s="383"/>
      <c r="BO36" s="383"/>
      <c r="BP36" s="383"/>
      <c r="BQ36" s="383"/>
      <c r="BR36" s="383"/>
      <c r="BS36" s="383"/>
      <c r="BT36" s="383"/>
      <c r="BU36" s="383"/>
      <c r="BV36" s="383"/>
      <c r="BW36" s="383"/>
      <c r="BX36" s="383"/>
      <c r="BY36" s="383"/>
      <c r="BZ36" s="383"/>
      <c r="CA36" s="383"/>
      <c r="CB36" s="383"/>
      <c r="CC36" s="383"/>
      <c r="CD36" s="383"/>
      <c r="CE36" s="383"/>
      <c r="CF36" s="383"/>
      <c r="CG36" s="383"/>
      <c r="CH36" s="383"/>
      <c r="CI36" s="383"/>
      <c r="CJ36" s="383"/>
      <c r="CK36" s="383"/>
      <c r="CL36" s="383"/>
      <c r="CM36" s="383"/>
      <c r="CN36" s="2"/>
      <c r="CO36" s="118"/>
      <c r="CP36" s="177"/>
      <c r="CQ36" s="2"/>
      <c r="CR36" s="383"/>
      <c r="CS36" s="376"/>
      <c r="CT36" s="383"/>
      <c r="CU36" s="376"/>
      <c r="CV36" s="383"/>
      <c r="CW36" s="376"/>
      <c r="CX36" s="383"/>
      <c r="CY36" s="376"/>
      <c r="CZ36" s="383"/>
      <c r="DA36" s="376"/>
      <c r="DB36" s="383"/>
      <c r="DC36" s="376"/>
      <c r="DD36" s="383"/>
      <c r="DE36" s="376"/>
      <c r="DF36" s="383"/>
      <c r="DG36" s="376"/>
      <c r="DH36" s="383"/>
      <c r="DI36" s="376"/>
      <c r="DJ36" s="383"/>
      <c r="DK36" s="376"/>
      <c r="DL36" s="383"/>
      <c r="DM36" s="376"/>
      <c r="DN36" s="383"/>
      <c r="DO36" s="376"/>
      <c r="DP36" s="383"/>
      <c r="DQ36" s="2"/>
      <c r="DR36" s="2"/>
      <c r="DS36" s="2"/>
      <c r="DT36" s="2"/>
      <c r="DU36" s="2"/>
      <c r="DV36" s="2"/>
      <c r="DW36" s="2"/>
      <c r="DX36" s="2"/>
    </row>
    <row r="37" spans="1:196">
      <c r="A37" s="118"/>
      <c r="B37" s="177"/>
      <c r="C37" s="2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83"/>
      <c r="AN37" s="383"/>
      <c r="AO37" s="383"/>
      <c r="AP37" s="383"/>
      <c r="AQ37" s="383"/>
      <c r="AR37" s="383"/>
      <c r="AS37" s="383"/>
      <c r="AT37" s="383"/>
      <c r="AU37" s="383"/>
      <c r="AV37" s="383"/>
      <c r="AW37" s="383"/>
      <c r="AX37" s="383"/>
      <c r="AY37" s="383"/>
      <c r="AZ37" s="383"/>
      <c r="BA37" s="383"/>
      <c r="BB37" s="383"/>
      <c r="BC37" s="383"/>
      <c r="BD37" s="383"/>
      <c r="BE37" s="383"/>
      <c r="BF37" s="383"/>
      <c r="BG37" s="383"/>
      <c r="BH37" s="383"/>
      <c r="BI37" s="383"/>
      <c r="BJ37" s="383"/>
      <c r="BK37" s="383"/>
      <c r="BL37" s="383"/>
      <c r="BM37" s="383"/>
      <c r="BN37" s="383"/>
      <c r="BO37" s="383"/>
      <c r="BP37" s="383"/>
      <c r="BQ37" s="383"/>
      <c r="BR37" s="383"/>
      <c r="BS37" s="383"/>
      <c r="BT37" s="383"/>
      <c r="BU37" s="383"/>
      <c r="BV37" s="383"/>
      <c r="BW37" s="383"/>
      <c r="BX37" s="383"/>
      <c r="BY37" s="383"/>
      <c r="BZ37" s="383"/>
      <c r="CA37" s="383"/>
      <c r="CB37" s="383"/>
      <c r="CC37" s="383"/>
      <c r="CD37" s="383"/>
      <c r="CE37" s="383"/>
      <c r="CF37" s="383"/>
      <c r="CG37" s="383"/>
      <c r="CH37" s="383"/>
      <c r="CI37" s="383"/>
      <c r="CJ37" s="383"/>
      <c r="CK37" s="383"/>
      <c r="CL37" s="383"/>
      <c r="CM37" s="383"/>
      <c r="CN37" s="2"/>
      <c r="CO37" s="118"/>
      <c r="CP37" s="177"/>
      <c r="CQ37" s="2"/>
      <c r="CR37" s="383"/>
      <c r="CS37" s="376"/>
      <c r="CT37" s="383"/>
      <c r="CU37" s="376"/>
      <c r="CV37" s="383"/>
      <c r="CW37" s="376"/>
      <c r="CX37" s="383"/>
      <c r="CY37" s="376"/>
      <c r="CZ37" s="383"/>
      <c r="DA37" s="376"/>
      <c r="DB37" s="383"/>
      <c r="DC37" s="376"/>
      <c r="DD37" s="383"/>
      <c r="DE37" s="376"/>
      <c r="DF37" s="383"/>
      <c r="DG37" s="376"/>
      <c r="DH37" s="383"/>
      <c r="DI37" s="376"/>
      <c r="DJ37" s="383"/>
      <c r="DK37" s="376"/>
      <c r="DL37" s="383"/>
      <c r="DM37" s="376"/>
      <c r="DN37" s="383"/>
      <c r="DO37" s="376"/>
      <c r="DP37" s="383"/>
      <c r="DQ37" s="2"/>
      <c r="DR37" s="2"/>
      <c r="DS37" s="2"/>
      <c r="DT37" s="2"/>
      <c r="DU37" s="2"/>
      <c r="DV37" s="2"/>
      <c r="DW37" s="2"/>
      <c r="DX37" s="2"/>
    </row>
    <row r="38" spans="1:196">
      <c r="A38" s="118"/>
      <c r="B38" s="184"/>
      <c r="C38" s="2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3"/>
      <c r="AP38" s="383"/>
      <c r="AQ38" s="383"/>
      <c r="AR38" s="383"/>
      <c r="AS38" s="383"/>
      <c r="AT38" s="383"/>
      <c r="AU38" s="383"/>
      <c r="AV38" s="383"/>
      <c r="AW38" s="383"/>
      <c r="AX38" s="383"/>
      <c r="AY38" s="383"/>
      <c r="AZ38" s="383"/>
      <c r="BA38" s="383"/>
      <c r="BB38" s="383"/>
      <c r="BC38" s="383"/>
      <c r="BD38" s="383"/>
      <c r="BE38" s="383"/>
      <c r="BF38" s="383"/>
      <c r="BG38" s="383"/>
      <c r="BH38" s="383"/>
      <c r="BI38" s="383"/>
      <c r="BJ38" s="383"/>
      <c r="BK38" s="383"/>
      <c r="BL38" s="383"/>
      <c r="BM38" s="383"/>
      <c r="BN38" s="383"/>
      <c r="BO38" s="383"/>
      <c r="BP38" s="383"/>
      <c r="BQ38" s="383"/>
      <c r="BR38" s="383"/>
      <c r="BS38" s="383"/>
      <c r="BT38" s="383"/>
      <c r="BU38" s="383"/>
      <c r="BV38" s="383"/>
      <c r="BW38" s="383"/>
      <c r="BX38" s="383"/>
      <c r="BY38" s="383"/>
      <c r="BZ38" s="383"/>
      <c r="CA38" s="383"/>
      <c r="CB38" s="383"/>
      <c r="CC38" s="383"/>
      <c r="CD38" s="383"/>
      <c r="CE38" s="383"/>
      <c r="CF38" s="383"/>
      <c r="CG38" s="383"/>
      <c r="CH38" s="383"/>
      <c r="CI38" s="383"/>
      <c r="CJ38" s="383"/>
      <c r="CK38" s="383"/>
      <c r="CL38" s="383"/>
      <c r="CM38" s="383"/>
      <c r="CN38" s="2"/>
      <c r="CO38" s="118"/>
      <c r="CP38" s="184"/>
      <c r="CQ38" s="2"/>
      <c r="CR38" s="383"/>
      <c r="CS38" s="376"/>
      <c r="CT38" s="383"/>
      <c r="CU38" s="376"/>
      <c r="CV38" s="383"/>
      <c r="CW38" s="376"/>
      <c r="CX38" s="383"/>
      <c r="CY38" s="376"/>
      <c r="CZ38" s="383"/>
      <c r="DA38" s="376"/>
      <c r="DB38" s="383"/>
      <c r="DC38" s="376"/>
      <c r="DD38" s="383"/>
      <c r="DE38" s="376"/>
      <c r="DF38" s="383"/>
      <c r="DG38" s="376"/>
      <c r="DH38" s="383"/>
      <c r="DI38" s="376"/>
      <c r="DJ38" s="383"/>
      <c r="DK38" s="376"/>
      <c r="DL38" s="383"/>
      <c r="DM38" s="376"/>
      <c r="DN38" s="383"/>
      <c r="DO38" s="376"/>
      <c r="DP38" s="383"/>
      <c r="DQ38" s="2"/>
      <c r="DR38" s="2"/>
      <c r="DS38" s="2"/>
      <c r="DT38" s="2"/>
      <c r="DU38" s="2"/>
      <c r="DV38" s="2"/>
      <c r="DW38" s="2"/>
      <c r="DX38" s="2"/>
    </row>
    <row r="39" spans="1:196" s="375" customFormat="1">
      <c r="A39" s="471"/>
      <c r="B39" s="472"/>
      <c r="C39" s="473"/>
      <c r="D39" s="474"/>
      <c r="E39" s="383"/>
      <c r="F39" s="474"/>
      <c r="G39" s="383"/>
      <c r="H39" s="474"/>
      <c r="I39" s="383"/>
      <c r="J39" s="474"/>
      <c r="K39" s="383"/>
      <c r="L39" s="474"/>
      <c r="M39" s="383"/>
      <c r="N39" s="474"/>
      <c r="O39" s="383"/>
      <c r="P39" s="474"/>
      <c r="Q39" s="383"/>
      <c r="R39" s="474"/>
      <c r="S39" s="383"/>
      <c r="T39" s="474"/>
      <c r="U39" s="383"/>
      <c r="V39" s="474"/>
      <c r="W39" s="383"/>
      <c r="X39" s="474"/>
      <c r="Y39" s="383"/>
      <c r="Z39" s="474"/>
      <c r="AA39" s="383"/>
      <c r="AB39" s="474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383"/>
      <c r="BA39" s="383"/>
      <c r="BB39" s="383"/>
      <c r="BC39" s="383"/>
      <c r="BD39" s="383"/>
      <c r="BE39" s="383"/>
      <c r="BF39" s="383"/>
      <c r="BG39" s="383"/>
      <c r="BH39" s="383"/>
      <c r="BI39" s="383"/>
      <c r="BJ39" s="383"/>
      <c r="BK39" s="383"/>
      <c r="BL39" s="383"/>
      <c r="BM39" s="383"/>
      <c r="BN39" s="383"/>
      <c r="BO39" s="383"/>
      <c r="BP39" s="383"/>
      <c r="BQ39" s="383"/>
      <c r="BR39" s="383"/>
      <c r="BS39" s="383"/>
      <c r="BT39" s="383"/>
      <c r="BU39" s="383"/>
      <c r="BV39" s="383"/>
      <c r="BW39" s="383"/>
      <c r="BX39" s="383"/>
      <c r="BY39" s="383"/>
      <c r="BZ39" s="383"/>
      <c r="CA39" s="383"/>
      <c r="CB39" s="383"/>
      <c r="CC39" s="383"/>
      <c r="CD39" s="383"/>
      <c r="CE39" s="383"/>
      <c r="CF39" s="383"/>
      <c r="CG39" s="383"/>
      <c r="CH39" s="383"/>
      <c r="CI39" s="383"/>
      <c r="CJ39" s="383"/>
      <c r="CK39" s="383"/>
      <c r="CL39" s="383"/>
      <c r="CM39" s="383"/>
      <c r="CN39" s="473"/>
      <c r="CO39" s="471"/>
      <c r="CP39" s="472"/>
      <c r="CQ39" s="473"/>
      <c r="CR39" s="474"/>
      <c r="CS39" s="474"/>
      <c r="CT39" s="474"/>
      <c r="CU39" s="474"/>
      <c r="CV39" s="474"/>
      <c r="CW39" s="474"/>
      <c r="CX39" s="474"/>
      <c r="CY39" s="474"/>
      <c r="CZ39" s="474"/>
      <c r="DA39" s="474"/>
      <c r="DB39" s="474"/>
      <c r="DC39" s="474"/>
      <c r="DD39" s="474"/>
      <c r="DE39" s="474"/>
      <c r="DF39" s="474"/>
      <c r="DG39" s="474"/>
      <c r="DH39" s="474"/>
      <c r="DI39" s="474"/>
      <c r="DJ39" s="474"/>
      <c r="DK39" s="474"/>
      <c r="DL39" s="474"/>
      <c r="DM39" s="474"/>
      <c r="DN39" s="474"/>
      <c r="DO39" s="474"/>
      <c r="DP39" s="474"/>
      <c r="DQ39" s="473"/>
      <c r="DR39" s="473"/>
      <c r="DS39" s="473"/>
      <c r="DT39" s="473"/>
      <c r="DU39" s="473"/>
      <c r="DV39" s="473"/>
      <c r="DW39" s="473"/>
      <c r="DX39" s="473"/>
    </row>
    <row r="41" spans="1:196"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</row>
    <row r="47" spans="1:196" s="389" customFormat="1">
      <c r="D47" s="263">
        <f t="array" ref="D47">INDEX($A7:$A46,MATCH(FALSE,ISBLANK(D7:D46),0))-INDEX($A7:$A46,MATCH("Poznań Główny",$B7:$B46,0))</f>
        <v>57.033999999999992</v>
      </c>
      <c r="E47" s="263">
        <f t="array" ref="E47">INDEX($A7:$A46,MATCH(FALSE,ISBLANK(E7:E46),0))-INDEX($A7:$A46,MATCH("Poznań Główny",$B7:$B46,0))</f>
        <v>24.506999999999991</v>
      </c>
      <c r="F47" s="263">
        <f t="array" ref="F47">INDEX($A7:$A46,MATCH(FALSE,ISBLANK(F7:F46),0))-INDEX($A7:$A46,MATCH("Poznań Główny",$B7:$B46,0))</f>
        <v>57.033999999999992</v>
      </c>
      <c r="G47" s="263">
        <f t="array" ref="G47">INDEX($A7:$A46,MATCH(FALSE,ISBLANK(G7:G46),0))-INDEX($A7:$A46,MATCH("Poznań Główny",$B7:$B46,0))</f>
        <v>24.506999999999991</v>
      </c>
      <c r="H47" s="263">
        <f t="array" ref="H47">INDEX($A7:$A46,MATCH(FALSE,ISBLANK(H7:H46),0))-INDEX($A7:$A46,MATCH("Poznań Główny",$B7:$B46,0))</f>
        <v>57.033999999999992</v>
      </c>
      <c r="I47" s="263">
        <f t="array" ref="I47">INDEX($A7:$A46,MATCH(FALSE,ISBLANK(I7:I46),0))-INDEX($A7:$A46,MATCH("Poznań Główny",$B7:$B46,0))</f>
        <v>24.506999999999991</v>
      </c>
      <c r="J47" s="263">
        <f t="array" ref="J47">INDEX($A7:$A46,MATCH(FALSE,ISBLANK(J7:J46),0))-INDEX($A7:$A46,MATCH("Poznań Główny",$B7:$B46,0))</f>
        <v>57.033999999999992</v>
      </c>
      <c r="K47" s="263">
        <f t="array" ref="K47">INDEX($A7:$A46,MATCH(FALSE,ISBLANK(K7:K46),0))-INDEX($A7:$A46,MATCH("Poznań Główny",$B7:$B46,0))</f>
        <v>24.506999999999991</v>
      </c>
      <c r="L47" s="263">
        <f t="array" ref="L47">INDEX($A7:$A46,MATCH(FALSE,ISBLANK(L7:L46),0))-INDEX($A7:$A46,MATCH("Poznań Główny",$B7:$B46,0))</f>
        <v>57.033999999999992</v>
      </c>
      <c r="M47" s="263">
        <f t="array" ref="M47">INDEX($A7:$A46,MATCH(FALSE,ISBLANK(M7:M46),0))-INDEX($A7:$A46,MATCH("Poznań Główny",$B7:$B46,0))</f>
        <v>24.506999999999991</v>
      </c>
      <c r="N47" s="263">
        <f t="array" ref="N47">INDEX($A7:$A46,MATCH(FALSE,ISBLANK(N7:N46),0))-INDEX($A7:$A46,MATCH("Poznań Główny",$B7:$B46,0))</f>
        <v>57.033999999999992</v>
      </c>
      <c r="O47" s="263">
        <f t="array" ref="O47">INDEX($A7:$A46,MATCH(FALSE,ISBLANK(O7:O46),0))-INDEX($A7:$A46,MATCH("Poznań Główny",$B7:$B46,0))</f>
        <v>24.506999999999991</v>
      </c>
      <c r="P47" s="263">
        <f t="array" ref="P47">INDEX($A7:$A46,MATCH(FALSE,ISBLANK(P7:P46),0))-INDEX($A7:$A46,MATCH("Poznań Główny",$B7:$B46,0))</f>
        <v>57.033999999999992</v>
      </c>
      <c r="Q47" s="263">
        <f t="array" ref="Q47">INDEX($A7:$A46,MATCH(FALSE,ISBLANK(Q7:Q46),0))-INDEX($A7:$A46,MATCH("Poznań Główny",$B7:$B46,0))</f>
        <v>24.506999999999991</v>
      </c>
      <c r="R47" s="263">
        <f t="array" ref="R47">INDEX($A7:$A46,MATCH(FALSE,ISBLANK(R7:R46),0))-INDEX($A7:$A46,MATCH("Poznań Główny",$B7:$B46,0))</f>
        <v>57.033999999999992</v>
      </c>
      <c r="S47" s="263">
        <f t="array" ref="S47">INDEX($A7:$A46,MATCH(FALSE,ISBLANK(S7:S46),0))-INDEX($A7:$A46,MATCH("Poznań Główny",$B7:$B46,0))</f>
        <v>24.506999999999991</v>
      </c>
      <c r="T47" s="263">
        <f t="array" ref="T47">INDEX($A7:$A46,MATCH(FALSE,ISBLANK(T7:T46),0))-INDEX($A7:$A46,MATCH("Poznań Główny",$B7:$B46,0))</f>
        <v>57.033999999999992</v>
      </c>
      <c r="U47" s="263">
        <f t="array" ref="U47">INDEX($A7:$A46,MATCH(FALSE,ISBLANK(U7:U46),0))-INDEX($A7:$A46,MATCH("Poznań Główny",$B7:$B46,0))</f>
        <v>24.506999999999991</v>
      </c>
      <c r="V47" s="263">
        <f t="array" ref="V47">INDEX($A7:$A46,MATCH(FALSE,ISBLANK(V7:V46),0))-INDEX($A7:$A46,MATCH("Poznań Główny",$B7:$B46,0))</f>
        <v>57.033999999999992</v>
      </c>
      <c r="W47" s="263">
        <f t="array" ref="W47">INDEX($A7:$A46,MATCH(FALSE,ISBLANK(W7:W46),0))-INDEX($A7:$A46,MATCH("Poznań Główny",$B7:$B46,0))</f>
        <v>24.506999999999991</v>
      </c>
      <c r="X47" s="263">
        <f t="array" ref="X47">INDEX($A7:$A46,MATCH(FALSE,ISBLANK(X7:X46),0))-INDEX($A7:$A46,MATCH("Poznań Główny",$B7:$B46,0))</f>
        <v>57.033999999999992</v>
      </c>
      <c r="Y47" s="263">
        <f t="array" ref="Y47">INDEX($A7:$A46,MATCH(FALSE,ISBLANK(Y7:Y46),0))-INDEX($A7:$A46,MATCH("Poznań Główny",$B7:$B46,0))</f>
        <v>24.506999999999991</v>
      </c>
      <c r="Z47" s="263">
        <f t="array" ref="Z47">INDEX($A7:$A46,MATCH(FALSE,ISBLANK(Z7:Z46),0))-INDEX($A7:$A46,MATCH("Poznań Główny",$B7:$B46,0))</f>
        <v>57.033999999999992</v>
      </c>
      <c r="AA47" s="263">
        <f t="array" ref="AA47">INDEX($A7:$A46,MATCH(FALSE,ISBLANK(AA7:AA46),0))-INDEX($A7:$A46,MATCH("Poznań Główny",$B7:$B46,0))</f>
        <v>24.506999999999991</v>
      </c>
      <c r="AB47" s="263">
        <f t="array" ref="AB47">INDEX($A7:$A46,MATCH(FALSE,ISBLANK(AB7:AB46),0))-INDEX($A7:$A46,MATCH("Poznań Główny",$B7:$B46,0))</f>
        <v>57.033999999999992</v>
      </c>
      <c r="AC47" s="263" t="e">
        <f t="array" ref="AC47">INDEX($A7:$A46,MATCH(FALSE,ISBLANK(AC7:AC46),0))-INDEX($A7:$A46,MATCH("Poznań Główny",$B7:$B46,0))</f>
        <v>#N/A</v>
      </c>
      <c r="AD47" s="263" t="e">
        <f t="array" ref="AD47">INDEX($A7:$A46,MATCH(FALSE,ISBLANK(AD7:AD46),0))-INDEX($A7:$A46,MATCH("Poznań Główny",$B7:$B46,0))</f>
        <v>#N/A</v>
      </c>
      <c r="AE47" s="263" t="e">
        <f t="array" ref="AE47">INDEX($A7:$A46,MATCH(FALSE,ISBLANK(AE7:AE46),0))-INDEX($A7:$A46,MATCH("Poznań Główny",$B7:$B46,0))</f>
        <v>#N/A</v>
      </c>
      <c r="AF47" s="263" t="e">
        <f t="array" ref="AF47">INDEX($A7:$A46,MATCH(FALSE,ISBLANK(AF7:AF46),0))-INDEX($A7:$A46,MATCH("Poznań Główny",$B7:$B46,0))</f>
        <v>#N/A</v>
      </c>
      <c r="AG47" s="263" t="e">
        <f t="array" ref="AG47">INDEX($A7:$A46,MATCH(FALSE,ISBLANK(AG7:AG46),0))-INDEX($A7:$A46,MATCH("Poznań Główny",$B7:$B46,0))</f>
        <v>#N/A</v>
      </c>
      <c r="AH47" s="263" t="e">
        <f t="array" ref="AH47">INDEX($A7:$A46,MATCH(FALSE,ISBLANK(AH7:AH46),0))-INDEX($A7:$A46,MATCH("Poznań Główny",$B7:$B46,0))</f>
        <v>#N/A</v>
      </c>
      <c r="AI47" s="263" t="e">
        <f t="array" ref="AI47">INDEX($A7:$A46,MATCH(FALSE,ISBLANK(AI7:AI46),0))-INDEX($A7:$A46,MATCH("Poznań Główny",$B7:$B46,0))</f>
        <v>#N/A</v>
      </c>
      <c r="AJ47" s="263" t="e">
        <f t="array" ref="AJ47">INDEX($A7:$A46,MATCH(FALSE,ISBLANK(AJ7:AJ46),0))-INDEX($A7:$A46,MATCH("Poznań Główny",$B7:$B46,0))</f>
        <v>#N/A</v>
      </c>
      <c r="AK47" s="263" t="e">
        <f t="array" ref="AK47">INDEX($A7:$A46,MATCH(FALSE,ISBLANK(AK7:AK46),0))-INDEX($A7:$A46,MATCH("Poznań Główny",$B7:$B46,0))</f>
        <v>#N/A</v>
      </c>
      <c r="AL47" s="263" t="e">
        <f t="array" ref="AL47">INDEX($A7:$A46,MATCH(FALSE,ISBLANK(AL7:AL46),0))-INDEX($A7:$A46,MATCH("Poznań Główny",$B7:$B46,0))</f>
        <v>#N/A</v>
      </c>
      <c r="AM47" s="263" t="e">
        <f t="array" ref="AM47">INDEX($A7:$A46,MATCH(FALSE,ISBLANK(AM7:AM46),0))-INDEX($A7:$A46,MATCH("Poznań Główny",$B7:$B46,0))</f>
        <v>#N/A</v>
      </c>
      <c r="AN47" s="263" t="e">
        <f t="array" ref="AN47">INDEX($A7:$A46,MATCH(FALSE,ISBLANK(AN7:AN46),0))-INDEX($A7:$A46,MATCH("Poznań Główny",$B7:$B46,0))</f>
        <v>#N/A</v>
      </c>
      <c r="AO47" s="263" t="e">
        <f t="array" ref="AO47">INDEX($A7:$A46,MATCH(FALSE,ISBLANK(AO7:AO46),0))-INDEX($A7:$A46,MATCH("Poznań Główny",$B7:$B46,0))</f>
        <v>#N/A</v>
      </c>
      <c r="AP47" s="263" t="e">
        <f t="array" ref="AP47">INDEX($A7:$A46,MATCH(FALSE,ISBLANK(AP7:AP46),0))-INDEX($A7:$A46,MATCH("Poznań Główny",$B7:$B46,0))</f>
        <v>#N/A</v>
      </c>
      <c r="AQ47" s="263" t="e">
        <f t="array" ref="AQ47">INDEX($A7:$A46,MATCH(FALSE,ISBLANK(AQ7:AQ46),0))-INDEX($A7:$A46,MATCH("Poznań Główny",$B7:$B46,0))</f>
        <v>#N/A</v>
      </c>
      <c r="AR47" s="263" t="e">
        <f t="array" ref="AR47">INDEX($A7:$A46,MATCH(FALSE,ISBLANK(AR7:AR46),0))-INDEX($A7:$A46,MATCH("Poznań Główny",$B7:$B46,0))</f>
        <v>#N/A</v>
      </c>
      <c r="AS47" s="263" t="e">
        <f t="array" ref="AS47">INDEX($A7:$A46,MATCH(FALSE,ISBLANK(AS7:AS46),0))-INDEX($A7:$A46,MATCH("Poznań Główny",$B7:$B46,0))</f>
        <v>#N/A</v>
      </c>
      <c r="AT47" s="263" t="e">
        <f t="array" ref="AT47">INDEX($A7:$A46,MATCH(FALSE,ISBLANK(AT7:AT46),0))-INDEX($A7:$A46,MATCH("Poznań Główny",$B7:$B46,0))</f>
        <v>#N/A</v>
      </c>
      <c r="AU47" s="263" t="e">
        <f t="array" ref="AU47">INDEX($A7:$A46,MATCH(FALSE,ISBLANK(AU7:AU46),0))-INDEX($A7:$A46,MATCH("Poznań Główny",$B7:$B46,0))</f>
        <v>#N/A</v>
      </c>
      <c r="AV47" s="263" t="e">
        <f t="array" ref="AV47">INDEX($A7:$A46,MATCH(FALSE,ISBLANK(AV7:AV46),0))-INDEX($A7:$A46,MATCH("Poznań Główny",$B7:$B46,0))</f>
        <v>#N/A</v>
      </c>
      <c r="AW47" s="263" t="e">
        <f t="array" ref="AW47">INDEX($A7:$A46,MATCH(FALSE,ISBLANK(AW7:AW46),0))-INDEX($A7:$A46,MATCH("Poznań Główny",$B7:$B46,0))</f>
        <v>#N/A</v>
      </c>
      <c r="AX47" s="263" t="e">
        <f t="array" ref="AX47">INDEX($A7:$A46,MATCH(FALSE,ISBLANK(AX7:AX46),0))-INDEX($A7:$A46,MATCH("Poznań Główny",$B7:$B46,0))</f>
        <v>#N/A</v>
      </c>
      <c r="AY47" s="263" t="e">
        <f t="array" ref="AY47">INDEX($A7:$A46,MATCH(FALSE,ISBLANK(AY7:AY46),0))-INDEX($A7:$A46,MATCH("Poznań Główny",$B7:$B46,0))</f>
        <v>#N/A</v>
      </c>
      <c r="AZ47" s="263" t="e">
        <f t="array" ref="AZ47">INDEX($A7:$A46,MATCH(FALSE,ISBLANK(AZ7:AZ46),0))-INDEX($A7:$A46,MATCH("Poznań Główny",$B7:$B46,0))</f>
        <v>#N/A</v>
      </c>
      <c r="BA47" s="263" t="e">
        <f t="array" ref="BA47">INDEX($A7:$A46,MATCH(FALSE,ISBLANK(BA7:BA46),0))-INDEX($A7:$A46,MATCH("Poznań Główny",$B7:$B46,0))</f>
        <v>#N/A</v>
      </c>
      <c r="BB47" s="263" t="e">
        <f t="array" ref="BB47">INDEX($A7:$A46,MATCH(FALSE,ISBLANK(BB7:BB46),0))-INDEX($A7:$A46,MATCH("Poznań Główny",$B7:$B46,0))</f>
        <v>#N/A</v>
      </c>
      <c r="BC47" s="263" t="e">
        <f t="array" ref="BC47">INDEX($A7:$A46,MATCH(FALSE,ISBLANK(BC7:BC46),0))-INDEX($A7:$A46,MATCH("Poznań Główny",$B7:$B46,0))</f>
        <v>#N/A</v>
      </c>
      <c r="BD47" s="263" t="e">
        <f t="array" ref="BD47">INDEX($A7:$A46,MATCH(FALSE,ISBLANK(BD7:BD46),0))-INDEX($A7:$A46,MATCH("Poznań Główny",$B7:$B46,0))</f>
        <v>#N/A</v>
      </c>
      <c r="BE47" s="263" t="e">
        <f t="array" ref="BE47">INDEX($A7:$A46,MATCH(FALSE,ISBLANK(BE7:BE46),0))-INDEX($A7:$A46,MATCH("Poznań Główny",$B7:$B46,0))</f>
        <v>#N/A</v>
      </c>
      <c r="BF47" s="263" t="e">
        <f t="array" ref="BF47">INDEX($A7:$A46,MATCH(FALSE,ISBLANK(BF7:BF46),0))-INDEX($A7:$A46,MATCH("Poznań Główny",$B7:$B46,0))</f>
        <v>#N/A</v>
      </c>
      <c r="BG47" s="263" t="e">
        <f t="array" ref="BG47">INDEX($A7:$A46,MATCH(FALSE,ISBLANK(BG7:BG46),0))-INDEX($A7:$A46,MATCH("Poznań Główny",$B7:$B46,0))</f>
        <v>#N/A</v>
      </c>
      <c r="BH47" s="263" t="e">
        <f t="array" ref="BH47">INDEX($A7:$A46,MATCH(FALSE,ISBLANK(BH7:BH46),0))-INDEX($A7:$A46,MATCH("Poznań Główny",$B7:$B46,0))</f>
        <v>#N/A</v>
      </c>
      <c r="BI47" s="263" t="e">
        <f t="array" ref="BI47">INDEX($A7:$A46,MATCH(FALSE,ISBLANK(BI7:BI46),0))-INDEX($A7:$A46,MATCH("Poznań Główny",$B7:$B46,0))</f>
        <v>#N/A</v>
      </c>
      <c r="BJ47" s="263" t="e">
        <f t="array" ref="BJ47">INDEX($A7:$A46,MATCH(FALSE,ISBLANK(BJ7:BJ46),0))-INDEX($A7:$A46,MATCH("Poznań Główny",$B7:$B46,0))</f>
        <v>#N/A</v>
      </c>
      <c r="BK47" s="263" t="e">
        <f t="array" ref="BK47">INDEX($A7:$A46,MATCH(FALSE,ISBLANK(BK7:BK46),0))-INDEX($A7:$A46,MATCH("Poznań Główny",$B7:$B46,0))</f>
        <v>#N/A</v>
      </c>
      <c r="BL47" s="263" t="e">
        <f t="array" ref="BL47">INDEX($A7:$A46,MATCH(FALSE,ISBLANK(BL7:BL46),0))-INDEX($A7:$A46,MATCH("Poznań Główny",$B7:$B46,0))</f>
        <v>#N/A</v>
      </c>
      <c r="BM47" s="263" t="e">
        <f t="array" ref="BM47">INDEX($A7:$A46,MATCH(FALSE,ISBLANK(BM7:BM46),0))-INDEX($A7:$A46,MATCH("Poznań Główny",$B7:$B46,0))</f>
        <v>#N/A</v>
      </c>
      <c r="BN47" s="263" t="e">
        <f t="array" ref="BN47">INDEX($A7:$A46,MATCH(FALSE,ISBLANK(BN7:BN46),0))-INDEX($A7:$A46,MATCH("Poznań Główny",$B7:$B46,0))</f>
        <v>#N/A</v>
      </c>
      <c r="BO47" s="263" t="e">
        <f t="array" ref="BO47">INDEX($A7:$A46,MATCH(FALSE,ISBLANK(BO7:BO46),0))-INDEX($A7:$A46,MATCH("Poznań Główny",$B7:$B46,0))</f>
        <v>#N/A</v>
      </c>
      <c r="BP47" s="263" t="e">
        <f t="array" ref="BP47">INDEX($A7:$A46,MATCH(FALSE,ISBLANK(BP7:BP46),0))-INDEX($A7:$A46,MATCH("Poznań Główny",$B7:$B46,0))</f>
        <v>#N/A</v>
      </c>
      <c r="BQ47" s="263" t="e">
        <f t="array" ref="BQ47">INDEX($A7:$A46,MATCH(FALSE,ISBLANK(BQ7:BQ46),0))-INDEX($A7:$A46,MATCH("Poznań Główny",$B7:$B46,0))</f>
        <v>#N/A</v>
      </c>
      <c r="BR47" s="263" t="e">
        <f t="array" ref="BR47">INDEX($A7:$A46,MATCH(FALSE,ISBLANK(BR7:BR46),0))-INDEX($A7:$A46,MATCH("Poznań Główny",$B7:$B46,0))</f>
        <v>#N/A</v>
      </c>
      <c r="BS47" s="263" t="e">
        <f t="array" ref="BS47">INDEX($A7:$A46,MATCH(FALSE,ISBLANK(BS7:BS46),0))-INDEX($A7:$A46,MATCH("Poznań Główny",$B7:$B46,0))</f>
        <v>#N/A</v>
      </c>
      <c r="BT47" s="263" t="e">
        <f t="array" ref="BT47">INDEX($A7:$A46,MATCH(FALSE,ISBLANK(BT7:BT46),0))-INDEX($A7:$A46,MATCH("Poznań Główny",$B7:$B46,0))</f>
        <v>#N/A</v>
      </c>
      <c r="BU47" s="263" t="e">
        <f t="array" ref="BU47">INDEX($A7:$A46,MATCH(FALSE,ISBLANK(BU7:BU46),0))-INDEX($A7:$A46,MATCH("Poznań Główny",$B7:$B46,0))</f>
        <v>#N/A</v>
      </c>
      <c r="BV47" s="263" t="e">
        <f t="array" ref="BV47">INDEX($A7:$A46,MATCH(FALSE,ISBLANK(BV7:BV46),0))-INDEX($A7:$A46,MATCH("Poznań Główny",$B7:$B46,0))</f>
        <v>#N/A</v>
      </c>
      <c r="BW47" s="263" t="e">
        <f t="array" ref="BW47">INDEX($A7:$A46,MATCH(FALSE,ISBLANK(BW7:BW46),0))-INDEX($A7:$A46,MATCH("Poznań Główny",$B7:$B46,0))</f>
        <v>#N/A</v>
      </c>
      <c r="BX47" s="263" t="e">
        <f t="array" ref="BX47">INDEX($A7:$A46,MATCH(FALSE,ISBLANK(BX7:BX46),0))-INDEX($A7:$A46,MATCH("Poznań Główny",$B7:$B46,0))</f>
        <v>#N/A</v>
      </c>
      <c r="BY47" s="263" t="e">
        <f t="array" ref="BY47">INDEX($A7:$A46,MATCH(FALSE,ISBLANK(BY7:BY46),0))-INDEX($A7:$A46,MATCH("Poznań Główny",$B7:$B46,0))</f>
        <v>#N/A</v>
      </c>
      <c r="BZ47" s="263" t="e">
        <f t="array" ref="BZ47">INDEX($A7:$A46,MATCH(FALSE,ISBLANK(BZ7:BZ46),0))-INDEX($A7:$A46,MATCH("Poznań Główny",$B7:$B46,0))</f>
        <v>#N/A</v>
      </c>
      <c r="CA47" s="263" t="e">
        <f t="array" ref="CA47">INDEX($A7:$A46,MATCH(FALSE,ISBLANK(CA7:CA46),0))-INDEX($A7:$A46,MATCH("Poznań Główny",$B7:$B46,0))</f>
        <v>#N/A</v>
      </c>
      <c r="CB47" s="263" t="e">
        <f t="array" ref="CB47">INDEX($A7:$A46,MATCH(FALSE,ISBLANK(CB7:CB46),0))-INDEX($A7:$A46,MATCH("Poznań Główny",$B7:$B46,0))</f>
        <v>#N/A</v>
      </c>
      <c r="CC47" s="263" t="e">
        <f t="array" ref="CC47">INDEX($A7:$A46,MATCH(FALSE,ISBLANK(CC7:CC46),0))-INDEX($A7:$A46,MATCH("Poznań Główny",$B7:$B46,0))</f>
        <v>#N/A</v>
      </c>
      <c r="CD47" s="263" t="e">
        <f t="array" ref="CD47">INDEX($A7:$A46,MATCH(FALSE,ISBLANK(CD7:CD46),0))-INDEX($A7:$A46,MATCH("Poznań Główny",$B7:$B46,0))</f>
        <v>#N/A</v>
      </c>
      <c r="CE47" s="263" t="e">
        <f t="array" ref="CE47">INDEX($A7:$A46,MATCH(FALSE,ISBLANK(CE7:CE46),0))-INDEX($A7:$A46,MATCH("Poznań Główny",$B7:$B46,0))</f>
        <v>#N/A</v>
      </c>
      <c r="CF47" s="263" t="e">
        <f t="array" ref="CF47">INDEX($A7:$A46,MATCH(FALSE,ISBLANK(CF7:CF46),0))-INDEX($A7:$A46,MATCH("Poznań Główny",$B7:$B46,0))</f>
        <v>#N/A</v>
      </c>
      <c r="CG47" s="263" t="e">
        <f t="array" ref="CG47">INDEX($A7:$A46,MATCH(FALSE,ISBLANK(CG7:CG46),0))-INDEX($A7:$A46,MATCH("Poznań Główny",$B7:$B46,0))</f>
        <v>#N/A</v>
      </c>
      <c r="CH47" s="263" t="e">
        <f t="array" ref="CH47">INDEX($A7:$A46,MATCH(FALSE,ISBLANK(CH7:CH46),0))-INDEX($A7:$A46,MATCH("Poznań Główny",$B7:$B46,0))</f>
        <v>#N/A</v>
      </c>
      <c r="CI47" s="263" t="e">
        <f t="array" ref="CI47">INDEX($A7:$A46,MATCH(FALSE,ISBLANK(CI7:CI46),0))-INDEX($A7:$A46,MATCH("Poznań Główny",$B7:$B46,0))</f>
        <v>#N/A</v>
      </c>
      <c r="CJ47" s="263" t="e">
        <f t="array" ref="CJ47">INDEX($A7:$A46,MATCH(FALSE,ISBLANK(CJ7:CJ46),0))-INDEX($A7:$A46,MATCH("Poznań Główny",$B7:$B46,0))</f>
        <v>#N/A</v>
      </c>
      <c r="CK47" s="263" t="e">
        <f t="array" ref="CK47">INDEX($A7:$A46,MATCH(FALSE,ISBLANK(CK7:CK46),0))-INDEX($A7:$A46,MATCH("Poznań Główny",$B7:$B46,0))</f>
        <v>#N/A</v>
      </c>
      <c r="CL47" s="263" t="e">
        <f t="array" ref="CL47">INDEX($A7:$A46,MATCH(FALSE,ISBLANK(CL7:CL46),0))-INDEX($A7:$A46,MATCH("Poznań Główny",$B7:$B46,0))</f>
        <v>#N/A</v>
      </c>
      <c r="CM47" s="263" t="e">
        <f t="array" ref="CM47">INDEX($A7:$A46,MATCH(FALSE,ISBLANK(CM7:CM46),0))-INDEX($A7:$A46,MATCH("Poznań Główny",$B7:$B46,0))</f>
        <v>#N/A</v>
      </c>
      <c r="CN47" s="263"/>
      <c r="CO47" s="263"/>
      <c r="CP47" s="263"/>
      <c r="CQ47" s="263"/>
      <c r="CR47" s="263">
        <f t="array" ref="CR47">INDEX($A7:$A46,MATCH(FALSE,ISBLANK(CR7:CR46),0))-INDEX($A7:$A46,MATCH("Poznań Główny",$B7:$B46,0))</f>
        <v>57.033999999999992</v>
      </c>
      <c r="CS47" s="263">
        <f t="array" ref="CS47">INDEX($A7:$A46,MATCH(FALSE,ISBLANK(CS7:CS46),0))-INDEX($A7:$A46,MATCH("Poznań Główny",$B7:$B46,0))</f>
        <v>24.506999999999991</v>
      </c>
      <c r="CT47" s="263">
        <f t="array" ref="CT47">INDEX($A7:$A46,MATCH(FALSE,ISBLANK(CT7:CT46),0))-INDEX($A7:$A46,MATCH("Poznań Główny",$B7:$B46,0))</f>
        <v>57.033999999999992</v>
      </c>
      <c r="CU47" s="263">
        <f t="array" ref="CU47">INDEX($A7:$A46,MATCH(FALSE,ISBLANK(CU7:CU46),0))-INDEX($A7:$A46,MATCH("Poznań Główny",$B7:$B46,0))</f>
        <v>24.506999999999991</v>
      </c>
      <c r="CV47" s="263">
        <f t="array" ref="CV47">INDEX($A7:$A46,MATCH(FALSE,ISBLANK(CV7:CV46),0))-INDEX($A7:$A46,MATCH("Poznań Główny",$B7:$B46,0))</f>
        <v>57.033999999999992</v>
      </c>
      <c r="CW47" s="263">
        <f t="array" ref="CW47">INDEX($A7:$A46,MATCH(FALSE,ISBLANK(CW7:CW46),0))-INDEX($A7:$A46,MATCH("Poznań Główny",$B7:$B46,0))</f>
        <v>24.506999999999991</v>
      </c>
      <c r="CX47" s="263">
        <f t="array" ref="CX47">INDEX($A7:$A46,MATCH(FALSE,ISBLANK(CX7:CX46),0))-INDEX($A7:$A46,MATCH("Poznań Główny",$B7:$B46,0))</f>
        <v>57.033999999999992</v>
      </c>
      <c r="CY47" s="263">
        <f t="array" ref="CY47">INDEX($A7:$A46,MATCH(FALSE,ISBLANK(CY7:CY46),0))-INDEX($A7:$A46,MATCH("Poznań Główny",$B7:$B46,0))</f>
        <v>24.506999999999991</v>
      </c>
      <c r="CZ47" s="263">
        <f t="array" ref="CZ47">INDEX($A7:$A46,MATCH(FALSE,ISBLANK(CZ7:CZ46),0))-INDEX($A7:$A46,MATCH("Poznań Główny",$B7:$B46,0))</f>
        <v>57.033999999999992</v>
      </c>
      <c r="DA47" s="263">
        <f t="array" ref="DA47">INDEX($A7:$A46,MATCH(FALSE,ISBLANK(DA7:DA46),0))-INDEX($A7:$A46,MATCH("Poznań Główny",$B7:$B46,0))</f>
        <v>24.506999999999991</v>
      </c>
      <c r="DB47" s="263">
        <f t="array" ref="DB47">INDEX($A7:$A46,MATCH(FALSE,ISBLANK(DB7:DB46),0))-INDEX($A7:$A46,MATCH("Poznań Główny",$B7:$B46,0))</f>
        <v>57.033999999999992</v>
      </c>
      <c r="DC47" s="263">
        <f t="array" ref="DC47">INDEX($A7:$A46,MATCH(FALSE,ISBLANK(DC7:DC46),0))-INDEX($A7:$A46,MATCH("Poznań Główny",$B7:$B46,0))</f>
        <v>24.506999999999991</v>
      </c>
      <c r="DD47" s="263">
        <f t="array" ref="DD47">INDEX($A7:$A46,MATCH(FALSE,ISBLANK(DD7:DD46),0))-INDEX($A7:$A46,MATCH("Poznań Główny",$B7:$B46,0))</f>
        <v>57.033999999999992</v>
      </c>
      <c r="DE47" s="263">
        <f t="array" ref="DE47">INDEX($A7:$A46,MATCH(FALSE,ISBLANK(DE7:DE46),0))-INDEX($A7:$A46,MATCH("Poznań Główny",$B7:$B46,0))</f>
        <v>24.506999999999991</v>
      </c>
      <c r="DF47" s="263">
        <f t="array" ref="DF47">INDEX($A7:$A46,MATCH(FALSE,ISBLANK(DF7:DF46),0))-INDEX($A7:$A46,MATCH("Poznań Główny",$B7:$B46,0))</f>
        <v>57.033999999999992</v>
      </c>
      <c r="DG47" s="263">
        <f t="array" ref="DG47">INDEX($A7:$A46,MATCH(FALSE,ISBLANK(DG7:DG46),0))-INDEX($A7:$A46,MATCH("Poznań Główny",$B7:$B46,0))</f>
        <v>24.506999999999991</v>
      </c>
      <c r="DH47" s="263">
        <f t="array" ref="DH47">INDEX($A7:$A46,MATCH(FALSE,ISBLANK(DH7:DH46),0))-INDEX($A7:$A46,MATCH("Poznań Główny",$B7:$B46,0))</f>
        <v>57.033999999999992</v>
      </c>
      <c r="DI47" s="263">
        <f t="array" ref="DI47">INDEX($A7:$A46,MATCH(FALSE,ISBLANK(DI7:DI46),0))-INDEX($A7:$A46,MATCH("Poznań Główny",$B7:$B46,0))</f>
        <v>24.506999999999991</v>
      </c>
      <c r="DJ47" s="263">
        <f t="array" ref="DJ47">INDEX($A7:$A46,MATCH(FALSE,ISBLANK(DJ7:DJ46),0))-INDEX($A7:$A46,MATCH("Poznań Główny",$B7:$B46,0))</f>
        <v>57.033999999999992</v>
      </c>
      <c r="DK47" s="263">
        <f t="array" ref="DK47">INDEX($A7:$A46,MATCH(FALSE,ISBLANK(DK7:DK46),0))-INDEX($A7:$A46,MATCH("Poznań Główny",$B7:$B46,0))</f>
        <v>24.506999999999991</v>
      </c>
      <c r="DL47" s="263">
        <f t="array" ref="DL47">INDEX($A7:$A46,MATCH(FALSE,ISBLANK(DL7:DL46),0))-INDEX($A7:$A46,MATCH("Poznań Główny",$B7:$B46,0))</f>
        <v>57.033999999999992</v>
      </c>
      <c r="DM47" s="263">
        <f t="array" ref="DM47">INDEX($A7:$A46,MATCH(FALSE,ISBLANK(DM7:DM46),0))-INDEX($A7:$A46,MATCH("Poznań Główny",$B7:$B46,0))</f>
        <v>24.506999999999991</v>
      </c>
      <c r="DN47" s="263">
        <f t="array" ref="DN47">INDEX($A7:$A46,MATCH(FALSE,ISBLANK(DN7:DN46),0))-INDEX($A7:$A46,MATCH("Poznań Główny",$B7:$B46,0))</f>
        <v>57.033999999999992</v>
      </c>
      <c r="DO47" s="263">
        <f t="array" ref="DO47">INDEX($A7:$A46,MATCH(FALSE,ISBLANK(DO7:DO46),0))-INDEX($A7:$A46,MATCH("Poznań Główny",$B7:$B46,0))</f>
        <v>24.506999999999991</v>
      </c>
      <c r="DP47" s="263">
        <f t="array" ref="DP47">INDEX($A7:$A46,MATCH(FALSE,ISBLANK(DP7:DP46),0))-INDEX($A7:$A46,MATCH("Poznań Główny",$B7:$B46,0))</f>
        <v>57.033999999999992</v>
      </c>
      <c r="DQ47" s="263" t="e">
        <f t="array" ref="DQ47">INDEX($A7:$A46,MATCH(FALSE,ISBLANK(DQ7:DQ46),0))-INDEX($A7:$A46,MATCH("Poznań Główny",$B7:$B46,0))</f>
        <v>#N/A</v>
      </c>
      <c r="DR47" s="263" t="e">
        <f t="array" ref="DR47">INDEX($A7:$A46,MATCH(FALSE,ISBLANK(DR7:DR46),0))-INDEX($A7:$A46,MATCH("Poznań Główny",$B7:$B46,0))</f>
        <v>#N/A</v>
      </c>
      <c r="DS47" s="263" t="e">
        <f t="array" ref="DS47">INDEX($A7:$A46,MATCH(FALSE,ISBLANK(DS7:DS46),0))-INDEX($A7:$A46,MATCH("Poznań Główny",$B7:$B46,0))</f>
        <v>#N/A</v>
      </c>
      <c r="DT47" s="263" t="e">
        <f t="array" ref="DT47">INDEX($A7:$A46,MATCH(FALSE,ISBLANK(DT7:DT46),0))-INDEX($A7:$A46,MATCH("Poznań Główny",$B7:$B46,0))</f>
        <v>#N/A</v>
      </c>
      <c r="DU47" s="263" t="e">
        <f t="array" ref="DU47">INDEX($A7:$A46,MATCH(FALSE,ISBLANK(DU7:DU46),0))-INDEX($A7:$A46,MATCH("Poznań Główny",$B7:$B46,0))</f>
        <v>#N/A</v>
      </c>
      <c r="DV47" s="263" t="e">
        <f t="array" ref="DV47">INDEX($A7:$A46,MATCH(FALSE,ISBLANK(DV7:DV46),0))-INDEX($A7:$A46,MATCH("Poznań Główny",$B7:$B46,0))</f>
        <v>#N/A</v>
      </c>
      <c r="DW47" s="263" t="e">
        <f t="array" ref="DW47">INDEX($A7:$A46,MATCH(FALSE,ISBLANK(DW7:DW46),0))-INDEX($A7:$A46,MATCH("Poznań Główny",$B7:$B46,0))</f>
        <v>#N/A</v>
      </c>
      <c r="DX47" s="263" t="e">
        <f t="array" ref="DX47">INDEX($A7:$A46,MATCH(FALSE,ISBLANK(DX7:DX46),0))-INDEX($A7:$A46,MATCH("Poznań Główny",$B7:$B46,0))</f>
        <v>#N/A</v>
      </c>
      <c r="DY47" s="263" t="e">
        <f t="array" ref="DY47">INDEX($A7:$A46,MATCH(FALSE,ISBLANK(DY7:DY46),0))-INDEX($A7:$A46,MATCH("Poznań Główny",$B7:$B46,0))</f>
        <v>#N/A</v>
      </c>
      <c r="DZ47" s="263" t="e">
        <f t="array" ref="DZ47">INDEX($A7:$A46,MATCH(FALSE,ISBLANK(DZ7:DZ46),0))-INDEX($A7:$A46,MATCH("Poznań Główny",$B7:$B46,0))</f>
        <v>#N/A</v>
      </c>
      <c r="EA47" s="263" t="e">
        <f t="array" ref="EA47">INDEX($A7:$A46,MATCH(FALSE,ISBLANK(EA7:EA46),0))-INDEX($A7:$A46,MATCH("Poznań Główny",$B7:$B46,0))</f>
        <v>#N/A</v>
      </c>
      <c r="EB47" s="263" t="e">
        <f t="array" ref="EB47">INDEX($A7:$A46,MATCH(FALSE,ISBLANK(EB7:EB46),0))-INDEX($A7:$A46,MATCH("Poznań Główny",$B7:$B46,0))</f>
        <v>#N/A</v>
      </c>
      <c r="EC47" s="263" t="e">
        <f t="array" ref="EC47">INDEX($A7:$A46,MATCH(FALSE,ISBLANK(EC7:EC46),0))-INDEX($A7:$A46,MATCH("Poznań Główny",$B7:$B46,0))</f>
        <v>#N/A</v>
      </c>
      <c r="ED47" s="263" t="e">
        <f t="array" ref="ED47">INDEX($A7:$A46,MATCH(FALSE,ISBLANK(ED7:ED46),0))-INDEX($A7:$A46,MATCH("Poznań Główny",$B7:$B46,0))</f>
        <v>#N/A</v>
      </c>
      <c r="EE47" s="263" t="e">
        <f t="array" ref="EE47">INDEX($A7:$A46,MATCH(FALSE,ISBLANK(EE7:EE46),0))-INDEX($A7:$A46,MATCH("Poznań Główny",$B7:$B46,0))</f>
        <v>#N/A</v>
      </c>
      <c r="EF47" s="263" t="e">
        <f t="array" ref="EF47">INDEX($A7:$A46,MATCH(FALSE,ISBLANK(EF7:EF46),0))-INDEX($A7:$A46,MATCH("Poznań Główny",$B7:$B46,0))</f>
        <v>#N/A</v>
      </c>
      <c r="EG47" s="263" t="e">
        <f t="array" ref="EG47">INDEX($A7:$A46,MATCH(FALSE,ISBLANK(EG7:EG46),0))-INDEX($A7:$A46,MATCH("Poznań Główny",$B7:$B46,0))</f>
        <v>#N/A</v>
      </c>
      <c r="EH47" s="263" t="e">
        <f t="array" ref="EH47">INDEX($A7:$A46,MATCH(FALSE,ISBLANK(EH7:EH46),0))-INDEX($A7:$A46,MATCH("Poznań Główny",$B7:$B46,0))</f>
        <v>#N/A</v>
      </c>
      <c r="EI47" s="263" t="e">
        <f t="array" ref="EI47">INDEX($A7:$A46,MATCH(FALSE,ISBLANK(EI7:EI46),0))-INDEX($A7:$A46,MATCH("Poznań Główny",$B7:$B46,0))</f>
        <v>#N/A</v>
      </c>
      <c r="EJ47" s="263" t="e">
        <f t="array" ref="EJ47">INDEX($A7:$A46,MATCH(FALSE,ISBLANK(EJ7:EJ46),0))-INDEX($A7:$A46,MATCH("Poznań Główny",$B7:$B46,0))</f>
        <v>#N/A</v>
      </c>
      <c r="EK47" s="263" t="e">
        <f t="array" ref="EK47">INDEX($A7:$A46,MATCH(FALSE,ISBLANK(EK7:EK46),0))-INDEX($A7:$A46,MATCH("Poznań Główny",$B7:$B46,0))</f>
        <v>#N/A</v>
      </c>
      <c r="EL47" s="263" t="e">
        <f t="array" ref="EL47">INDEX($A7:$A46,MATCH(FALSE,ISBLANK(EL7:EL46),0))-INDEX($A7:$A46,MATCH("Poznań Główny",$B7:$B46,0))</f>
        <v>#N/A</v>
      </c>
      <c r="EM47" s="263" t="e">
        <f t="array" ref="EM47">INDEX($A7:$A46,MATCH(FALSE,ISBLANK(EM7:EM46),0))-INDEX($A7:$A46,MATCH("Poznań Główny",$B7:$B46,0))</f>
        <v>#N/A</v>
      </c>
      <c r="EN47" s="263" t="e">
        <f t="array" ref="EN47">INDEX($A7:$A46,MATCH(FALSE,ISBLANK(EN7:EN46),0))-INDEX($A7:$A46,MATCH("Poznań Główny",$B7:$B46,0))</f>
        <v>#N/A</v>
      </c>
      <c r="EO47" s="263" t="e">
        <f t="array" ref="EO47">INDEX($A7:$A46,MATCH(FALSE,ISBLANK(EO7:EO46),0))-INDEX($A7:$A46,MATCH("Poznań Główny",$B7:$B46,0))</f>
        <v>#N/A</v>
      </c>
      <c r="EP47" s="263" t="e">
        <f t="array" ref="EP47">INDEX($A7:$A46,MATCH(FALSE,ISBLANK(EP7:EP46),0))-INDEX($A7:$A46,MATCH("Poznań Główny",$B7:$B46,0))</f>
        <v>#N/A</v>
      </c>
      <c r="EQ47" s="263" t="e">
        <f t="array" ref="EQ47">INDEX($A7:$A46,MATCH(FALSE,ISBLANK(EQ7:EQ46),0))-INDEX($A7:$A46,MATCH("Poznań Główny",$B7:$B46,0))</f>
        <v>#N/A</v>
      </c>
      <c r="ER47" s="263" t="e">
        <f t="array" ref="ER47">INDEX($A7:$A46,MATCH(FALSE,ISBLANK(ER7:ER46),0))-INDEX($A7:$A46,MATCH("Poznań Główny",$B7:$B46,0))</f>
        <v>#N/A</v>
      </c>
      <c r="ES47" s="263" t="e">
        <f t="array" ref="ES47">INDEX($A7:$A46,MATCH(FALSE,ISBLANK(ES7:ES46),0))-INDEX($A7:$A46,MATCH("Poznań Główny",$B7:$B46,0))</f>
        <v>#N/A</v>
      </c>
      <c r="ET47" s="263" t="e">
        <f t="array" ref="ET47">INDEX($A7:$A46,MATCH(FALSE,ISBLANK(ET7:ET46),0))-INDEX($A7:$A46,MATCH("Poznań Główny",$B7:$B46,0))</f>
        <v>#N/A</v>
      </c>
      <c r="EU47" s="263" t="e">
        <f t="array" ref="EU47">INDEX($A7:$A46,MATCH(FALSE,ISBLANK(EU7:EU46),0))-INDEX($A7:$A46,MATCH("Poznań Główny",$B7:$B46,0))</f>
        <v>#N/A</v>
      </c>
      <c r="EV47" s="263" t="e">
        <f t="array" ref="EV47">INDEX($A7:$A46,MATCH(FALSE,ISBLANK(EV7:EV46),0))-INDEX($A7:$A46,MATCH("Poznań Główny",$B7:$B46,0))</f>
        <v>#N/A</v>
      </c>
      <c r="EW47" s="263" t="e">
        <f t="array" ref="EW47">INDEX($A7:$A46,MATCH(FALSE,ISBLANK(EW7:EW46),0))-INDEX($A7:$A46,MATCH("Poznań Główny",$B7:$B46,0))</f>
        <v>#N/A</v>
      </c>
      <c r="EX47" s="263" t="e">
        <f t="array" ref="EX47">INDEX($A7:$A46,MATCH(FALSE,ISBLANK(EX7:EX46),0))-INDEX($A7:$A46,MATCH("Poznań Główny",$B7:$B46,0))</f>
        <v>#N/A</v>
      </c>
      <c r="EY47" s="263" t="e">
        <f t="array" ref="EY47">INDEX($A7:$A46,MATCH(FALSE,ISBLANK(EY7:EY46),0))-INDEX($A7:$A46,MATCH("Poznań Główny",$B7:$B46,0))</f>
        <v>#N/A</v>
      </c>
      <c r="EZ47" s="263" t="e">
        <f t="array" ref="EZ47">INDEX($A7:$A46,MATCH(FALSE,ISBLANK(EZ7:EZ46),0))-INDEX($A7:$A46,MATCH("Poznań Główny",$B7:$B46,0))</f>
        <v>#N/A</v>
      </c>
      <c r="FA47" s="263" t="e">
        <f t="array" ref="FA47">INDEX($A7:$A46,MATCH(FALSE,ISBLANK(FA7:FA46),0))-INDEX($A7:$A46,MATCH("Poznań Główny",$B7:$B46,0))</f>
        <v>#N/A</v>
      </c>
      <c r="FB47" s="263" t="e">
        <f t="array" ref="FB47">INDEX($A7:$A46,MATCH(FALSE,ISBLANK(FB7:FB46),0))-INDEX($A7:$A46,MATCH("Poznań Główny",$B7:$B46,0))</f>
        <v>#N/A</v>
      </c>
      <c r="FC47" s="263" t="e">
        <f t="array" ref="FC47">INDEX($A7:$A46,MATCH(FALSE,ISBLANK(FC7:FC46),0))-INDEX($A7:$A46,MATCH("Poznań Główny",$B7:$B46,0))</f>
        <v>#N/A</v>
      </c>
      <c r="FD47" s="263" t="e">
        <f t="array" ref="FD47">INDEX($A7:$A46,MATCH(FALSE,ISBLANK(FD7:FD46),0))-INDEX($A7:$A46,MATCH("Poznań Główny",$B7:$B46,0))</f>
        <v>#N/A</v>
      </c>
      <c r="FE47" s="263" t="e">
        <f t="array" ref="FE47">INDEX($A7:$A46,MATCH(FALSE,ISBLANK(FE7:FE46),0))-INDEX($A7:$A46,MATCH("Poznań Główny",$B7:$B46,0))</f>
        <v>#N/A</v>
      </c>
      <c r="FF47" s="263" t="e">
        <f t="array" ref="FF47">INDEX($A7:$A46,MATCH(FALSE,ISBLANK(FF7:FF46),0))-INDEX($A7:$A46,MATCH("Poznań Główny",$B7:$B46,0))</f>
        <v>#N/A</v>
      </c>
      <c r="FG47" s="263" t="e">
        <f t="array" ref="FG47">INDEX($A7:$A46,MATCH(FALSE,ISBLANK(FG7:FG46),0))-INDEX($A7:$A46,MATCH("Poznań Główny",$B7:$B46,0))</f>
        <v>#N/A</v>
      </c>
      <c r="FH47" s="263" t="e">
        <f t="array" ref="FH47">INDEX($A7:$A46,MATCH(FALSE,ISBLANK(FH7:FH46),0))-INDEX($A7:$A46,MATCH("Poznań Główny",$B7:$B46,0))</f>
        <v>#N/A</v>
      </c>
      <c r="FI47" s="263" t="e">
        <f t="array" ref="FI47">INDEX($A7:$A46,MATCH(FALSE,ISBLANK(FI7:FI46),0))-INDEX($A7:$A46,MATCH("Poznań Główny",$B7:$B46,0))</f>
        <v>#N/A</v>
      </c>
      <c r="FJ47" s="263" t="e">
        <f t="array" ref="FJ47">INDEX($A7:$A46,MATCH(FALSE,ISBLANK(FJ7:FJ46),0))-INDEX($A7:$A46,MATCH("Poznań Główny",$B7:$B46,0))</f>
        <v>#N/A</v>
      </c>
      <c r="FK47" s="263" t="e">
        <f t="array" ref="FK47">INDEX($A7:$A46,MATCH(FALSE,ISBLANK(FK7:FK46),0))-INDEX($A7:$A46,MATCH("Poznań Główny",$B7:$B46,0))</f>
        <v>#N/A</v>
      </c>
      <c r="FL47" s="263" t="e">
        <f t="array" ref="FL47">INDEX($A7:$A46,MATCH(FALSE,ISBLANK(FL7:FL46),0))-INDEX($A7:$A46,MATCH("Poznań Główny",$B7:$B46,0))</f>
        <v>#N/A</v>
      </c>
      <c r="FM47" s="263" t="e">
        <f t="array" ref="FM47">INDEX($A7:$A46,MATCH(FALSE,ISBLANK(FM7:FM46),0))-INDEX($A7:$A46,MATCH("Poznań Główny",$B7:$B46,0))</f>
        <v>#N/A</v>
      </c>
      <c r="FN47" s="263" t="e">
        <f t="array" ref="FN47">INDEX($A7:$A46,MATCH(FALSE,ISBLANK(FN7:FN46),0))-INDEX($A7:$A46,MATCH("Poznań Główny",$B7:$B46,0))</f>
        <v>#N/A</v>
      </c>
      <c r="FO47" s="263" t="e">
        <f t="array" ref="FO47">INDEX($A7:$A46,MATCH(FALSE,ISBLANK(FO7:FO46),0))-INDEX($A7:$A46,MATCH("Poznań Główny",$B7:$B46,0))</f>
        <v>#N/A</v>
      </c>
      <c r="FP47" s="263" t="e">
        <f t="array" ref="FP47">INDEX($A7:$A46,MATCH(FALSE,ISBLANK(FP7:FP46),0))-INDEX($A7:$A46,MATCH("Poznań Główny",$B7:$B46,0))</f>
        <v>#N/A</v>
      </c>
      <c r="FQ47" s="263" t="e">
        <f t="array" ref="FQ47">INDEX($A7:$A46,MATCH(FALSE,ISBLANK(FQ7:FQ46),0))-INDEX($A7:$A46,MATCH("Poznań Główny",$B7:$B46,0))</f>
        <v>#N/A</v>
      </c>
      <c r="FR47" s="263" t="e">
        <f t="array" ref="FR47">INDEX($A7:$A46,MATCH(FALSE,ISBLANK(FR7:FR46),0))-INDEX($A7:$A46,MATCH("Poznań Główny",$B7:$B46,0))</f>
        <v>#N/A</v>
      </c>
      <c r="FS47" s="263" t="e">
        <f t="array" ref="FS47">INDEX($A7:$A46,MATCH(FALSE,ISBLANK(FS7:FS46),0))-INDEX($A7:$A46,MATCH("Poznań Główny",$B7:$B46,0))</f>
        <v>#N/A</v>
      </c>
      <c r="FT47" s="263" t="e">
        <f t="array" ref="FT47">INDEX($A7:$A46,MATCH(FALSE,ISBLANK(FT7:FT46),0))-INDEX($A7:$A46,MATCH("Poznań Główny",$B7:$B46,0))</f>
        <v>#N/A</v>
      </c>
      <c r="FU47" s="263" t="e">
        <f t="array" ref="FU47">INDEX($A7:$A46,MATCH(FALSE,ISBLANK(FU7:FU46),0))-INDEX($A7:$A46,MATCH("Poznań Główny",$B7:$B46,0))</f>
        <v>#N/A</v>
      </c>
      <c r="FV47" s="263" t="e">
        <f t="array" ref="FV47">INDEX($A7:$A46,MATCH(FALSE,ISBLANK(FV7:FV46),0))-INDEX($A7:$A46,MATCH("Poznań Główny",$B7:$B46,0))</f>
        <v>#N/A</v>
      </c>
      <c r="FW47" s="263" t="e">
        <f t="array" ref="FW47">INDEX($A7:$A46,MATCH(FALSE,ISBLANK(FW7:FW46),0))-INDEX($A7:$A46,MATCH("Poznań Główny",$B7:$B46,0))</f>
        <v>#N/A</v>
      </c>
      <c r="FX47" s="263" t="e">
        <f t="array" ref="FX47">INDEX($A7:$A46,MATCH(FALSE,ISBLANK(FX7:FX46),0))-INDEX($A7:$A46,MATCH("Poznań Główny",$B7:$B46,0))</f>
        <v>#N/A</v>
      </c>
      <c r="FY47" s="263" t="e">
        <f t="array" ref="FY47">INDEX($A7:$A46,MATCH(FALSE,ISBLANK(FY7:FY46),0))-INDEX($A7:$A46,MATCH("Poznań Główny",$B7:$B46,0))</f>
        <v>#N/A</v>
      </c>
      <c r="FZ47" s="263" t="e">
        <f t="array" ref="FZ47">INDEX($A7:$A46,MATCH(FALSE,ISBLANK(FZ7:FZ46),0))-INDEX($A7:$A46,MATCH("Poznań Główny",$B7:$B46,0))</f>
        <v>#N/A</v>
      </c>
      <c r="GA47" s="263" t="e">
        <f t="array" ref="GA47">INDEX($A7:$A46,MATCH(FALSE,ISBLANK(GA7:GA46),0))-INDEX($A7:$A46,MATCH("Poznań Główny",$B7:$B46,0))</f>
        <v>#N/A</v>
      </c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</row>
    <row r="48" spans="1:196" s="390" customFormat="1">
      <c r="D48" s="392">
        <f t="array" ref="D48">ABS(INDEX($A7:$A46,MATCH("Poznań Główny",$B7:$B46,0))-INDEX($A7:$A46, MAX(IF(ISBLANK(D7:D46), 0, ROW(D7:D46))) - ROW(D7:D46)+1))</f>
        <v>0</v>
      </c>
      <c r="E48" s="392">
        <f t="array" ref="E48">ABS(INDEX($A7:$A46,MATCH("Poznań Główny",$B7:$B46,0))-INDEX($A7:$A46, MAX(IF(ISBLANK(E7:E46), 0, ROW(E7:E46))) - ROW(E7:E46)+1))</f>
        <v>0</v>
      </c>
      <c r="F48" s="392">
        <f t="array" ref="F48">ABS(INDEX($A7:$A46,MATCH("Poznań Główny",$B7:$B46,0))-INDEX($A7:$A46, MAX(IF(ISBLANK(F7:F46), 0, ROW(F7:F46))) - ROW(F7:F46)+1))</f>
        <v>0</v>
      </c>
      <c r="G48" s="392">
        <f t="array" ref="G48">ABS(INDEX($A7:$A46,MATCH("Poznań Główny",$B7:$B46,0))-INDEX($A7:$A46, MAX(IF(ISBLANK(G7:G46), 0, ROW(G7:G46))) - ROW(G7:G46)+1))</f>
        <v>0</v>
      </c>
      <c r="H48" s="392">
        <f t="array" ref="H48">ABS(INDEX($A7:$A46,MATCH("Poznań Główny",$B7:$B46,0))-INDEX($A7:$A46, MAX(IF(ISBLANK(H7:H46), 0, ROW(H7:H46))) - ROW(H7:H46)+1))</f>
        <v>0</v>
      </c>
      <c r="I48" s="392">
        <f t="array" ref="I48">ABS(INDEX($A7:$A46,MATCH("Poznań Główny",$B7:$B46,0))-INDEX($A7:$A46, MAX(IF(ISBLANK(I7:I46), 0, ROW(I7:I46))) - ROW(I7:I46)+1))</f>
        <v>0</v>
      </c>
      <c r="J48" s="392">
        <f t="array" ref="J48">ABS(INDEX($A7:$A46,MATCH("Poznań Główny",$B7:$B46,0))-INDEX($A7:$A46, MAX(IF(ISBLANK(J7:J46), 0, ROW(J7:J46))) - ROW(J7:J46)+1))</f>
        <v>0</v>
      </c>
      <c r="K48" s="392">
        <f t="array" ref="K48">ABS(INDEX($A7:$A46,MATCH("Poznań Główny",$B7:$B46,0))-INDEX($A7:$A46, MAX(IF(ISBLANK(K7:K46), 0, ROW(K7:K46))) - ROW(K7:K46)+1))</f>
        <v>0</v>
      </c>
      <c r="L48" s="392">
        <f t="array" ref="L48">ABS(INDEX($A7:$A46,MATCH("Poznań Główny",$B7:$B46,0))-INDEX($A7:$A46, MAX(IF(ISBLANK(L7:L46), 0, ROW(L7:L46))) - ROW(L7:L46)+1))</f>
        <v>0</v>
      </c>
      <c r="M48" s="392">
        <f t="array" ref="M48">ABS(INDEX($A7:$A46,MATCH("Poznań Główny",$B7:$B46,0))-INDEX($A7:$A46, MAX(IF(ISBLANK(M7:M46), 0, ROW(M7:M46))) - ROW(M7:M46)+1))</f>
        <v>0</v>
      </c>
      <c r="N48" s="392">
        <f t="array" ref="N48">ABS(INDEX($A7:$A46,MATCH("Poznań Główny",$B7:$B46,0))-INDEX($A7:$A46, MAX(IF(ISBLANK(N7:N46), 0, ROW(N7:N46))) - ROW(N7:N46)+1))</f>
        <v>0</v>
      </c>
      <c r="O48" s="392">
        <f t="array" ref="O48">ABS(INDEX($A7:$A46,MATCH("Poznań Główny",$B7:$B46,0))-INDEX($A7:$A46, MAX(IF(ISBLANK(O7:O46), 0, ROW(O7:O46))) - ROW(O7:O46)+1))</f>
        <v>0</v>
      </c>
      <c r="P48" s="392">
        <f t="array" ref="P48">ABS(INDEX($A7:$A46,MATCH("Poznań Główny",$B7:$B46,0))-INDEX($A7:$A46, MAX(IF(ISBLANK(P7:P46), 0, ROW(P7:P46))) - ROW(P7:P46)+1))</f>
        <v>0</v>
      </c>
      <c r="Q48" s="392">
        <f t="array" ref="Q48">ABS(INDEX($A7:$A46,MATCH("Poznań Główny",$B7:$B46,0))-INDEX($A7:$A46, MAX(IF(ISBLANK(Q7:Q46), 0, ROW(Q7:Q46))) - ROW(Q7:Q46)+1))</f>
        <v>0</v>
      </c>
      <c r="R48" s="392">
        <f t="array" ref="R48">ABS(INDEX($A7:$A46,MATCH("Poznań Główny",$B7:$B46,0))-INDEX($A7:$A46, MAX(IF(ISBLANK(R7:R46), 0, ROW(R7:R46))) - ROW(R7:R46)+1))</f>
        <v>0</v>
      </c>
      <c r="S48" s="392">
        <f t="array" ref="S48">ABS(INDEX($A7:$A46,MATCH("Poznań Główny",$B7:$B46,0))-INDEX($A7:$A46, MAX(IF(ISBLANK(S7:S46), 0, ROW(S7:S46))) - ROW(S7:S46)+1))</f>
        <v>0</v>
      </c>
      <c r="T48" s="392">
        <f t="array" ref="T48">ABS(INDEX($A7:$A46,MATCH("Poznań Główny",$B7:$B46,0))-INDEX($A7:$A46, MAX(IF(ISBLANK(T7:T46), 0, ROW(T7:T46))) - ROW(T7:T46)+1))</f>
        <v>0</v>
      </c>
      <c r="U48" s="392">
        <f t="array" ref="U48">ABS(INDEX($A7:$A46,MATCH("Poznań Główny",$B7:$B46,0))-INDEX($A7:$A46, MAX(IF(ISBLANK(U7:U46), 0, ROW(U7:U46))) - ROW(U7:U46)+1))</f>
        <v>0</v>
      </c>
      <c r="V48" s="392">
        <f t="array" ref="V48">ABS(INDEX($A7:$A46,MATCH("Poznań Główny",$B7:$B46,0))-INDEX($A7:$A46, MAX(IF(ISBLANK(V7:V46), 0, ROW(V7:V46))) - ROW(V7:V46)+1))</f>
        <v>0</v>
      </c>
      <c r="W48" s="392">
        <f t="array" ref="W48">ABS(INDEX($A7:$A46,MATCH("Poznań Główny",$B7:$B46,0))-INDEX($A7:$A46, MAX(IF(ISBLANK(W7:W46), 0, ROW(W7:W46))) - ROW(W7:W46)+1))</f>
        <v>0</v>
      </c>
      <c r="X48" s="392">
        <f t="array" ref="X48">ABS(INDEX($A7:$A46,MATCH("Poznań Główny",$B7:$B46,0))-INDEX($A7:$A46, MAX(IF(ISBLANK(X7:X46), 0, ROW(X7:X46))) - ROW(X7:X46)+1))</f>
        <v>0</v>
      </c>
      <c r="Y48" s="392">
        <f t="array" ref="Y48">ABS(INDEX($A7:$A46,MATCH("Poznań Główny",$B7:$B46,0))-INDEX($A7:$A46, MAX(IF(ISBLANK(Y7:Y46), 0, ROW(Y7:Y46))) - ROW(Y7:Y46)+1))</f>
        <v>0</v>
      </c>
      <c r="Z48" s="392">
        <f t="array" ref="Z48">ABS(INDEX($A7:$A46,MATCH("Poznań Główny",$B7:$B46,0))-INDEX($A7:$A46, MAX(IF(ISBLANK(Z7:Z46), 0, ROW(Z7:Z46))) - ROW(Z7:Z46)+1))</f>
        <v>0</v>
      </c>
      <c r="AA48" s="392">
        <f t="array" ref="AA48">ABS(INDEX($A7:$A46,MATCH("Poznań Główny",$B7:$B46,0))-INDEX($A7:$A46, MAX(IF(ISBLANK(AA7:AA46), 0, ROW(AA7:AA46))) - ROW(AA7:AA46)+1))</f>
        <v>0</v>
      </c>
      <c r="AB48" s="392">
        <f t="array" ref="AB48">ABS(INDEX($A7:$A46,MATCH("Poznań Główny",$B7:$B46,0))-INDEX($A7:$A46, MAX(IF(ISBLANK(AB7:AB46), 0, ROW(AB7:AB46))) - ROW(AB7:AB46)+1))</f>
        <v>0</v>
      </c>
      <c r="AC48" s="392" t="e">
        <f t="array" ref="AC48">ABS(INDEX($A7:$A46,MATCH("Poznań Główny",$B7:$B46,0))-INDEX($A7:$A46, MAX(IF(ISBLANK(AC7:AC46), 0, ROW(AC7:AC46))) - ROW(AC7:AC46)+1))</f>
        <v>#VALUE!</v>
      </c>
      <c r="AD48" s="392" t="e">
        <f t="array" ref="AD48">ABS(INDEX($A7:$A46,MATCH("Poznań Główny",$B7:$B46,0))-INDEX($A7:$A46, MAX(IF(ISBLANK(AD7:AD46), 0, ROW(AD7:AD46))) - ROW(AD7:AD46)+1))</f>
        <v>#VALUE!</v>
      </c>
      <c r="AE48" s="392" t="e">
        <f t="array" ref="AE48">ABS(INDEX($A7:$A46,MATCH("Poznań Główny",$B7:$B46,0))-INDEX($A7:$A46, MAX(IF(ISBLANK(AE7:AE46), 0, ROW(AE7:AE46))) - ROW(AE7:AE46)+1))</f>
        <v>#VALUE!</v>
      </c>
      <c r="AF48" s="392" t="e">
        <f t="array" ref="AF48">ABS(INDEX($A7:$A46,MATCH("Poznań Główny",$B7:$B46,0))-INDEX($A7:$A46, MAX(IF(ISBLANK(AF7:AF46), 0, ROW(AF7:AF46))) - ROW(AF7:AF46)+1))</f>
        <v>#VALUE!</v>
      </c>
      <c r="AG48" s="392" t="e">
        <f t="array" ref="AG48">ABS(INDEX($A7:$A46,MATCH("Poznań Główny",$B7:$B46,0))-INDEX($A7:$A46, MAX(IF(ISBLANK(AG7:AG46), 0, ROW(AG7:AG46))) - ROW(AG7:AG46)+1))</f>
        <v>#VALUE!</v>
      </c>
      <c r="AH48" s="392" t="e">
        <f t="array" ref="AH48">ABS(INDEX($A7:$A46,MATCH("Poznań Główny",$B7:$B46,0))-INDEX($A7:$A46, MAX(IF(ISBLANK(AH7:AH46), 0, ROW(AH7:AH46))) - ROW(AH7:AH46)+1))</f>
        <v>#VALUE!</v>
      </c>
      <c r="AI48" s="392" t="e">
        <f t="array" ref="AI48">ABS(INDEX($A7:$A46,MATCH("Poznań Główny",$B7:$B46,0))-INDEX($A7:$A46, MAX(IF(ISBLANK(AI7:AI46), 0, ROW(AI7:AI46))) - ROW(AI7:AI46)+1))</f>
        <v>#VALUE!</v>
      </c>
      <c r="AJ48" s="392" t="e">
        <f t="array" ref="AJ48">ABS(INDEX($A7:$A46,MATCH("Poznań Główny",$B7:$B46,0))-INDEX($A7:$A46, MAX(IF(ISBLANK(AJ7:AJ46), 0, ROW(AJ7:AJ46))) - ROW(AJ7:AJ46)+1))</f>
        <v>#VALUE!</v>
      </c>
      <c r="AK48" s="392" t="e">
        <f t="array" ref="AK48">ABS(INDEX($A7:$A46,MATCH("Poznań Główny",$B7:$B46,0))-INDEX($A7:$A46, MAX(IF(ISBLANK(AK7:AK46), 0, ROW(AK7:AK46))) - ROW(AK7:AK46)+1))</f>
        <v>#VALUE!</v>
      </c>
      <c r="AL48" s="392" t="e">
        <f t="array" ref="AL48">ABS(INDEX($A7:$A46,MATCH("Poznań Główny",$B7:$B46,0))-INDEX($A7:$A46, MAX(IF(ISBLANK(AL7:AL46), 0, ROW(AL7:AL46))) - ROW(AL7:AL46)+1))</f>
        <v>#VALUE!</v>
      </c>
      <c r="AM48" s="392" t="e">
        <f t="array" ref="AM48">ABS(INDEX($A7:$A46,MATCH("Poznań Główny",$B7:$B46,0))-INDEX($A7:$A46, MAX(IF(ISBLANK(AM7:AM46), 0, ROW(AM7:AM46))) - ROW(AM7:AM46)+1))</f>
        <v>#VALUE!</v>
      </c>
      <c r="AN48" s="392" t="e">
        <f t="array" ref="AN48">ABS(INDEX($A7:$A46,MATCH("Poznań Główny",$B7:$B46,0))-INDEX($A7:$A46, MAX(IF(ISBLANK(AN7:AN46), 0, ROW(AN7:AN46))) - ROW(AN7:AN46)+1))</f>
        <v>#VALUE!</v>
      </c>
      <c r="AO48" s="392" t="e">
        <f t="array" ref="AO48">ABS(INDEX($A7:$A46,MATCH("Poznań Główny",$B7:$B46,0))-INDEX($A7:$A46, MAX(IF(ISBLANK(AO7:AO46), 0, ROW(AO7:AO46))) - ROW(AO7:AO46)+1))</f>
        <v>#VALUE!</v>
      </c>
      <c r="AP48" s="392" t="e">
        <f t="array" ref="AP48">ABS(INDEX($A7:$A46,MATCH("Poznań Główny",$B7:$B46,0))-INDEX($A7:$A46, MAX(IF(ISBLANK(AP7:AP46), 0, ROW(AP7:AP46))) - ROW(AP7:AP46)+1))</f>
        <v>#VALUE!</v>
      </c>
      <c r="AQ48" s="392" t="e">
        <f t="array" ref="AQ48">ABS(INDEX($A7:$A46,MATCH("Poznań Główny",$B7:$B46,0))-INDEX($A7:$A46, MAX(IF(ISBLANK(AQ7:AQ46), 0, ROW(AQ7:AQ46))) - ROW(AQ7:AQ46)+1))</f>
        <v>#VALUE!</v>
      </c>
      <c r="AR48" s="392" t="e">
        <f t="array" ref="AR48">ABS(INDEX($A7:$A46,MATCH("Poznań Główny",$B7:$B46,0))-INDEX($A7:$A46, MAX(IF(ISBLANK(AR7:AR46), 0, ROW(AR7:AR46))) - ROW(AR7:AR46)+1))</f>
        <v>#VALUE!</v>
      </c>
      <c r="AS48" s="392" t="e">
        <f t="array" ref="AS48">ABS(INDEX($A7:$A46,MATCH("Poznań Główny",$B7:$B46,0))-INDEX($A7:$A46, MAX(IF(ISBLANK(AS7:AS46), 0, ROW(AS7:AS46))) - ROW(AS7:AS46)+1))</f>
        <v>#VALUE!</v>
      </c>
      <c r="AT48" s="392" t="e">
        <f t="array" ref="AT48">ABS(INDEX($A7:$A46,MATCH("Poznań Główny",$B7:$B46,0))-INDEX($A7:$A46, MAX(IF(ISBLANK(AT7:AT46), 0, ROW(AT7:AT46))) - ROW(AT7:AT46)+1))</f>
        <v>#VALUE!</v>
      </c>
      <c r="AU48" s="392" t="e">
        <f t="array" ref="AU48">ABS(INDEX($A7:$A46,MATCH("Poznań Główny",$B7:$B46,0))-INDEX($A7:$A46, MAX(IF(ISBLANK(AU7:AU46), 0, ROW(AU7:AU46))) - ROW(AU7:AU46)+1))</f>
        <v>#VALUE!</v>
      </c>
      <c r="AV48" s="392" t="e">
        <f t="array" ref="AV48">ABS(INDEX($A7:$A46,MATCH("Poznań Główny",$B7:$B46,0))-INDEX($A7:$A46, MAX(IF(ISBLANK(AV7:AV46), 0, ROW(AV7:AV46))) - ROW(AV7:AV46)+1))</f>
        <v>#VALUE!</v>
      </c>
      <c r="AW48" s="392" t="e">
        <f t="array" ref="AW48">ABS(INDEX($A7:$A46,MATCH("Poznań Główny",$B7:$B46,0))-INDEX($A7:$A46, MAX(IF(ISBLANK(AW7:AW46), 0, ROW(AW7:AW46))) - ROW(AW7:AW46)+1))</f>
        <v>#VALUE!</v>
      </c>
      <c r="AX48" s="392" t="e">
        <f t="array" ref="AX48">ABS(INDEX($A7:$A46,MATCH("Poznań Główny",$B7:$B46,0))-INDEX($A7:$A46, MAX(IF(ISBLANK(AX7:AX46), 0, ROW(AX7:AX46))) - ROW(AX7:AX46)+1))</f>
        <v>#VALUE!</v>
      </c>
      <c r="AY48" s="392" t="e">
        <f t="array" ref="AY48">ABS(INDEX($A7:$A46,MATCH("Poznań Główny",$B7:$B46,0))-INDEX($A7:$A46, MAX(IF(ISBLANK(AY7:AY46), 0, ROW(AY7:AY46))) - ROW(AY7:AY46)+1))</f>
        <v>#VALUE!</v>
      </c>
      <c r="AZ48" s="392" t="e">
        <f t="array" ref="AZ48">ABS(INDEX($A7:$A46,MATCH("Poznań Główny",$B7:$B46,0))-INDEX($A7:$A46, MAX(IF(ISBLANK(AZ7:AZ46), 0, ROW(AZ7:AZ46))) - ROW(AZ7:AZ46)+1))</f>
        <v>#VALUE!</v>
      </c>
      <c r="BA48" s="392" t="e">
        <f t="array" ref="BA48">ABS(INDEX($A7:$A46,MATCH("Poznań Główny",$B7:$B46,0))-INDEX($A7:$A46, MAX(IF(ISBLANK(BA7:BA46), 0, ROW(BA7:BA46))) - ROW(BA7:BA46)+1))</f>
        <v>#VALUE!</v>
      </c>
      <c r="BB48" s="392" t="e">
        <f t="array" ref="BB48">ABS(INDEX($A7:$A46,MATCH("Poznań Główny",$B7:$B46,0))-INDEX($A7:$A46, MAX(IF(ISBLANK(BB7:BB46), 0, ROW(BB7:BB46))) - ROW(BB7:BB46)+1))</f>
        <v>#VALUE!</v>
      </c>
      <c r="BC48" s="392" t="e">
        <f t="array" ref="BC48">ABS(INDEX($A7:$A46,MATCH("Poznań Główny",$B7:$B46,0))-INDEX($A7:$A46, MAX(IF(ISBLANK(BC7:BC46), 0, ROW(BC7:BC46))) - ROW(BC7:BC46)+1))</f>
        <v>#VALUE!</v>
      </c>
      <c r="BD48" s="392" t="e">
        <f t="array" ref="BD48">ABS(INDEX($A7:$A46,MATCH("Poznań Główny",$B7:$B46,0))-INDEX($A7:$A46, MAX(IF(ISBLANK(BD7:BD46), 0, ROW(BD7:BD46))) - ROW(BD7:BD46)+1))</f>
        <v>#VALUE!</v>
      </c>
      <c r="BE48" s="392" t="e">
        <f t="array" ref="BE48">ABS(INDEX($A7:$A46,MATCH("Poznań Główny",$B7:$B46,0))-INDEX($A7:$A46, MAX(IF(ISBLANK(BE7:BE46), 0, ROW(BE7:BE46))) - ROW(BE7:BE46)+1))</f>
        <v>#VALUE!</v>
      </c>
      <c r="BF48" s="392" t="e">
        <f t="array" ref="BF48">ABS(INDEX($A7:$A46,MATCH("Poznań Główny",$B7:$B46,0))-INDEX($A7:$A46, MAX(IF(ISBLANK(BF7:BF46), 0, ROW(BF7:BF46))) - ROW(BF7:BF46)+1))</f>
        <v>#VALUE!</v>
      </c>
      <c r="BG48" s="392" t="e">
        <f t="array" ref="BG48">ABS(INDEX($A7:$A46,MATCH("Poznań Główny",$B7:$B46,0))-INDEX($A7:$A46, MAX(IF(ISBLANK(BG7:BG46), 0, ROW(BG7:BG46))) - ROW(BG7:BG46)+1))</f>
        <v>#VALUE!</v>
      </c>
      <c r="BH48" s="392" t="e">
        <f t="array" ref="BH48">ABS(INDEX($A7:$A46,MATCH("Poznań Główny",$B7:$B46,0))-INDEX($A7:$A46, MAX(IF(ISBLANK(BH7:BH46), 0, ROW(BH7:BH46))) - ROW(BH7:BH46)+1))</f>
        <v>#VALUE!</v>
      </c>
      <c r="BI48" s="392" t="e">
        <f t="array" ref="BI48">ABS(INDEX($A7:$A46,MATCH("Poznań Główny",$B7:$B46,0))-INDEX($A7:$A46, MAX(IF(ISBLANK(BI7:BI46), 0, ROW(BI7:BI46))) - ROW(BI7:BI46)+1))</f>
        <v>#VALUE!</v>
      </c>
      <c r="BJ48" s="392" t="e">
        <f t="array" ref="BJ48">ABS(INDEX($A7:$A46,MATCH("Poznań Główny",$B7:$B46,0))-INDEX($A7:$A46, MAX(IF(ISBLANK(BJ7:BJ46), 0, ROW(BJ7:BJ46))) - ROW(BJ7:BJ46)+1))</f>
        <v>#VALUE!</v>
      </c>
      <c r="BK48" s="392" t="e">
        <f t="array" ref="BK48">ABS(INDEX($A7:$A46,MATCH("Poznań Główny",$B7:$B46,0))-INDEX($A7:$A46, MAX(IF(ISBLANK(BK7:BK46), 0, ROW(BK7:BK46))) - ROW(BK7:BK46)+1))</f>
        <v>#VALUE!</v>
      </c>
      <c r="BL48" s="392" t="e">
        <f t="array" ref="BL48">ABS(INDEX($A7:$A46,MATCH("Poznań Główny",$B7:$B46,0))-INDEX($A7:$A46, MAX(IF(ISBLANK(BL7:BL46), 0, ROW(BL7:BL46))) - ROW(BL7:BL46)+1))</f>
        <v>#VALUE!</v>
      </c>
      <c r="BM48" s="392" t="e">
        <f t="array" ref="BM48">ABS(INDEX($A7:$A46,MATCH("Poznań Główny",$B7:$B46,0))-INDEX($A7:$A46, MAX(IF(ISBLANK(BM7:BM46), 0, ROW(BM7:BM46))) - ROW(BM7:BM46)+1))</f>
        <v>#VALUE!</v>
      </c>
      <c r="BN48" s="392" t="e">
        <f t="array" ref="BN48">ABS(INDEX($A7:$A46,MATCH("Poznań Główny",$B7:$B46,0))-INDEX($A7:$A46, MAX(IF(ISBLANK(BN7:BN46), 0, ROW(BN7:BN46))) - ROW(BN7:BN46)+1))</f>
        <v>#VALUE!</v>
      </c>
      <c r="BO48" s="392" t="e">
        <f t="array" ref="BO48">ABS(INDEX($A7:$A46,MATCH("Poznań Główny",$B7:$B46,0))-INDEX($A7:$A46, MAX(IF(ISBLANK(BO7:BO46), 0, ROW(BO7:BO46))) - ROW(BO7:BO46)+1))</f>
        <v>#VALUE!</v>
      </c>
      <c r="BP48" s="392" t="e">
        <f t="array" ref="BP48">ABS(INDEX($A7:$A46,MATCH("Poznań Główny",$B7:$B46,0))-INDEX($A7:$A46, MAX(IF(ISBLANK(BP7:BP46), 0, ROW(BP7:BP46))) - ROW(BP7:BP46)+1))</f>
        <v>#VALUE!</v>
      </c>
      <c r="BQ48" s="392" t="e">
        <f t="array" ref="BQ48">ABS(INDEX($A7:$A46,MATCH("Poznań Główny",$B7:$B46,0))-INDEX($A7:$A46, MAX(IF(ISBLANK(BQ7:BQ46), 0, ROW(BQ7:BQ46))) - ROW(BQ7:BQ46)+1))</f>
        <v>#VALUE!</v>
      </c>
      <c r="BR48" s="392" t="e">
        <f t="array" ref="BR48">ABS(INDEX($A7:$A46,MATCH("Poznań Główny",$B7:$B46,0))-INDEX($A7:$A46, MAX(IF(ISBLANK(BR7:BR46), 0, ROW(BR7:BR46))) - ROW(BR7:BR46)+1))</f>
        <v>#VALUE!</v>
      </c>
      <c r="BS48" s="392" t="e">
        <f t="array" ref="BS48">ABS(INDEX($A7:$A46,MATCH("Poznań Główny",$B7:$B46,0))-INDEX($A7:$A46, MAX(IF(ISBLANK(BS7:BS46), 0, ROW(BS7:BS46))) - ROW(BS7:BS46)+1))</f>
        <v>#VALUE!</v>
      </c>
      <c r="BT48" s="392" t="e">
        <f t="array" ref="BT48">ABS(INDEX($A7:$A46,MATCH("Poznań Główny",$B7:$B46,0))-INDEX($A7:$A46, MAX(IF(ISBLANK(BT7:BT46), 0, ROW(BT7:BT46))) - ROW(BT7:BT46)+1))</f>
        <v>#VALUE!</v>
      </c>
      <c r="BU48" s="392" t="e">
        <f t="array" ref="BU48">ABS(INDEX($A7:$A46,MATCH("Poznań Główny",$B7:$B46,0))-INDEX($A7:$A46, MAX(IF(ISBLANK(BU7:BU46), 0, ROW(BU7:BU46))) - ROW(BU7:BU46)+1))</f>
        <v>#VALUE!</v>
      </c>
      <c r="BV48" s="392" t="e">
        <f t="array" ref="BV48">ABS(INDEX($A7:$A46,MATCH("Poznań Główny",$B7:$B46,0))-INDEX($A7:$A46, MAX(IF(ISBLANK(BV7:BV46), 0, ROW(BV7:BV46))) - ROW(BV7:BV46)+1))</f>
        <v>#VALUE!</v>
      </c>
      <c r="BW48" s="392" t="e">
        <f t="array" ref="BW48">ABS(INDEX($A7:$A46,MATCH("Poznań Główny",$B7:$B46,0))-INDEX($A7:$A46, MAX(IF(ISBLANK(BW7:BW46), 0, ROW(BW7:BW46))) - ROW(BW7:BW46)+1))</f>
        <v>#VALUE!</v>
      </c>
      <c r="BX48" s="392" t="e">
        <f t="array" ref="BX48">ABS(INDEX($A7:$A46,MATCH("Poznań Główny",$B7:$B46,0))-INDEX($A7:$A46, MAX(IF(ISBLANK(BX7:BX46), 0, ROW(BX7:BX46))) - ROW(BX7:BX46)+1))</f>
        <v>#VALUE!</v>
      </c>
      <c r="BY48" s="392" t="e">
        <f t="array" ref="BY48">ABS(INDEX($A7:$A46,MATCH("Poznań Główny",$B7:$B46,0))-INDEX($A7:$A46, MAX(IF(ISBLANK(BY7:BY46), 0, ROW(BY7:BY46))) - ROW(BY7:BY46)+1))</f>
        <v>#VALUE!</v>
      </c>
      <c r="BZ48" s="392" t="e">
        <f t="array" ref="BZ48">ABS(INDEX($A7:$A46,MATCH("Poznań Główny",$B7:$B46,0))-INDEX($A7:$A46, MAX(IF(ISBLANK(BZ7:BZ46), 0, ROW(BZ7:BZ46))) - ROW(BZ7:BZ46)+1))</f>
        <v>#VALUE!</v>
      </c>
      <c r="CA48" s="392" t="e">
        <f t="array" ref="CA48">ABS(INDEX($A7:$A46,MATCH("Poznań Główny",$B7:$B46,0))-INDEX($A7:$A46, MAX(IF(ISBLANK(CA7:CA46), 0, ROW(CA7:CA46))) - ROW(CA7:CA46)+1))</f>
        <v>#VALUE!</v>
      </c>
      <c r="CB48" s="392" t="e">
        <f t="array" ref="CB48">ABS(INDEX($A7:$A46,MATCH("Poznań Główny",$B7:$B46,0))-INDEX($A7:$A46, MAX(IF(ISBLANK(CB7:CB46), 0, ROW(CB7:CB46))) - ROW(CB7:CB46)+1))</f>
        <v>#VALUE!</v>
      </c>
      <c r="CC48" s="392" t="e">
        <f t="array" ref="CC48">ABS(INDEX($A7:$A46,MATCH("Poznań Główny",$B7:$B46,0))-INDEX($A7:$A46, MAX(IF(ISBLANK(CC7:CC46), 0, ROW(CC7:CC46))) - ROW(CC7:CC46)+1))</f>
        <v>#VALUE!</v>
      </c>
      <c r="CD48" s="392" t="e">
        <f t="array" ref="CD48">ABS(INDEX($A7:$A46,MATCH("Poznań Główny",$B7:$B46,0))-INDEX($A7:$A46, MAX(IF(ISBLANK(CD7:CD46), 0, ROW(CD7:CD46))) - ROW(CD7:CD46)+1))</f>
        <v>#VALUE!</v>
      </c>
      <c r="CE48" s="392" t="e">
        <f t="array" ref="CE48">ABS(INDEX($A7:$A46,MATCH("Poznań Główny",$B7:$B46,0))-INDEX($A7:$A46, MAX(IF(ISBLANK(CE7:CE46), 0, ROW(CE7:CE46))) - ROW(CE7:CE46)+1))</f>
        <v>#VALUE!</v>
      </c>
      <c r="CF48" s="392" t="e">
        <f t="array" ref="CF48">ABS(INDEX($A7:$A46,MATCH("Poznań Główny",$B7:$B46,0))-INDEX($A7:$A46, MAX(IF(ISBLANK(CF7:CF46), 0, ROW(CF7:CF46))) - ROW(CF7:CF46)+1))</f>
        <v>#VALUE!</v>
      </c>
      <c r="CG48" s="392" t="e">
        <f t="array" ref="CG48">ABS(INDEX($A7:$A46,MATCH("Poznań Główny",$B7:$B46,0))-INDEX($A7:$A46, MAX(IF(ISBLANK(CG7:CG46), 0, ROW(CG7:CG46))) - ROW(CG7:CG46)+1))</f>
        <v>#VALUE!</v>
      </c>
      <c r="CH48" s="392" t="e">
        <f t="array" ref="CH48">ABS(INDEX($A7:$A46,MATCH("Poznań Główny",$B7:$B46,0))-INDEX($A7:$A46, MAX(IF(ISBLANK(CH7:CH46), 0, ROW(CH7:CH46))) - ROW(CH7:CH46)+1))</f>
        <v>#VALUE!</v>
      </c>
      <c r="CI48" s="392" t="e">
        <f t="array" ref="CI48">ABS(INDEX($A7:$A46,MATCH("Poznań Główny",$B7:$B46,0))-INDEX($A7:$A46, MAX(IF(ISBLANK(CI7:CI46), 0, ROW(CI7:CI46))) - ROW(CI7:CI46)+1))</f>
        <v>#VALUE!</v>
      </c>
      <c r="CJ48" s="392" t="e">
        <f t="array" ref="CJ48">ABS(INDEX($A7:$A46,MATCH("Poznań Główny",$B7:$B46,0))-INDEX($A7:$A46, MAX(IF(ISBLANK(CJ7:CJ46), 0, ROW(CJ7:CJ46))) - ROW(CJ7:CJ46)+1))</f>
        <v>#VALUE!</v>
      </c>
      <c r="CK48" s="392" t="e">
        <f t="array" ref="CK48">ABS(INDEX($A7:$A46,MATCH("Poznań Główny",$B7:$B46,0))-INDEX($A7:$A46, MAX(IF(ISBLANK(CK7:CK46), 0, ROW(CK7:CK46))) - ROW(CK7:CK46)+1))</f>
        <v>#VALUE!</v>
      </c>
      <c r="CL48" s="392" t="e">
        <f t="array" ref="CL48">ABS(INDEX($A7:$A46,MATCH("Poznań Główny",$B7:$B46,0))-INDEX($A7:$A46, MAX(IF(ISBLANK(CL7:CL46), 0, ROW(CL7:CL46))) - ROW(CL7:CL46)+1))</f>
        <v>#VALUE!</v>
      </c>
      <c r="CM48" s="392" t="e">
        <f t="array" ref="CM48">ABS(INDEX($A7:$A46,MATCH("Poznań Główny",$B7:$B46,0))-INDEX($A7:$A46, MAX(IF(ISBLANK(CM7:CM46), 0, ROW(CM7:CM46))) - ROW(CM7:CM46)+1))</f>
        <v>#VALUE!</v>
      </c>
      <c r="CN48" s="392"/>
      <c r="CO48" s="392"/>
      <c r="CP48" s="392"/>
      <c r="CQ48" s="392"/>
      <c r="CR48" s="392">
        <f t="array" ref="CR48">ABS(INDEX($A7:$A46,MATCH("Poznań Główny",$B7:$B46,0))-INDEX($A7:$A46, MAX(IF(ISBLANK(CR7:CR46), 0, ROW(CR7:CR46))) - ROW(CR7:CR46)+1))</f>
        <v>0</v>
      </c>
      <c r="CS48" s="392">
        <f t="array" ref="CS48">ABS(INDEX($A7:$A46,MATCH("Poznań Główny",$B7:$B46,0))-INDEX($A7:$A46, MAX(IF(ISBLANK(CS7:CS46), 0, ROW(CS7:CS46))) - ROW(CS7:CS46)+1))</f>
        <v>0</v>
      </c>
      <c r="CT48" s="392">
        <f t="array" ref="CT48">ABS(INDEX($A7:$A46,MATCH("Poznań Główny",$B7:$B46,0))-INDEX($A7:$A46, MAX(IF(ISBLANK(CT7:CT46), 0, ROW(CT7:CT46))) - ROW(CT7:CT46)+1))</f>
        <v>0</v>
      </c>
      <c r="CU48" s="392">
        <f t="array" ref="CU48">ABS(INDEX($A7:$A46,MATCH("Poznań Główny",$B7:$B46,0))-INDEX($A7:$A46, MAX(IF(ISBLANK(CU7:CU46), 0, ROW(CU7:CU46))) - ROW(CU7:CU46)+1))</f>
        <v>0</v>
      </c>
      <c r="CV48" s="392">
        <f t="array" ref="CV48">ABS(INDEX($A7:$A46,MATCH("Poznań Główny",$B7:$B46,0))-INDEX($A7:$A46, MAX(IF(ISBLANK(CV7:CV46), 0, ROW(CV7:CV46))) - ROW(CV7:CV46)+1))</f>
        <v>0</v>
      </c>
      <c r="CW48" s="392">
        <f t="array" ref="CW48">ABS(INDEX($A7:$A46,MATCH("Poznań Główny",$B7:$B46,0))-INDEX($A7:$A46, MAX(IF(ISBLANK(CW7:CW46), 0, ROW(CW7:CW46))) - ROW(CW7:CW46)+1))</f>
        <v>0</v>
      </c>
      <c r="CX48" s="392">
        <f t="array" ref="CX48">ABS(INDEX($A7:$A46,MATCH("Poznań Główny",$B7:$B46,0))-INDEX($A7:$A46, MAX(IF(ISBLANK(CX7:CX46), 0, ROW(CX7:CX46))) - ROW(CX7:CX46)+1))</f>
        <v>0</v>
      </c>
      <c r="CY48" s="392">
        <f t="array" ref="CY48">ABS(INDEX($A7:$A46,MATCH("Poznań Główny",$B7:$B46,0))-INDEX($A7:$A46, MAX(IF(ISBLANK(CY7:CY46), 0, ROW(CY7:CY46))) - ROW(CY7:CY46)+1))</f>
        <v>0</v>
      </c>
      <c r="CZ48" s="392">
        <f t="array" ref="CZ48">ABS(INDEX($A7:$A46,MATCH("Poznań Główny",$B7:$B46,0))-INDEX($A7:$A46, MAX(IF(ISBLANK(CZ7:CZ46), 0, ROW(CZ7:CZ46))) - ROW(CZ7:CZ46)+1))</f>
        <v>0</v>
      </c>
      <c r="DA48" s="392">
        <f t="array" ref="DA48">ABS(INDEX($A7:$A46,MATCH("Poznań Główny",$B7:$B46,0))-INDEX($A7:$A46, MAX(IF(ISBLANK(DA7:DA46), 0, ROW(DA7:DA46))) - ROW(DA7:DA46)+1))</f>
        <v>0</v>
      </c>
      <c r="DB48" s="392">
        <f t="array" ref="DB48">ABS(INDEX($A7:$A46,MATCH("Poznań Główny",$B7:$B46,0))-INDEX($A7:$A46, MAX(IF(ISBLANK(DB7:DB46), 0, ROW(DB7:DB46))) - ROW(DB7:DB46)+1))</f>
        <v>0</v>
      </c>
      <c r="DC48" s="392">
        <f t="array" ref="DC48">ABS(INDEX($A7:$A46,MATCH("Poznań Główny",$B7:$B46,0))-INDEX($A7:$A46, MAX(IF(ISBLANK(DC7:DC46), 0, ROW(DC7:DC46))) - ROW(DC7:DC46)+1))</f>
        <v>0</v>
      </c>
      <c r="DD48" s="392">
        <f t="array" ref="DD48">ABS(INDEX($A7:$A46,MATCH("Poznań Główny",$B7:$B46,0))-INDEX($A7:$A46, MAX(IF(ISBLANK(DD7:DD46), 0, ROW(DD7:DD46))) - ROW(DD7:DD46)+1))</f>
        <v>0</v>
      </c>
      <c r="DE48" s="392">
        <f t="array" ref="DE48">ABS(INDEX($A7:$A46,MATCH("Poznań Główny",$B7:$B46,0))-INDEX($A7:$A46, MAX(IF(ISBLANK(DE7:DE46), 0, ROW(DE7:DE46))) - ROW(DE7:DE46)+1))</f>
        <v>0</v>
      </c>
      <c r="DF48" s="392">
        <f t="array" ref="DF48">ABS(INDEX($A7:$A46,MATCH("Poznań Główny",$B7:$B46,0))-INDEX($A7:$A46, MAX(IF(ISBLANK(DF7:DF46), 0, ROW(DF7:DF46))) - ROW(DF7:DF46)+1))</f>
        <v>0</v>
      </c>
      <c r="DG48" s="392">
        <f t="array" ref="DG48">ABS(INDEX($A7:$A46,MATCH("Poznań Główny",$B7:$B46,0))-INDEX($A7:$A46, MAX(IF(ISBLANK(DG7:DG46), 0, ROW(DG7:DG46))) - ROW(DG7:DG46)+1))</f>
        <v>0</v>
      </c>
      <c r="DH48" s="392">
        <f t="array" ref="DH48">ABS(INDEX($A7:$A46,MATCH("Poznań Główny",$B7:$B46,0))-INDEX($A7:$A46, MAX(IF(ISBLANK(DH7:DH46), 0, ROW(DH7:DH46))) - ROW(DH7:DH46)+1))</f>
        <v>0</v>
      </c>
      <c r="DI48" s="392">
        <f t="array" ref="DI48">ABS(INDEX($A7:$A46,MATCH("Poznań Główny",$B7:$B46,0))-INDEX($A7:$A46, MAX(IF(ISBLANK(DI7:DI46), 0, ROW(DI7:DI46))) - ROW(DI7:DI46)+1))</f>
        <v>0</v>
      </c>
      <c r="DJ48" s="392">
        <f t="array" ref="DJ48">ABS(INDEX($A7:$A46,MATCH("Poznań Główny",$B7:$B46,0))-INDEX($A7:$A46, MAX(IF(ISBLANK(DJ7:DJ46), 0, ROW(DJ7:DJ46))) - ROW(DJ7:DJ46)+1))</f>
        <v>0</v>
      </c>
      <c r="DK48" s="392">
        <f t="array" ref="DK48">ABS(INDEX($A7:$A46,MATCH("Poznań Główny",$B7:$B46,0))-INDEX($A7:$A46, MAX(IF(ISBLANK(DK7:DK46), 0, ROW(DK7:DK46))) - ROW(DK7:DK46)+1))</f>
        <v>0</v>
      </c>
      <c r="DL48" s="392">
        <f t="array" ref="DL48">ABS(INDEX($A7:$A46,MATCH("Poznań Główny",$B7:$B46,0))-INDEX($A7:$A46, MAX(IF(ISBLANK(DL7:DL46), 0, ROW(DL7:DL46))) - ROW(DL7:DL46)+1))</f>
        <v>0</v>
      </c>
      <c r="DM48" s="392">
        <f t="array" ref="DM48">ABS(INDEX($A7:$A46,MATCH("Poznań Główny",$B7:$B46,0))-INDEX($A7:$A46, MAX(IF(ISBLANK(DM7:DM46), 0, ROW(DM7:DM46))) - ROW(DM7:DM46)+1))</f>
        <v>0</v>
      </c>
      <c r="DN48" s="392">
        <f t="array" ref="DN48">ABS(INDEX($A7:$A46,MATCH("Poznań Główny",$B7:$B46,0))-INDEX($A7:$A46, MAX(IF(ISBLANK(DN7:DN46), 0, ROW(DN7:DN46))) - ROW(DN7:DN46)+1))</f>
        <v>0</v>
      </c>
      <c r="DO48" s="392">
        <f t="array" ref="DO48">ABS(INDEX($A7:$A46,MATCH("Poznań Główny",$B7:$B46,0))-INDEX($A7:$A46, MAX(IF(ISBLANK(DO7:DO46), 0, ROW(DO7:DO46))) - ROW(DO7:DO46)+1))</f>
        <v>0</v>
      </c>
      <c r="DP48" s="392">
        <f t="array" ref="DP48">ABS(INDEX($A7:$A46,MATCH("Poznań Główny",$B7:$B46,0))-INDEX($A7:$A46, MAX(IF(ISBLANK(DP7:DP46), 0, ROW(DP7:DP46))) - ROW(DP7:DP46)+1))</f>
        <v>0</v>
      </c>
      <c r="DQ48" s="392" t="e">
        <f t="array" ref="DQ48">ABS(INDEX($A7:$A46,MATCH("Poznań Główny",$B7:$B46,0))-INDEX($A7:$A46, MAX(IF(ISBLANK(DQ7:DQ46), 0, ROW(DQ7:DQ46))) - ROW(DQ7:DQ46)+1))</f>
        <v>#VALUE!</v>
      </c>
      <c r="DR48" s="392" t="e">
        <f t="array" ref="DR48">ABS(INDEX($A7:$A46,MATCH("Poznań Główny",$B7:$B46,0))-INDEX($A7:$A46, MAX(IF(ISBLANK(DR7:DR46), 0, ROW(DR7:DR46))) - ROW(DR7:DR46)+1))</f>
        <v>#VALUE!</v>
      </c>
      <c r="DS48" s="392" t="e">
        <f t="array" ref="DS48">ABS(INDEX($A7:$A46,MATCH("Poznań Główny",$B7:$B46,0))-INDEX($A7:$A46, MAX(IF(ISBLANK(DS7:DS46), 0, ROW(DS7:DS46))) - ROW(DS7:DS46)+1))</f>
        <v>#VALUE!</v>
      </c>
      <c r="DT48" s="392" t="e">
        <f t="array" ref="DT48">ABS(INDEX($A7:$A46,MATCH("Poznań Główny",$B7:$B46,0))-INDEX($A7:$A46, MAX(IF(ISBLANK(DT7:DT46), 0, ROW(DT7:DT46))) - ROW(DT7:DT46)+1))</f>
        <v>#VALUE!</v>
      </c>
      <c r="DU48" s="392" t="e">
        <f t="array" ref="DU48">ABS(INDEX($A7:$A46,MATCH("Poznań Główny",$B7:$B46,0))-INDEX($A7:$A46, MAX(IF(ISBLANK(DU7:DU46), 0, ROW(DU7:DU46))) - ROW(DU7:DU46)+1))</f>
        <v>#VALUE!</v>
      </c>
      <c r="DV48" s="392" t="e">
        <f t="array" ref="DV48">ABS(INDEX($A7:$A46,MATCH("Poznań Główny",$B7:$B46,0))-INDEX($A7:$A46, MAX(IF(ISBLANK(DV7:DV46), 0, ROW(DV7:DV46))) - ROW(DV7:DV46)+1))</f>
        <v>#VALUE!</v>
      </c>
      <c r="DW48" s="392" t="e">
        <f t="array" ref="DW48">ABS(INDEX($A7:$A46,MATCH("Poznań Główny",$B7:$B46,0))-INDEX($A7:$A46, MAX(IF(ISBLANK(DW7:DW46), 0, ROW(DW7:DW46))) - ROW(DW7:DW46)+1))</f>
        <v>#VALUE!</v>
      </c>
      <c r="DX48" s="392" t="e">
        <f t="array" ref="DX48">ABS(INDEX($A7:$A46,MATCH("Poznań Główny",$B7:$B46,0))-INDEX($A7:$A46, MAX(IF(ISBLANK(DX7:DX46), 0, ROW(DX7:DX46))) - ROW(DX7:DX46)+1))</f>
        <v>#VALUE!</v>
      </c>
      <c r="DY48" s="392" t="e">
        <f t="array" ref="DY48">ABS(INDEX($A7:$A46,MATCH("Poznań Główny",$B7:$B46,0))-INDEX($A7:$A46, MAX(IF(ISBLANK(DY7:DY46), 0, ROW(DY7:DY46))) - ROW(DY7:DY46)+1))</f>
        <v>#VALUE!</v>
      </c>
      <c r="DZ48" s="392" t="e">
        <f t="array" ref="DZ48">ABS(INDEX($A7:$A46,MATCH("Poznań Główny",$B7:$B46,0))-INDEX($A7:$A46, MAX(IF(ISBLANK(DZ7:DZ46), 0, ROW(DZ7:DZ46))) - ROW(DZ7:DZ46)+1))</f>
        <v>#VALUE!</v>
      </c>
      <c r="EA48" s="392" t="e">
        <f t="array" ref="EA48">ABS(INDEX($A7:$A46,MATCH("Poznań Główny",$B7:$B46,0))-INDEX($A7:$A46, MAX(IF(ISBLANK(EA7:EA46), 0, ROW(EA7:EA46))) - ROW(EA7:EA46)+1))</f>
        <v>#VALUE!</v>
      </c>
      <c r="EB48" s="392" t="e">
        <f t="array" ref="EB48">ABS(INDEX($A7:$A46,MATCH("Poznań Główny",$B7:$B46,0))-INDEX($A7:$A46, MAX(IF(ISBLANK(EB7:EB46), 0, ROW(EB7:EB46))) - ROW(EB7:EB46)+1))</f>
        <v>#VALUE!</v>
      </c>
      <c r="EC48" s="392" t="e">
        <f t="array" ref="EC48">ABS(INDEX($A7:$A46,MATCH("Poznań Główny",$B7:$B46,0))-INDEX($A7:$A46, MAX(IF(ISBLANK(EC7:EC46), 0, ROW(EC7:EC46))) - ROW(EC7:EC46)+1))</f>
        <v>#VALUE!</v>
      </c>
      <c r="ED48" s="392" t="e">
        <f t="array" ref="ED48">ABS(INDEX($A7:$A46,MATCH("Poznań Główny",$B7:$B46,0))-INDEX($A7:$A46, MAX(IF(ISBLANK(ED7:ED46), 0, ROW(ED7:ED46))) - ROW(ED7:ED46)+1))</f>
        <v>#VALUE!</v>
      </c>
      <c r="EE48" s="392" t="e">
        <f t="array" ref="EE48">ABS(INDEX($A7:$A46,MATCH("Poznań Główny",$B7:$B46,0))-INDEX($A7:$A46, MAX(IF(ISBLANK(EE7:EE46), 0, ROW(EE7:EE46))) - ROW(EE7:EE46)+1))</f>
        <v>#VALUE!</v>
      </c>
      <c r="EF48" s="392" t="e">
        <f t="array" ref="EF48">ABS(INDEX($A7:$A46,MATCH("Poznań Główny",$B7:$B46,0))-INDEX($A7:$A46, MAX(IF(ISBLANK(EF7:EF46), 0, ROW(EF7:EF46))) - ROW(EF7:EF46)+1))</f>
        <v>#VALUE!</v>
      </c>
      <c r="EG48" s="392" t="e">
        <f t="array" ref="EG48">ABS(INDEX($A7:$A46,MATCH("Poznań Główny",$B7:$B46,0))-INDEX($A7:$A46, MAX(IF(ISBLANK(EG7:EG46), 0, ROW(EG7:EG46))) - ROW(EG7:EG46)+1))</f>
        <v>#VALUE!</v>
      </c>
      <c r="EH48" s="392" t="e">
        <f t="array" ref="EH48">ABS(INDEX($A7:$A46,MATCH("Poznań Główny",$B7:$B46,0))-INDEX($A7:$A46, MAX(IF(ISBLANK(EH7:EH46), 0, ROW(EH7:EH46))) - ROW(EH7:EH46)+1))</f>
        <v>#VALUE!</v>
      </c>
      <c r="EI48" s="392" t="e">
        <f t="array" ref="EI48">ABS(INDEX($A7:$A46,MATCH("Poznań Główny",$B7:$B46,0))-INDEX($A7:$A46, MAX(IF(ISBLANK(EI7:EI46), 0, ROW(EI7:EI46))) - ROW(EI7:EI46)+1))</f>
        <v>#VALUE!</v>
      </c>
      <c r="EJ48" s="392" t="e">
        <f t="array" ref="EJ48">ABS(INDEX($A7:$A46,MATCH("Poznań Główny",$B7:$B46,0))-INDEX($A7:$A46, MAX(IF(ISBLANK(EJ7:EJ46), 0, ROW(EJ7:EJ46))) - ROW(EJ7:EJ46)+1))</f>
        <v>#VALUE!</v>
      </c>
      <c r="EK48" s="392" t="e">
        <f t="array" ref="EK48">ABS(INDEX($A7:$A46,MATCH("Poznań Główny",$B7:$B46,0))-INDEX($A7:$A46, MAX(IF(ISBLANK(EK7:EK46), 0, ROW(EK7:EK46))) - ROW(EK7:EK46)+1))</f>
        <v>#VALUE!</v>
      </c>
      <c r="EL48" s="392" t="e">
        <f t="array" ref="EL48">ABS(INDEX($A7:$A46,MATCH("Poznań Główny",$B7:$B46,0))-INDEX($A7:$A46, MAX(IF(ISBLANK(EL7:EL46), 0, ROW(EL7:EL46))) - ROW(EL7:EL46)+1))</f>
        <v>#VALUE!</v>
      </c>
      <c r="EM48" s="392" t="e">
        <f t="array" ref="EM48">ABS(INDEX($A7:$A46,MATCH("Poznań Główny",$B7:$B46,0))-INDEX($A7:$A46, MAX(IF(ISBLANK(EM7:EM46), 0, ROW(EM7:EM46))) - ROW(EM7:EM46)+1))</f>
        <v>#VALUE!</v>
      </c>
      <c r="EN48" s="392" t="e">
        <f t="array" ref="EN48">ABS(INDEX($A7:$A46,MATCH("Poznań Główny",$B7:$B46,0))-INDEX($A7:$A46, MAX(IF(ISBLANK(EN7:EN46), 0, ROW(EN7:EN46))) - ROW(EN7:EN46)+1))</f>
        <v>#VALUE!</v>
      </c>
      <c r="EO48" s="392" t="e">
        <f t="array" ref="EO48">ABS(INDEX($A7:$A46,MATCH("Poznań Główny",$B7:$B46,0))-INDEX($A7:$A46, MAX(IF(ISBLANK(EO7:EO46), 0, ROW(EO7:EO46))) - ROW(EO7:EO46)+1))</f>
        <v>#VALUE!</v>
      </c>
      <c r="EP48" s="392" t="e">
        <f t="array" ref="EP48">ABS(INDEX($A7:$A46,MATCH("Poznań Główny",$B7:$B46,0))-INDEX($A7:$A46, MAX(IF(ISBLANK(EP7:EP46), 0, ROW(EP7:EP46))) - ROW(EP7:EP46)+1))</f>
        <v>#VALUE!</v>
      </c>
      <c r="EQ48" s="392" t="e">
        <f t="array" ref="EQ48">ABS(INDEX($A7:$A46,MATCH("Poznań Główny",$B7:$B46,0))-INDEX($A7:$A46, MAX(IF(ISBLANK(EQ7:EQ46), 0, ROW(EQ7:EQ46))) - ROW(EQ7:EQ46)+1))</f>
        <v>#VALUE!</v>
      </c>
      <c r="ER48" s="392" t="e">
        <f t="array" ref="ER48">ABS(INDEX($A7:$A46,MATCH("Poznań Główny",$B7:$B46,0))-INDEX($A7:$A46, MAX(IF(ISBLANK(ER7:ER46), 0, ROW(ER7:ER46))) - ROW(ER7:ER46)+1))</f>
        <v>#VALUE!</v>
      </c>
      <c r="ES48" s="392" t="e">
        <f t="array" ref="ES48">ABS(INDEX($A7:$A46,MATCH("Poznań Główny",$B7:$B46,0))-INDEX($A7:$A46, MAX(IF(ISBLANK(ES7:ES46), 0, ROW(ES7:ES46))) - ROW(ES7:ES46)+1))</f>
        <v>#VALUE!</v>
      </c>
      <c r="ET48" s="392" t="e">
        <f t="array" ref="ET48">ABS(INDEX($A7:$A46,MATCH("Poznań Główny",$B7:$B46,0))-INDEX($A7:$A46, MAX(IF(ISBLANK(ET7:ET46), 0, ROW(ET7:ET46))) - ROW(ET7:ET46)+1))</f>
        <v>#VALUE!</v>
      </c>
      <c r="EU48" s="392" t="e">
        <f t="array" ref="EU48">ABS(INDEX($A7:$A46,MATCH("Poznań Główny",$B7:$B46,0))-INDEX($A7:$A46, MAX(IF(ISBLANK(EU7:EU46), 0, ROW(EU7:EU46))) - ROW(EU7:EU46)+1))</f>
        <v>#VALUE!</v>
      </c>
      <c r="EV48" s="392" t="e">
        <f t="array" ref="EV48">ABS(INDEX($A7:$A46,MATCH("Poznań Główny",$B7:$B46,0))-INDEX($A7:$A46, MAX(IF(ISBLANK(EV7:EV46), 0, ROW(EV7:EV46))) - ROW(EV7:EV46)+1))</f>
        <v>#VALUE!</v>
      </c>
      <c r="EW48" s="392" t="e">
        <f t="array" ref="EW48">ABS(INDEX($A7:$A46,MATCH("Poznań Główny",$B7:$B46,0))-INDEX($A7:$A46, MAX(IF(ISBLANK(EW7:EW46), 0, ROW(EW7:EW46))) - ROW(EW7:EW46)+1))</f>
        <v>#VALUE!</v>
      </c>
      <c r="EX48" s="392" t="e">
        <f t="array" ref="EX48">ABS(INDEX($A7:$A46,MATCH("Poznań Główny",$B7:$B46,0))-INDEX($A7:$A46, MAX(IF(ISBLANK(EX7:EX46), 0, ROW(EX7:EX46))) - ROW(EX7:EX46)+1))</f>
        <v>#VALUE!</v>
      </c>
      <c r="EY48" s="392" t="e">
        <f t="array" ref="EY48">ABS(INDEX($A7:$A46,MATCH("Poznań Główny",$B7:$B46,0))-INDEX($A7:$A46, MAX(IF(ISBLANK(EY7:EY46), 0, ROW(EY7:EY46))) - ROW(EY7:EY46)+1))</f>
        <v>#VALUE!</v>
      </c>
      <c r="EZ48" s="392" t="e">
        <f t="array" ref="EZ48">ABS(INDEX($A7:$A46,MATCH("Poznań Główny",$B7:$B46,0))-INDEX($A7:$A46, MAX(IF(ISBLANK(EZ7:EZ46), 0, ROW(EZ7:EZ46))) - ROW(EZ7:EZ46)+1))</f>
        <v>#VALUE!</v>
      </c>
      <c r="FA48" s="392" t="e">
        <f t="array" ref="FA48">ABS(INDEX($A7:$A46,MATCH("Poznań Główny",$B7:$B46,0))-INDEX($A7:$A46, MAX(IF(ISBLANK(FA7:FA46), 0, ROW(FA7:FA46))) - ROW(FA7:FA46)+1))</f>
        <v>#VALUE!</v>
      </c>
      <c r="FB48" s="392" t="e">
        <f t="array" ref="FB48">ABS(INDEX($A7:$A46,MATCH("Poznań Główny",$B7:$B46,0))-INDEX($A7:$A46, MAX(IF(ISBLANK(FB7:FB46), 0, ROW(FB7:FB46))) - ROW(FB7:FB46)+1))</f>
        <v>#VALUE!</v>
      </c>
      <c r="FC48" s="392" t="e">
        <f t="array" ref="FC48">ABS(INDEX($A7:$A46,MATCH("Poznań Główny",$B7:$B46,0))-INDEX($A7:$A46, MAX(IF(ISBLANK(FC7:FC46), 0, ROW(FC7:FC46))) - ROW(FC7:FC46)+1))</f>
        <v>#VALUE!</v>
      </c>
      <c r="FD48" s="392" t="e">
        <f t="array" ref="FD48">ABS(INDEX($A7:$A46,MATCH("Poznań Główny",$B7:$B46,0))-INDEX($A7:$A46, MAX(IF(ISBLANK(FD7:FD46), 0, ROW(FD7:FD46))) - ROW(FD7:FD46)+1))</f>
        <v>#VALUE!</v>
      </c>
      <c r="FE48" s="392" t="e">
        <f t="array" ref="FE48">ABS(INDEX($A7:$A46,MATCH("Poznań Główny",$B7:$B46,0))-INDEX($A7:$A46, MAX(IF(ISBLANK(FE7:FE46), 0, ROW(FE7:FE46))) - ROW(FE7:FE46)+1))</f>
        <v>#VALUE!</v>
      </c>
      <c r="FF48" s="392" t="e">
        <f t="array" ref="FF48">ABS(INDEX($A7:$A46,MATCH("Poznań Główny",$B7:$B46,0))-INDEX($A7:$A46, MAX(IF(ISBLANK(FF7:FF46), 0, ROW(FF7:FF46))) - ROW(FF7:FF46)+1))</f>
        <v>#VALUE!</v>
      </c>
      <c r="FG48" s="392" t="e">
        <f t="array" ref="FG48">ABS(INDEX($A7:$A46,MATCH("Poznań Główny",$B7:$B46,0))-INDEX($A7:$A46, MAX(IF(ISBLANK(FG7:FG46), 0, ROW(FG7:FG46))) - ROW(FG7:FG46)+1))</f>
        <v>#VALUE!</v>
      </c>
      <c r="FH48" s="392" t="e">
        <f t="array" ref="FH48">ABS(INDEX($A7:$A46,MATCH("Poznań Główny",$B7:$B46,0))-INDEX($A7:$A46, MAX(IF(ISBLANK(FH7:FH46), 0, ROW(FH7:FH46))) - ROW(FH7:FH46)+1))</f>
        <v>#VALUE!</v>
      </c>
      <c r="FI48" s="392" t="e">
        <f t="array" ref="FI48">ABS(INDEX($A7:$A46,MATCH("Poznań Główny",$B7:$B46,0))-INDEX($A7:$A46, MAX(IF(ISBLANK(FI7:FI46), 0, ROW(FI7:FI46))) - ROW(FI7:FI46)+1))</f>
        <v>#VALUE!</v>
      </c>
      <c r="FJ48" s="392" t="e">
        <f t="array" ref="FJ48">ABS(INDEX($A7:$A46,MATCH("Poznań Główny",$B7:$B46,0))-INDEX($A7:$A46, MAX(IF(ISBLANK(FJ7:FJ46), 0, ROW(FJ7:FJ46))) - ROW(FJ7:FJ46)+1))</f>
        <v>#VALUE!</v>
      </c>
      <c r="FK48" s="392" t="e">
        <f t="array" ref="FK48">ABS(INDEX($A7:$A46,MATCH("Poznań Główny",$B7:$B46,0))-INDEX($A7:$A46, MAX(IF(ISBLANK(FK7:FK46), 0, ROW(FK7:FK46))) - ROW(FK7:FK46)+1))</f>
        <v>#VALUE!</v>
      </c>
      <c r="FL48" s="392" t="e">
        <f t="array" ref="FL48">ABS(INDEX($A7:$A46,MATCH("Poznań Główny",$B7:$B46,0))-INDEX($A7:$A46, MAX(IF(ISBLANK(FL7:FL46), 0, ROW(FL7:FL46))) - ROW(FL7:FL46)+1))</f>
        <v>#VALUE!</v>
      </c>
      <c r="FM48" s="392" t="e">
        <f t="array" ref="FM48">ABS(INDEX($A7:$A46,MATCH("Poznań Główny",$B7:$B46,0))-INDEX($A7:$A46, MAX(IF(ISBLANK(FM7:FM46), 0, ROW(FM7:FM46))) - ROW(FM7:FM46)+1))</f>
        <v>#VALUE!</v>
      </c>
      <c r="FN48" s="392" t="e">
        <f t="array" ref="FN48">ABS(INDEX($A7:$A46,MATCH("Poznań Główny",$B7:$B46,0))-INDEX($A7:$A46, MAX(IF(ISBLANK(FN7:FN46), 0, ROW(FN7:FN46))) - ROW(FN7:FN46)+1))</f>
        <v>#VALUE!</v>
      </c>
      <c r="FO48" s="392" t="e">
        <f t="array" ref="FO48">ABS(INDEX($A7:$A46,MATCH("Poznań Główny",$B7:$B46,0))-INDEX($A7:$A46, MAX(IF(ISBLANK(FO7:FO46), 0, ROW(FO7:FO46))) - ROW(FO7:FO46)+1))</f>
        <v>#VALUE!</v>
      </c>
      <c r="FP48" s="392" t="e">
        <f t="array" ref="FP48">ABS(INDEX($A7:$A46,MATCH("Poznań Główny",$B7:$B46,0))-INDEX($A7:$A46, MAX(IF(ISBLANK(FP7:FP46), 0, ROW(FP7:FP46))) - ROW(FP7:FP46)+1))</f>
        <v>#VALUE!</v>
      </c>
      <c r="FQ48" s="392" t="e">
        <f t="array" ref="FQ48">ABS(INDEX($A7:$A46,MATCH("Poznań Główny",$B7:$B46,0))-INDEX($A7:$A46, MAX(IF(ISBLANK(FQ7:FQ46), 0, ROW(FQ7:FQ46))) - ROW(FQ7:FQ46)+1))</f>
        <v>#VALUE!</v>
      </c>
      <c r="FR48" s="392" t="e">
        <f t="array" ref="FR48">ABS(INDEX($A7:$A46,MATCH("Poznań Główny",$B7:$B46,0))-INDEX($A7:$A46, MAX(IF(ISBLANK(FR7:FR46), 0, ROW(FR7:FR46))) - ROW(FR7:FR46)+1))</f>
        <v>#VALUE!</v>
      </c>
      <c r="FS48" s="392" t="e">
        <f t="array" ref="FS48">ABS(INDEX($A7:$A46,MATCH("Poznań Główny",$B7:$B46,0))-INDEX($A7:$A46, MAX(IF(ISBLANK(FS7:FS46), 0, ROW(FS7:FS46))) - ROW(FS7:FS46)+1))</f>
        <v>#VALUE!</v>
      </c>
      <c r="FT48" s="392" t="e">
        <f t="array" ref="FT48">ABS(INDEX($A7:$A46,MATCH("Poznań Główny",$B7:$B46,0))-INDEX($A7:$A46, MAX(IF(ISBLANK(FT7:FT46), 0, ROW(FT7:FT46))) - ROW(FT7:FT46)+1))</f>
        <v>#VALUE!</v>
      </c>
      <c r="FU48" s="392" t="e">
        <f t="array" ref="FU48">ABS(INDEX($A7:$A46,MATCH("Poznań Główny",$B7:$B46,0))-INDEX($A7:$A46, MAX(IF(ISBLANK(FU7:FU46), 0, ROW(FU7:FU46))) - ROW(FU7:FU46)+1))</f>
        <v>#VALUE!</v>
      </c>
      <c r="FV48" s="392" t="e">
        <f t="array" ref="FV48">ABS(INDEX($A7:$A46,MATCH("Poznań Główny",$B7:$B46,0))-INDEX($A7:$A46, MAX(IF(ISBLANK(FV7:FV46), 0, ROW(FV7:FV46))) - ROW(FV7:FV46)+1))</f>
        <v>#VALUE!</v>
      </c>
      <c r="FW48" s="392" t="e">
        <f t="array" ref="FW48">ABS(INDEX($A7:$A46,MATCH("Poznań Główny",$B7:$B46,0))-INDEX($A7:$A46, MAX(IF(ISBLANK(FW7:FW46), 0, ROW(FW7:FW46))) - ROW(FW7:FW46)+1))</f>
        <v>#VALUE!</v>
      </c>
      <c r="FX48" s="392" t="e">
        <f t="array" ref="FX48">ABS(INDEX($A7:$A46,MATCH("Poznań Główny",$B7:$B46,0))-INDEX($A7:$A46, MAX(IF(ISBLANK(FX7:FX46), 0, ROW(FX7:FX46))) - ROW(FX7:FX46)+1))</f>
        <v>#VALUE!</v>
      </c>
      <c r="FY48" s="392" t="e">
        <f t="array" ref="FY48">ABS(INDEX($A7:$A46,MATCH("Poznań Główny",$B7:$B46,0))-INDEX($A7:$A46, MAX(IF(ISBLANK(FY7:FY46), 0, ROW(FY7:FY46))) - ROW(FY7:FY46)+1))</f>
        <v>#VALUE!</v>
      </c>
      <c r="FZ48" s="392" t="e">
        <f t="array" ref="FZ48">ABS(INDEX($A7:$A46,MATCH("Poznań Główny",$B7:$B46,0))-INDEX($A7:$A46, MAX(IF(ISBLANK(FZ7:FZ46), 0, ROW(FZ7:FZ46))) - ROW(FZ7:FZ46)+1))</f>
        <v>#VALUE!</v>
      </c>
      <c r="GA48" s="392" t="e">
        <f t="array" ref="GA48">ABS(INDEX($A7:$A46,MATCH("Poznań Główny",$B7:$B46,0))-INDEX($A7:$A46, MAX(IF(ISBLANK(GA7:GA46), 0, ROW(GA7:GA46))) - ROW(GA7:GA46)+1))</f>
        <v>#VALUE!</v>
      </c>
    </row>
    <row r="49" spans="1:3">
      <c r="A49" s="754" t="s">
        <v>307</v>
      </c>
      <c r="B49" s="754"/>
      <c r="C49" s="754"/>
    </row>
    <row r="50" spans="1:3">
      <c r="A50" s="150" t="s">
        <v>4</v>
      </c>
      <c r="B50" s="391">
        <f>SUMIF(5:5,"PKM S1",47:47)</f>
        <v>588.16799999999978</v>
      </c>
    </row>
    <row r="51" spans="1:3">
      <c r="A51" s="150" t="s">
        <v>4</v>
      </c>
      <c r="B51" s="391">
        <f>SUMIF(5:5,"PKM S1",48:48)</f>
        <v>0</v>
      </c>
    </row>
    <row r="53" spans="1:3">
      <c r="A53" t="s">
        <v>7</v>
      </c>
      <c r="B53" s="391">
        <f>SUMIF(5:5,"Regio",47:47)</f>
        <v>1482.8840000000005</v>
      </c>
    </row>
    <row r="57" spans="1:3">
      <c r="A57" s="150" t="s">
        <v>306</v>
      </c>
      <c r="B57" s="391">
        <f>SUM(B50:B56)</f>
        <v>2071.0520000000001</v>
      </c>
    </row>
  </sheetData>
  <sheetCalcPr fullCalcOnLoad="1"/>
  <mergeCells count="11">
    <mergeCell ref="A1:B2"/>
    <mergeCell ref="CO1:CP2"/>
    <mergeCell ref="A3:B3"/>
    <mergeCell ref="CO3:CP3"/>
    <mergeCell ref="A4:B4"/>
    <mergeCell ref="CO4:CP4"/>
    <mergeCell ref="A49:C49"/>
    <mergeCell ref="A5:B5"/>
    <mergeCell ref="CO5:CP5"/>
    <mergeCell ref="A6:B6"/>
    <mergeCell ref="CO6:CP6"/>
  </mergeCells>
  <phoneticPr fontId="0" type="noConversion"/>
  <printOptions gridLines="1"/>
  <pageMargins left="0.7" right="0.7" top="0.75" bottom="0.75" header="0.3" footer="0.3"/>
  <pageSetup paperSize="9" scale="39" fitToWidth="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O57"/>
  <sheetViews>
    <sheetView showZeros="0" zoomScale="55" zoomScaleNormal="55" workbookViewId="0">
      <selection activeCell="A54" sqref="A54:B54"/>
    </sheetView>
  </sheetViews>
  <sheetFormatPr defaultRowHeight="15"/>
  <cols>
    <col min="1" max="1" width="9.140625" style="150"/>
    <col min="2" max="2" width="27.5703125" customWidth="1"/>
    <col min="3" max="3" width="2.85546875" customWidth="1"/>
    <col min="4" max="27" width="9.140625" style="81"/>
    <col min="28" max="90" width="0" hidden="1" customWidth="1"/>
    <col min="91" max="91" width="9.140625" style="81"/>
    <col min="95" max="95" width="27.7109375" customWidth="1"/>
    <col min="96" max="96" width="3" customWidth="1"/>
  </cols>
  <sheetData>
    <row r="1" spans="1:121" ht="33.75" customHeight="1">
      <c r="A1" s="757" t="s">
        <v>4</v>
      </c>
      <c r="B1" s="757"/>
      <c r="C1" s="633" t="s">
        <v>363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P1" s="757" t="s">
        <v>4</v>
      </c>
      <c r="CQ1" s="757"/>
      <c r="CR1" s="633" t="s">
        <v>304</v>
      </c>
      <c r="CS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</row>
    <row r="2" spans="1:121" ht="25.5" customHeight="1">
      <c r="A2" s="757"/>
      <c r="B2" s="757"/>
      <c r="C2" s="632" t="s">
        <v>215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P2" s="757"/>
      <c r="CQ2" s="757"/>
      <c r="CR2" s="632" t="s">
        <v>215</v>
      </c>
      <c r="CS2" s="174"/>
      <c r="CU2" s="174"/>
      <c r="CV2" s="174"/>
      <c r="CW2" s="174"/>
      <c r="CX2" s="174"/>
      <c r="CY2" s="174"/>
      <c r="CZ2" s="174"/>
      <c r="DA2" s="174"/>
      <c r="DB2" s="174"/>
      <c r="DC2" s="174"/>
      <c r="DD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</row>
    <row r="3" spans="1:121" ht="15" customHeight="1">
      <c r="A3" s="758" t="s">
        <v>364</v>
      </c>
      <c r="B3" s="758"/>
      <c r="C3" s="17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2"/>
      <c r="CN3" s="174"/>
      <c r="CP3" s="758" t="s">
        <v>378</v>
      </c>
      <c r="CQ3" s="758"/>
      <c r="CR3" s="171"/>
      <c r="CS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</row>
    <row r="4" spans="1:121" ht="60.75" customHeight="1">
      <c r="A4" s="756" t="s">
        <v>180</v>
      </c>
      <c r="B4" s="756"/>
      <c r="D4" s="204" t="s">
        <v>379</v>
      </c>
      <c r="E4" s="529" t="s">
        <v>366</v>
      </c>
      <c r="F4" s="204" t="s">
        <v>379</v>
      </c>
      <c r="G4" s="529" t="s">
        <v>366</v>
      </c>
      <c r="H4" s="204" t="s">
        <v>379</v>
      </c>
      <c r="I4" s="529" t="s">
        <v>366</v>
      </c>
      <c r="J4" s="204" t="s">
        <v>379</v>
      </c>
      <c r="K4" s="529" t="s">
        <v>366</v>
      </c>
      <c r="L4" s="204" t="s">
        <v>379</v>
      </c>
      <c r="M4" s="529" t="s">
        <v>366</v>
      </c>
      <c r="N4" s="204" t="s">
        <v>379</v>
      </c>
      <c r="O4" s="529" t="s">
        <v>366</v>
      </c>
      <c r="P4" s="204" t="s">
        <v>379</v>
      </c>
      <c r="Q4" s="529" t="s">
        <v>366</v>
      </c>
      <c r="R4" s="204" t="s">
        <v>379</v>
      </c>
      <c r="S4" s="529" t="s">
        <v>366</v>
      </c>
      <c r="T4" s="204" t="s">
        <v>379</v>
      </c>
      <c r="U4" s="529" t="s">
        <v>366</v>
      </c>
      <c r="V4" s="204" t="s">
        <v>379</v>
      </c>
      <c r="W4" s="529" t="s">
        <v>366</v>
      </c>
      <c r="X4" s="204" t="s">
        <v>379</v>
      </c>
      <c r="Y4" s="529" t="s">
        <v>366</v>
      </c>
      <c r="Z4" s="204" t="s">
        <v>379</v>
      </c>
      <c r="AA4" s="529" t="s">
        <v>366</v>
      </c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381"/>
      <c r="AO4" s="381"/>
      <c r="AP4" s="381"/>
      <c r="AQ4" s="381"/>
      <c r="AR4" s="381"/>
      <c r="AS4" s="381"/>
      <c r="AT4" s="381"/>
      <c r="AU4" s="381"/>
      <c r="AV4" s="381"/>
      <c r="AW4" s="381"/>
      <c r="AX4" s="381"/>
      <c r="AY4" s="381"/>
      <c r="AZ4" s="381"/>
      <c r="BA4" s="381"/>
      <c r="BB4" s="381"/>
      <c r="BC4" s="381"/>
      <c r="BD4" s="381"/>
      <c r="BE4" s="381"/>
      <c r="BF4" s="381"/>
      <c r="BG4" s="381"/>
      <c r="BH4" s="381"/>
      <c r="BI4" s="381"/>
      <c r="BJ4" s="381"/>
      <c r="BK4" s="381"/>
      <c r="BL4" s="381"/>
      <c r="BM4" s="381"/>
      <c r="BN4" s="381"/>
      <c r="BO4" s="381"/>
      <c r="BP4" s="381"/>
      <c r="BQ4" s="381"/>
      <c r="BR4" s="381"/>
      <c r="BS4" s="381"/>
      <c r="BT4" s="381"/>
      <c r="BU4" s="381"/>
      <c r="BV4" s="381"/>
      <c r="BW4" s="381"/>
      <c r="BX4" s="381"/>
      <c r="BY4" s="381"/>
      <c r="BZ4" s="381"/>
      <c r="CA4" s="381"/>
      <c r="CB4" s="381"/>
      <c r="CC4" s="381"/>
      <c r="CD4" s="381"/>
      <c r="CE4" s="381"/>
      <c r="CF4" s="381"/>
      <c r="CG4" s="381"/>
      <c r="CH4" s="381"/>
      <c r="CI4" s="381"/>
      <c r="CJ4" s="381"/>
      <c r="CK4" s="381"/>
      <c r="CL4" s="381"/>
      <c r="CM4" s="204" t="s">
        <v>379</v>
      </c>
      <c r="CN4" s="381"/>
      <c r="CP4" s="759" t="s">
        <v>180</v>
      </c>
      <c r="CQ4" s="759"/>
      <c r="CR4" s="271"/>
      <c r="CS4" s="204" t="s">
        <v>382</v>
      </c>
      <c r="CT4" s="530" t="s">
        <v>383</v>
      </c>
      <c r="CU4" s="204" t="s">
        <v>382</v>
      </c>
      <c r="CV4" s="530" t="s">
        <v>383</v>
      </c>
      <c r="CW4" s="204" t="s">
        <v>382</v>
      </c>
      <c r="CX4" s="530" t="s">
        <v>383</v>
      </c>
      <c r="CY4" s="204" t="s">
        <v>382</v>
      </c>
      <c r="CZ4" s="530" t="s">
        <v>383</v>
      </c>
      <c r="DA4" s="204" t="s">
        <v>382</v>
      </c>
      <c r="DB4" s="530" t="s">
        <v>383</v>
      </c>
      <c r="DC4" s="204" t="s">
        <v>382</v>
      </c>
      <c r="DD4" s="530" t="s">
        <v>383</v>
      </c>
      <c r="DE4" s="204" t="s">
        <v>382</v>
      </c>
      <c r="DF4" s="530" t="s">
        <v>383</v>
      </c>
      <c r="DG4" s="204" t="s">
        <v>382</v>
      </c>
      <c r="DH4" s="530" t="s">
        <v>383</v>
      </c>
      <c r="DI4" s="204" t="s">
        <v>382</v>
      </c>
      <c r="DJ4" s="530" t="s">
        <v>383</v>
      </c>
      <c r="DK4" s="204" t="s">
        <v>382</v>
      </c>
      <c r="DL4" s="530" t="s">
        <v>383</v>
      </c>
      <c r="DM4" s="204" t="s">
        <v>382</v>
      </c>
      <c r="DN4" s="530" t="s">
        <v>383</v>
      </c>
      <c r="DO4" s="204" t="s">
        <v>382</v>
      </c>
      <c r="DP4" s="530" t="s">
        <v>383</v>
      </c>
      <c r="DQ4" s="204" t="s">
        <v>382</v>
      </c>
    </row>
    <row r="5" spans="1:121" s="264" customFormat="1" ht="15" customHeight="1">
      <c r="A5" s="755" t="s">
        <v>178</v>
      </c>
      <c r="B5" s="755"/>
      <c r="D5" s="205" t="s">
        <v>7</v>
      </c>
      <c r="E5" s="94" t="s">
        <v>177</v>
      </c>
      <c r="F5" s="205" t="s">
        <v>7</v>
      </c>
      <c r="G5" s="94" t="s">
        <v>177</v>
      </c>
      <c r="H5" s="205" t="s">
        <v>7</v>
      </c>
      <c r="I5" s="94" t="s">
        <v>177</v>
      </c>
      <c r="J5" s="205" t="s">
        <v>7</v>
      </c>
      <c r="K5" s="94" t="s">
        <v>177</v>
      </c>
      <c r="L5" s="205" t="s">
        <v>7</v>
      </c>
      <c r="M5" s="94" t="s">
        <v>177</v>
      </c>
      <c r="N5" s="205" t="s">
        <v>7</v>
      </c>
      <c r="O5" s="94" t="s">
        <v>177</v>
      </c>
      <c r="P5" s="205" t="s">
        <v>7</v>
      </c>
      <c r="Q5" s="94" t="s">
        <v>177</v>
      </c>
      <c r="R5" s="205" t="s">
        <v>7</v>
      </c>
      <c r="S5" s="94" t="s">
        <v>177</v>
      </c>
      <c r="T5" s="205" t="s">
        <v>7</v>
      </c>
      <c r="U5" s="94" t="s">
        <v>177</v>
      </c>
      <c r="V5" s="205" t="s">
        <v>7</v>
      </c>
      <c r="W5" s="94" t="s">
        <v>177</v>
      </c>
      <c r="X5" s="205" t="s">
        <v>7</v>
      </c>
      <c r="Y5" s="94" t="s">
        <v>177</v>
      </c>
      <c r="Z5" s="205" t="s">
        <v>7</v>
      </c>
      <c r="AA5" s="94" t="s">
        <v>177</v>
      </c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  <c r="BD5" s="382"/>
      <c r="BE5" s="382"/>
      <c r="BF5" s="382"/>
      <c r="BG5" s="382"/>
      <c r="BH5" s="382"/>
      <c r="BI5" s="382"/>
      <c r="BJ5" s="382"/>
      <c r="BK5" s="382"/>
      <c r="BL5" s="382"/>
      <c r="BM5" s="382"/>
      <c r="BN5" s="382"/>
      <c r="BO5" s="382"/>
      <c r="BP5" s="382"/>
      <c r="BQ5" s="382"/>
      <c r="BR5" s="382"/>
      <c r="BS5" s="382"/>
      <c r="BT5" s="382"/>
      <c r="BU5" s="382"/>
      <c r="BV5" s="382"/>
      <c r="BW5" s="382"/>
      <c r="BX5" s="382"/>
      <c r="BY5" s="382"/>
      <c r="BZ5" s="382"/>
      <c r="CA5" s="382"/>
      <c r="CB5" s="382"/>
      <c r="CC5" s="382"/>
      <c r="CD5" s="382"/>
      <c r="CE5" s="382"/>
      <c r="CF5" s="382"/>
      <c r="CG5" s="382"/>
      <c r="CH5" s="382"/>
      <c r="CI5" s="382"/>
      <c r="CJ5" s="382"/>
      <c r="CK5" s="382"/>
      <c r="CL5" s="382"/>
      <c r="CM5" s="205" t="s">
        <v>7</v>
      </c>
      <c r="CN5" s="382"/>
      <c r="CP5" s="760" t="s">
        <v>178</v>
      </c>
      <c r="CQ5" s="760"/>
      <c r="CR5" s="272"/>
      <c r="CS5" s="205" t="s">
        <v>7</v>
      </c>
      <c r="CT5" s="371" t="s">
        <v>177</v>
      </c>
      <c r="CU5" s="205" t="s">
        <v>7</v>
      </c>
      <c r="CV5" s="371" t="s">
        <v>177</v>
      </c>
      <c r="CW5" s="205" t="s">
        <v>7</v>
      </c>
      <c r="CX5" s="371" t="s">
        <v>177</v>
      </c>
      <c r="CY5" s="205" t="s">
        <v>7</v>
      </c>
      <c r="CZ5" s="371" t="s">
        <v>177</v>
      </c>
      <c r="DA5" s="205" t="s">
        <v>7</v>
      </c>
      <c r="DB5" s="371" t="s">
        <v>177</v>
      </c>
      <c r="DC5" s="205" t="s">
        <v>7</v>
      </c>
      <c r="DD5" s="371" t="s">
        <v>177</v>
      </c>
      <c r="DE5" s="205" t="s">
        <v>7</v>
      </c>
      <c r="DF5" s="371" t="s">
        <v>177</v>
      </c>
      <c r="DG5" s="205" t="s">
        <v>7</v>
      </c>
      <c r="DH5" s="371" t="s">
        <v>177</v>
      </c>
      <c r="DI5" s="205" t="s">
        <v>7</v>
      </c>
      <c r="DJ5" s="371" t="s">
        <v>177</v>
      </c>
      <c r="DK5" s="205" t="s">
        <v>7</v>
      </c>
      <c r="DL5" s="371" t="s">
        <v>177</v>
      </c>
      <c r="DM5" s="205" t="s">
        <v>7</v>
      </c>
      <c r="DN5" s="371" t="s">
        <v>177</v>
      </c>
      <c r="DO5" s="205" t="s">
        <v>7</v>
      </c>
      <c r="DP5" s="371" t="s">
        <v>177</v>
      </c>
      <c r="DQ5" s="205" t="s">
        <v>7</v>
      </c>
    </row>
    <row r="6" spans="1:121" ht="15" customHeight="1">
      <c r="A6" s="756"/>
      <c r="B6" s="756"/>
      <c r="D6" s="205"/>
      <c r="E6" s="94"/>
      <c r="F6" s="205"/>
      <c r="G6" s="94"/>
      <c r="H6" s="205"/>
      <c r="I6" s="94"/>
      <c r="J6" s="205"/>
      <c r="K6" s="94"/>
      <c r="L6" s="205"/>
      <c r="M6" s="94"/>
      <c r="N6" s="205"/>
      <c r="O6" s="94"/>
      <c r="P6" s="205"/>
      <c r="Q6" s="94"/>
      <c r="R6" s="205"/>
      <c r="S6" s="94"/>
      <c r="T6" s="205"/>
      <c r="U6" s="94"/>
      <c r="V6" s="205"/>
      <c r="W6" s="94"/>
      <c r="X6" s="205"/>
      <c r="Y6" s="94"/>
      <c r="Z6" s="205"/>
      <c r="AA6" s="94"/>
      <c r="AB6" s="382"/>
      <c r="AC6" s="382"/>
      <c r="AD6" s="382"/>
      <c r="AE6" s="382"/>
      <c r="AF6" s="382"/>
      <c r="AG6" s="382"/>
      <c r="AH6" s="382"/>
      <c r="AI6" s="382"/>
      <c r="AJ6" s="382"/>
      <c r="AK6" s="382"/>
      <c r="AL6" s="382"/>
      <c r="AM6" s="382"/>
      <c r="AN6" s="382"/>
      <c r="AO6" s="382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  <c r="BD6" s="382"/>
      <c r="BE6" s="382"/>
      <c r="BF6" s="382"/>
      <c r="BG6" s="382"/>
      <c r="BH6" s="382"/>
      <c r="BI6" s="382"/>
      <c r="BJ6" s="382"/>
      <c r="BK6" s="382"/>
      <c r="BL6" s="382"/>
      <c r="BM6" s="382"/>
      <c r="BN6" s="382"/>
      <c r="BO6" s="382"/>
      <c r="BP6" s="382"/>
      <c r="BQ6" s="382"/>
      <c r="BR6" s="382"/>
      <c r="BS6" s="382"/>
      <c r="BT6" s="382"/>
      <c r="BU6" s="382"/>
      <c r="BV6" s="382"/>
      <c r="BW6" s="382"/>
      <c r="BX6" s="382"/>
      <c r="BY6" s="382"/>
      <c r="BZ6" s="382"/>
      <c r="CA6" s="382"/>
      <c r="CB6" s="382"/>
      <c r="CC6" s="382"/>
      <c r="CD6" s="382"/>
      <c r="CE6" s="382"/>
      <c r="CF6" s="382"/>
      <c r="CG6" s="382"/>
      <c r="CH6" s="382"/>
      <c r="CI6" s="382"/>
      <c r="CJ6" s="382"/>
      <c r="CK6" s="382"/>
      <c r="CL6" s="382"/>
      <c r="CM6" s="205"/>
      <c r="CN6" s="382"/>
      <c r="CP6" s="759"/>
      <c r="CQ6" s="759"/>
      <c r="CR6" s="2"/>
      <c r="CS6" s="205"/>
      <c r="CT6" s="372"/>
      <c r="CU6" s="205"/>
      <c r="CV6" s="372"/>
      <c r="CW6" s="205"/>
      <c r="CX6" s="372"/>
      <c r="CY6" s="205"/>
      <c r="CZ6" s="372"/>
      <c r="DA6" s="205"/>
      <c r="DB6" s="372"/>
      <c r="DC6" s="205"/>
      <c r="DD6" s="372"/>
      <c r="DE6" s="205"/>
      <c r="DF6" s="372"/>
      <c r="DG6" s="205"/>
      <c r="DH6" s="372"/>
      <c r="DI6" s="205"/>
      <c r="DJ6" s="372"/>
      <c r="DK6" s="205"/>
      <c r="DL6" s="372"/>
      <c r="DM6" s="205"/>
      <c r="DN6" s="372"/>
      <c r="DO6" s="205"/>
      <c r="DP6" s="372"/>
      <c r="DQ6" s="205"/>
    </row>
    <row r="7" spans="1:121" s="18" customFormat="1">
      <c r="A7" s="540">
        <f ca="1">'INF S1 356-357'!$AH4</f>
        <v>57.033999999999992</v>
      </c>
      <c r="B7" s="379" t="str">
        <f ca="1">'INF S1 356-357'!$AI4</f>
        <v>Wągrowiec</v>
      </c>
      <c r="C7" s="98"/>
      <c r="D7" s="209">
        <v>0.20624999999999999</v>
      </c>
      <c r="E7" s="369"/>
      <c r="F7" s="209">
        <v>0.24791666666666667</v>
      </c>
      <c r="G7" s="369"/>
      <c r="H7" s="209">
        <v>0.28958333333333336</v>
      </c>
      <c r="I7" s="369"/>
      <c r="J7" s="209">
        <v>0.33124999999999999</v>
      </c>
      <c r="K7" s="369"/>
      <c r="L7" s="209">
        <v>0.39374999999999999</v>
      </c>
      <c r="M7" s="369"/>
      <c r="N7" s="209">
        <v>0.4770833333333333</v>
      </c>
      <c r="O7" s="369"/>
      <c r="P7" s="209">
        <v>0.56041666666666667</v>
      </c>
      <c r="Q7" s="369"/>
      <c r="R7" s="209">
        <v>0.62291666666666667</v>
      </c>
      <c r="S7" s="369"/>
      <c r="T7" s="209">
        <v>0.6645833333333333</v>
      </c>
      <c r="U7" s="369"/>
      <c r="V7" s="209">
        <v>0.70624999999999993</v>
      </c>
      <c r="W7" s="369"/>
      <c r="X7" s="209">
        <v>0.74791666666666667</v>
      </c>
      <c r="Y7" s="369"/>
      <c r="Z7" s="209">
        <v>0.81041666666666667</v>
      </c>
      <c r="AA7" s="369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  <c r="BU7" s="376"/>
      <c r="BV7" s="376"/>
      <c r="BW7" s="376"/>
      <c r="BX7" s="376"/>
      <c r="BY7" s="37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209">
        <v>0.89374999999999993</v>
      </c>
      <c r="CN7" s="376"/>
      <c r="CP7" s="540">
        <f ca="1">'INF S1 356-357'!$AH4</f>
        <v>57.033999999999992</v>
      </c>
      <c r="CQ7" s="379" t="str">
        <f ca="1">'INF S1 356-357'!$AI4</f>
        <v>Wągrowiec</v>
      </c>
      <c r="CR7" s="98"/>
      <c r="CS7" s="539">
        <f ca="1">CS$26+'INF S1 356-357'!$AY4+TIME(0,10,)</f>
        <v>0.29838557870370369</v>
      </c>
      <c r="CT7" s="374"/>
      <c r="CU7" s="539">
        <f ca="1">CU$26+'INF S1 356-357'!$AY4+TIME(0,10,)</f>
        <v>0.34005224537037038</v>
      </c>
      <c r="CV7" s="374"/>
      <c r="CW7" s="539">
        <f ca="1">CW$26+'INF S1 356-357'!$AY4+TIME(0,10,)</f>
        <v>0.38171891203703701</v>
      </c>
      <c r="CX7" s="374"/>
      <c r="CY7" s="539">
        <f ca="1">CY$26+'INF S1 356-357'!$AY4+TIME(0,10,)</f>
        <v>0.42338557870370364</v>
      </c>
      <c r="CZ7" s="374"/>
      <c r="DA7" s="539">
        <f ca="1">DA$26+'INF S1 356-357'!$AY4+TIME(0,10,)</f>
        <v>0.48588557870370364</v>
      </c>
      <c r="DB7" s="374"/>
      <c r="DC7" s="539">
        <f ca="1">DC$26+'INF S1 356-357'!$AY4+TIME(0,10,)</f>
        <v>0.56921891203703701</v>
      </c>
      <c r="DD7" s="374"/>
      <c r="DE7" s="539">
        <f ca="1">DE$26+'INF S1 356-357'!$AY4+TIME(0,10,)</f>
        <v>0.65255224537037027</v>
      </c>
      <c r="DF7" s="374"/>
      <c r="DG7" s="539">
        <f ca="1">DG$26+'INF S1 356-357'!$AY4+TIME(0,10,)</f>
        <v>0.71505224537037027</v>
      </c>
      <c r="DH7" s="374"/>
      <c r="DI7" s="539">
        <f ca="1">DI$26+'INF S1 356-357'!$AY4+TIME(0,10,)</f>
        <v>0.75671891203703701</v>
      </c>
      <c r="DJ7" s="374"/>
      <c r="DK7" s="539">
        <f ca="1">DK$26+'INF S1 356-357'!$AY4+TIME(0,10,)</f>
        <v>0.79838557870370375</v>
      </c>
      <c r="DL7" s="374"/>
      <c r="DM7" s="539">
        <f ca="1">DM$26+'INF S1 356-357'!$AY4+TIME(0,10,)</f>
        <v>0.84005224537037049</v>
      </c>
      <c r="DN7" s="374"/>
      <c r="DO7" s="539">
        <f ca="1">DO$26+'INF S1 356-357'!$AY4+TIME(0,10,)</f>
        <v>0.90255224537037049</v>
      </c>
      <c r="DP7" s="374"/>
      <c r="DQ7" s="206">
        <f ca="1">DQ$26+'INF S1 356-357'!$AY4+TIME(0,10,)</f>
        <v>0.98588557870370375</v>
      </c>
    </row>
    <row r="8" spans="1:121">
      <c r="A8" s="380">
        <f ca="1">'INF S1 356-357'!$AH5</f>
        <v>49.496999999999993</v>
      </c>
      <c r="B8" s="153" t="str">
        <f ca="1">'INF S1 356-357'!$AI5</f>
        <v>Przysieczyn</v>
      </c>
      <c r="C8" s="99"/>
      <c r="D8" s="207">
        <f ca="1">D$7+'INF S1 356-357'!$AQ5</f>
        <v>0.21089120370370371</v>
      </c>
      <c r="E8" s="370"/>
      <c r="F8" s="207">
        <f ca="1">F$7+'INF S1 356-357'!$AQ5</f>
        <v>0.25255787037037036</v>
      </c>
      <c r="G8" s="370"/>
      <c r="H8" s="207">
        <f ca="1">H$7+'INF S1 356-357'!$AQ5</f>
        <v>0.29422453703703705</v>
      </c>
      <c r="I8" s="370"/>
      <c r="J8" s="207">
        <f ca="1">J$7+'INF S1 356-357'!$AQ5</f>
        <v>0.33589120370370368</v>
      </c>
      <c r="K8" s="370"/>
      <c r="L8" s="207">
        <f ca="1">L$7+'INF S1 356-357'!$AQ5</f>
        <v>0.39839120370370368</v>
      </c>
      <c r="M8" s="370"/>
      <c r="N8" s="207">
        <f ca="1">N$7+'INF S1 356-357'!$AQ5</f>
        <v>0.48172453703703699</v>
      </c>
      <c r="O8" s="370"/>
      <c r="P8" s="207">
        <f ca="1">P$7+'INF S1 356-357'!$AQ5</f>
        <v>0.56505787037037036</v>
      </c>
      <c r="Q8" s="370"/>
      <c r="R8" s="207">
        <f ca="1">R$7+'INF S1 356-357'!$AQ5</f>
        <v>0.62755787037037036</v>
      </c>
      <c r="S8" s="370"/>
      <c r="T8" s="207">
        <f ca="1">T$7+'INF S1 356-357'!$AQ5</f>
        <v>0.66922453703703699</v>
      </c>
      <c r="U8" s="370"/>
      <c r="V8" s="207">
        <f ca="1">V$7+'INF S1 356-357'!$AQ5</f>
        <v>0.71089120370370362</v>
      </c>
      <c r="W8" s="370"/>
      <c r="X8" s="207">
        <f ca="1">X$7+'INF S1 356-357'!$AQ5</f>
        <v>0.75255787037037036</v>
      </c>
      <c r="Y8" s="370"/>
      <c r="Z8" s="207">
        <f ca="1">Z$7+'INF S1 356-357'!$AQ5</f>
        <v>0.81505787037037036</v>
      </c>
      <c r="AA8" s="370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3"/>
      <c r="BH8" s="383"/>
      <c r="BI8" s="383"/>
      <c r="BJ8" s="383"/>
      <c r="BK8" s="383"/>
      <c r="BL8" s="383"/>
      <c r="BM8" s="383"/>
      <c r="BN8" s="383"/>
      <c r="BO8" s="383"/>
      <c r="BP8" s="383"/>
      <c r="BQ8" s="383"/>
      <c r="BR8" s="383"/>
      <c r="BS8" s="383"/>
      <c r="BT8" s="383"/>
      <c r="BU8" s="383"/>
      <c r="BV8" s="383"/>
      <c r="BW8" s="383"/>
      <c r="BX8" s="383"/>
      <c r="BY8" s="383"/>
      <c r="BZ8" s="383"/>
      <c r="CA8" s="383"/>
      <c r="CB8" s="383"/>
      <c r="CC8" s="383"/>
      <c r="CD8" s="383"/>
      <c r="CE8" s="383"/>
      <c r="CF8" s="383"/>
      <c r="CG8" s="383"/>
      <c r="CH8" s="383"/>
      <c r="CI8" s="383"/>
      <c r="CJ8" s="383"/>
      <c r="CK8" s="383"/>
      <c r="CL8" s="383"/>
      <c r="CM8" s="207">
        <f ca="1">CM$7+'INF S1 356-357'!$AQ5</f>
        <v>0.89839120370370362</v>
      </c>
      <c r="CN8" s="383"/>
      <c r="CP8" s="380">
        <f ca="1">'INF S1 356-357'!$AH5</f>
        <v>49.496999999999993</v>
      </c>
      <c r="CQ8" s="153" t="str">
        <f ca="1">'INF S1 356-357'!$AI5</f>
        <v>Przysieczyn</v>
      </c>
      <c r="CR8" s="99"/>
      <c r="CS8" s="484">
        <f ca="1">CS$26+'INF S1 356-357'!$AY5+TIME(0,10,)</f>
        <v>0.29395270833333331</v>
      </c>
      <c r="CT8" s="373"/>
      <c r="CU8" s="484">
        <f ca="1">CU$26+'INF S1 356-357'!$AY5+TIME(0,10,)</f>
        <v>0.335619375</v>
      </c>
      <c r="CV8" s="373"/>
      <c r="CW8" s="484">
        <f ca="1">CW$26+'INF S1 356-357'!$AY5+TIME(0,10,)</f>
        <v>0.37728604166666663</v>
      </c>
      <c r="CX8" s="373"/>
      <c r="CY8" s="484">
        <f ca="1">CY$26+'INF S1 356-357'!$AY5+TIME(0,10,)</f>
        <v>0.41895270833333326</v>
      </c>
      <c r="CZ8" s="373"/>
      <c r="DA8" s="484">
        <f ca="1">DA$26+'INF S1 356-357'!$AY5+TIME(0,10,)</f>
        <v>0.48145270833333326</v>
      </c>
      <c r="DB8" s="373"/>
      <c r="DC8" s="484">
        <f ca="1">DC$26+'INF S1 356-357'!$AY5+TIME(0,10,)</f>
        <v>0.56478604166666657</v>
      </c>
      <c r="DD8" s="373"/>
      <c r="DE8" s="484">
        <f ca="1">DE$26+'INF S1 356-357'!$AY5+TIME(0,10,)</f>
        <v>0.64811937499999994</v>
      </c>
      <c r="DF8" s="373"/>
      <c r="DG8" s="484">
        <f ca="1">DG$26+'INF S1 356-357'!$AY5+TIME(0,10,)</f>
        <v>0.71061937499999994</v>
      </c>
      <c r="DH8" s="373"/>
      <c r="DI8" s="484">
        <f ca="1">DI$26+'INF S1 356-357'!$AY5+TIME(0,10,)</f>
        <v>0.75228604166666668</v>
      </c>
      <c r="DJ8" s="373"/>
      <c r="DK8" s="484">
        <f ca="1">DK$26+'INF S1 356-357'!$AY5+TIME(0,10,)</f>
        <v>0.79395270833333331</v>
      </c>
      <c r="DL8" s="373"/>
      <c r="DM8" s="484">
        <f ca="1">DM$26+'INF S1 356-357'!$AY5+TIME(0,10,)</f>
        <v>0.83561937500000005</v>
      </c>
      <c r="DN8" s="373"/>
      <c r="DO8" s="484">
        <f ca="1">DO$26+'INF S1 356-357'!$AY5+TIME(0,10,)</f>
        <v>0.89811937500000005</v>
      </c>
      <c r="DP8" s="373"/>
      <c r="DQ8" s="207">
        <f ca="1">DQ$26+'INF S1 356-357'!$AY5+TIME(0,10,)</f>
        <v>0.98145270833333331</v>
      </c>
    </row>
    <row r="9" spans="1:121">
      <c r="A9" s="380">
        <f ca="1">'INF S1 356-357'!$AH6</f>
        <v>44.444999999999993</v>
      </c>
      <c r="B9" s="154" t="str">
        <f ca="1">'INF S1 356-357'!$AI6</f>
        <v>Roszkowo Wągrowieckie</v>
      </c>
      <c r="C9" s="99"/>
      <c r="D9" s="207">
        <f ca="1">D$7+'INF S1 356-357'!$AQ6</f>
        <v>0.21405273148148146</v>
      </c>
      <c r="E9" s="370"/>
      <c r="F9" s="207">
        <f ca="1">F$7+'INF S1 356-357'!$AQ6</f>
        <v>0.25571939814814815</v>
      </c>
      <c r="G9" s="370"/>
      <c r="H9" s="207">
        <f ca="1">H$7+'INF S1 356-357'!$AQ6</f>
        <v>0.29738606481481483</v>
      </c>
      <c r="I9" s="370"/>
      <c r="J9" s="207">
        <f ca="1">J$7+'INF S1 356-357'!$AQ6</f>
        <v>0.33905273148148146</v>
      </c>
      <c r="K9" s="370"/>
      <c r="L9" s="207">
        <f ca="1">L$7+'INF S1 356-357'!$AQ6</f>
        <v>0.40155273148148146</v>
      </c>
      <c r="M9" s="370"/>
      <c r="N9" s="207">
        <f ca="1">N$7+'INF S1 356-357'!$AQ6</f>
        <v>0.48488606481481478</v>
      </c>
      <c r="O9" s="370"/>
      <c r="P9" s="207">
        <f ca="1">P$7+'INF S1 356-357'!$AQ6</f>
        <v>0.56821939814814815</v>
      </c>
      <c r="Q9" s="370"/>
      <c r="R9" s="207">
        <f ca="1">R$7+'INF S1 356-357'!$AQ6</f>
        <v>0.63071939814814815</v>
      </c>
      <c r="S9" s="370"/>
      <c r="T9" s="207">
        <f ca="1">T$7+'INF S1 356-357'!$AQ6</f>
        <v>0.67238606481481478</v>
      </c>
      <c r="U9" s="370"/>
      <c r="V9" s="207">
        <f ca="1">V$7+'INF S1 356-357'!$AQ6</f>
        <v>0.71405273148148141</v>
      </c>
      <c r="W9" s="370"/>
      <c r="X9" s="207">
        <f ca="1">X$7+'INF S1 356-357'!$AQ6</f>
        <v>0.75571939814814815</v>
      </c>
      <c r="Y9" s="370"/>
      <c r="Z9" s="207">
        <f ca="1">Z$7+'INF S1 356-357'!$AQ6</f>
        <v>0.81821939814814815</v>
      </c>
      <c r="AA9" s="370"/>
      <c r="AB9" s="383"/>
      <c r="AC9" s="383"/>
      <c r="AD9" s="383"/>
      <c r="AE9" s="383"/>
      <c r="AF9" s="383"/>
      <c r="AG9" s="383"/>
      <c r="AH9" s="383"/>
      <c r="AI9" s="383"/>
      <c r="AJ9" s="383"/>
      <c r="AK9" s="383"/>
      <c r="AL9" s="383"/>
      <c r="AM9" s="383"/>
      <c r="AN9" s="383"/>
      <c r="AO9" s="383"/>
      <c r="AP9" s="383"/>
      <c r="AQ9" s="383"/>
      <c r="AR9" s="383"/>
      <c r="AS9" s="383"/>
      <c r="AT9" s="383"/>
      <c r="AU9" s="383"/>
      <c r="AV9" s="383"/>
      <c r="AW9" s="383"/>
      <c r="AX9" s="383"/>
      <c r="AY9" s="383"/>
      <c r="AZ9" s="383"/>
      <c r="BA9" s="383"/>
      <c r="BB9" s="383"/>
      <c r="BC9" s="383"/>
      <c r="BD9" s="383"/>
      <c r="BE9" s="383"/>
      <c r="BF9" s="383"/>
      <c r="BG9" s="383"/>
      <c r="BH9" s="383"/>
      <c r="BI9" s="383"/>
      <c r="BJ9" s="383"/>
      <c r="BK9" s="383"/>
      <c r="BL9" s="383"/>
      <c r="BM9" s="383"/>
      <c r="BN9" s="383"/>
      <c r="BO9" s="383"/>
      <c r="BP9" s="383"/>
      <c r="BQ9" s="383"/>
      <c r="BR9" s="383"/>
      <c r="BS9" s="383"/>
      <c r="BT9" s="383"/>
      <c r="BU9" s="383"/>
      <c r="BV9" s="383"/>
      <c r="BW9" s="383"/>
      <c r="BX9" s="383"/>
      <c r="BY9" s="383"/>
      <c r="BZ9" s="383"/>
      <c r="CA9" s="383"/>
      <c r="CB9" s="383"/>
      <c r="CC9" s="383"/>
      <c r="CD9" s="383"/>
      <c r="CE9" s="383"/>
      <c r="CF9" s="383"/>
      <c r="CG9" s="383"/>
      <c r="CH9" s="383"/>
      <c r="CI9" s="383"/>
      <c r="CJ9" s="383"/>
      <c r="CK9" s="383"/>
      <c r="CL9" s="383"/>
      <c r="CM9" s="207">
        <f ca="1">CM$7+'INF S1 356-357'!$AQ6</f>
        <v>0.90155273148148141</v>
      </c>
      <c r="CN9" s="383"/>
      <c r="CP9" s="380">
        <f ca="1">'INF S1 356-357'!$AH6</f>
        <v>44.444999999999993</v>
      </c>
      <c r="CQ9" s="154" t="str">
        <f ca="1">'INF S1 356-357'!$AI6</f>
        <v>Roszkowo Wągrowieckie</v>
      </c>
      <c r="CR9" s="99"/>
      <c r="CS9" s="484">
        <f ca="1">CS$26+'INF S1 356-357'!$AY6+TIME(0,8,)</f>
        <v>0.28940229166666664</v>
      </c>
      <c r="CT9" s="373"/>
      <c r="CU9" s="484">
        <f ca="1">CU$26+'INF S1 356-357'!$AY6+TIME(0,8,)</f>
        <v>0.33106895833333333</v>
      </c>
      <c r="CV9" s="373"/>
      <c r="CW9" s="484">
        <f ca="1">CW$26+'INF S1 356-357'!$AY6+TIME(0,8,)</f>
        <v>0.37273562499999996</v>
      </c>
      <c r="CX9" s="373"/>
      <c r="CY9" s="484">
        <f ca="1">CY$26+'INF S1 356-357'!$AY6+TIME(0,8,)</f>
        <v>0.41440229166666659</v>
      </c>
      <c r="CZ9" s="373"/>
      <c r="DA9" s="484">
        <f ca="1">DA$26+'INF S1 356-357'!$AY6+TIME(0,8,)</f>
        <v>0.47690229166666659</v>
      </c>
      <c r="DB9" s="373"/>
      <c r="DC9" s="484">
        <f ca="1">DC$26+'INF S1 356-357'!$AY6+TIME(0,8,)</f>
        <v>0.5602356249999999</v>
      </c>
      <c r="DD9" s="373"/>
      <c r="DE9" s="484">
        <f ca="1">DE$26+'INF S1 356-357'!$AY6+TIME(0,8,)</f>
        <v>0.64356895833333327</v>
      </c>
      <c r="DF9" s="373"/>
      <c r="DG9" s="484">
        <f ca="1">DG$26+'INF S1 356-357'!$AY6+TIME(0,8,)</f>
        <v>0.70606895833333327</v>
      </c>
      <c r="DH9" s="373"/>
      <c r="DI9" s="484">
        <f ca="1">DI$26+'INF S1 356-357'!$AY6+TIME(0,8,)</f>
        <v>0.74773562500000001</v>
      </c>
      <c r="DJ9" s="373"/>
      <c r="DK9" s="484">
        <f ca="1">DK$26+'INF S1 356-357'!$AY6+TIME(0,8,)</f>
        <v>0.78940229166666664</v>
      </c>
      <c r="DL9" s="373"/>
      <c r="DM9" s="484">
        <f ca="1">DM$26+'INF S1 356-357'!$AY6+TIME(0,8,)</f>
        <v>0.83106895833333339</v>
      </c>
      <c r="DN9" s="373"/>
      <c r="DO9" s="484">
        <f ca="1">DO$26+'INF S1 356-357'!$AY6+TIME(0,8,)</f>
        <v>0.89356895833333339</v>
      </c>
      <c r="DP9" s="373"/>
      <c r="DQ9" s="207">
        <f ca="1">DQ$26+'INF S1 356-357'!$AY6+TIME(0,8,)</f>
        <v>0.97690229166666664</v>
      </c>
    </row>
    <row r="10" spans="1:121">
      <c r="A10" s="380">
        <f ca="1">'INF S1 356-357'!$AH7</f>
        <v>40.48599999999999</v>
      </c>
      <c r="B10" s="154" t="str">
        <f ca="1">'INF S1 356-357'!$AI7</f>
        <v>Skoki</v>
      </c>
      <c r="C10" s="99"/>
      <c r="D10" s="207">
        <f ca="1">D$7+'INF S1 356-357'!$AQ7</f>
        <v>0.21696797453703703</v>
      </c>
      <c r="E10" s="370"/>
      <c r="F10" s="207">
        <f ca="1">F$7+'INF S1 356-357'!$AQ7</f>
        <v>0.25863464120370372</v>
      </c>
      <c r="G10" s="370"/>
      <c r="H10" s="207">
        <f ca="1">H$7+'INF S1 356-357'!$AQ7</f>
        <v>0.3003013078703704</v>
      </c>
      <c r="I10" s="370"/>
      <c r="J10" s="207">
        <f ca="1">J$7+'INF S1 356-357'!$AQ7</f>
        <v>0.34196797453703703</v>
      </c>
      <c r="K10" s="370"/>
      <c r="L10" s="207">
        <f ca="1">L$7+'INF S1 356-357'!$AQ7</f>
        <v>0.40446797453703703</v>
      </c>
      <c r="M10" s="370"/>
      <c r="N10" s="207">
        <f ca="1">N$7+'INF S1 356-357'!$AQ7</f>
        <v>0.48780130787037035</v>
      </c>
      <c r="O10" s="370"/>
      <c r="P10" s="207">
        <f ca="1">P$7+'INF S1 356-357'!$AQ7</f>
        <v>0.57113464120370372</v>
      </c>
      <c r="Q10" s="370"/>
      <c r="R10" s="207">
        <f ca="1">R$7+'INF S1 356-357'!$AQ7</f>
        <v>0.63363464120370372</v>
      </c>
      <c r="S10" s="370"/>
      <c r="T10" s="207">
        <f ca="1">T$7+'INF S1 356-357'!$AQ7</f>
        <v>0.67530130787037035</v>
      </c>
      <c r="U10" s="370"/>
      <c r="V10" s="207">
        <f ca="1">V$7+'INF S1 356-357'!$AQ7</f>
        <v>0.71696797453703698</v>
      </c>
      <c r="W10" s="370"/>
      <c r="X10" s="207">
        <f ca="1">X$7+'INF S1 356-357'!$AQ7</f>
        <v>0.75863464120370372</v>
      </c>
      <c r="Y10" s="370"/>
      <c r="Z10" s="207">
        <f ca="1">Z$7+'INF S1 356-357'!$AQ7</f>
        <v>0.82113464120370372</v>
      </c>
      <c r="AA10" s="370"/>
      <c r="AB10" s="383"/>
      <c r="AC10" s="383"/>
      <c r="AD10" s="383"/>
      <c r="AE10" s="383"/>
      <c r="AF10" s="383"/>
      <c r="AG10" s="383"/>
      <c r="AH10" s="383"/>
      <c r="AI10" s="383"/>
      <c r="AJ10" s="383"/>
      <c r="AK10" s="383"/>
      <c r="AL10" s="383"/>
      <c r="AM10" s="383"/>
      <c r="AN10" s="383"/>
      <c r="AO10" s="383"/>
      <c r="AP10" s="383"/>
      <c r="AQ10" s="383"/>
      <c r="AR10" s="383"/>
      <c r="AS10" s="383"/>
      <c r="AT10" s="383"/>
      <c r="AU10" s="383"/>
      <c r="AV10" s="383"/>
      <c r="AW10" s="383"/>
      <c r="AX10" s="383"/>
      <c r="AY10" s="383"/>
      <c r="AZ10" s="383"/>
      <c r="BA10" s="383"/>
      <c r="BB10" s="383"/>
      <c r="BC10" s="383"/>
      <c r="BD10" s="383"/>
      <c r="BE10" s="383"/>
      <c r="BF10" s="383"/>
      <c r="BG10" s="383"/>
      <c r="BH10" s="383"/>
      <c r="BI10" s="383"/>
      <c r="BJ10" s="383"/>
      <c r="BK10" s="383"/>
      <c r="BL10" s="383"/>
      <c r="BM10" s="383"/>
      <c r="BN10" s="383"/>
      <c r="BO10" s="383"/>
      <c r="BP10" s="383"/>
      <c r="BQ10" s="383"/>
      <c r="BR10" s="383"/>
      <c r="BS10" s="383"/>
      <c r="BT10" s="383"/>
      <c r="BU10" s="383"/>
      <c r="BV10" s="383"/>
      <c r="BW10" s="383"/>
      <c r="BX10" s="383"/>
      <c r="BY10" s="383"/>
      <c r="BZ10" s="383"/>
      <c r="CA10" s="383"/>
      <c r="CB10" s="383"/>
      <c r="CC10" s="383"/>
      <c r="CD10" s="383"/>
      <c r="CE10" s="383"/>
      <c r="CF10" s="383"/>
      <c r="CG10" s="383"/>
      <c r="CH10" s="383"/>
      <c r="CI10" s="383"/>
      <c r="CJ10" s="383"/>
      <c r="CK10" s="383"/>
      <c r="CL10" s="383"/>
      <c r="CM10" s="207">
        <f ca="1">CM$7+'INF S1 356-357'!$AQ7</f>
        <v>0.90446797453703698</v>
      </c>
      <c r="CN10" s="383"/>
      <c r="CP10" s="380">
        <f ca="1">'INF S1 356-357'!$AH7</f>
        <v>40.48599999999999</v>
      </c>
      <c r="CQ10" s="154" t="str">
        <f ca="1">'INF S1 356-357'!$AI7</f>
        <v>Skoki</v>
      </c>
      <c r="CR10" s="99"/>
      <c r="CS10" s="484">
        <f ca="1">CS$26+'INF S1 356-357'!$AY7+TIME(0,8,)</f>
        <v>0.28662593749999998</v>
      </c>
      <c r="CT10" s="373"/>
      <c r="CU10" s="484">
        <f ca="1">CU$26+'INF S1 356-357'!$AY7+TIME(0,8,)</f>
        <v>0.32829260416666667</v>
      </c>
      <c r="CV10" s="373"/>
      <c r="CW10" s="484">
        <f ca="1">CW$26+'INF S1 356-357'!$AY7+TIME(0,8,)</f>
        <v>0.3699592708333333</v>
      </c>
      <c r="CX10" s="373"/>
      <c r="CY10" s="484">
        <f ca="1">CY$26+'INF S1 356-357'!$AY7+TIME(0,8,)</f>
        <v>0.41162593749999993</v>
      </c>
      <c r="CZ10" s="373"/>
      <c r="DA10" s="484">
        <f ca="1">DA$26+'INF S1 356-357'!$AY7+TIME(0,8,)</f>
        <v>0.47412593749999993</v>
      </c>
      <c r="DB10" s="373"/>
      <c r="DC10" s="484">
        <f ca="1">DC$26+'INF S1 356-357'!$AY7+TIME(0,8,)</f>
        <v>0.55745927083333324</v>
      </c>
      <c r="DD10" s="373"/>
      <c r="DE10" s="484">
        <f ca="1">DE$26+'INF S1 356-357'!$AY7+TIME(0,8,)</f>
        <v>0.64079260416666661</v>
      </c>
      <c r="DF10" s="373"/>
      <c r="DG10" s="484">
        <f ca="1">DG$26+'INF S1 356-357'!$AY7+TIME(0,8,)</f>
        <v>0.70329260416666661</v>
      </c>
      <c r="DH10" s="373"/>
      <c r="DI10" s="484">
        <f ca="1">DI$26+'INF S1 356-357'!$AY7+TIME(0,8,)</f>
        <v>0.74495927083333335</v>
      </c>
      <c r="DJ10" s="373"/>
      <c r="DK10" s="484">
        <f ca="1">DK$26+'INF S1 356-357'!$AY7+TIME(0,8,)</f>
        <v>0.78662593749999998</v>
      </c>
      <c r="DL10" s="373"/>
      <c r="DM10" s="484">
        <f ca="1">DM$26+'INF S1 356-357'!$AY7+TIME(0,8,)</f>
        <v>0.82829260416666672</v>
      </c>
      <c r="DN10" s="373"/>
      <c r="DO10" s="484">
        <f ca="1">DO$26+'INF S1 356-357'!$AY7+TIME(0,8,)</f>
        <v>0.89079260416666672</v>
      </c>
      <c r="DP10" s="373"/>
      <c r="DQ10" s="207">
        <f ca="1">DQ$26+'INF S1 356-357'!$AY7+TIME(0,8,)</f>
        <v>0.97412593749999998</v>
      </c>
    </row>
    <row r="11" spans="1:121">
      <c r="A11" s="380">
        <f ca="1">'INF S1 356-357'!$AH8</f>
        <v>35.761999999999993</v>
      </c>
      <c r="B11" s="153" t="str">
        <f ca="1">'INF S1 356-357'!$AI8</f>
        <v>Sława Wlkp.</v>
      </c>
      <c r="C11" s="99"/>
      <c r="D11" s="207">
        <f ca="1">D$7+'INF S1 356-357'!$AQ8</f>
        <v>0.22060422453703704</v>
      </c>
      <c r="E11" s="370"/>
      <c r="F11" s="207">
        <f ca="1">F$7+'INF S1 356-357'!$AQ8</f>
        <v>0.26227089120370373</v>
      </c>
      <c r="G11" s="370"/>
      <c r="H11" s="207">
        <f ca="1">H$7+'INF S1 356-357'!$AQ8</f>
        <v>0.30393755787037041</v>
      </c>
      <c r="I11" s="370"/>
      <c r="J11" s="207">
        <f ca="1">J$7+'INF S1 356-357'!$AQ8</f>
        <v>0.34560422453703704</v>
      </c>
      <c r="K11" s="370"/>
      <c r="L11" s="207">
        <f ca="1">L$7+'INF S1 356-357'!$AQ8</f>
        <v>0.40810422453703704</v>
      </c>
      <c r="M11" s="370"/>
      <c r="N11" s="207">
        <f ca="1">N$7+'INF S1 356-357'!$AQ8</f>
        <v>0.49143755787037036</v>
      </c>
      <c r="O11" s="370"/>
      <c r="P11" s="207">
        <f ca="1">P$7+'INF S1 356-357'!$AQ8</f>
        <v>0.57477089120370373</v>
      </c>
      <c r="Q11" s="370"/>
      <c r="R11" s="207">
        <f ca="1">R$7+'INF S1 356-357'!$AQ8</f>
        <v>0.63727089120370373</v>
      </c>
      <c r="S11" s="370"/>
      <c r="T11" s="207">
        <f ca="1">T$7+'INF S1 356-357'!$AQ8</f>
        <v>0.67893755787037036</v>
      </c>
      <c r="U11" s="370"/>
      <c r="V11" s="207">
        <f ca="1">V$7+'INF S1 356-357'!$AQ8</f>
        <v>0.72060422453703699</v>
      </c>
      <c r="W11" s="370"/>
      <c r="X11" s="207">
        <f ca="1">X$7+'INF S1 356-357'!$AQ8</f>
        <v>0.76227089120370373</v>
      </c>
      <c r="Y11" s="370"/>
      <c r="Z11" s="207">
        <f ca="1">Z$7+'INF S1 356-357'!$AQ8</f>
        <v>0.82477089120370373</v>
      </c>
      <c r="AA11" s="370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  <c r="AQ11" s="383"/>
      <c r="AR11" s="383"/>
      <c r="AS11" s="383"/>
      <c r="AT11" s="383"/>
      <c r="AU11" s="383"/>
      <c r="AV11" s="383"/>
      <c r="AW11" s="383"/>
      <c r="AX11" s="383"/>
      <c r="AY11" s="383"/>
      <c r="AZ11" s="383"/>
      <c r="BA11" s="383"/>
      <c r="BB11" s="383"/>
      <c r="BC11" s="383"/>
      <c r="BD11" s="383"/>
      <c r="BE11" s="383"/>
      <c r="BF11" s="383"/>
      <c r="BG11" s="383"/>
      <c r="BH11" s="383"/>
      <c r="BI11" s="383"/>
      <c r="BJ11" s="383"/>
      <c r="BK11" s="383"/>
      <c r="BL11" s="383"/>
      <c r="BM11" s="383"/>
      <c r="BN11" s="383"/>
      <c r="BO11" s="383"/>
      <c r="BP11" s="383"/>
      <c r="BQ11" s="383"/>
      <c r="BR11" s="383"/>
      <c r="BS11" s="383"/>
      <c r="BT11" s="383"/>
      <c r="BU11" s="383"/>
      <c r="BV11" s="383"/>
      <c r="BW11" s="383"/>
      <c r="BX11" s="383"/>
      <c r="BY11" s="383"/>
      <c r="BZ11" s="383"/>
      <c r="CA11" s="383"/>
      <c r="CB11" s="383"/>
      <c r="CC11" s="383"/>
      <c r="CD11" s="383"/>
      <c r="CE11" s="383"/>
      <c r="CF11" s="383"/>
      <c r="CG11" s="383"/>
      <c r="CH11" s="383"/>
      <c r="CI11" s="383"/>
      <c r="CJ11" s="383"/>
      <c r="CK11" s="383"/>
      <c r="CL11" s="383"/>
      <c r="CM11" s="207">
        <f ca="1">CM$7+'INF S1 356-357'!$AQ8</f>
        <v>0.90810422453703699</v>
      </c>
      <c r="CN11" s="383"/>
      <c r="CP11" s="380">
        <f ca="1">'INF S1 356-357'!$AH8</f>
        <v>35.761999999999993</v>
      </c>
      <c r="CQ11" s="153" t="str">
        <f ca="1">'INF S1 356-357'!$AI8</f>
        <v>Sława Wlkp.</v>
      </c>
      <c r="CR11" s="99"/>
      <c r="CS11" s="484">
        <f ca="1">CS$26+'INF S1 356-357'!$AY8+TIME(0,8,)</f>
        <v>0.28298968749999998</v>
      </c>
      <c r="CT11" s="373"/>
      <c r="CU11" s="484">
        <f ca="1">CU$26+'INF S1 356-357'!$AY8+TIME(0,8,)</f>
        <v>0.32465635416666666</v>
      </c>
      <c r="CV11" s="373"/>
      <c r="CW11" s="484">
        <f ca="1">CW$26+'INF S1 356-357'!$AY8+TIME(0,8,)</f>
        <v>0.36632302083333329</v>
      </c>
      <c r="CX11" s="373"/>
      <c r="CY11" s="484">
        <f ca="1">CY$26+'INF S1 356-357'!$AY8+TIME(0,8,)</f>
        <v>0.40798968749999992</v>
      </c>
      <c r="CZ11" s="373"/>
      <c r="DA11" s="484">
        <f ca="1">DA$26+'INF S1 356-357'!$AY8+TIME(0,8,)</f>
        <v>0.47048968749999992</v>
      </c>
      <c r="DB11" s="373"/>
      <c r="DC11" s="484">
        <f ca="1">DC$26+'INF S1 356-357'!$AY8+TIME(0,8,)</f>
        <v>0.55382302083333323</v>
      </c>
      <c r="DD11" s="373"/>
      <c r="DE11" s="484">
        <f ca="1">DE$26+'INF S1 356-357'!$AY8+TIME(0,8,)</f>
        <v>0.63715635416666661</v>
      </c>
      <c r="DF11" s="373"/>
      <c r="DG11" s="484">
        <f ca="1">DG$26+'INF S1 356-357'!$AY8+TIME(0,8,)</f>
        <v>0.69965635416666661</v>
      </c>
      <c r="DH11" s="373"/>
      <c r="DI11" s="484">
        <f ca="1">DI$26+'INF S1 356-357'!$AY8+TIME(0,8,)</f>
        <v>0.74132302083333335</v>
      </c>
      <c r="DJ11" s="373"/>
      <c r="DK11" s="484">
        <f ca="1">DK$26+'INF S1 356-357'!$AY8+TIME(0,8,)</f>
        <v>0.78298968749999998</v>
      </c>
      <c r="DL11" s="373"/>
      <c r="DM11" s="484">
        <f ca="1">DM$26+'INF S1 356-357'!$AY8+TIME(0,8,)</f>
        <v>0.82465635416666672</v>
      </c>
      <c r="DN11" s="373"/>
      <c r="DO11" s="484">
        <f ca="1">DO$26+'INF S1 356-357'!$AY8+TIME(0,8,)</f>
        <v>0.88715635416666672</v>
      </c>
      <c r="DP11" s="373"/>
      <c r="DQ11" s="207">
        <f ca="1">DQ$26+'INF S1 356-357'!$AY8+TIME(0,8,)</f>
        <v>0.97048968749999998</v>
      </c>
    </row>
    <row r="12" spans="1:121">
      <c r="A12" s="380">
        <f ca="1">'INF S1 356-357'!$AH9</f>
        <v>32.658999999999992</v>
      </c>
      <c r="B12" s="286" t="str">
        <f ca="1">'INF S1 356-357'!$AI9</f>
        <v>Łopuchowo Osiedle</v>
      </c>
      <c r="C12" s="99"/>
      <c r="D12" s="207">
        <f ca="1">D$7+'INF S1 356-357'!$AQ9</f>
        <v>0.2229341898148148</v>
      </c>
      <c r="E12" s="370"/>
      <c r="F12" s="207">
        <f ca="1">F$7+'INF S1 356-357'!$AQ9</f>
        <v>0.26460085648148152</v>
      </c>
      <c r="G12" s="370"/>
      <c r="H12" s="207">
        <f ca="1">H$7+'INF S1 356-357'!$AQ9</f>
        <v>0.3062675231481482</v>
      </c>
      <c r="I12" s="370"/>
      <c r="J12" s="207">
        <f ca="1">J$7+'INF S1 356-357'!$AQ9</f>
        <v>0.34793418981481483</v>
      </c>
      <c r="K12" s="370"/>
      <c r="L12" s="207">
        <f ca="1">L$7+'INF S1 356-357'!$AQ9</f>
        <v>0.41043418981481483</v>
      </c>
      <c r="M12" s="370"/>
      <c r="N12" s="207">
        <f ca="1">N$7+'INF S1 356-357'!$AQ9</f>
        <v>0.49376752314814815</v>
      </c>
      <c r="O12" s="370"/>
      <c r="P12" s="207">
        <f ca="1">P$7+'INF S1 356-357'!$AQ9</f>
        <v>0.57710085648148146</v>
      </c>
      <c r="Q12" s="370"/>
      <c r="R12" s="207">
        <f ca="1">R$7+'INF S1 356-357'!$AQ9</f>
        <v>0.63960085648148146</v>
      </c>
      <c r="S12" s="370"/>
      <c r="T12" s="207">
        <f ca="1">T$7+'INF S1 356-357'!$AQ9</f>
        <v>0.68126752314814809</v>
      </c>
      <c r="U12" s="370"/>
      <c r="V12" s="207">
        <f ca="1">V$7+'INF S1 356-357'!$AQ9</f>
        <v>0.72293418981481472</v>
      </c>
      <c r="W12" s="370"/>
      <c r="X12" s="207">
        <f ca="1">X$7+'INF S1 356-357'!$AQ9</f>
        <v>0.76460085648148146</v>
      </c>
      <c r="Y12" s="370"/>
      <c r="Z12" s="207">
        <f ca="1">Z$7+'INF S1 356-357'!$AQ9</f>
        <v>0.82710085648148146</v>
      </c>
      <c r="AA12" s="370"/>
      <c r="AB12" s="383"/>
      <c r="AC12" s="383"/>
      <c r="AD12" s="383"/>
      <c r="AE12" s="383"/>
      <c r="AF12" s="383"/>
      <c r="AG12" s="383"/>
      <c r="AH12" s="383"/>
      <c r="AI12" s="383"/>
      <c r="AJ12" s="383"/>
      <c r="AK12" s="383"/>
      <c r="AL12" s="383"/>
      <c r="AM12" s="383"/>
      <c r="AN12" s="383"/>
      <c r="AO12" s="383"/>
      <c r="AP12" s="383"/>
      <c r="AQ12" s="383"/>
      <c r="AR12" s="383"/>
      <c r="AS12" s="383"/>
      <c r="AT12" s="383"/>
      <c r="AU12" s="383"/>
      <c r="AV12" s="383"/>
      <c r="AW12" s="383"/>
      <c r="AX12" s="383"/>
      <c r="AY12" s="383"/>
      <c r="AZ12" s="383"/>
      <c r="BA12" s="383"/>
      <c r="BB12" s="383"/>
      <c r="BC12" s="383"/>
      <c r="BD12" s="383"/>
      <c r="BE12" s="383"/>
      <c r="BF12" s="383"/>
      <c r="BG12" s="383"/>
      <c r="BH12" s="383"/>
      <c r="BI12" s="383"/>
      <c r="BJ12" s="383"/>
      <c r="BK12" s="383"/>
      <c r="BL12" s="383"/>
      <c r="BM12" s="383"/>
      <c r="BN12" s="383"/>
      <c r="BO12" s="383"/>
      <c r="BP12" s="383"/>
      <c r="BQ12" s="383"/>
      <c r="BR12" s="383"/>
      <c r="BS12" s="383"/>
      <c r="BT12" s="383"/>
      <c r="BU12" s="383"/>
      <c r="BV12" s="383"/>
      <c r="BW12" s="383"/>
      <c r="BX12" s="383"/>
      <c r="BY12" s="383"/>
      <c r="BZ12" s="383"/>
      <c r="CA12" s="383"/>
      <c r="CB12" s="383"/>
      <c r="CC12" s="383"/>
      <c r="CD12" s="383"/>
      <c r="CE12" s="383"/>
      <c r="CF12" s="383"/>
      <c r="CG12" s="383"/>
      <c r="CH12" s="383"/>
      <c r="CI12" s="383"/>
      <c r="CJ12" s="383"/>
      <c r="CK12" s="383"/>
      <c r="CL12" s="383"/>
      <c r="CM12" s="207">
        <f ca="1">CM$7+'INF S1 356-357'!$AQ9</f>
        <v>0.91043418981481472</v>
      </c>
      <c r="CN12" s="383"/>
      <c r="CP12" s="380">
        <f ca="1">'INF S1 356-357'!$AH9</f>
        <v>32.658999999999992</v>
      </c>
      <c r="CQ12" s="286" t="str">
        <f ca="1">'INF S1 356-357'!$AI9</f>
        <v>Łopuchowo Osiedle</v>
      </c>
      <c r="CR12" s="99"/>
      <c r="CS12" s="484">
        <f ca="1">CS$26+'INF S1 356-357'!$AY9+TIME(0,8,)</f>
        <v>0.28052083333333333</v>
      </c>
      <c r="CT12" s="373"/>
      <c r="CU12" s="484">
        <f ca="1">CU$26+'INF S1 356-357'!$AY9+TIME(0,8,)</f>
        <v>0.32218750000000002</v>
      </c>
      <c r="CV12" s="373"/>
      <c r="CW12" s="484">
        <f ca="1">CW$26+'INF S1 356-357'!$AY9+TIME(0,8,)</f>
        <v>0.36385416666666665</v>
      </c>
      <c r="CX12" s="373"/>
      <c r="CY12" s="484">
        <f ca="1">CY$26+'INF S1 356-357'!$AY9+TIME(0,8,)</f>
        <v>0.40552083333333327</v>
      </c>
      <c r="CZ12" s="373"/>
      <c r="DA12" s="484">
        <f ca="1">DA$26+'INF S1 356-357'!$AY9+TIME(0,8,)</f>
        <v>0.46802083333333327</v>
      </c>
      <c r="DB12" s="373"/>
      <c r="DC12" s="484">
        <f ca="1">DC$26+'INF S1 356-357'!$AY9+TIME(0,8,)</f>
        <v>0.55135416666666659</v>
      </c>
      <c r="DD12" s="373"/>
      <c r="DE12" s="484">
        <f ca="1">DE$26+'INF S1 356-357'!$AY9+TIME(0,8,)</f>
        <v>0.63468749999999996</v>
      </c>
      <c r="DF12" s="373"/>
      <c r="DG12" s="484">
        <f ca="1">DG$26+'INF S1 356-357'!$AY9+TIME(0,8,)</f>
        <v>0.69718749999999996</v>
      </c>
      <c r="DH12" s="373"/>
      <c r="DI12" s="484">
        <f ca="1">DI$26+'INF S1 356-357'!$AY9+TIME(0,8,)</f>
        <v>0.7388541666666667</v>
      </c>
      <c r="DJ12" s="373"/>
      <c r="DK12" s="484">
        <f ca="1">DK$26+'INF S1 356-357'!$AY9+TIME(0,8,)</f>
        <v>0.78052083333333333</v>
      </c>
      <c r="DL12" s="373"/>
      <c r="DM12" s="484">
        <f ca="1">DM$26+'INF S1 356-357'!$AY9+TIME(0,8,)</f>
        <v>0.82218750000000007</v>
      </c>
      <c r="DN12" s="373"/>
      <c r="DO12" s="484">
        <f ca="1">DO$26+'INF S1 356-357'!$AY9+TIME(0,8,)</f>
        <v>0.88468750000000007</v>
      </c>
      <c r="DP12" s="373"/>
      <c r="DQ12" s="207">
        <f ca="1">DQ$26+'INF S1 356-357'!$AY9+TIME(0,8,)</f>
        <v>0.96802083333333333</v>
      </c>
    </row>
    <row r="13" spans="1:121">
      <c r="A13" s="380">
        <f ca="1">'INF S1 356-357'!$AH10</f>
        <v>31.519999999999992</v>
      </c>
      <c r="B13" s="154" t="str">
        <f ca="1">'INF S1 356-357'!$AI10</f>
        <v>Łopuchowo</v>
      </c>
      <c r="C13" s="99"/>
      <c r="D13" s="207">
        <f ca="1">D$7+'INF S1 356-357'!$AQ10</f>
        <v>0.22422373842592591</v>
      </c>
      <c r="E13" s="370"/>
      <c r="F13" s="207">
        <f ca="1">F$7+'INF S1 356-357'!$AQ10</f>
        <v>0.2658904050925926</v>
      </c>
      <c r="G13" s="370"/>
      <c r="H13" s="207">
        <f ca="1">H$7+'INF S1 356-357'!$AQ10</f>
        <v>0.30755707175925928</v>
      </c>
      <c r="I13" s="370"/>
      <c r="J13" s="207">
        <f ca="1">J$7+'INF S1 356-357'!$AQ10</f>
        <v>0.34922373842592591</v>
      </c>
      <c r="K13" s="370"/>
      <c r="L13" s="207">
        <f ca="1">L$7+'INF S1 356-357'!$AQ10</f>
        <v>0.41172373842592591</v>
      </c>
      <c r="M13" s="370"/>
      <c r="N13" s="207">
        <f ca="1">N$7+'INF S1 356-357'!$AQ10</f>
        <v>0.49505707175925923</v>
      </c>
      <c r="O13" s="370"/>
      <c r="P13" s="207">
        <f ca="1">P$7+'INF S1 356-357'!$AQ10</f>
        <v>0.57839040509259265</v>
      </c>
      <c r="Q13" s="370"/>
      <c r="R13" s="207">
        <f ca="1">R$7+'INF S1 356-357'!$AQ10</f>
        <v>0.64089040509259265</v>
      </c>
      <c r="S13" s="370"/>
      <c r="T13" s="207">
        <f ca="1">T$7+'INF S1 356-357'!$AQ10</f>
        <v>0.68255707175925928</v>
      </c>
      <c r="U13" s="370"/>
      <c r="V13" s="207">
        <f ca="1">V$7+'INF S1 356-357'!$AQ10</f>
        <v>0.72422373842592591</v>
      </c>
      <c r="W13" s="370"/>
      <c r="X13" s="207">
        <f ca="1">X$7+'INF S1 356-357'!$AQ10</f>
        <v>0.76589040509259265</v>
      </c>
      <c r="Y13" s="370"/>
      <c r="Z13" s="207">
        <f ca="1">Z$7+'INF S1 356-357'!$AQ10</f>
        <v>0.82839040509259265</v>
      </c>
      <c r="AA13" s="370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  <c r="CK13" s="383"/>
      <c r="CL13" s="383"/>
      <c r="CM13" s="207">
        <f ca="1">CM$7+'INF S1 356-357'!$AQ10</f>
        <v>0.91172373842592591</v>
      </c>
      <c r="CN13" s="383"/>
      <c r="CP13" s="380">
        <f ca="1">'INF S1 356-357'!$AH10</f>
        <v>31.519999999999992</v>
      </c>
      <c r="CQ13" s="154" t="str">
        <f ca="1">'INF S1 356-357'!$AI10</f>
        <v>Łopuchowo</v>
      </c>
      <c r="CR13" s="99"/>
      <c r="CS13" s="484">
        <f ca="1">CS$26+'INF S1 356-357'!$AY10+TIME(0,8,)</f>
        <v>0.27923128472222219</v>
      </c>
      <c r="CT13" s="373"/>
      <c r="CU13" s="484">
        <f ca="1">CU$26+'INF S1 356-357'!$AY10+TIME(0,8,)</f>
        <v>0.32089795138888888</v>
      </c>
      <c r="CV13" s="373"/>
      <c r="CW13" s="484">
        <f ca="1">CW$26+'INF S1 356-357'!$AY10+TIME(0,8,)</f>
        <v>0.36256461805555551</v>
      </c>
      <c r="CX13" s="373"/>
      <c r="CY13" s="484">
        <f ca="1">CY$26+'INF S1 356-357'!$AY10+TIME(0,8,)</f>
        <v>0.40423128472222214</v>
      </c>
      <c r="CZ13" s="373"/>
      <c r="DA13" s="484">
        <f ca="1">DA$26+'INF S1 356-357'!$AY10+TIME(0,8,)</f>
        <v>0.46673128472222214</v>
      </c>
      <c r="DB13" s="373"/>
      <c r="DC13" s="484">
        <f ca="1">DC$26+'INF S1 356-357'!$AY10+TIME(0,8,)</f>
        <v>0.55006461805555551</v>
      </c>
      <c r="DD13" s="373"/>
      <c r="DE13" s="484">
        <f ca="1">DE$26+'INF S1 356-357'!$AY10+TIME(0,8,)</f>
        <v>0.63339795138888888</v>
      </c>
      <c r="DF13" s="373"/>
      <c r="DG13" s="484">
        <f ca="1">DG$26+'INF S1 356-357'!$AY10+TIME(0,8,)</f>
        <v>0.69589795138888888</v>
      </c>
      <c r="DH13" s="373"/>
      <c r="DI13" s="484">
        <f ca="1">DI$26+'INF S1 356-357'!$AY10+TIME(0,8,)</f>
        <v>0.73756461805555562</v>
      </c>
      <c r="DJ13" s="373"/>
      <c r="DK13" s="484">
        <f ca="1">DK$26+'INF S1 356-357'!$AY10+TIME(0,8,)</f>
        <v>0.77923128472222225</v>
      </c>
      <c r="DL13" s="373"/>
      <c r="DM13" s="484">
        <f ca="1">DM$26+'INF S1 356-357'!$AY10+TIME(0,8,)</f>
        <v>0.82089795138888899</v>
      </c>
      <c r="DN13" s="373"/>
      <c r="DO13" s="484">
        <f ca="1">DO$26+'INF S1 356-357'!$AY10+TIME(0,8,)</f>
        <v>0.88339795138888899</v>
      </c>
      <c r="DP13" s="373"/>
      <c r="DQ13" s="207">
        <f ca="1">DQ$26+'INF S1 356-357'!$AY10+TIME(0,8,)</f>
        <v>0.96673128472222225</v>
      </c>
    </row>
    <row r="14" spans="1:121">
      <c r="A14" s="380">
        <f ca="1">'INF S1 356-357'!$AH11</f>
        <v>25.658999999999992</v>
      </c>
      <c r="B14" s="286" t="str">
        <f ca="1">'INF S1 356-357'!$AI11</f>
        <v>Przebędowo</v>
      </c>
      <c r="C14" s="99"/>
      <c r="D14" s="207">
        <f ca="1">D$7+'INF S1 356-357'!$AQ11</f>
        <v>0.2277605787037037</v>
      </c>
      <c r="E14" s="370"/>
      <c r="F14" s="207">
        <f ca="1">F$7+'INF S1 356-357'!$AQ11</f>
        <v>0.26942724537037038</v>
      </c>
      <c r="G14" s="370"/>
      <c r="H14" s="207">
        <f ca="1">H$7+'INF S1 356-357'!$AQ11</f>
        <v>0.31109391203703707</v>
      </c>
      <c r="I14" s="370"/>
      <c r="J14" s="207">
        <f ca="1">J$7+'INF S1 356-357'!$AQ11</f>
        <v>0.3527605787037037</v>
      </c>
      <c r="K14" s="370"/>
      <c r="L14" s="207">
        <f ca="1">L$7+'INF S1 356-357'!$AQ11</f>
        <v>0.4152605787037037</v>
      </c>
      <c r="M14" s="370"/>
      <c r="N14" s="207">
        <f ca="1">N$7+'INF S1 356-357'!$AQ11</f>
        <v>0.49859391203703701</v>
      </c>
      <c r="O14" s="370"/>
      <c r="P14" s="207">
        <f ca="1">P$7+'INF S1 356-357'!$AQ11</f>
        <v>0.58192724537037033</v>
      </c>
      <c r="Q14" s="370"/>
      <c r="R14" s="207">
        <f ca="1">R$7+'INF S1 356-357'!$AQ11</f>
        <v>0.64442724537037033</v>
      </c>
      <c r="S14" s="370"/>
      <c r="T14" s="207">
        <f ca="1">T$7+'INF S1 356-357'!$AQ11</f>
        <v>0.68609391203703696</v>
      </c>
      <c r="U14" s="370"/>
      <c r="V14" s="207">
        <f ca="1">V$7+'INF S1 356-357'!$AQ11</f>
        <v>0.72776057870370359</v>
      </c>
      <c r="W14" s="370"/>
      <c r="X14" s="207">
        <f ca="1">X$7+'INF S1 356-357'!$AQ11</f>
        <v>0.76942724537037033</v>
      </c>
      <c r="Y14" s="370"/>
      <c r="Z14" s="207">
        <f ca="1">Z$7+'INF S1 356-357'!$AQ11</f>
        <v>0.83192724537037033</v>
      </c>
      <c r="AA14" s="370"/>
      <c r="AB14" s="383"/>
      <c r="AC14" s="383"/>
      <c r="AD14" s="383"/>
      <c r="AE14" s="383"/>
      <c r="AF14" s="383"/>
      <c r="AG14" s="383"/>
      <c r="AH14" s="383"/>
      <c r="AI14" s="383"/>
      <c r="AJ14" s="383"/>
      <c r="AK14" s="383"/>
      <c r="AL14" s="383"/>
      <c r="AM14" s="383"/>
      <c r="AN14" s="383"/>
      <c r="AO14" s="383"/>
      <c r="AP14" s="383"/>
      <c r="AQ14" s="383"/>
      <c r="AR14" s="383"/>
      <c r="AS14" s="383"/>
      <c r="AT14" s="383"/>
      <c r="AU14" s="383"/>
      <c r="AV14" s="383"/>
      <c r="AW14" s="383"/>
      <c r="AX14" s="383"/>
      <c r="AY14" s="383"/>
      <c r="AZ14" s="383"/>
      <c r="BA14" s="383"/>
      <c r="BB14" s="383"/>
      <c r="BC14" s="383"/>
      <c r="BD14" s="383"/>
      <c r="BE14" s="383"/>
      <c r="BF14" s="383"/>
      <c r="BG14" s="383"/>
      <c r="BH14" s="383"/>
      <c r="BI14" s="383"/>
      <c r="BJ14" s="383"/>
      <c r="BK14" s="383"/>
      <c r="BL14" s="383"/>
      <c r="BM14" s="383"/>
      <c r="BN14" s="383"/>
      <c r="BO14" s="383"/>
      <c r="BP14" s="383"/>
      <c r="BQ14" s="383"/>
      <c r="BR14" s="383"/>
      <c r="BS14" s="383"/>
      <c r="BT14" s="383"/>
      <c r="BU14" s="383"/>
      <c r="BV14" s="383"/>
      <c r="BW14" s="383"/>
      <c r="BX14" s="383"/>
      <c r="BY14" s="383"/>
      <c r="BZ14" s="383"/>
      <c r="CA14" s="383"/>
      <c r="CB14" s="383"/>
      <c r="CC14" s="383"/>
      <c r="CD14" s="383"/>
      <c r="CE14" s="383"/>
      <c r="CF14" s="383"/>
      <c r="CG14" s="383"/>
      <c r="CH14" s="383"/>
      <c r="CI14" s="383"/>
      <c r="CJ14" s="383"/>
      <c r="CK14" s="383"/>
      <c r="CL14" s="383"/>
      <c r="CM14" s="207">
        <f ca="1">CM$7+'INF S1 356-357'!$AQ11</f>
        <v>0.91526057870370359</v>
      </c>
      <c r="CN14" s="383"/>
      <c r="CP14" s="380">
        <f ca="1">'INF S1 356-357'!$AH11</f>
        <v>25.658999999999992</v>
      </c>
      <c r="CQ14" s="286" t="str">
        <f ca="1">'INF S1 356-357'!$AI11</f>
        <v>Przebędowo</v>
      </c>
      <c r="CR14" s="99"/>
      <c r="CS14" s="484">
        <f ca="1">CS$26+'INF S1 356-357'!$AY11+TIME(0,8,)</f>
        <v>0.27569444444444446</v>
      </c>
      <c r="CT14" s="373"/>
      <c r="CU14" s="484">
        <f ca="1">CU$26+'INF S1 356-357'!$AY11+TIME(0,8,)</f>
        <v>0.31736111111111109</v>
      </c>
      <c r="CV14" s="373"/>
      <c r="CW14" s="484">
        <f ca="1">CW$26+'INF S1 356-357'!$AY11+TIME(0,8,)</f>
        <v>0.35902777777777772</v>
      </c>
      <c r="CX14" s="373"/>
      <c r="CY14" s="484">
        <f ca="1">CY$26+'INF S1 356-357'!$AY11+TIME(0,8,)</f>
        <v>0.40069444444444435</v>
      </c>
      <c r="CZ14" s="373"/>
      <c r="DA14" s="484">
        <f ca="1">DA$26+'INF S1 356-357'!$AY11+TIME(0,8,)</f>
        <v>0.46319444444444435</v>
      </c>
      <c r="DB14" s="373"/>
      <c r="DC14" s="484">
        <f ca="1">DC$26+'INF S1 356-357'!$AY11+TIME(0,8,)</f>
        <v>0.54652777777777772</v>
      </c>
      <c r="DD14" s="373"/>
      <c r="DE14" s="484">
        <f ca="1">DE$26+'INF S1 356-357'!$AY11+TIME(0,8,)</f>
        <v>0.62986111111111109</v>
      </c>
      <c r="DF14" s="373"/>
      <c r="DG14" s="484">
        <f ca="1">DG$26+'INF S1 356-357'!$AY11+TIME(0,8,)</f>
        <v>0.69236111111111109</v>
      </c>
      <c r="DH14" s="373"/>
      <c r="DI14" s="484">
        <f ca="1">DI$26+'INF S1 356-357'!$AY11+TIME(0,8,)</f>
        <v>0.73402777777777783</v>
      </c>
      <c r="DJ14" s="373"/>
      <c r="DK14" s="484">
        <f ca="1">DK$26+'INF S1 356-357'!$AY11+TIME(0,8,)</f>
        <v>0.77569444444444446</v>
      </c>
      <c r="DL14" s="373"/>
      <c r="DM14" s="484">
        <f ca="1">DM$26+'INF S1 356-357'!$AY11+TIME(0,8,)</f>
        <v>0.8173611111111112</v>
      </c>
      <c r="DN14" s="373"/>
      <c r="DO14" s="484">
        <f ca="1">DO$26+'INF S1 356-357'!$AY11+TIME(0,8,)</f>
        <v>0.8798611111111112</v>
      </c>
      <c r="DP14" s="373"/>
      <c r="DQ14" s="207">
        <f ca="1">DQ$26+'INF S1 356-357'!$AY11+TIME(0,8,)</f>
        <v>0.96319444444444446</v>
      </c>
    </row>
    <row r="15" spans="1:121" s="18" customFormat="1">
      <c r="A15" s="535">
        <f ca="1">'INF S1 356-357'!$AH12</f>
        <v>24.506999999999991</v>
      </c>
      <c r="B15" s="153" t="str">
        <f ca="1">'INF S1 356-357'!$AI12</f>
        <v>Murowana Goślina</v>
      </c>
      <c r="C15" s="98"/>
      <c r="D15" s="206">
        <f ca="1">D$7+'INF S1 356-357'!$AQ12+TIME(0,4,)</f>
        <v>0.23196724537037036</v>
      </c>
      <c r="E15" s="369">
        <v>0.25277777777777777</v>
      </c>
      <c r="F15" s="206">
        <f ca="1">F$7+'INF S1 356-357'!$AQ12+TIME(0,4,)</f>
        <v>0.27363391203703702</v>
      </c>
      <c r="G15" s="369">
        <v>0.29444444444444445</v>
      </c>
      <c r="H15" s="206">
        <f ca="1">H$7+'INF S1 356-357'!$AQ12+TIME(0,4,)</f>
        <v>0.3153005787037037</v>
      </c>
      <c r="I15" s="369">
        <v>0.33611111111111108</v>
      </c>
      <c r="J15" s="206">
        <f ca="1">J$7+'INF S1 356-357'!$AQ12+TIME(0,4,)</f>
        <v>0.35696724537037033</v>
      </c>
      <c r="K15" s="369">
        <v>0.37777777777777777</v>
      </c>
      <c r="L15" s="206">
        <f ca="1">L$7+'INF S1 356-357'!$AQ12+TIME(0,4,)</f>
        <v>0.41946724537037033</v>
      </c>
      <c r="M15" s="369">
        <v>0.46111111111111108</v>
      </c>
      <c r="N15" s="206">
        <f ca="1">N$7+'INF S1 356-357'!$AQ12+TIME(0,4,)</f>
        <v>0.50280057870370365</v>
      </c>
      <c r="O15" s="369">
        <v>0.5444444444444444</v>
      </c>
      <c r="P15" s="206">
        <f ca="1">P$7+'INF S1 356-357'!$AQ12+TIME(0,4,)</f>
        <v>0.58613391203703702</v>
      </c>
      <c r="Q15" s="369">
        <v>0.62777777777777777</v>
      </c>
      <c r="R15" s="206">
        <f ca="1">R$7+'INF S1 356-357'!$AQ12+TIME(0,4,)</f>
        <v>0.64863391203703702</v>
      </c>
      <c r="S15" s="369">
        <v>0.6694444444444444</v>
      </c>
      <c r="T15" s="206">
        <f ca="1">T$7+'INF S1 356-357'!$AQ12+TIME(0,4,)</f>
        <v>0.69030057870370365</v>
      </c>
      <c r="U15" s="369">
        <v>0.71111111111111114</v>
      </c>
      <c r="V15" s="206">
        <f ca="1">V$7+'INF S1 356-357'!$AQ12+TIME(0,4,)</f>
        <v>0.73196724537037028</v>
      </c>
      <c r="W15" s="369">
        <v>0.75277777777777777</v>
      </c>
      <c r="X15" s="206">
        <f ca="1">X$7+'INF S1 356-357'!$AQ12+TIME(0,4,)</f>
        <v>0.77363391203703702</v>
      </c>
      <c r="Y15" s="369">
        <v>0.7944444444444444</v>
      </c>
      <c r="Z15" s="206">
        <f ca="1">Z$7+'INF S1 356-357'!$AQ12+TIME(0,4,)</f>
        <v>0.83613391203703702</v>
      </c>
      <c r="AA15" s="369">
        <v>0.87777777777777777</v>
      </c>
      <c r="AB15" s="376"/>
      <c r="AC15" s="376"/>
      <c r="AD15" s="376"/>
      <c r="AE15" s="376"/>
      <c r="AF15" s="376"/>
      <c r="AG15" s="376"/>
      <c r="AH15" s="376"/>
      <c r="AI15" s="376"/>
      <c r="AJ15" s="376"/>
      <c r="AK15" s="376"/>
      <c r="AL15" s="376"/>
      <c r="AM15" s="376"/>
      <c r="AN15" s="376"/>
      <c r="AO15" s="376"/>
      <c r="AP15" s="376"/>
      <c r="AQ15" s="376"/>
      <c r="AR15" s="376"/>
      <c r="AS15" s="376"/>
      <c r="AT15" s="376"/>
      <c r="AU15" s="376"/>
      <c r="AV15" s="376"/>
      <c r="AW15" s="376"/>
      <c r="AX15" s="376"/>
      <c r="AY15" s="376"/>
      <c r="AZ15" s="376"/>
      <c r="BA15" s="376"/>
      <c r="BB15" s="376"/>
      <c r="BC15" s="376"/>
      <c r="BD15" s="376"/>
      <c r="BE15" s="376"/>
      <c r="BF15" s="376"/>
      <c r="BG15" s="376"/>
      <c r="BH15" s="376"/>
      <c r="BI15" s="376"/>
      <c r="BJ15" s="376"/>
      <c r="BK15" s="376"/>
      <c r="BL15" s="376"/>
      <c r="BM15" s="376"/>
      <c r="BN15" s="376"/>
      <c r="BO15" s="376"/>
      <c r="BP15" s="376"/>
      <c r="BQ15" s="376"/>
      <c r="BR15" s="376"/>
      <c r="BS15" s="376"/>
      <c r="BT15" s="376"/>
      <c r="BU15" s="376"/>
      <c r="BV15" s="376"/>
      <c r="BW15" s="376"/>
      <c r="BX15" s="376"/>
      <c r="BY15" s="376"/>
      <c r="BZ15" s="376"/>
      <c r="CA15" s="376"/>
      <c r="CB15" s="376"/>
      <c r="CC15" s="376"/>
      <c r="CD15" s="376"/>
      <c r="CE15" s="376"/>
      <c r="CF15" s="376"/>
      <c r="CG15" s="376"/>
      <c r="CH15" s="376"/>
      <c r="CI15" s="376"/>
      <c r="CJ15" s="376"/>
      <c r="CK15" s="376"/>
      <c r="CL15" s="376"/>
      <c r="CM15" s="206">
        <f ca="1">CM$7+'INF S1 356-357'!$AQ12+TIME(0,4,)</f>
        <v>0.91946724537037028</v>
      </c>
      <c r="CN15" s="376"/>
      <c r="CP15" s="535">
        <f ca="1">'INF S1 356-357'!$AH12</f>
        <v>24.506999999999991</v>
      </c>
      <c r="CQ15" s="153" t="str">
        <f ca="1">'INF S1 356-357'!$AI12</f>
        <v>Murowana Goślina</v>
      </c>
      <c r="CR15" s="98"/>
      <c r="CS15" s="539">
        <f ca="1">CS$26+'INF S1 356-357'!$AY12+TIME(0,8,)</f>
        <v>0.27440444444444445</v>
      </c>
      <c r="CT15" s="374">
        <f ca="1">CT$26+'INF S1 356-357'!$AY12+TIME(0,7,)</f>
        <v>0.29454333333333332</v>
      </c>
      <c r="CU15" s="539">
        <f ca="1">CU$26+'INF S1 356-357'!$AY12+TIME(0,8,)</f>
        <v>0.31607111111111114</v>
      </c>
      <c r="CV15" s="374">
        <f ca="1">CV$26+'INF S1 356-357'!$AY12+TIME(0,7,)</f>
        <v>0.33621000000000001</v>
      </c>
      <c r="CW15" s="539">
        <f ca="1">CW$26+'INF S1 356-357'!$AY12+TIME(0,8,)</f>
        <v>0.35773777777777777</v>
      </c>
      <c r="CX15" s="374">
        <f ca="1">CX$26+'INF S1 356-357'!$AY12+TIME(0,7,)</f>
        <v>0.37787666666666664</v>
      </c>
      <c r="CY15" s="539">
        <f ca="1">CY$26+'INF S1 356-357'!$AY12+TIME(0,8,)</f>
        <v>0.3994044444444444</v>
      </c>
      <c r="CZ15" s="374">
        <f ca="1">CZ$26+'INF S1 356-357'!$AY12+TIME(0,7,)</f>
        <v>0.41954333333333332</v>
      </c>
      <c r="DA15" s="539">
        <f ca="1">DA$26+'INF S1 356-357'!$AY12+TIME(0,8,)</f>
        <v>0.4619044444444444</v>
      </c>
      <c r="DB15" s="374">
        <f ca="1">DB$26+'INF S1 356-357'!$AY12+TIME(0,7,)</f>
        <v>0.50287666666666664</v>
      </c>
      <c r="DC15" s="539">
        <f ca="1">DC$26+'INF S1 356-357'!$AY12+TIME(0,8,)</f>
        <v>0.54523777777777771</v>
      </c>
      <c r="DD15" s="374">
        <f ca="1">DD$26+'INF S1 356-357'!$AY12+TIME(0,7,)</f>
        <v>0.58621000000000001</v>
      </c>
      <c r="DE15" s="539">
        <f ca="1">DE$26+'INF S1 356-357'!$AY12+TIME(0,8,)</f>
        <v>0.62857111111111108</v>
      </c>
      <c r="DF15" s="374">
        <f ca="1">DF$26+'INF S1 356-357'!$AY12+TIME(0,7,)</f>
        <v>0.66954333333333327</v>
      </c>
      <c r="DG15" s="539">
        <f ca="1">DG$26+'INF S1 356-357'!$AY12+TIME(0,8,)</f>
        <v>0.69107111111111108</v>
      </c>
      <c r="DH15" s="374">
        <f ca="1">DH$26+'INF S1 356-357'!$AY12+TIME(0,7,)</f>
        <v>0.71121000000000001</v>
      </c>
      <c r="DI15" s="539">
        <f ca="1">DI$26+'INF S1 356-357'!$AY12+TIME(0,8,)</f>
        <v>0.73273777777777782</v>
      </c>
      <c r="DJ15" s="374">
        <f ca="1">DJ$26+'INF S1 356-357'!$AY12+TIME(0,7,)</f>
        <v>0.75287666666666675</v>
      </c>
      <c r="DK15" s="539">
        <f ca="1">DK$26+'INF S1 356-357'!$AY12+TIME(0,8,)</f>
        <v>0.77440444444444445</v>
      </c>
      <c r="DL15" s="374">
        <f ca="1">DL$26+'INF S1 356-357'!$AY12+TIME(0,7,)</f>
        <v>0.79454333333333338</v>
      </c>
      <c r="DM15" s="539">
        <f ca="1">DM$26+'INF S1 356-357'!$AY12+TIME(0,8,)</f>
        <v>0.81607111111111119</v>
      </c>
      <c r="DN15" s="374">
        <f ca="1">DN$26+'INF S1 356-357'!$AY12+TIME(0,7,)</f>
        <v>0.83621000000000001</v>
      </c>
      <c r="DO15" s="539">
        <f ca="1">DO$26+'INF S1 356-357'!$AY12+TIME(0,8,)</f>
        <v>0.87857111111111119</v>
      </c>
      <c r="DP15" s="374">
        <f ca="1">DP$26+'INF S1 356-357'!$AY12+TIME(0,7,)</f>
        <v>0.91954333333333338</v>
      </c>
      <c r="DQ15" s="206">
        <f ca="1">DQ$26+'INF S1 356-357'!$AY12+TIME(0,8,)</f>
        <v>0.96190444444444445</v>
      </c>
    </row>
    <row r="16" spans="1:121">
      <c r="A16" s="380">
        <f ca="1">'INF S1 356-357'!$AH13</f>
        <v>23.30899999999999</v>
      </c>
      <c r="B16" s="154" t="str">
        <f ca="1">'INF S1 356-357'!$AI13</f>
        <v>Zielone Wzgórza</v>
      </c>
      <c r="C16" s="99"/>
      <c r="D16" s="207">
        <f ca="1">D$7+'INF S1 356-357'!$AQ13+TIME(0,4,)</f>
        <v>0.23339773148148146</v>
      </c>
      <c r="E16" s="370">
        <f ca="1">E$15+'INF S1 356-357'!$AQ13-'INF S1 356-357'!$AQ$12</f>
        <v>0.2542082638888889</v>
      </c>
      <c r="F16" s="207">
        <f ca="1">F$7+'INF S1 356-357'!$AQ13+TIME(0,4,)</f>
        <v>0.27506439814814815</v>
      </c>
      <c r="G16" s="370">
        <f ca="1">G$15+'INF S1 356-357'!$AQ13-'INF S1 356-357'!$AQ$12</f>
        <v>0.29587493055555558</v>
      </c>
      <c r="H16" s="207">
        <f ca="1">H$7+'INF S1 356-357'!$AQ13+TIME(0,4,)</f>
        <v>0.31673106481481483</v>
      </c>
      <c r="I16" s="370">
        <f ca="1">I$15+'INF S1 356-357'!$AQ13-'INF S1 356-357'!$AQ$12</f>
        <v>0.33754159722222221</v>
      </c>
      <c r="J16" s="207">
        <f ca="1">J$7+'INF S1 356-357'!$AQ13+TIME(0,4,)</f>
        <v>0.35839773148148146</v>
      </c>
      <c r="K16" s="370">
        <f ca="1">K$15+'INF S1 356-357'!$AQ13-'INF S1 356-357'!$AQ$12</f>
        <v>0.3792082638888889</v>
      </c>
      <c r="L16" s="207">
        <f ca="1">L$7+'INF S1 356-357'!$AQ13+TIME(0,4,)</f>
        <v>0.42089773148148146</v>
      </c>
      <c r="M16" s="370">
        <f ca="1">M$15+'INF S1 356-357'!$AQ13-'INF S1 356-357'!$AQ$12</f>
        <v>0.46254159722222221</v>
      </c>
      <c r="N16" s="207">
        <f ca="1">N$7+'INF S1 356-357'!$AQ13+TIME(0,4,)</f>
        <v>0.50423106481481472</v>
      </c>
      <c r="O16" s="370">
        <f ca="1">O$15+'INF S1 356-357'!$AQ13-'INF S1 356-357'!$AQ$12</f>
        <v>0.54587493055555558</v>
      </c>
      <c r="P16" s="207">
        <f ca="1">P$7+'INF S1 356-357'!$AQ13+TIME(0,4,)</f>
        <v>0.5875643981481482</v>
      </c>
      <c r="Q16" s="370">
        <f ca="1">Q$15+'INF S1 356-357'!$AQ13-'INF S1 356-357'!$AQ$12</f>
        <v>0.62920826388888884</v>
      </c>
      <c r="R16" s="207">
        <f ca="1">R$7+'INF S1 356-357'!$AQ13+TIME(0,4,)</f>
        <v>0.6500643981481482</v>
      </c>
      <c r="S16" s="370">
        <f ca="1">S$15+'INF S1 356-357'!$AQ13-'INF S1 356-357'!$AQ$12</f>
        <v>0.67087493055555558</v>
      </c>
      <c r="T16" s="207">
        <f ca="1">T$7+'INF S1 356-357'!$AQ13+TIME(0,4,)</f>
        <v>0.69173106481481472</v>
      </c>
      <c r="U16" s="370">
        <f ca="1">U$15+'INF S1 356-357'!$AQ13-'INF S1 356-357'!$AQ$12</f>
        <v>0.71254159722222232</v>
      </c>
      <c r="V16" s="207">
        <f ca="1">V$7+'INF S1 356-357'!$AQ13+TIME(0,4,)</f>
        <v>0.73339773148148146</v>
      </c>
      <c r="W16" s="370">
        <f ca="1">W$15+'INF S1 356-357'!$AQ13-'INF S1 356-357'!$AQ$12</f>
        <v>0.75420826388888884</v>
      </c>
      <c r="X16" s="207">
        <f ca="1">X$7+'INF S1 356-357'!$AQ13+TIME(0,4,)</f>
        <v>0.7750643981481482</v>
      </c>
      <c r="Y16" s="370">
        <f ca="1">Y$15+'INF S1 356-357'!$AQ13-'INF S1 356-357'!$AQ$12</f>
        <v>0.79587493055555558</v>
      </c>
      <c r="Z16" s="207">
        <f ca="1">Z$7+'INF S1 356-357'!$AQ13+TIME(0,4,)</f>
        <v>0.8375643981481482</v>
      </c>
      <c r="AA16" s="370">
        <f ca="1">AA$15+'INF S1 356-357'!$AQ13-'INF S1 356-357'!$AQ$12</f>
        <v>0.87920826388888884</v>
      </c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  <c r="AQ16" s="383"/>
      <c r="AR16" s="383"/>
      <c r="AS16" s="383"/>
      <c r="AT16" s="383"/>
      <c r="AU16" s="383"/>
      <c r="AV16" s="383"/>
      <c r="AW16" s="383"/>
      <c r="AX16" s="383"/>
      <c r="AY16" s="383"/>
      <c r="AZ16" s="383"/>
      <c r="BA16" s="383"/>
      <c r="BB16" s="383"/>
      <c r="BC16" s="383"/>
      <c r="BD16" s="383"/>
      <c r="BE16" s="383"/>
      <c r="BF16" s="383"/>
      <c r="BG16" s="383"/>
      <c r="BH16" s="383"/>
      <c r="BI16" s="383"/>
      <c r="BJ16" s="383"/>
      <c r="BK16" s="383"/>
      <c r="BL16" s="383"/>
      <c r="BM16" s="383"/>
      <c r="BN16" s="383"/>
      <c r="BO16" s="383"/>
      <c r="BP16" s="383"/>
      <c r="BQ16" s="383"/>
      <c r="BR16" s="383"/>
      <c r="BS16" s="383"/>
      <c r="BT16" s="383"/>
      <c r="BU16" s="383"/>
      <c r="BV16" s="383"/>
      <c r="BW16" s="383"/>
      <c r="BX16" s="383"/>
      <c r="BY16" s="383"/>
      <c r="BZ16" s="383"/>
      <c r="CA16" s="383"/>
      <c r="CB16" s="383"/>
      <c r="CC16" s="383"/>
      <c r="CD16" s="383"/>
      <c r="CE16" s="383"/>
      <c r="CF16" s="383"/>
      <c r="CG16" s="383"/>
      <c r="CH16" s="383"/>
      <c r="CI16" s="383"/>
      <c r="CJ16" s="383"/>
      <c r="CK16" s="383"/>
      <c r="CL16" s="383"/>
      <c r="CM16" s="207">
        <f ca="1">CM$7+'INF S1 356-357'!$AQ13+TIME(0,4,)</f>
        <v>0.92089773148148146</v>
      </c>
      <c r="CN16" s="383"/>
      <c r="CP16" s="380">
        <f ca="1">'INF S1 356-357'!$AH13</f>
        <v>23.30899999999999</v>
      </c>
      <c r="CQ16" s="154" t="str">
        <f ca="1">'INF S1 356-357'!$AI13</f>
        <v>Zielone Wzgórza</v>
      </c>
      <c r="CR16" s="99"/>
      <c r="CS16" s="484">
        <f ca="1">CS$26+'INF S1 356-357'!$AY13+TIME(0,8,)</f>
        <v>0.27283506944444447</v>
      </c>
      <c r="CT16" s="373">
        <f ca="1">CT$26+'INF S1 356-357'!$AY13+TIME(0,8,)</f>
        <v>0.29366840277777773</v>
      </c>
      <c r="CU16" s="484">
        <f ca="1">CU$26+'INF S1 356-357'!$AY13+TIME(0,8,)</f>
        <v>0.3145017361111111</v>
      </c>
      <c r="CV16" s="373">
        <f ca="1">CV$26+'INF S1 356-357'!$AY13+TIME(0,8,)</f>
        <v>0.33533506944444447</v>
      </c>
      <c r="CW16" s="484">
        <f ca="1">CW$26+'INF S1 356-357'!$AY13+TIME(0,8,)</f>
        <v>0.35616840277777773</v>
      </c>
      <c r="CX16" s="373">
        <f ca="1">CX$26+'INF S1 356-357'!$AY13+TIME(0,8,)</f>
        <v>0.3770017361111111</v>
      </c>
      <c r="CY16" s="484">
        <f ca="1">CY$26+'INF S1 356-357'!$AY13+TIME(0,8,)</f>
        <v>0.39783506944444436</v>
      </c>
      <c r="CZ16" s="373">
        <f ca="1">CZ$26+'INF S1 356-357'!$AY13+TIME(0,8,)</f>
        <v>0.41866840277777773</v>
      </c>
      <c r="DA16" s="484">
        <f ca="1">DA$26+'INF S1 356-357'!$AY13+TIME(0,8,)</f>
        <v>0.46033506944444436</v>
      </c>
      <c r="DB16" s="373">
        <f ca="1">DB$26+'INF S1 356-357'!$AY13+TIME(0,8,)</f>
        <v>0.5020017361111111</v>
      </c>
      <c r="DC16" s="484">
        <f ca="1">DC$26+'INF S1 356-357'!$AY13+TIME(0,8,)</f>
        <v>0.54366840277777773</v>
      </c>
      <c r="DD16" s="373">
        <f ca="1">DD$26+'INF S1 356-357'!$AY13+TIME(0,8,)</f>
        <v>0.58533506944444447</v>
      </c>
      <c r="DE16" s="484">
        <f ca="1">DE$26+'INF S1 356-357'!$AY13+TIME(0,8,)</f>
        <v>0.6270017361111111</v>
      </c>
      <c r="DF16" s="373">
        <f ca="1">DF$26+'INF S1 356-357'!$AY13+TIME(0,8,)</f>
        <v>0.66866840277777773</v>
      </c>
      <c r="DG16" s="484">
        <f ca="1">DG$26+'INF S1 356-357'!$AY13+TIME(0,8,)</f>
        <v>0.6895017361111111</v>
      </c>
      <c r="DH16" s="373">
        <f ca="1">DH$26+'INF S1 356-357'!$AY13+TIME(0,8,)</f>
        <v>0.71033506944444447</v>
      </c>
      <c r="DI16" s="484">
        <f ca="1">DI$26+'INF S1 356-357'!$AY13+TIME(0,8,)</f>
        <v>0.73116840277777784</v>
      </c>
      <c r="DJ16" s="373">
        <f ca="1">DJ$26+'INF S1 356-357'!$AY13+TIME(0,8,)</f>
        <v>0.75200173611111121</v>
      </c>
      <c r="DK16" s="484">
        <f ca="1">DK$26+'INF S1 356-357'!$AY13+TIME(0,8,)</f>
        <v>0.77283506944444447</v>
      </c>
      <c r="DL16" s="373">
        <f ca="1">DL$26+'INF S1 356-357'!$AY13+TIME(0,8,)</f>
        <v>0.79366840277777784</v>
      </c>
      <c r="DM16" s="484">
        <f ca="1">DM$26+'INF S1 356-357'!$AY13+TIME(0,8,)</f>
        <v>0.81450173611111121</v>
      </c>
      <c r="DN16" s="373">
        <f ca="1">DN$26+'INF S1 356-357'!$AY13+TIME(0,8,)</f>
        <v>0.83533506944444447</v>
      </c>
      <c r="DO16" s="484">
        <f ca="1">DO$26+'INF S1 356-357'!$AY13+TIME(0,8,)</f>
        <v>0.87700173611111121</v>
      </c>
      <c r="DP16" s="373">
        <f ca="1">DP$26+'INF S1 356-357'!$AY13+TIME(0,8,)</f>
        <v>0.91866840277777784</v>
      </c>
      <c r="DQ16" s="207">
        <f ca="1">DQ$26+'INF S1 356-357'!$AY13+TIME(0,8,)</f>
        <v>0.96033506944444447</v>
      </c>
    </row>
    <row r="17" spans="1:121">
      <c r="A17" s="380">
        <f ca="1">'INF S1 356-357'!$AH14</f>
        <v>19.67499999999999</v>
      </c>
      <c r="B17" s="153" t="str">
        <f ca="1">'INF S1 356-357'!$AI14</f>
        <v>Bolechowo</v>
      </c>
      <c r="C17" s="99"/>
      <c r="D17" s="207">
        <f ca="1">D$7+'INF S1 356-357'!$AQ14+TIME(0,4,)</f>
        <v>0.23602391203703701</v>
      </c>
      <c r="E17" s="370">
        <f ca="1">E$15+'INF S1 356-357'!$AQ14-'INF S1 356-357'!$AQ$12</f>
        <v>0.25683444444444448</v>
      </c>
      <c r="F17" s="207">
        <f ca="1">F$7+'INF S1 356-357'!$AQ14+TIME(0,4,)</f>
        <v>0.27769057870370373</v>
      </c>
      <c r="G17" s="370">
        <f ca="1">G$15+'INF S1 356-357'!$AQ14-'INF S1 356-357'!$AQ$12</f>
        <v>0.29850111111111116</v>
      </c>
      <c r="H17" s="207">
        <f ca="1">H$7+'INF S1 356-357'!$AQ14+TIME(0,4,)</f>
        <v>0.31935724537037041</v>
      </c>
      <c r="I17" s="370">
        <f ca="1">I$15+'INF S1 356-357'!$AQ14-'INF S1 356-357'!$AQ$12</f>
        <v>0.34016777777777779</v>
      </c>
      <c r="J17" s="207">
        <f ca="1">J$7+'INF S1 356-357'!$AQ14+TIME(0,4,)</f>
        <v>0.36102391203703704</v>
      </c>
      <c r="K17" s="370">
        <f ca="1">K$15+'INF S1 356-357'!$AQ14-'INF S1 356-357'!$AQ$12</f>
        <v>0.38183444444444448</v>
      </c>
      <c r="L17" s="207">
        <f ca="1">L$7+'INF S1 356-357'!$AQ14+TIME(0,4,)</f>
        <v>0.42352391203703704</v>
      </c>
      <c r="M17" s="370">
        <f ca="1">M$15+'INF S1 356-357'!$AQ14-'INF S1 356-357'!$AQ$12</f>
        <v>0.46516777777777779</v>
      </c>
      <c r="N17" s="207">
        <f ca="1">N$7+'INF S1 356-357'!$AQ14+TIME(0,4,)</f>
        <v>0.50685724537037036</v>
      </c>
      <c r="O17" s="370">
        <f ca="1">O$15+'INF S1 356-357'!$AQ14-'INF S1 356-357'!$AQ$12</f>
        <v>0.54850111111111111</v>
      </c>
      <c r="P17" s="207">
        <f ca="1">P$7+'INF S1 356-357'!$AQ14+TIME(0,4,)</f>
        <v>0.59019057870370373</v>
      </c>
      <c r="Q17" s="370">
        <f ca="1">Q$15+'INF S1 356-357'!$AQ14-'INF S1 356-357'!$AQ$12</f>
        <v>0.63183444444444448</v>
      </c>
      <c r="R17" s="207">
        <f ca="1">R$7+'INF S1 356-357'!$AQ14+TIME(0,4,)</f>
        <v>0.65269057870370373</v>
      </c>
      <c r="S17" s="370">
        <f ca="1">S$15+'INF S1 356-357'!$AQ14-'INF S1 356-357'!$AQ$12</f>
        <v>0.67350111111111111</v>
      </c>
      <c r="T17" s="207">
        <f ca="1">T$7+'INF S1 356-357'!$AQ14+TIME(0,4,)</f>
        <v>0.69435724537037036</v>
      </c>
      <c r="U17" s="370">
        <f ca="1">U$15+'INF S1 356-357'!$AQ14-'INF S1 356-357'!$AQ$12</f>
        <v>0.71516777777777785</v>
      </c>
      <c r="V17" s="207">
        <f ca="1">V$7+'INF S1 356-357'!$AQ14+TIME(0,4,)</f>
        <v>0.73602391203703699</v>
      </c>
      <c r="W17" s="370">
        <f ca="1">W$15+'INF S1 356-357'!$AQ14-'INF S1 356-357'!$AQ$12</f>
        <v>0.75683444444444448</v>
      </c>
      <c r="X17" s="207">
        <f ca="1">X$7+'INF S1 356-357'!$AQ14+TIME(0,4,)</f>
        <v>0.77769057870370373</v>
      </c>
      <c r="Y17" s="370">
        <f ca="1">Y$15+'INF S1 356-357'!$AQ14-'INF S1 356-357'!$AQ$12</f>
        <v>0.79850111111111111</v>
      </c>
      <c r="Z17" s="207">
        <f ca="1">Z$7+'INF S1 356-357'!$AQ14+TIME(0,4,)</f>
        <v>0.84019057870370373</v>
      </c>
      <c r="AA17" s="370">
        <f ca="1">AA$15+'INF S1 356-357'!$AQ14-'INF S1 356-357'!$AQ$12</f>
        <v>0.88183444444444448</v>
      </c>
      <c r="AB17" s="383"/>
      <c r="AC17" s="383"/>
      <c r="AD17" s="383"/>
      <c r="AE17" s="383"/>
      <c r="AF17" s="383"/>
      <c r="AG17" s="383"/>
      <c r="AH17" s="383"/>
      <c r="AI17" s="383"/>
      <c r="AJ17" s="383"/>
      <c r="AK17" s="383"/>
      <c r="AL17" s="383"/>
      <c r="AM17" s="383"/>
      <c r="AN17" s="383"/>
      <c r="AO17" s="383"/>
      <c r="AP17" s="383"/>
      <c r="AQ17" s="383"/>
      <c r="AR17" s="383"/>
      <c r="AS17" s="383"/>
      <c r="AT17" s="383"/>
      <c r="AU17" s="383"/>
      <c r="AV17" s="383"/>
      <c r="AW17" s="383"/>
      <c r="AX17" s="383"/>
      <c r="AY17" s="383"/>
      <c r="AZ17" s="383"/>
      <c r="BA17" s="383"/>
      <c r="BB17" s="383"/>
      <c r="BC17" s="383"/>
      <c r="BD17" s="383"/>
      <c r="BE17" s="383"/>
      <c r="BF17" s="383"/>
      <c r="BG17" s="383"/>
      <c r="BH17" s="383"/>
      <c r="BI17" s="383"/>
      <c r="BJ17" s="383"/>
      <c r="BK17" s="383"/>
      <c r="BL17" s="383"/>
      <c r="BM17" s="383"/>
      <c r="BN17" s="383"/>
      <c r="BO17" s="383"/>
      <c r="BP17" s="383"/>
      <c r="BQ17" s="383"/>
      <c r="BR17" s="383"/>
      <c r="BS17" s="383"/>
      <c r="BT17" s="383"/>
      <c r="BU17" s="383"/>
      <c r="BV17" s="383"/>
      <c r="BW17" s="383"/>
      <c r="BX17" s="383"/>
      <c r="BY17" s="383"/>
      <c r="BZ17" s="383"/>
      <c r="CA17" s="383"/>
      <c r="CB17" s="383"/>
      <c r="CC17" s="383"/>
      <c r="CD17" s="383"/>
      <c r="CE17" s="383"/>
      <c r="CF17" s="383"/>
      <c r="CG17" s="383"/>
      <c r="CH17" s="383"/>
      <c r="CI17" s="383"/>
      <c r="CJ17" s="383"/>
      <c r="CK17" s="383"/>
      <c r="CL17" s="383"/>
      <c r="CM17" s="207">
        <f ca="1">CM$7+'INF S1 356-357'!$AQ14+TIME(0,4,)</f>
        <v>0.92352391203703699</v>
      </c>
      <c r="CN17" s="383"/>
      <c r="CP17" s="380">
        <f ca="1">'INF S1 356-357'!$AH14</f>
        <v>19.67499999999999</v>
      </c>
      <c r="CQ17" s="153" t="str">
        <f ca="1">'INF S1 356-357'!$AI14</f>
        <v>Bolechowo</v>
      </c>
      <c r="CR17" s="99"/>
      <c r="CS17" s="484">
        <f ca="1">CS$26+'INF S1 356-357'!$AY14+TIME(0,8,)</f>
        <v>0.27020888888888889</v>
      </c>
      <c r="CT17" s="373">
        <f ca="1">CT$26+'INF S1 356-357'!$AY14+TIME(0,8,)</f>
        <v>0.2910422222222222</v>
      </c>
      <c r="CU17" s="484">
        <f ca="1">CU$26+'INF S1 356-357'!$AY14+TIME(0,8,)</f>
        <v>0.31187555555555557</v>
      </c>
      <c r="CV17" s="373">
        <f ca="1">CV$26+'INF S1 356-357'!$AY14+TIME(0,8,)</f>
        <v>0.33270888888888889</v>
      </c>
      <c r="CW17" s="484">
        <f ca="1">CW$26+'INF S1 356-357'!$AY14+TIME(0,8,)</f>
        <v>0.3535422222222222</v>
      </c>
      <c r="CX17" s="373">
        <f ca="1">CX$26+'INF S1 356-357'!$AY14+TIME(0,8,)</f>
        <v>0.37437555555555552</v>
      </c>
      <c r="CY17" s="484">
        <f ca="1">CY$26+'INF S1 356-357'!$AY14+TIME(0,8,)</f>
        <v>0.39520888888888883</v>
      </c>
      <c r="CZ17" s="373">
        <f ca="1">CZ$26+'INF S1 356-357'!$AY14+TIME(0,8,)</f>
        <v>0.4160422222222222</v>
      </c>
      <c r="DA17" s="484">
        <f ca="1">DA$26+'INF S1 356-357'!$AY14+TIME(0,8,)</f>
        <v>0.45770888888888883</v>
      </c>
      <c r="DB17" s="373">
        <f ca="1">DB$26+'INF S1 356-357'!$AY14+TIME(0,8,)</f>
        <v>0.49937555555555552</v>
      </c>
      <c r="DC17" s="484">
        <f ca="1">DC$26+'INF S1 356-357'!$AY14+TIME(0,8,)</f>
        <v>0.54104222222222209</v>
      </c>
      <c r="DD17" s="373">
        <f ca="1">DD$26+'INF S1 356-357'!$AY14+TIME(0,8,)</f>
        <v>0.58270888888888883</v>
      </c>
      <c r="DE17" s="484">
        <f ca="1">DE$26+'INF S1 356-357'!$AY14+TIME(0,8,)</f>
        <v>0.62437555555555546</v>
      </c>
      <c r="DF17" s="373">
        <f ca="1">DF$26+'INF S1 356-357'!$AY14+TIME(0,8,)</f>
        <v>0.66604222222222209</v>
      </c>
      <c r="DG17" s="484">
        <f ca="1">DG$26+'INF S1 356-357'!$AY14+TIME(0,8,)</f>
        <v>0.68687555555555546</v>
      </c>
      <c r="DH17" s="373">
        <f ca="1">DH$26+'INF S1 356-357'!$AY14+TIME(0,8,)</f>
        <v>0.70770888888888883</v>
      </c>
      <c r="DI17" s="484">
        <f ca="1">DI$26+'INF S1 356-357'!$AY14+TIME(0,8,)</f>
        <v>0.7285422222222222</v>
      </c>
      <c r="DJ17" s="373">
        <f ca="1">DJ$26+'INF S1 356-357'!$AY14+TIME(0,8,)</f>
        <v>0.74937555555555557</v>
      </c>
      <c r="DK17" s="484">
        <f ca="1">DK$26+'INF S1 356-357'!$AY14+TIME(0,8,)</f>
        <v>0.77020888888888883</v>
      </c>
      <c r="DL17" s="373">
        <f ca="1">DL$26+'INF S1 356-357'!$AY14+TIME(0,8,)</f>
        <v>0.7910422222222222</v>
      </c>
      <c r="DM17" s="484">
        <f ca="1">DM$26+'INF S1 356-357'!$AY14+TIME(0,8,)</f>
        <v>0.81187555555555557</v>
      </c>
      <c r="DN17" s="373">
        <f ca="1">DN$26+'INF S1 356-357'!$AY14+TIME(0,8,)</f>
        <v>0.83270888888888883</v>
      </c>
      <c r="DO17" s="484">
        <f ca="1">DO$26+'INF S1 356-357'!$AY14+TIME(0,8,)</f>
        <v>0.87437555555555557</v>
      </c>
      <c r="DP17" s="373">
        <f ca="1">DP$26+'INF S1 356-357'!$AY14+TIME(0,8,)</f>
        <v>0.9160422222222222</v>
      </c>
      <c r="DQ17" s="207">
        <f ca="1">DQ$26+'INF S1 356-357'!$AY14+TIME(0,8,)</f>
        <v>0.95770888888888883</v>
      </c>
    </row>
    <row r="18" spans="1:121">
      <c r="A18" s="380">
        <f ca="1">'INF S1 356-357'!$AH15</f>
        <v>16.468999999999994</v>
      </c>
      <c r="B18" s="154" t="str">
        <f ca="1">'INF S1 356-357'!$AI15</f>
        <v>Owińska</v>
      </c>
      <c r="C18" s="99"/>
      <c r="D18" s="207">
        <f ca="1">D$7+'INF S1 356-357'!$AQ15+TIME(0,4,)</f>
        <v>0.23828800925925925</v>
      </c>
      <c r="E18" s="370">
        <f ca="1">E$15+'INF S1 356-357'!$AQ15-'INF S1 356-357'!$AQ$12</f>
        <v>0.25909854166666668</v>
      </c>
      <c r="F18" s="207">
        <f ca="1">F$7+'INF S1 356-357'!$AQ15+TIME(0,4,)</f>
        <v>0.27995467592592593</v>
      </c>
      <c r="G18" s="370">
        <f ca="1">G$15+'INF S1 356-357'!$AQ15-'INF S1 356-357'!$AQ$12</f>
        <v>0.30076520833333337</v>
      </c>
      <c r="H18" s="207">
        <f ca="1">H$7+'INF S1 356-357'!$AQ15+TIME(0,4,)</f>
        <v>0.32162134259259262</v>
      </c>
      <c r="I18" s="370">
        <f ca="1">I$15+'INF S1 356-357'!$AQ15-'INF S1 356-357'!$AQ$12</f>
        <v>0.342431875</v>
      </c>
      <c r="J18" s="207">
        <f ca="1">J$7+'INF S1 356-357'!$AQ15+TIME(0,4,)</f>
        <v>0.36328800925925925</v>
      </c>
      <c r="K18" s="370">
        <f ca="1">K$15+'INF S1 356-357'!$AQ15-'INF S1 356-357'!$AQ$12</f>
        <v>0.38409854166666668</v>
      </c>
      <c r="L18" s="207">
        <f ca="1">L$7+'INF S1 356-357'!$AQ15+TIME(0,4,)</f>
        <v>0.42578800925925925</v>
      </c>
      <c r="M18" s="370">
        <f ca="1">M$15+'INF S1 356-357'!$AQ15-'INF S1 356-357'!$AQ$12</f>
        <v>0.467431875</v>
      </c>
      <c r="N18" s="207">
        <f ca="1">N$7+'INF S1 356-357'!$AQ15+TIME(0,4,)</f>
        <v>0.50912134259259256</v>
      </c>
      <c r="O18" s="370">
        <f ca="1">O$15+'INF S1 356-357'!$AQ15-'INF S1 356-357'!$AQ$12</f>
        <v>0.55076520833333331</v>
      </c>
      <c r="P18" s="207">
        <f ca="1">P$7+'INF S1 356-357'!$AQ15+TIME(0,4,)</f>
        <v>0.59245467592592593</v>
      </c>
      <c r="Q18" s="370">
        <f ca="1">Q$15+'INF S1 356-357'!$AQ15-'INF S1 356-357'!$AQ$12</f>
        <v>0.63409854166666668</v>
      </c>
      <c r="R18" s="207">
        <f ca="1">R$7+'INF S1 356-357'!$AQ15+TIME(0,4,)</f>
        <v>0.65495467592592593</v>
      </c>
      <c r="S18" s="370">
        <f ca="1">S$15+'INF S1 356-357'!$AQ15-'INF S1 356-357'!$AQ$12</f>
        <v>0.67576520833333331</v>
      </c>
      <c r="T18" s="207">
        <f ca="1">T$7+'INF S1 356-357'!$AQ15+TIME(0,4,)</f>
        <v>0.69662134259259256</v>
      </c>
      <c r="U18" s="370">
        <f ca="1">U$15+'INF S1 356-357'!$AQ15-'INF S1 356-357'!$AQ$12</f>
        <v>0.71743187500000005</v>
      </c>
      <c r="V18" s="207">
        <f ca="1">V$7+'INF S1 356-357'!$AQ15+TIME(0,4,)</f>
        <v>0.73828800925925919</v>
      </c>
      <c r="W18" s="370">
        <f ca="1">W$15+'INF S1 356-357'!$AQ15-'INF S1 356-357'!$AQ$12</f>
        <v>0.75909854166666668</v>
      </c>
      <c r="X18" s="207">
        <f ca="1">X$7+'INF S1 356-357'!$AQ15+TIME(0,4,)</f>
        <v>0.77995467592592593</v>
      </c>
      <c r="Y18" s="370">
        <f ca="1">Y$15+'INF S1 356-357'!$AQ15-'INF S1 356-357'!$AQ$12</f>
        <v>0.80076520833333331</v>
      </c>
      <c r="Z18" s="207">
        <f ca="1">Z$7+'INF S1 356-357'!$AQ15+TIME(0,4,)</f>
        <v>0.84245467592592593</v>
      </c>
      <c r="AA18" s="370">
        <f ca="1">AA$15+'INF S1 356-357'!$AQ15-'INF S1 356-357'!$AQ$12</f>
        <v>0.88409854166666668</v>
      </c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3"/>
      <c r="AO18" s="383"/>
      <c r="AP18" s="383"/>
      <c r="AQ18" s="383"/>
      <c r="AR18" s="383"/>
      <c r="AS18" s="383"/>
      <c r="AT18" s="383"/>
      <c r="AU18" s="383"/>
      <c r="AV18" s="383"/>
      <c r="AW18" s="383"/>
      <c r="AX18" s="383"/>
      <c r="AY18" s="383"/>
      <c r="AZ18" s="383"/>
      <c r="BA18" s="383"/>
      <c r="BB18" s="383"/>
      <c r="BC18" s="383"/>
      <c r="BD18" s="383"/>
      <c r="BE18" s="383"/>
      <c r="BF18" s="383"/>
      <c r="BG18" s="383"/>
      <c r="BH18" s="383"/>
      <c r="BI18" s="383"/>
      <c r="BJ18" s="383"/>
      <c r="BK18" s="383"/>
      <c r="BL18" s="383"/>
      <c r="BM18" s="383"/>
      <c r="BN18" s="383"/>
      <c r="BO18" s="383"/>
      <c r="BP18" s="383"/>
      <c r="BQ18" s="383"/>
      <c r="BR18" s="383"/>
      <c r="BS18" s="383"/>
      <c r="BT18" s="383"/>
      <c r="BU18" s="383"/>
      <c r="BV18" s="383"/>
      <c r="BW18" s="383"/>
      <c r="BX18" s="383"/>
      <c r="BY18" s="383"/>
      <c r="BZ18" s="383"/>
      <c r="CA18" s="383"/>
      <c r="CB18" s="383"/>
      <c r="CC18" s="383"/>
      <c r="CD18" s="383"/>
      <c r="CE18" s="383"/>
      <c r="CF18" s="383"/>
      <c r="CG18" s="383"/>
      <c r="CH18" s="383"/>
      <c r="CI18" s="383"/>
      <c r="CJ18" s="383"/>
      <c r="CK18" s="383"/>
      <c r="CL18" s="383"/>
      <c r="CM18" s="207">
        <f ca="1">CM$7+'INF S1 356-357'!$AQ15+TIME(0,4,)</f>
        <v>0.92578800925925919</v>
      </c>
      <c r="CN18" s="383"/>
      <c r="CP18" s="380">
        <f ca="1">'INF S1 356-357'!$AH15</f>
        <v>16.468999999999994</v>
      </c>
      <c r="CQ18" s="154" t="str">
        <f ca="1">'INF S1 356-357'!$AI15</f>
        <v>Owińska</v>
      </c>
      <c r="CR18" s="99"/>
      <c r="CS18" s="484">
        <f ca="1">CS$26+'INF S1 356-357'!$AY15+TIME(0,8,)</f>
        <v>0.26794479166666668</v>
      </c>
      <c r="CT18" s="373">
        <f ca="1">CT$26+'INF S1 356-357'!$AY15+TIME(0,8,)</f>
        <v>0.288778125</v>
      </c>
      <c r="CU18" s="484">
        <f ca="1">CU$26+'INF S1 356-357'!$AY15+TIME(0,8,)</f>
        <v>0.30961145833333337</v>
      </c>
      <c r="CV18" s="373">
        <f ca="1">CV$26+'INF S1 356-357'!$AY15+TIME(0,8,)</f>
        <v>0.33044479166666668</v>
      </c>
      <c r="CW18" s="484">
        <f ca="1">CW$26+'INF S1 356-357'!$AY15+TIME(0,8,)</f>
        <v>0.351278125</v>
      </c>
      <c r="CX18" s="373">
        <f ca="1">CX$26+'INF S1 356-357'!$AY15+TIME(0,8,)</f>
        <v>0.37211145833333331</v>
      </c>
      <c r="CY18" s="484">
        <f ca="1">CY$26+'INF S1 356-357'!$AY15+TIME(0,8,)</f>
        <v>0.39294479166666663</v>
      </c>
      <c r="CZ18" s="373">
        <f ca="1">CZ$26+'INF S1 356-357'!$AY15+TIME(0,8,)</f>
        <v>0.413778125</v>
      </c>
      <c r="DA18" s="484">
        <f ca="1">DA$26+'INF S1 356-357'!$AY15+TIME(0,8,)</f>
        <v>0.45544479166666663</v>
      </c>
      <c r="DB18" s="373">
        <f ca="1">DB$26+'INF S1 356-357'!$AY15+TIME(0,8,)</f>
        <v>0.49711145833333331</v>
      </c>
      <c r="DC18" s="484">
        <f ca="1">DC$26+'INF S1 356-357'!$AY15+TIME(0,8,)</f>
        <v>0.53877812499999989</v>
      </c>
      <c r="DD18" s="373">
        <f ca="1">DD$26+'INF S1 356-357'!$AY15+TIME(0,8,)</f>
        <v>0.58044479166666663</v>
      </c>
      <c r="DE18" s="484">
        <f ca="1">DE$26+'INF S1 356-357'!$AY15+TIME(0,8,)</f>
        <v>0.62211145833333326</v>
      </c>
      <c r="DF18" s="373">
        <f ca="1">DF$26+'INF S1 356-357'!$AY15+TIME(0,8,)</f>
        <v>0.66377812499999989</v>
      </c>
      <c r="DG18" s="484">
        <f ca="1">DG$26+'INF S1 356-357'!$AY15+TIME(0,8,)</f>
        <v>0.68461145833333326</v>
      </c>
      <c r="DH18" s="373">
        <f ca="1">DH$26+'INF S1 356-357'!$AY15+TIME(0,8,)</f>
        <v>0.70544479166666663</v>
      </c>
      <c r="DI18" s="484">
        <f ca="1">DI$26+'INF S1 356-357'!$AY15+TIME(0,8,)</f>
        <v>0.726278125</v>
      </c>
      <c r="DJ18" s="373">
        <f ca="1">DJ$26+'INF S1 356-357'!$AY15+TIME(0,8,)</f>
        <v>0.74711145833333337</v>
      </c>
      <c r="DK18" s="484">
        <f ca="1">DK$26+'INF S1 356-357'!$AY15+TIME(0,8,)</f>
        <v>0.76794479166666663</v>
      </c>
      <c r="DL18" s="373">
        <f ca="1">DL$26+'INF S1 356-357'!$AY15+TIME(0,8,)</f>
        <v>0.788778125</v>
      </c>
      <c r="DM18" s="484">
        <f ca="1">DM$26+'INF S1 356-357'!$AY15+TIME(0,8,)</f>
        <v>0.80961145833333337</v>
      </c>
      <c r="DN18" s="373">
        <f ca="1">DN$26+'INF S1 356-357'!$AY15+TIME(0,8,)</f>
        <v>0.83044479166666663</v>
      </c>
      <c r="DO18" s="484">
        <f ca="1">DO$26+'INF S1 356-357'!$AY15+TIME(0,8,)</f>
        <v>0.87211145833333337</v>
      </c>
      <c r="DP18" s="373">
        <f ca="1">DP$26+'INF S1 356-357'!$AY15+TIME(0,8,)</f>
        <v>0.913778125</v>
      </c>
      <c r="DQ18" s="207">
        <f ca="1">DQ$26+'INF S1 356-357'!$AY15+TIME(0,8,)</f>
        <v>0.95544479166666663</v>
      </c>
    </row>
    <row r="19" spans="1:121">
      <c r="A19" s="380">
        <f ca="1">'INF S1 356-357'!$AH16</f>
        <v>12.778999999999993</v>
      </c>
      <c r="B19" s="154" t="str">
        <f ca="1">'INF S1 356-357'!$AI16</f>
        <v>Czerwonak Osiedle</v>
      </c>
      <c r="C19" s="99"/>
      <c r="D19" s="207">
        <f ca="1">D$7+'INF S1 356-357'!$AQ16+TIME(0,4,)</f>
        <v>0.24098557870370368</v>
      </c>
      <c r="E19" s="370">
        <f ca="1">E$15+'INF S1 356-357'!$AQ16-'INF S1 356-357'!$AQ$12</f>
        <v>0.26179611111111112</v>
      </c>
      <c r="F19" s="207">
        <f ca="1">F$7+'INF S1 356-357'!$AQ16+TIME(0,4,)</f>
        <v>0.28265224537037037</v>
      </c>
      <c r="G19" s="370">
        <f ca="1">G$15+'INF S1 356-357'!$AQ16-'INF S1 356-357'!$AQ$12</f>
        <v>0.3034627777777778</v>
      </c>
      <c r="H19" s="207">
        <f ca="1">H$7+'INF S1 356-357'!$AQ16+TIME(0,4,)</f>
        <v>0.32431891203703705</v>
      </c>
      <c r="I19" s="370">
        <f ca="1">I$15+'INF S1 356-357'!$AQ16-'INF S1 356-357'!$AQ$12</f>
        <v>0.34512944444444443</v>
      </c>
      <c r="J19" s="207">
        <f ca="1">J$7+'INF S1 356-357'!$AQ16+TIME(0,4,)</f>
        <v>0.36598557870370368</v>
      </c>
      <c r="K19" s="370">
        <f ca="1">K$15+'INF S1 356-357'!$AQ16-'INF S1 356-357'!$AQ$12</f>
        <v>0.38679611111111112</v>
      </c>
      <c r="L19" s="207">
        <f ca="1">L$7+'INF S1 356-357'!$AQ16+TIME(0,4,)</f>
        <v>0.42848557870370368</v>
      </c>
      <c r="M19" s="370">
        <f ca="1">M$15+'INF S1 356-357'!$AQ16-'INF S1 356-357'!$AQ$12</f>
        <v>0.47012944444444443</v>
      </c>
      <c r="N19" s="207">
        <f ca="1">N$7+'INF S1 356-357'!$AQ16+TIME(0,4,)</f>
        <v>0.511818912037037</v>
      </c>
      <c r="O19" s="370">
        <f ca="1">O$15+'INF S1 356-357'!$AQ16-'INF S1 356-357'!$AQ$12</f>
        <v>0.55346277777777775</v>
      </c>
      <c r="P19" s="207">
        <f ca="1">P$7+'INF S1 356-357'!$AQ16+TIME(0,4,)</f>
        <v>0.59515224537037037</v>
      </c>
      <c r="Q19" s="370">
        <f ca="1">Q$15+'INF S1 356-357'!$AQ16-'INF S1 356-357'!$AQ$12</f>
        <v>0.63679611111111112</v>
      </c>
      <c r="R19" s="207">
        <f ca="1">R$7+'INF S1 356-357'!$AQ16+TIME(0,4,)</f>
        <v>0.65765224537037037</v>
      </c>
      <c r="S19" s="370">
        <f ca="1">S$15+'INF S1 356-357'!$AQ16-'INF S1 356-357'!$AQ$12</f>
        <v>0.67846277777777775</v>
      </c>
      <c r="T19" s="207">
        <f ca="1">T$7+'INF S1 356-357'!$AQ16+TIME(0,4,)</f>
        <v>0.699318912037037</v>
      </c>
      <c r="U19" s="370">
        <f ca="1">U$15+'INF S1 356-357'!$AQ16-'INF S1 356-357'!$AQ$12</f>
        <v>0.72012944444444449</v>
      </c>
      <c r="V19" s="207">
        <f ca="1">V$7+'INF S1 356-357'!$AQ16+TIME(0,4,)</f>
        <v>0.74098557870370363</v>
      </c>
      <c r="W19" s="370">
        <f ca="1">W$15+'INF S1 356-357'!$AQ16-'INF S1 356-357'!$AQ$12</f>
        <v>0.76179611111111112</v>
      </c>
      <c r="X19" s="207">
        <f ca="1">X$7+'INF S1 356-357'!$AQ16+TIME(0,4,)</f>
        <v>0.78265224537037037</v>
      </c>
      <c r="Y19" s="370">
        <f ca="1">Y$15+'INF S1 356-357'!$AQ16-'INF S1 356-357'!$AQ$12</f>
        <v>0.80346277777777775</v>
      </c>
      <c r="Z19" s="207">
        <f ca="1">Z$7+'INF S1 356-357'!$AQ16+TIME(0,4,)</f>
        <v>0.84515224537037037</v>
      </c>
      <c r="AA19" s="370">
        <f ca="1">AA$15+'INF S1 356-357'!$AQ16-'INF S1 356-357'!$AQ$12</f>
        <v>0.88679611111111112</v>
      </c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  <c r="AQ19" s="383"/>
      <c r="AR19" s="383"/>
      <c r="AS19" s="383"/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K19" s="383"/>
      <c r="BL19" s="383"/>
      <c r="BM19" s="383"/>
      <c r="BN19" s="383"/>
      <c r="BO19" s="383"/>
      <c r="BP19" s="383"/>
      <c r="BQ19" s="383"/>
      <c r="BR19" s="383"/>
      <c r="BS19" s="383"/>
      <c r="BT19" s="383"/>
      <c r="BU19" s="383"/>
      <c r="BV19" s="383"/>
      <c r="BW19" s="383"/>
      <c r="BX19" s="383"/>
      <c r="BY19" s="383"/>
      <c r="BZ19" s="383"/>
      <c r="CA19" s="383"/>
      <c r="CB19" s="383"/>
      <c r="CC19" s="383"/>
      <c r="CD19" s="383"/>
      <c r="CE19" s="383"/>
      <c r="CF19" s="383"/>
      <c r="CG19" s="383"/>
      <c r="CH19" s="383"/>
      <c r="CI19" s="383"/>
      <c r="CJ19" s="383"/>
      <c r="CK19" s="383"/>
      <c r="CL19" s="383"/>
      <c r="CM19" s="207">
        <f ca="1">CM$7+'INF S1 356-357'!$AQ16+TIME(0,4,)</f>
        <v>0.92848557870370363</v>
      </c>
      <c r="CN19" s="383"/>
      <c r="CP19" s="380">
        <f ca="1">'INF S1 356-357'!$AH16</f>
        <v>12.778999999999993</v>
      </c>
      <c r="CQ19" s="154" t="str">
        <f ca="1">'INF S1 356-357'!$AI16</f>
        <v>Czerwonak Osiedle</v>
      </c>
      <c r="CR19" s="99"/>
      <c r="CS19" s="484">
        <f ca="1">CS$26+'INF S1 356-357'!$AY16+TIME(0,8,)</f>
        <v>0.26524722222222219</v>
      </c>
      <c r="CT19" s="373">
        <f ca="1">CT$26+'INF S1 356-357'!$AY16+TIME(0,8,)</f>
        <v>0.2860805555555555</v>
      </c>
      <c r="CU19" s="484">
        <f ca="1">CU$26+'INF S1 356-357'!$AY16+TIME(0,8,)</f>
        <v>0.30691388888888887</v>
      </c>
      <c r="CV19" s="373">
        <f ca="1">CV$26+'INF S1 356-357'!$AY16+TIME(0,8,)</f>
        <v>0.32774722222222219</v>
      </c>
      <c r="CW19" s="484">
        <f ca="1">CW$26+'INF S1 356-357'!$AY16+TIME(0,8,)</f>
        <v>0.3485805555555555</v>
      </c>
      <c r="CX19" s="373">
        <f ca="1">CX$26+'INF S1 356-357'!$AY16+TIME(0,8,)</f>
        <v>0.36941388888888882</v>
      </c>
      <c r="CY19" s="484">
        <f ca="1">CY$26+'INF S1 356-357'!$AY16+TIME(0,8,)</f>
        <v>0.39024722222222213</v>
      </c>
      <c r="CZ19" s="373">
        <f ca="1">CZ$26+'INF S1 356-357'!$AY16+TIME(0,8,)</f>
        <v>0.4110805555555555</v>
      </c>
      <c r="DA19" s="484">
        <f ca="1">DA$26+'INF S1 356-357'!$AY16+TIME(0,8,)</f>
        <v>0.45274722222222213</v>
      </c>
      <c r="DB19" s="373">
        <f ca="1">DB$26+'INF S1 356-357'!$AY16+TIME(0,8,)</f>
        <v>0.49441388888888882</v>
      </c>
      <c r="DC19" s="484">
        <f ca="1">DC$26+'INF S1 356-357'!$AY16+TIME(0,8,)</f>
        <v>0.53608055555555545</v>
      </c>
      <c r="DD19" s="373">
        <f ca="1">DD$26+'INF S1 356-357'!$AY16+TIME(0,8,)</f>
        <v>0.57774722222222219</v>
      </c>
      <c r="DE19" s="484">
        <f ca="1">DE$26+'INF S1 356-357'!$AY16+TIME(0,8,)</f>
        <v>0.61941388888888882</v>
      </c>
      <c r="DF19" s="373">
        <f ca="1">DF$26+'INF S1 356-357'!$AY16+TIME(0,8,)</f>
        <v>0.66108055555555545</v>
      </c>
      <c r="DG19" s="484">
        <f ca="1">DG$26+'INF S1 356-357'!$AY16+TIME(0,8,)</f>
        <v>0.68191388888888882</v>
      </c>
      <c r="DH19" s="373">
        <f ca="1">DH$26+'INF S1 356-357'!$AY16+TIME(0,8,)</f>
        <v>0.70274722222222219</v>
      </c>
      <c r="DI19" s="484">
        <f ca="1">DI$26+'INF S1 356-357'!$AY16+TIME(0,8,)</f>
        <v>0.72358055555555556</v>
      </c>
      <c r="DJ19" s="373">
        <f ca="1">DJ$26+'INF S1 356-357'!$AY16+TIME(0,8,)</f>
        <v>0.74441388888888893</v>
      </c>
      <c r="DK19" s="484">
        <f ca="1">DK$26+'INF S1 356-357'!$AY16+TIME(0,8,)</f>
        <v>0.76524722222222219</v>
      </c>
      <c r="DL19" s="373">
        <f ca="1">DL$26+'INF S1 356-357'!$AY16+TIME(0,8,)</f>
        <v>0.78608055555555556</v>
      </c>
      <c r="DM19" s="484">
        <f ca="1">DM$26+'INF S1 356-357'!$AY16+TIME(0,8,)</f>
        <v>0.80691388888888893</v>
      </c>
      <c r="DN19" s="373">
        <f ca="1">DN$26+'INF S1 356-357'!$AY16+TIME(0,8,)</f>
        <v>0.82774722222222219</v>
      </c>
      <c r="DO19" s="484">
        <f ca="1">DO$26+'INF S1 356-357'!$AY16+TIME(0,8,)</f>
        <v>0.86941388888888893</v>
      </c>
      <c r="DP19" s="373">
        <f ca="1">DP$26+'INF S1 356-357'!$AY16+TIME(0,8,)</f>
        <v>0.91108055555555556</v>
      </c>
      <c r="DQ19" s="207">
        <f ca="1">DQ$26+'INF S1 356-357'!$AY16+TIME(0,8,)</f>
        <v>0.95274722222222219</v>
      </c>
    </row>
    <row r="20" spans="1:121">
      <c r="A20" s="380">
        <f ca="1">'INF S1 356-357'!$AH17</f>
        <v>11.456999999999992</v>
      </c>
      <c r="B20" s="153" t="str">
        <f ca="1">'INF S1 356-357'!$AI17</f>
        <v>Czerwonak</v>
      </c>
      <c r="C20" s="99"/>
      <c r="D20" s="207">
        <f ca="1">D$7+'INF S1 356-357'!$AQ17+TIME(0,4,)</f>
        <v>0.24269814814814814</v>
      </c>
      <c r="E20" s="370">
        <f ca="1">E$15+'INF S1 356-357'!$AQ17-'INF S1 356-357'!$AQ$12</f>
        <v>0.26350868055555554</v>
      </c>
      <c r="F20" s="207">
        <f ca="1">F$7+'INF S1 356-357'!$AQ17+TIME(0,4,)</f>
        <v>0.28436481481481479</v>
      </c>
      <c r="G20" s="370">
        <f ca="1">G$15+'INF S1 356-357'!$AQ17-'INF S1 356-357'!$AQ$12</f>
        <v>0.30517534722222223</v>
      </c>
      <c r="H20" s="207">
        <f ca="1">H$7+'INF S1 356-357'!$AQ17+TIME(0,4,)</f>
        <v>0.32603148148148148</v>
      </c>
      <c r="I20" s="370">
        <f ca="1">I$15+'INF S1 356-357'!$AQ17-'INF S1 356-357'!$AQ$12</f>
        <v>0.34684201388888886</v>
      </c>
      <c r="J20" s="207">
        <f ca="1">J$7+'INF S1 356-357'!$AQ17+TIME(0,4,)</f>
        <v>0.36769814814814811</v>
      </c>
      <c r="K20" s="370">
        <f ca="1">K$15+'INF S1 356-357'!$AQ17-'INF S1 356-357'!$AQ$12</f>
        <v>0.38850868055555554</v>
      </c>
      <c r="L20" s="207">
        <f ca="1">L$7+'INF S1 356-357'!$AQ17+TIME(0,4,)</f>
        <v>0.43019814814814811</v>
      </c>
      <c r="M20" s="370">
        <f ca="1">M$15+'INF S1 356-357'!$AQ17-'INF S1 356-357'!$AQ$12</f>
        <v>0.47184201388888886</v>
      </c>
      <c r="N20" s="207">
        <f ca="1">N$7+'INF S1 356-357'!$AQ17+TIME(0,4,)</f>
        <v>0.51353148148148142</v>
      </c>
      <c r="O20" s="370">
        <f ca="1">O$15+'INF S1 356-357'!$AQ17-'INF S1 356-357'!$AQ$12</f>
        <v>0.55517534722222217</v>
      </c>
      <c r="P20" s="207">
        <f ca="1">P$7+'INF S1 356-357'!$AQ17+TIME(0,4,)</f>
        <v>0.59686481481481479</v>
      </c>
      <c r="Q20" s="370">
        <f ca="1">Q$15+'INF S1 356-357'!$AQ17-'INF S1 356-357'!$AQ$12</f>
        <v>0.63850868055555554</v>
      </c>
      <c r="R20" s="207">
        <f ca="1">R$7+'INF S1 356-357'!$AQ17+TIME(0,4,)</f>
        <v>0.65936481481481479</v>
      </c>
      <c r="S20" s="370">
        <f ca="1">S$15+'INF S1 356-357'!$AQ17-'INF S1 356-357'!$AQ$12</f>
        <v>0.68017534722222217</v>
      </c>
      <c r="T20" s="207">
        <f ca="1">T$7+'INF S1 356-357'!$AQ17+TIME(0,4,)</f>
        <v>0.70103148148148142</v>
      </c>
      <c r="U20" s="370">
        <f ca="1">U$15+'INF S1 356-357'!$AQ17-'INF S1 356-357'!$AQ$12</f>
        <v>0.72184201388888891</v>
      </c>
      <c r="V20" s="207">
        <f ca="1">V$7+'INF S1 356-357'!$AQ17+TIME(0,4,)</f>
        <v>0.74269814814814805</v>
      </c>
      <c r="W20" s="370">
        <f ca="1">W$15+'INF S1 356-357'!$AQ17-'INF S1 356-357'!$AQ$12</f>
        <v>0.76350868055555554</v>
      </c>
      <c r="X20" s="207">
        <f ca="1">X$7+'INF S1 356-357'!$AQ17+TIME(0,4,)</f>
        <v>0.78436481481481479</v>
      </c>
      <c r="Y20" s="370">
        <f ca="1">Y$15+'INF S1 356-357'!$AQ17-'INF S1 356-357'!$AQ$12</f>
        <v>0.80517534722222217</v>
      </c>
      <c r="Z20" s="207">
        <f ca="1">Z$7+'INF S1 356-357'!$AQ17+TIME(0,4,)</f>
        <v>0.84686481481481479</v>
      </c>
      <c r="AA20" s="370">
        <f ca="1">AA$15+'INF S1 356-357'!$AQ17-'INF S1 356-357'!$AQ$12</f>
        <v>0.88850868055555554</v>
      </c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  <c r="AQ20" s="383"/>
      <c r="AR20" s="383"/>
      <c r="AS20" s="383"/>
      <c r="AT20" s="383"/>
      <c r="AU20" s="383"/>
      <c r="AV20" s="383"/>
      <c r="AW20" s="383"/>
      <c r="AX20" s="383"/>
      <c r="AY20" s="383"/>
      <c r="AZ20" s="383"/>
      <c r="BA20" s="383"/>
      <c r="BB20" s="383"/>
      <c r="BC20" s="383"/>
      <c r="BD20" s="383"/>
      <c r="BE20" s="383"/>
      <c r="BF20" s="383"/>
      <c r="BG20" s="383"/>
      <c r="BH20" s="383"/>
      <c r="BI20" s="383"/>
      <c r="BJ20" s="383"/>
      <c r="BK20" s="383"/>
      <c r="BL20" s="383"/>
      <c r="BM20" s="383"/>
      <c r="BN20" s="383"/>
      <c r="BO20" s="383"/>
      <c r="BP20" s="383"/>
      <c r="BQ20" s="383"/>
      <c r="BR20" s="383"/>
      <c r="BS20" s="383"/>
      <c r="BT20" s="383"/>
      <c r="BU20" s="383"/>
      <c r="BV20" s="383"/>
      <c r="BW20" s="383"/>
      <c r="BX20" s="383"/>
      <c r="BY20" s="383"/>
      <c r="BZ20" s="383"/>
      <c r="CA20" s="383"/>
      <c r="CB20" s="383"/>
      <c r="CC20" s="383"/>
      <c r="CD20" s="383"/>
      <c r="CE20" s="383"/>
      <c r="CF20" s="383"/>
      <c r="CG20" s="383"/>
      <c r="CH20" s="383"/>
      <c r="CI20" s="383"/>
      <c r="CJ20" s="383"/>
      <c r="CK20" s="383"/>
      <c r="CL20" s="383"/>
      <c r="CM20" s="207">
        <f ca="1">CM$7+'INF S1 356-357'!$AQ17+TIME(0,4,)</f>
        <v>0.93019814814814805</v>
      </c>
      <c r="CN20" s="383"/>
      <c r="CP20" s="380">
        <f ca="1">'INF S1 356-357'!$AH17</f>
        <v>11.456999999999992</v>
      </c>
      <c r="CQ20" s="153" t="str">
        <f ca="1">'INF S1 356-357'!$AI17</f>
        <v>Czerwonak</v>
      </c>
      <c r="CR20" s="99"/>
      <c r="CS20" s="484">
        <f ca="1">CS$26+'INF S1 356-357'!$AY17+TIME(0,8,)</f>
        <v>0.26367354166666668</v>
      </c>
      <c r="CT20" s="373">
        <f ca="1">CT$26+'INF S1 356-357'!$AY17+TIME(0,8,)</f>
        <v>0.28450687499999999</v>
      </c>
      <c r="CU20" s="484">
        <f ca="1">CU$26+'INF S1 356-357'!$AY17+TIME(0,8,)</f>
        <v>0.30534020833333336</v>
      </c>
      <c r="CV20" s="373">
        <f ca="1">CV$26+'INF S1 356-357'!$AY17+TIME(0,8,)</f>
        <v>0.32617354166666668</v>
      </c>
      <c r="CW20" s="484">
        <f ca="1">CW$26+'INF S1 356-357'!$AY17+TIME(0,8,)</f>
        <v>0.34700687499999999</v>
      </c>
      <c r="CX20" s="373">
        <f ca="1">CX$26+'INF S1 356-357'!$AY17+TIME(0,8,)</f>
        <v>0.36784020833333331</v>
      </c>
      <c r="CY20" s="484">
        <f ca="1">CY$26+'INF S1 356-357'!$AY17+TIME(0,8,)</f>
        <v>0.38867354166666662</v>
      </c>
      <c r="CZ20" s="373">
        <f ca="1">CZ$26+'INF S1 356-357'!$AY17+TIME(0,8,)</f>
        <v>0.40950687499999999</v>
      </c>
      <c r="DA20" s="484">
        <f ca="1">DA$26+'INF S1 356-357'!$AY17+TIME(0,8,)</f>
        <v>0.45117354166666662</v>
      </c>
      <c r="DB20" s="373">
        <f ca="1">DB$26+'INF S1 356-357'!$AY17+TIME(0,8,)</f>
        <v>0.49284020833333331</v>
      </c>
      <c r="DC20" s="484">
        <f ca="1">DC$26+'INF S1 356-357'!$AY17+TIME(0,8,)</f>
        <v>0.53450687499999994</v>
      </c>
      <c r="DD20" s="373">
        <f ca="1">DD$26+'INF S1 356-357'!$AY17+TIME(0,8,)</f>
        <v>0.57617354166666668</v>
      </c>
      <c r="DE20" s="484">
        <f ca="1">DE$26+'INF S1 356-357'!$AY17+TIME(0,8,)</f>
        <v>0.61784020833333331</v>
      </c>
      <c r="DF20" s="373">
        <f ca="1">DF$26+'INF S1 356-357'!$AY17+TIME(0,8,)</f>
        <v>0.65950687499999994</v>
      </c>
      <c r="DG20" s="484">
        <f ca="1">DG$26+'INF S1 356-357'!$AY17+TIME(0,8,)</f>
        <v>0.68034020833333331</v>
      </c>
      <c r="DH20" s="373">
        <f ca="1">DH$26+'INF S1 356-357'!$AY17+TIME(0,8,)</f>
        <v>0.70117354166666668</v>
      </c>
      <c r="DI20" s="484">
        <f ca="1">DI$26+'INF S1 356-357'!$AY17+TIME(0,8,)</f>
        <v>0.72200687500000005</v>
      </c>
      <c r="DJ20" s="373">
        <f ca="1">DJ$26+'INF S1 356-357'!$AY17+TIME(0,8,)</f>
        <v>0.74284020833333342</v>
      </c>
      <c r="DK20" s="484">
        <f ca="1">DK$26+'INF S1 356-357'!$AY17+TIME(0,8,)</f>
        <v>0.76367354166666668</v>
      </c>
      <c r="DL20" s="373">
        <f ca="1">DL$26+'INF S1 356-357'!$AY17+TIME(0,8,)</f>
        <v>0.78450687500000005</v>
      </c>
      <c r="DM20" s="484">
        <f ca="1">DM$26+'INF S1 356-357'!$AY17+TIME(0,8,)</f>
        <v>0.80534020833333342</v>
      </c>
      <c r="DN20" s="373">
        <f ca="1">DN$26+'INF S1 356-357'!$AY17+TIME(0,8,)</f>
        <v>0.82617354166666668</v>
      </c>
      <c r="DO20" s="484">
        <f ca="1">DO$26+'INF S1 356-357'!$AY17+TIME(0,8,)</f>
        <v>0.86784020833333342</v>
      </c>
      <c r="DP20" s="373">
        <f ca="1">DP$26+'INF S1 356-357'!$AY17+TIME(0,8,)</f>
        <v>0.90950687500000005</v>
      </c>
      <c r="DQ20" s="207">
        <f ca="1">DQ$26+'INF S1 356-357'!$AY17+TIME(0,8,)</f>
        <v>0.95117354166666668</v>
      </c>
    </row>
    <row r="21" spans="1:121">
      <c r="A21" s="380">
        <f ca="1">'INF S1 356-357'!$AH18</f>
        <v>8.137999999999991</v>
      </c>
      <c r="B21" s="154" t="str">
        <f ca="1">'INF S1 356-357'!$AI18</f>
        <v>Poznań Karolin</v>
      </c>
      <c r="C21" s="99"/>
      <c r="D21" s="207">
        <f ca="1">D$7+'INF S1 356-357'!$AQ18+TIME(0,4,)</f>
        <v>0.24510505787037035</v>
      </c>
      <c r="E21" s="370">
        <f ca="1">E$15+'INF S1 356-357'!$AQ18-'INF S1 356-357'!$AQ$12</f>
        <v>0.26591559027777778</v>
      </c>
      <c r="F21" s="207">
        <f ca="1">F$7+'INF S1 356-357'!$AQ18+TIME(0,4,)</f>
        <v>0.28677172453703703</v>
      </c>
      <c r="G21" s="370">
        <f ca="1">G$15+'INF S1 356-357'!$AQ18-'INF S1 356-357'!$AQ$12</f>
        <v>0.30758225694444447</v>
      </c>
      <c r="H21" s="207">
        <f ca="1">H$7+'INF S1 356-357'!$AQ18+TIME(0,4,)</f>
        <v>0.32843839120370372</v>
      </c>
      <c r="I21" s="370">
        <f ca="1">I$15+'INF S1 356-357'!$AQ18-'INF S1 356-357'!$AQ$12</f>
        <v>0.3492489236111111</v>
      </c>
      <c r="J21" s="207">
        <f ca="1">J$7+'INF S1 356-357'!$AQ18+TIME(0,4,)</f>
        <v>0.37010505787037035</v>
      </c>
      <c r="K21" s="370">
        <f ca="1">K$15+'INF S1 356-357'!$AQ18-'INF S1 356-357'!$AQ$12</f>
        <v>0.39091559027777778</v>
      </c>
      <c r="L21" s="207">
        <f ca="1">L$7+'INF S1 356-357'!$AQ18+TIME(0,4,)</f>
        <v>0.43260505787037035</v>
      </c>
      <c r="M21" s="370">
        <f ca="1">M$15+'INF S1 356-357'!$AQ18-'INF S1 356-357'!$AQ$12</f>
        <v>0.4742489236111111</v>
      </c>
      <c r="N21" s="207">
        <f ca="1">N$7+'INF S1 356-357'!$AQ18+TIME(0,4,)</f>
        <v>0.51593839120370366</v>
      </c>
      <c r="O21" s="370">
        <f ca="1">O$15+'INF S1 356-357'!$AQ18-'INF S1 356-357'!$AQ$12</f>
        <v>0.55758225694444441</v>
      </c>
      <c r="P21" s="207">
        <f ca="1">P$7+'INF S1 356-357'!$AQ18+TIME(0,4,)</f>
        <v>0.59927172453703703</v>
      </c>
      <c r="Q21" s="370">
        <f ca="1">Q$15+'INF S1 356-357'!$AQ18-'INF S1 356-357'!$AQ$12</f>
        <v>0.64091559027777778</v>
      </c>
      <c r="R21" s="207">
        <f ca="1">R$7+'INF S1 356-357'!$AQ18+TIME(0,4,)</f>
        <v>0.66177172453703703</v>
      </c>
      <c r="S21" s="370">
        <f ca="1">S$15+'INF S1 356-357'!$AQ18-'INF S1 356-357'!$AQ$12</f>
        <v>0.68258225694444441</v>
      </c>
      <c r="T21" s="207">
        <f ca="1">T$7+'INF S1 356-357'!$AQ18+TIME(0,4,)</f>
        <v>0.70343839120370366</v>
      </c>
      <c r="U21" s="370">
        <f ca="1">U$15+'INF S1 356-357'!$AQ18-'INF S1 356-357'!$AQ$12</f>
        <v>0.72424892361111115</v>
      </c>
      <c r="V21" s="207">
        <f ca="1">V$7+'INF S1 356-357'!$AQ18+TIME(0,4,)</f>
        <v>0.74510505787037029</v>
      </c>
      <c r="W21" s="370">
        <f ca="1">W$15+'INF S1 356-357'!$AQ18-'INF S1 356-357'!$AQ$12</f>
        <v>0.76591559027777778</v>
      </c>
      <c r="X21" s="207">
        <f ca="1">X$7+'INF S1 356-357'!$AQ18+TIME(0,4,)</f>
        <v>0.78677172453703703</v>
      </c>
      <c r="Y21" s="370">
        <f ca="1">Y$15+'INF S1 356-357'!$AQ18-'INF S1 356-357'!$AQ$12</f>
        <v>0.80758225694444441</v>
      </c>
      <c r="Z21" s="207">
        <f ca="1">Z$7+'INF S1 356-357'!$AQ18+TIME(0,4,)</f>
        <v>0.84927172453703703</v>
      </c>
      <c r="AA21" s="370">
        <f ca="1">AA$15+'INF S1 356-357'!$AQ18-'INF S1 356-357'!$AQ$12</f>
        <v>0.89091559027777778</v>
      </c>
      <c r="AB21" s="383"/>
      <c r="AC21" s="383"/>
      <c r="AD21" s="383"/>
      <c r="AE21" s="383"/>
      <c r="AF21" s="383"/>
      <c r="AG21" s="383"/>
      <c r="AH21" s="383"/>
      <c r="AI21" s="383"/>
      <c r="AJ21" s="383"/>
      <c r="AK21" s="383"/>
      <c r="AL21" s="383"/>
      <c r="AM21" s="383"/>
      <c r="AN21" s="383"/>
      <c r="AO21" s="383"/>
      <c r="AP21" s="383"/>
      <c r="AQ21" s="383"/>
      <c r="AR21" s="383"/>
      <c r="AS21" s="383"/>
      <c r="AT21" s="383"/>
      <c r="AU21" s="383"/>
      <c r="AV21" s="383"/>
      <c r="AW21" s="383"/>
      <c r="AX21" s="383"/>
      <c r="AY21" s="383"/>
      <c r="AZ21" s="383"/>
      <c r="BA21" s="383"/>
      <c r="BB21" s="383"/>
      <c r="BC21" s="383"/>
      <c r="BD21" s="383"/>
      <c r="BE21" s="383"/>
      <c r="BF21" s="383"/>
      <c r="BG21" s="383"/>
      <c r="BH21" s="383"/>
      <c r="BI21" s="383"/>
      <c r="BJ21" s="383"/>
      <c r="BK21" s="383"/>
      <c r="BL21" s="383"/>
      <c r="BM21" s="383"/>
      <c r="BN21" s="383"/>
      <c r="BO21" s="383"/>
      <c r="BP21" s="383"/>
      <c r="BQ21" s="383"/>
      <c r="BR21" s="383"/>
      <c r="BS21" s="383"/>
      <c r="BT21" s="383"/>
      <c r="BU21" s="383"/>
      <c r="BV21" s="383"/>
      <c r="BW21" s="383"/>
      <c r="BX21" s="383"/>
      <c r="BY21" s="383"/>
      <c r="BZ21" s="383"/>
      <c r="CA21" s="383"/>
      <c r="CB21" s="383"/>
      <c r="CC21" s="383"/>
      <c r="CD21" s="383"/>
      <c r="CE21" s="383"/>
      <c r="CF21" s="383"/>
      <c r="CG21" s="383"/>
      <c r="CH21" s="383"/>
      <c r="CI21" s="383"/>
      <c r="CJ21" s="383"/>
      <c r="CK21" s="383"/>
      <c r="CL21" s="383"/>
      <c r="CM21" s="207">
        <f ca="1">CM$7+'INF S1 356-357'!$AQ18+TIME(0,4,)</f>
        <v>0.93260505787037029</v>
      </c>
      <c r="CN21" s="383"/>
      <c r="CP21" s="380">
        <f ca="1">'INF S1 356-357'!$AH18</f>
        <v>8.137999999999991</v>
      </c>
      <c r="CQ21" s="154" t="str">
        <f ca="1">'INF S1 356-357'!$AI18</f>
        <v>Poznań Karolin</v>
      </c>
      <c r="CR21" s="99"/>
      <c r="CS21" s="484">
        <f ca="1">CS$26+'INF S1 356-357'!$AY18</f>
        <v>0.25557218749999999</v>
      </c>
      <c r="CT21" s="373">
        <f ca="1">CT$26+'INF S1 356-357'!$AY18</f>
        <v>0.27640552083333331</v>
      </c>
      <c r="CU21" s="484">
        <f ca="1">CU$26+'INF S1 356-357'!$AY18</f>
        <v>0.29723885416666668</v>
      </c>
      <c r="CV21" s="373">
        <f ca="1">CV$26+'INF S1 356-357'!$AY18</f>
        <v>0.31807218749999999</v>
      </c>
      <c r="CW21" s="484">
        <f ca="1">CW$26+'INF S1 356-357'!$AY18</f>
        <v>0.33890552083333331</v>
      </c>
      <c r="CX21" s="373">
        <f ca="1">CX$26+'INF S1 356-357'!$AY18</f>
        <v>0.35973885416666662</v>
      </c>
      <c r="CY21" s="484">
        <f ca="1">CY$26+'INF S1 356-357'!$AY18</f>
        <v>0.38057218749999994</v>
      </c>
      <c r="CZ21" s="373">
        <f ca="1">CZ$26+'INF S1 356-357'!$AY18</f>
        <v>0.40140552083333331</v>
      </c>
      <c r="DA21" s="484">
        <f ca="1">DA$26+'INF S1 356-357'!$AY18</f>
        <v>0.44307218749999994</v>
      </c>
      <c r="DB21" s="373">
        <f ca="1">DB$26+'INF S1 356-357'!$AY18</f>
        <v>0.48473885416666662</v>
      </c>
      <c r="DC21" s="484">
        <f ca="1">DC$26+'INF S1 356-357'!$AY18</f>
        <v>0.52640552083333325</v>
      </c>
      <c r="DD21" s="373">
        <f ca="1">DD$26+'INF S1 356-357'!$AY18</f>
        <v>0.56807218749999999</v>
      </c>
      <c r="DE21" s="484">
        <f ca="1">DE$26+'INF S1 356-357'!$AY18</f>
        <v>0.60973885416666662</v>
      </c>
      <c r="DF21" s="373">
        <f ca="1">DF$26+'INF S1 356-357'!$AY18</f>
        <v>0.65140552083333325</v>
      </c>
      <c r="DG21" s="484">
        <f ca="1">DG$26+'INF S1 356-357'!$AY18</f>
        <v>0.67223885416666662</v>
      </c>
      <c r="DH21" s="373">
        <f ca="1">DH$26+'INF S1 356-357'!$AY18</f>
        <v>0.69307218749999999</v>
      </c>
      <c r="DI21" s="484">
        <f ca="1">DI$26+'INF S1 356-357'!$AY18</f>
        <v>0.71390552083333336</v>
      </c>
      <c r="DJ21" s="373">
        <f ca="1">DJ$26+'INF S1 356-357'!$AY18</f>
        <v>0.73473885416666673</v>
      </c>
      <c r="DK21" s="484">
        <f ca="1">DK$26+'INF S1 356-357'!$AY18</f>
        <v>0.75557218749999999</v>
      </c>
      <c r="DL21" s="373">
        <f ca="1">DL$26+'INF S1 356-357'!$AY18</f>
        <v>0.77640552083333336</v>
      </c>
      <c r="DM21" s="484">
        <f ca="1">DM$26+'INF S1 356-357'!$AY18</f>
        <v>0.79723885416666673</v>
      </c>
      <c r="DN21" s="373">
        <f ca="1">DN$26+'INF S1 356-357'!$AY18</f>
        <v>0.81807218749999999</v>
      </c>
      <c r="DO21" s="484">
        <f ca="1">DO$26+'INF S1 356-357'!$AY18</f>
        <v>0.85973885416666673</v>
      </c>
      <c r="DP21" s="373">
        <f ca="1">DP$26+'INF S1 356-357'!$AY18</f>
        <v>0.90140552083333336</v>
      </c>
      <c r="DQ21" s="207">
        <f ca="1">DQ$26+'INF S1 356-357'!$AY18</f>
        <v>0.94307218749999999</v>
      </c>
    </row>
    <row r="22" spans="1:121">
      <c r="A22" s="380">
        <f ca="1">'INF S1 356-357'!$AH19</f>
        <v>5.6589999999999918</v>
      </c>
      <c r="B22" s="153" t="str">
        <f ca="1">'INF S1 356-357'!$AI19</f>
        <v>Poznań Wschód</v>
      </c>
      <c r="C22" s="99"/>
      <c r="D22" s="207">
        <f ca="1">D$7+'INF S1 356-357'!$AQ19+TIME(0,4,)</f>
        <v>0.24776057870370369</v>
      </c>
      <c r="E22" s="370">
        <f ca="1">E$15+'INF S1 356-357'!$AQ19-'INF S1 356-357'!$AQ$12</f>
        <v>0.26857111111111109</v>
      </c>
      <c r="F22" s="207">
        <f ca="1">F$7+'INF S1 356-357'!$AQ19+TIME(0,4,)</f>
        <v>0.28942724537037035</v>
      </c>
      <c r="G22" s="370">
        <f ca="1">G$15+'INF S1 356-357'!$AQ19-'INF S1 356-357'!$AQ$12</f>
        <v>0.31023777777777783</v>
      </c>
      <c r="H22" s="207">
        <f ca="1">H$7+'INF S1 356-357'!$AQ19+TIME(0,4,)</f>
        <v>0.33109391203703709</v>
      </c>
      <c r="I22" s="370">
        <f ca="1">I$15+'INF S1 356-357'!$AQ19-'INF S1 356-357'!$AQ$12</f>
        <v>0.35190444444444446</v>
      </c>
      <c r="J22" s="207">
        <f ca="1">J$7+'INF S1 356-357'!$AQ19+TIME(0,4,)</f>
        <v>0.37276057870370372</v>
      </c>
      <c r="K22" s="370">
        <f ca="1">K$15+'INF S1 356-357'!$AQ19-'INF S1 356-357'!$AQ$12</f>
        <v>0.39357111111111109</v>
      </c>
      <c r="L22" s="207">
        <f ca="1">L$7+'INF S1 356-357'!$AQ19+TIME(0,4,)</f>
        <v>0.43526057870370372</v>
      </c>
      <c r="M22" s="370">
        <f ca="1">M$15+'INF S1 356-357'!$AQ19-'INF S1 356-357'!$AQ$12</f>
        <v>0.47690444444444446</v>
      </c>
      <c r="N22" s="207">
        <f ca="1">N$7+'INF S1 356-357'!$AQ19+TIME(0,4,)</f>
        <v>0.51859391203703697</v>
      </c>
      <c r="O22" s="370">
        <f ca="1">O$15+'INF S1 356-357'!$AQ19-'INF S1 356-357'!$AQ$12</f>
        <v>0.56023777777777772</v>
      </c>
      <c r="P22" s="207">
        <f ca="1">P$7+'INF S1 356-357'!$AQ19+TIME(0,4,)</f>
        <v>0.60192724537037035</v>
      </c>
      <c r="Q22" s="370">
        <f ca="1">Q$15+'INF S1 356-357'!$AQ19-'INF S1 356-357'!$AQ$12</f>
        <v>0.64357111111111109</v>
      </c>
      <c r="R22" s="207">
        <f ca="1">R$7+'INF S1 356-357'!$AQ19+TIME(0,4,)</f>
        <v>0.66442724537037035</v>
      </c>
      <c r="S22" s="370">
        <f ca="1">S$15+'INF S1 356-357'!$AQ19-'INF S1 356-357'!$AQ$12</f>
        <v>0.68523777777777772</v>
      </c>
      <c r="T22" s="207">
        <f ca="1">T$7+'INF S1 356-357'!$AQ19+TIME(0,4,)</f>
        <v>0.70609391203703697</v>
      </c>
      <c r="U22" s="370">
        <f ca="1">U$15+'INF S1 356-357'!$AQ19-'INF S1 356-357'!$AQ$12</f>
        <v>0.72690444444444446</v>
      </c>
      <c r="V22" s="207">
        <f ca="1">V$7+'INF S1 356-357'!$AQ19+TIME(0,4,)</f>
        <v>0.7477605787037036</v>
      </c>
      <c r="W22" s="370">
        <f ca="1">W$15+'INF S1 356-357'!$AQ19-'INF S1 356-357'!$AQ$12</f>
        <v>0.76857111111111109</v>
      </c>
      <c r="X22" s="207">
        <f ca="1">X$7+'INF S1 356-357'!$AQ19+TIME(0,4,)</f>
        <v>0.78942724537037035</v>
      </c>
      <c r="Y22" s="370">
        <f ca="1">Y$15+'INF S1 356-357'!$AQ19-'INF S1 356-357'!$AQ$12</f>
        <v>0.81023777777777772</v>
      </c>
      <c r="Z22" s="207">
        <f ca="1">Z$7+'INF S1 356-357'!$AQ19+TIME(0,4,)</f>
        <v>0.85192724537037035</v>
      </c>
      <c r="AA22" s="370">
        <f ca="1">AA$15+'INF S1 356-357'!$AQ19-'INF S1 356-357'!$AQ$12</f>
        <v>0.89357111111111109</v>
      </c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  <c r="AQ22" s="383"/>
      <c r="AR22" s="383"/>
      <c r="AS22" s="383"/>
      <c r="AT22" s="383"/>
      <c r="AU22" s="383"/>
      <c r="AV22" s="383"/>
      <c r="AW22" s="383"/>
      <c r="AX22" s="383"/>
      <c r="AY22" s="383"/>
      <c r="AZ22" s="383"/>
      <c r="BA22" s="383"/>
      <c r="BB22" s="383"/>
      <c r="BC22" s="383"/>
      <c r="BD22" s="383"/>
      <c r="BE22" s="383"/>
      <c r="BF22" s="383"/>
      <c r="BG22" s="383"/>
      <c r="BH22" s="383"/>
      <c r="BI22" s="383"/>
      <c r="BJ22" s="383"/>
      <c r="BK22" s="383"/>
      <c r="BL22" s="383"/>
      <c r="BM22" s="383"/>
      <c r="BN22" s="383"/>
      <c r="BO22" s="383"/>
      <c r="BP22" s="383"/>
      <c r="BQ22" s="383"/>
      <c r="BR22" s="383"/>
      <c r="BS22" s="383"/>
      <c r="BT22" s="383"/>
      <c r="BU22" s="383"/>
      <c r="BV22" s="383"/>
      <c r="BW22" s="383"/>
      <c r="BX22" s="383"/>
      <c r="BY22" s="383"/>
      <c r="BZ22" s="383"/>
      <c r="CA22" s="383"/>
      <c r="CB22" s="383"/>
      <c r="CC22" s="383"/>
      <c r="CD22" s="383"/>
      <c r="CE22" s="383"/>
      <c r="CF22" s="383"/>
      <c r="CG22" s="383"/>
      <c r="CH22" s="383"/>
      <c r="CI22" s="383"/>
      <c r="CJ22" s="383"/>
      <c r="CK22" s="383"/>
      <c r="CL22" s="383"/>
      <c r="CM22" s="207">
        <f ca="1">CM$7+'INF S1 356-357'!$AQ19+TIME(0,4,)</f>
        <v>0.9352605787037036</v>
      </c>
      <c r="CN22" s="383"/>
      <c r="CP22" s="380">
        <f ca="1">'INF S1 356-357'!$AH19</f>
        <v>5.6589999999999918</v>
      </c>
      <c r="CQ22" s="153" t="str">
        <f ca="1">'INF S1 356-357'!$AI19</f>
        <v>Poznań Wschód</v>
      </c>
      <c r="CR22" s="99"/>
      <c r="CS22" s="484">
        <f ca="1">CS$26+'INF S1 356-357'!$AY19</f>
        <v>0.25305555555555559</v>
      </c>
      <c r="CT22" s="373">
        <f ca="1">CT$26+'INF S1 356-357'!$AY19</f>
        <v>0.2738888888888889</v>
      </c>
      <c r="CU22" s="484">
        <f ca="1">CU$26+'INF S1 356-357'!$AY19</f>
        <v>0.29472222222222227</v>
      </c>
      <c r="CV22" s="373">
        <f ca="1">CV$26+'INF S1 356-357'!$AY19</f>
        <v>0.31555555555555559</v>
      </c>
      <c r="CW22" s="484">
        <f ca="1">CW$26+'INF S1 356-357'!$AY19</f>
        <v>0.3363888888888889</v>
      </c>
      <c r="CX22" s="373">
        <f ca="1">CX$26+'INF S1 356-357'!$AY19</f>
        <v>0.35722222222222222</v>
      </c>
      <c r="CY22" s="484">
        <f ca="1">CY$26+'INF S1 356-357'!$AY19</f>
        <v>0.37805555555555553</v>
      </c>
      <c r="CZ22" s="373">
        <f ca="1">CZ$26+'INF S1 356-357'!$AY19</f>
        <v>0.3988888888888889</v>
      </c>
      <c r="DA22" s="484">
        <f ca="1">DA$26+'INF S1 356-357'!$AY19</f>
        <v>0.44055555555555553</v>
      </c>
      <c r="DB22" s="373">
        <f ca="1">DB$26+'INF S1 356-357'!$AY19</f>
        <v>0.48222222222222222</v>
      </c>
      <c r="DC22" s="484">
        <f ca="1">DC$26+'INF S1 356-357'!$AY19</f>
        <v>0.52388888888888885</v>
      </c>
      <c r="DD22" s="373">
        <f ca="1">DD$26+'INF S1 356-357'!$AY19</f>
        <v>0.56555555555555559</v>
      </c>
      <c r="DE22" s="484">
        <f ca="1">DE$26+'INF S1 356-357'!$AY19</f>
        <v>0.60722222222222222</v>
      </c>
      <c r="DF22" s="373">
        <f ca="1">DF$26+'INF S1 356-357'!$AY19</f>
        <v>0.64888888888888885</v>
      </c>
      <c r="DG22" s="484">
        <f ca="1">DG$26+'INF S1 356-357'!$AY19</f>
        <v>0.66972222222222222</v>
      </c>
      <c r="DH22" s="373">
        <f ca="1">DH$26+'INF S1 356-357'!$AY19</f>
        <v>0.69055555555555559</v>
      </c>
      <c r="DI22" s="484">
        <f ca="1">DI$26+'INF S1 356-357'!$AY19</f>
        <v>0.71138888888888896</v>
      </c>
      <c r="DJ22" s="373">
        <f ca="1">DJ$26+'INF S1 356-357'!$AY19</f>
        <v>0.73222222222222233</v>
      </c>
      <c r="DK22" s="484">
        <f ca="1">DK$26+'INF S1 356-357'!$AY19</f>
        <v>0.75305555555555559</v>
      </c>
      <c r="DL22" s="373">
        <f ca="1">DL$26+'INF S1 356-357'!$AY19</f>
        <v>0.77388888888888896</v>
      </c>
      <c r="DM22" s="484">
        <f ca="1">DM$26+'INF S1 356-357'!$AY19</f>
        <v>0.79472222222222233</v>
      </c>
      <c r="DN22" s="373">
        <f ca="1">DN$26+'INF S1 356-357'!$AY19</f>
        <v>0.81555555555555559</v>
      </c>
      <c r="DO22" s="484">
        <f ca="1">DO$26+'INF S1 356-357'!$AY19</f>
        <v>0.85722222222222233</v>
      </c>
      <c r="DP22" s="373">
        <f ca="1">DP$26+'INF S1 356-357'!$AY19</f>
        <v>0.89888888888888896</v>
      </c>
      <c r="DQ22" s="207">
        <f ca="1">DQ$26+'INF S1 356-357'!$AY19</f>
        <v>0.94055555555555559</v>
      </c>
    </row>
    <row r="23" spans="1:121">
      <c r="A23" s="187">
        <f ca="1">'INF S1 356-357'!$AH20</f>
        <v>4.5559999999999832</v>
      </c>
      <c r="B23" s="286" t="str">
        <f ca="1">'INF S1 356-357'!$AI20</f>
        <v>Poznań Zawady</v>
      </c>
      <c r="C23" s="99"/>
      <c r="D23" s="207">
        <f ca="1">D$7+'INF S1 356-357'!$AQ20+TIME(0,4,)</f>
        <v>0.24938094907407404</v>
      </c>
      <c r="E23" s="370">
        <f ca="1">E$15+'INF S1 356-357'!$AQ20-'INF S1 356-357'!$AQ$12</f>
        <v>0.27019148148148148</v>
      </c>
      <c r="F23" s="207">
        <f ca="1">F$7+'INF S1 356-357'!$AQ20+TIME(0,4,)</f>
        <v>0.29104761574074073</v>
      </c>
      <c r="G23" s="370">
        <f ca="1">G$15+'INF S1 356-357'!$AQ20-'INF S1 356-357'!$AQ$12</f>
        <v>0.31185814814814816</v>
      </c>
      <c r="H23" s="207">
        <f ca="1">H$7+'INF S1 356-357'!$AQ20+TIME(0,4,)</f>
        <v>0.33271428240740741</v>
      </c>
      <c r="I23" s="370">
        <f ca="1">I$15+'INF S1 356-357'!$AQ20-'INF S1 356-357'!$AQ$12</f>
        <v>0.35352481481481479</v>
      </c>
      <c r="J23" s="207">
        <f ca="1">J$7+'INF S1 356-357'!$AQ20+TIME(0,4,)</f>
        <v>0.37438094907407404</v>
      </c>
      <c r="K23" s="370">
        <f ca="1">K$15+'INF S1 356-357'!$AQ20-'INF S1 356-357'!$AQ$12</f>
        <v>0.39519148148148148</v>
      </c>
      <c r="L23" s="207">
        <f ca="1">L$7+'INF S1 356-357'!$AQ20+TIME(0,4,)</f>
        <v>0.43688094907407404</v>
      </c>
      <c r="M23" s="370">
        <f ca="1">M$15+'INF S1 356-357'!$AQ20-'INF S1 356-357'!$AQ$12</f>
        <v>0.47852481481481479</v>
      </c>
      <c r="N23" s="207">
        <f ca="1">N$7+'INF S1 356-357'!$AQ20+TIME(0,4,)</f>
        <v>0.52021428240740741</v>
      </c>
      <c r="O23" s="370">
        <f ca="1">O$15+'INF S1 356-357'!$AQ20-'INF S1 356-357'!$AQ$12</f>
        <v>0.56185814814814816</v>
      </c>
      <c r="P23" s="207">
        <f ca="1">P$7+'INF S1 356-357'!$AQ20+TIME(0,4,)</f>
        <v>0.60354761574074078</v>
      </c>
      <c r="Q23" s="370">
        <f ca="1">Q$15+'INF S1 356-357'!$AQ20-'INF S1 356-357'!$AQ$12</f>
        <v>0.64519148148148153</v>
      </c>
      <c r="R23" s="207">
        <f ca="1">R$7+'INF S1 356-357'!$AQ20+TIME(0,4,)</f>
        <v>0.66604761574074078</v>
      </c>
      <c r="S23" s="370">
        <f ca="1">S$15+'INF S1 356-357'!$AQ20-'INF S1 356-357'!$AQ$12</f>
        <v>0.68685814814814816</v>
      </c>
      <c r="T23" s="207">
        <f ca="1">T$7+'INF S1 356-357'!$AQ20+TIME(0,4,)</f>
        <v>0.70771428240740741</v>
      </c>
      <c r="U23" s="370">
        <f ca="1">U$15+'INF S1 356-357'!$AQ20-'INF S1 356-357'!$AQ$12</f>
        <v>0.7285248148148149</v>
      </c>
      <c r="V23" s="207">
        <f ca="1">V$7+'INF S1 356-357'!$AQ20+TIME(0,4,)</f>
        <v>0.74938094907407404</v>
      </c>
      <c r="W23" s="370">
        <f ca="1">W$15+'INF S1 356-357'!$AQ20-'INF S1 356-357'!$AQ$12</f>
        <v>0.77019148148148153</v>
      </c>
      <c r="X23" s="207">
        <f ca="1">X$7+'INF S1 356-357'!$AQ20+TIME(0,4,)</f>
        <v>0.79104761574074078</v>
      </c>
      <c r="Y23" s="370">
        <f ca="1">Y$15+'INF S1 356-357'!$AQ20-'INF S1 356-357'!$AQ$12</f>
        <v>0.81185814814814816</v>
      </c>
      <c r="Z23" s="207">
        <f ca="1">Z$7+'INF S1 356-357'!$AQ20+TIME(0,4,)</f>
        <v>0.85354761574074078</v>
      </c>
      <c r="AA23" s="370">
        <f ca="1">AA$15+'INF S1 356-357'!$AQ20-'INF S1 356-357'!$AQ$12</f>
        <v>0.89519148148148153</v>
      </c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383"/>
      <c r="AW23" s="383"/>
      <c r="AX23" s="383"/>
      <c r="AY23" s="383"/>
      <c r="AZ23" s="383"/>
      <c r="BA23" s="383"/>
      <c r="BB23" s="383"/>
      <c r="BC23" s="383"/>
      <c r="BD23" s="383"/>
      <c r="BE23" s="383"/>
      <c r="BF23" s="383"/>
      <c r="BG23" s="383"/>
      <c r="BH23" s="383"/>
      <c r="BI23" s="383"/>
      <c r="BJ23" s="383"/>
      <c r="BK23" s="383"/>
      <c r="BL23" s="383"/>
      <c r="BM23" s="383"/>
      <c r="BN23" s="383"/>
      <c r="BO23" s="383"/>
      <c r="BP23" s="383"/>
      <c r="BQ23" s="383"/>
      <c r="BR23" s="383"/>
      <c r="BS23" s="383"/>
      <c r="BT23" s="383"/>
      <c r="BU23" s="383"/>
      <c r="BV23" s="383"/>
      <c r="BW23" s="383"/>
      <c r="BX23" s="383"/>
      <c r="BY23" s="383"/>
      <c r="BZ23" s="383"/>
      <c r="CA23" s="383"/>
      <c r="CB23" s="383"/>
      <c r="CC23" s="383"/>
      <c r="CD23" s="383"/>
      <c r="CE23" s="383"/>
      <c r="CF23" s="383"/>
      <c r="CG23" s="383"/>
      <c r="CH23" s="383"/>
      <c r="CI23" s="383"/>
      <c r="CJ23" s="383"/>
      <c r="CK23" s="383"/>
      <c r="CL23" s="383"/>
      <c r="CM23" s="207">
        <f ca="1">CM$7+'INF S1 356-357'!$AQ20+TIME(0,4,)</f>
        <v>0.93688094907407404</v>
      </c>
      <c r="CN23" s="383"/>
      <c r="CP23" s="187">
        <f ca="1">'INF S1 356-357'!$AH20</f>
        <v>4.5559999999999832</v>
      </c>
      <c r="CQ23" s="286" t="str">
        <f ca="1">'INF S1 356-357'!$AI20</f>
        <v>Poznań Zawady</v>
      </c>
      <c r="CR23" s="99"/>
      <c r="CS23" s="539">
        <f ca="1">CS$26+'INF S1 356-357'!$AY20</f>
        <v>0.25143518518518521</v>
      </c>
      <c r="CT23" s="374">
        <f ca="1">CT$26+'INF S1 356-357'!$AY20</f>
        <v>0.27226851851851852</v>
      </c>
      <c r="CU23" s="539">
        <f ca="1">CU$26+'INF S1 356-357'!$AY20</f>
        <v>0.29310185185185189</v>
      </c>
      <c r="CV23" s="374">
        <f ca="1">CV$26+'INF S1 356-357'!$AY20</f>
        <v>0.31393518518518521</v>
      </c>
      <c r="CW23" s="539">
        <f ca="1">CW$26+'INF S1 356-357'!$AY20</f>
        <v>0.33476851851851852</v>
      </c>
      <c r="CX23" s="374">
        <f ca="1">CX$26+'INF S1 356-357'!$AY20</f>
        <v>0.35560185185185184</v>
      </c>
      <c r="CY23" s="539">
        <f ca="1">CY$26+'INF S1 356-357'!$AY20</f>
        <v>0.37643518518518515</v>
      </c>
      <c r="CZ23" s="374">
        <f ca="1">CZ$26+'INF S1 356-357'!$AY20</f>
        <v>0.39726851851851852</v>
      </c>
      <c r="DA23" s="539">
        <f ca="1">DA$26+'INF S1 356-357'!$AY20</f>
        <v>0.43893518518518515</v>
      </c>
      <c r="DB23" s="374">
        <f ca="1">DB$26+'INF S1 356-357'!$AY20</f>
        <v>0.48060185185185184</v>
      </c>
      <c r="DC23" s="539">
        <f ca="1">DC$26+'INF S1 356-357'!$AY20</f>
        <v>0.52226851851851841</v>
      </c>
      <c r="DD23" s="374">
        <f ca="1">DD$26+'INF S1 356-357'!$AY20</f>
        <v>0.56393518518518515</v>
      </c>
      <c r="DE23" s="539">
        <f ca="1">DE$26+'INF S1 356-357'!$AY20</f>
        <v>0.60560185185185178</v>
      </c>
      <c r="DF23" s="374">
        <f ca="1">DF$26+'INF S1 356-357'!$AY20</f>
        <v>0.64726851851851841</v>
      </c>
      <c r="DG23" s="539">
        <f ca="1">DG$26+'INF S1 356-357'!$AY20</f>
        <v>0.66810185185185178</v>
      </c>
      <c r="DH23" s="374">
        <f ca="1">DH$26+'INF S1 356-357'!$AY20</f>
        <v>0.68893518518518515</v>
      </c>
      <c r="DI23" s="539">
        <f ca="1">DI$26+'INF S1 356-357'!$AY20</f>
        <v>0.70976851851851852</v>
      </c>
      <c r="DJ23" s="374">
        <f ca="1">DJ$26+'INF S1 356-357'!$AY20</f>
        <v>0.73060185185185189</v>
      </c>
      <c r="DK23" s="539">
        <f ca="1">DK$26+'INF S1 356-357'!$AY20</f>
        <v>0.75143518518518515</v>
      </c>
      <c r="DL23" s="374">
        <f ca="1">DL$26+'INF S1 356-357'!$AY20</f>
        <v>0.77226851851851852</v>
      </c>
      <c r="DM23" s="539">
        <f ca="1">DM$26+'INF S1 356-357'!$AY20</f>
        <v>0.79310185185185189</v>
      </c>
      <c r="DN23" s="374">
        <f ca="1">DN$26+'INF S1 356-357'!$AY20</f>
        <v>0.81393518518518515</v>
      </c>
      <c r="DO23" s="539">
        <f ca="1">DO$26+'INF S1 356-357'!$AY20</f>
        <v>0.85560185185185189</v>
      </c>
      <c r="DP23" s="374">
        <f ca="1">DP$26+'INF S1 356-357'!$AY20</f>
        <v>0.89726851851851852</v>
      </c>
      <c r="DQ23" s="206">
        <f ca="1">DQ$26+'INF S1 356-357'!$AY20</f>
        <v>0.93893518518518515</v>
      </c>
    </row>
    <row r="24" spans="1:121">
      <c r="A24" s="380">
        <f ca="1">'INF S1 356-357'!$AH21</f>
        <v>3.0790000000000077</v>
      </c>
      <c r="B24" s="154" t="str">
        <f ca="1">'INF S1 356-357'!$AI21</f>
        <v>Poznań Garbary</v>
      </c>
      <c r="C24" s="99"/>
      <c r="D24" s="207">
        <f ca="1">D$7+'INF S1 356-357'!$AQ21+TIME(0,4,)</f>
        <v>0.25071196759259257</v>
      </c>
      <c r="E24" s="370">
        <f ca="1">E$15+'INF S1 356-357'!$AQ21-'INF S1 356-357'!$AQ$12</f>
        <v>0.2715225</v>
      </c>
      <c r="F24" s="207">
        <f ca="1">F$7+'INF S1 356-357'!$AQ21+TIME(0,4,)</f>
        <v>0.29237863425925925</v>
      </c>
      <c r="G24" s="370">
        <f ca="1">G$15+'INF S1 356-357'!$AQ21-'INF S1 356-357'!$AQ$12</f>
        <v>0.31318916666666669</v>
      </c>
      <c r="H24" s="207">
        <f ca="1">H$7+'INF S1 356-357'!$AQ21+TIME(0,4,)</f>
        <v>0.33404530092592594</v>
      </c>
      <c r="I24" s="370">
        <f ca="1">I$15+'INF S1 356-357'!$AQ21-'INF S1 356-357'!$AQ$12</f>
        <v>0.35485583333333331</v>
      </c>
      <c r="J24" s="207">
        <f ca="1">J$7+'INF S1 356-357'!$AQ21+TIME(0,4,)</f>
        <v>0.37571196759259257</v>
      </c>
      <c r="K24" s="370">
        <f ca="1">K$15+'INF S1 356-357'!$AQ21-'INF S1 356-357'!$AQ$12</f>
        <v>0.3965225</v>
      </c>
      <c r="L24" s="207">
        <f ca="1">L$7+'INF S1 356-357'!$AQ21+TIME(0,4,)</f>
        <v>0.43821196759259257</v>
      </c>
      <c r="M24" s="370">
        <f ca="1">M$15+'INF S1 356-357'!$AQ21-'INF S1 356-357'!$AQ$12</f>
        <v>0.47985583333333337</v>
      </c>
      <c r="N24" s="207">
        <f ca="1">N$7+'INF S1 356-357'!$AQ21+TIME(0,4,)</f>
        <v>0.52154530092592588</v>
      </c>
      <c r="O24" s="370">
        <f ca="1">O$15+'INF S1 356-357'!$AQ21-'INF S1 356-357'!$AQ$12</f>
        <v>0.56318916666666663</v>
      </c>
      <c r="P24" s="207">
        <f ca="1">P$7+'INF S1 356-357'!$AQ21+TIME(0,4,)</f>
        <v>0.60487863425925925</v>
      </c>
      <c r="Q24" s="370">
        <f ca="1">Q$15+'INF S1 356-357'!$AQ21-'INF S1 356-357'!$AQ$12</f>
        <v>0.6465225</v>
      </c>
      <c r="R24" s="207">
        <f ca="1">R$7+'INF S1 356-357'!$AQ21+TIME(0,4,)</f>
        <v>0.66737863425925925</v>
      </c>
      <c r="S24" s="370">
        <f ca="1">S$15+'INF S1 356-357'!$AQ21-'INF S1 356-357'!$AQ$12</f>
        <v>0.68818916666666663</v>
      </c>
      <c r="T24" s="207">
        <f ca="1">T$7+'INF S1 356-357'!$AQ21+TIME(0,4,)</f>
        <v>0.70904530092592588</v>
      </c>
      <c r="U24" s="370">
        <f ca="1">U$15+'INF S1 356-357'!$AQ21-'INF S1 356-357'!$AQ$12</f>
        <v>0.72985583333333337</v>
      </c>
      <c r="V24" s="207">
        <f ca="1">V$7+'INF S1 356-357'!$AQ21+TIME(0,4,)</f>
        <v>0.75071196759259251</v>
      </c>
      <c r="W24" s="370">
        <f ca="1">W$15+'INF S1 356-357'!$AQ21-'INF S1 356-357'!$AQ$12</f>
        <v>0.7715225</v>
      </c>
      <c r="X24" s="207">
        <f ca="1">X$7+'INF S1 356-357'!$AQ21+TIME(0,4,)</f>
        <v>0.79237863425925925</v>
      </c>
      <c r="Y24" s="370">
        <f ca="1">Y$15+'INF S1 356-357'!$AQ21-'INF S1 356-357'!$AQ$12</f>
        <v>0.81318916666666663</v>
      </c>
      <c r="Z24" s="207">
        <f ca="1">Z$7+'INF S1 356-357'!$AQ21+TIME(0,4,)</f>
        <v>0.85487863425925925</v>
      </c>
      <c r="AA24" s="370">
        <f ca="1">AA$15+'INF S1 356-357'!$AQ21-'INF S1 356-357'!$AQ$12</f>
        <v>0.8965225</v>
      </c>
      <c r="AB24" s="383"/>
      <c r="AC24" s="383"/>
      <c r="AD24" s="383"/>
      <c r="AE24" s="383"/>
      <c r="AF24" s="383"/>
      <c r="AG24" s="383"/>
      <c r="AH24" s="383"/>
      <c r="AI24" s="383"/>
      <c r="AJ24" s="383"/>
      <c r="AK24" s="383"/>
      <c r="AL24" s="383"/>
      <c r="AM24" s="383"/>
      <c r="AN24" s="383"/>
      <c r="AO24" s="383"/>
      <c r="AP24" s="383"/>
      <c r="AQ24" s="383"/>
      <c r="AR24" s="383"/>
      <c r="AS24" s="383"/>
      <c r="AT24" s="383"/>
      <c r="AU24" s="383"/>
      <c r="AV24" s="383"/>
      <c r="AW24" s="383"/>
      <c r="AX24" s="383"/>
      <c r="AY24" s="383"/>
      <c r="AZ24" s="383"/>
      <c r="BA24" s="383"/>
      <c r="BB24" s="383"/>
      <c r="BC24" s="383"/>
      <c r="BD24" s="383"/>
      <c r="BE24" s="383"/>
      <c r="BF24" s="383"/>
      <c r="BG24" s="383"/>
      <c r="BH24" s="383"/>
      <c r="BI24" s="383"/>
      <c r="BJ24" s="383"/>
      <c r="BK24" s="383"/>
      <c r="BL24" s="383"/>
      <c r="BM24" s="383"/>
      <c r="BN24" s="383"/>
      <c r="BO24" s="383"/>
      <c r="BP24" s="383"/>
      <c r="BQ24" s="383"/>
      <c r="BR24" s="383"/>
      <c r="BS24" s="383"/>
      <c r="BT24" s="383"/>
      <c r="BU24" s="383"/>
      <c r="BV24" s="383"/>
      <c r="BW24" s="383"/>
      <c r="BX24" s="383"/>
      <c r="BY24" s="383"/>
      <c r="BZ24" s="383"/>
      <c r="CA24" s="383"/>
      <c r="CB24" s="383"/>
      <c r="CC24" s="383"/>
      <c r="CD24" s="383"/>
      <c r="CE24" s="383"/>
      <c r="CF24" s="383"/>
      <c r="CG24" s="383"/>
      <c r="CH24" s="383"/>
      <c r="CI24" s="383"/>
      <c r="CJ24" s="383"/>
      <c r="CK24" s="383"/>
      <c r="CL24" s="383"/>
      <c r="CM24" s="207">
        <f ca="1">CM$7+'INF S1 356-357'!$AQ21+TIME(0,4,)</f>
        <v>0.93821196759259251</v>
      </c>
      <c r="CN24" s="383"/>
      <c r="CO24" s="2"/>
      <c r="CP24" s="380">
        <f ca="1">'INF S1 356-357'!$AH21</f>
        <v>3.0790000000000077</v>
      </c>
      <c r="CQ24" s="154" t="str">
        <f ca="1">'INF S1 356-357'!$AI21</f>
        <v>Poznań Garbary</v>
      </c>
      <c r="CR24" s="99"/>
      <c r="CS24" s="539">
        <f ca="1">CS$26+'INF S1 356-357'!$AY21</f>
        <v>0.25010416666666668</v>
      </c>
      <c r="CT24" s="374">
        <f ca="1">CT$26+'INF S1 356-357'!$AY21</f>
        <v>0.2709375</v>
      </c>
      <c r="CU24" s="539">
        <f ca="1">CU$26+'INF S1 356-357'!$AY21</f>
        <v>0.29177083333333337</v>
      </c>
      <c r="CV24" s="374">
        <f ca="1">CV$26+'INF S1 356-357'!$AY21</f>
        <v>0.31260416666666668</v>
      </c>
      <c r="CW24" s="539">
        <f ca="1">CW$26+'INF S1 356-357'!$AY21</f>
        <v>0.3334375</v>
      </c>
      <c r="CX24" s="374">
        <f ca="1">CX$26+'INF S1 356-357'!$AY21</f>
        <v>0.35427083333333331</v>
      </c>
      <c r="CY24" s="539">
        <f ca="1">CY$26+'INF S1 356-357'!$AY21</f>
        <v>0.37510416666666663</v>
      </c>
      <c r="CZ24" s="374">
        <f ca="1">CZ$26+'INF S1 356-357'!$AY21</f>
        <v>0.3959375</v>
      </c>
      <c r="DA24" s="539">
        <f ca="1">DA$26+'INF S1 356-357'!$AY21</f>
        <v>0.43760416666666663</v>
      </c>
      <c r="DB24" s="374">
        <f ca="1">DB$26+'INF S1 356-357'!$AY21</f>
        <v>0.47927083333333331</v>
      </c>
      <c r="DC24" s="539">
        <f ca="1">DC$26+'INF S1 356-357'!$AY21</f>
        <v>0.52093749999999994</v>
      </c>
      <c r="DD24" s="374">
        <f ca="1">DD$26+'INF S1 356-357'!$AY21</f>
        <v>0.56260416666666668</v>
      </c>
      <c r="DE24" s="539">
        <f ca="1">DE$26+'INF S1 356-357'!$AY21</f>
        <v>0.60427083333333331</v>
      </c>
      <c r="DF24" s="374">
        <f ca="1">DF$26+'INF S1 356-357'!$AY21</f>
        <v>0.64593749999999994</v>
      </c>
      <c r="DG24" s="539">
        <f ca="1">DG$26+'INF S1 356-357'!$AY21</f>
        <v>0.66677083333333331</v>
      </c>
      <c r="DH24" s="374">
        <f ca="1">DH$26+'INF S1 356-357'!$AY21</f>
        <v>0.68760416666666668</v>
      </c>
      <c r="DI24" s="539">
        <f ca="1">DI$26+'INF S1 356-357'!$AY21</f>
        <v>0.70843750000000005</v>
      </c>
      <c r="DJ24" s="374">
        <f ca="1">DJ$26+'INF S1 356-357'!$AY21</f>
        <v>0.72927083333333342</v>
      </c>
      <c r="DK24" s="539">
        <f ca="1">DK$26+'INF S1 356-357'!$AY21</f>
        <v>0.75010416666666668</v>
      </c>
      <c r="DL24" s="374">
        <f ca="1">DL$26+'INF S1 356-357'!$AY21</f>
        <v>0.77093750000000005</v>
      </c>
      <c r="DM24" s="539">
        <f ca="1">DM$26+'INF S1 356-357'!$AY21</f>
        <v>0.79177083333333342</v>
      </c>
      <c r="DN24" s="374">
        <f ca="1">DN$26+'INF S1 356-357'!$AY21</f>
        <v>0.81260416666666668</v>
      </c>
      <c r="DO24" s="539">
        <f ca="1">DO$26+'INF S1 356-357'!$AY21</f>
        <v>0.85427083333333342</v>
      </c>
      <c r="DP24" s="374">
        <f ca="1">DP$26+'INF S1 356-357'!$AY21</f>
        <v>0.89593750000000005</v>
      </c>
      <c r="DQ24" s="206">
        <f ca="1">DQ$26+'INF S1 356-357'!$AY21</f>
        <v>0.93760416666666668</v>
      </c>
    </row>
    <row r="25" spans="1:121">
      <c r="A25" s="187">
        <f ca="1">'INF S1 356-357'!$AH22</f>
        <v>1.7560000000000286</v>
      </c>
      <c r="B25" s="286" t="str">
        <f ca="1">'INF S1 356-357'!$AI22</f>
        <v>Poznań Nowowiejskiego</v>
      </c>
      <c r="C25" s="99"/>
      <c r="D25" s="207">
        <f ca="1">D$7+'INF S1 356-357'!$AQ22+TIME(0,4,)</f>
        <v>0.25212400462962964</v>
      </c>
      <c r="E25" s="370">
        <f ca="1">E$15+'INF S1 356-357'!$AQ22-'INF S1 356-357'!$AQ$12</f>
        <v>0.27293453703703707</v>
      </c>
      <c r="F25" s="207">
        <f ca="1">F$7+'INF S1 356-357'!$AQ22+TIME(0,4,)</f>
        <v>0.29379067129629632</v>
      </c>
      <c r="G25" s="370">
        <f ca="1">G$15+'INF S1 356-357'!$AQ22-'INF S1 356-357'!$AQ$12</f>
        <v>0.3146012037037037</v>
      </c>
      <c r="H25" s="207">
        <f ca="1">H$7+'INF S1 356-357'!$AQ22+TIME(0,4,)</f>
        <v>0.33545733796296295</v>
      </c>
      <c r="I25" s="370">
        <f ca="1">I$15+'INF S1 356-357'!$AQ22-'INF S1 356-357'!$AQ$12</f>
        <v>0.35626787037037033</v>
      </c>
      <c r="J25" s="207">
        <f ca="1">J$7+'INF S1 356-357'!$AQ22+TIME(0,4,)</f>
        <v>0.37712400462962958</v>
      </c>
      <c r="K25" s="370">
        <f ca="1">K$15+'INF S1 356-357'!$AQ22-'INF S1 356-357'!$AQ$12</f>
        <v>0.39793453703703707</v>
      </c>
      <c r="L25" s="207">
        <f ca="1">L$7+'INF S1 356-357'!$AQ22+TIME(0,4,)</f>
        <v>0.43962400462962958</v>
      </c>
      <c r="M25" s="370">
        <f ca="1">M$15+'INF S1 356-357'!$AQ22-'INF S1 356-357'!$AQ$12</f>
        <v>0.48126787037037033</v>
      </c>
      <c r="N25" s="207">
        <f ca="1">N$7+'INF S1 356-357'!$AQ22+TIME(0,4,)</f>
        <v>0.52295733796296295</v>
      </c>
      <c r="O25" s="370">
        <f ca="1">O$15+'INF S1 356-357'!$AQ22-'INF S1 356-357'!$AQ$12</f>
        <v>0.5646012037037037</v>
      </c>
      <c r="P25" s="207">
        <f ca="1">P$7+'INF S1 356-357'!$AQ22+TIME(0,4,)</f>
        <v>0.60629067129629632</v>
      </c>
      <c r="Q25" s="370">
        <f ca="1">Q$15+'INF S1 356-357'!$AQ22-'INF S1 356-357'!$AQ$12</f>
        <v>0.64793453703703707</v>
      </c>
      <c r="R25" s="207">
        <f ca="1">R$7+'INF S1 356-357'!$AQ22+TIME(0,4,)</f>
        <v>0.66879067129629632</v>
      </c>
      <c r="S25" s="370">
        <f ca="1">S$15+'INF S1 356-357'!$AQ22-'INF S1 356-357'!$AQ$12</f>
        <v>0.6896012037037037</v>
      </c>
      <c r="T25" s="207">
        <f ca="1">T$7+'INF S1 356-357'!$AQ22+TIME(0,4,)</f>
        <v>0.71045733796296295</v>
      </c>
      <c r="U25" s="370">
        <f ca="1">U$15+'INF S1 356-357'!$AQ22-'INF S1 356-357'!$AQ$12</f>
        <v>0.73126787037037044</v>
      </c>
      <c r="V25" s="207">
        <f ca="1">V$7+'INF S1 356-357'!$AQ22+TIME(0,4,)</f>
        <v>0.75212400462962958</v>
      </c>
      <c r="W25" s="370">
        <f ca="1">W$15+'INF S1 356-357'!$AQ22-'INF S1 356-357'!$AQ$12</f>
        <v>0.77293453703703707</v>
      </c>
      <c r="X25" s="207">
        <f ca="1">X$7+'INF S1 356-357'!$AQ22+TIME(0,4,)</f>
        <v>0.79379067129629632</v>
      </c>
      <c r="Y25" s="370">
        <f ca="1">Y$15+'INF S1 356-357'!$AQ22-'INF S1 356-357'!$AQ$12</f>
        <v>0.8146012037037037</v>
      </c>
      <c r="Z25" s="207">
        <f ca="1">Z$7+'INF S1 356-357'!$AQ22+TIME(0,4,)</f>
        <v>0.85629067129629632</v>
      </c>
      <c r="AA25" s="370">
        <f ca="1">AA$15+'INF S1 356-357'!$AQ22-'INF S1 356-357'!$AQ$12</f>
        <v>0.89793453703703707</v>
      </c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  <c r="AQ25" s="383"/>
      <c r="AR25" s="383"/>
      <c r="AS25" s="383"/>
      <c r="AT25" s="383"/>
      <c r="AU25" s="383"/>
      <c r="AV25" s="383"/>
      <c r="AW25" s="383"/>
      <c r="AX25" s="383"/>
      <c r="AY25" s="383"/>
      <c r="AZ25" s="383"/>
      <c r="BA25" s="383"/>
      <c r="BB25" s="383"/>
      <c r="BC25" s="383"/>
      <c r="BD25" s="383"/>
      <c r="BE25" s="383"/>
      <c r="BF25" s="383"/>
      <c r="BG25" s="383"/>
      <c r="BH25" s="383"/>
      <c r="BI25" s="383"/>
      <c r="BJ25" s="383"/>
      <c r="BK25" s="383"/>
      <c r="BL25" s="383"/>
      <c r="BM25" s="383"/>
      <c r="BN25" s="383"/>
      <c r="BO25" s="383"/>
      <c r="BP25" s="383"/>
      <c r="BQ25" s="383"/>
      <c r="BR25" s="383"/>
      <c r="BS25" s="383"/>
      <c r="BT25" s="383"/>
      <c r="BU25" s="383"/>
      <c r="BV25" s="383"/>
      <c r="BW25" s="383"/>
      <c r="BX25" s="383"/>
      <c r="BY25" s="383"/>
      <c r="BZ25" s="383"/>
      <c r="CA25" s="383"/>
      <c r="CB25" s="383"/>
      <c r="CC25" s="383"/>
      <c r="CD25" s="383"/>
      <c r="CE25" s="383"/>
      <c r="CF25" s="383"/>
      <c r="CG25" s="383"/>
      <c r="CH25" s="383"/>
      <c r="CI25" s="383"/>
      <c r="CJ25" s="383"/>
      <c r="CK25" s="383"/>
      <c r="CL25" s="383"/>
      <c r="CM25" s="207">
        <f ca="1">CM$7+'INF S1 356-357'!$AQ22+TIME(0,4,)</f>
        <v>0.93962400462962958</v>
      </c>
      <c r="CN25" s="383"/>
      <c r="CO25" s="2"/>
      <c r="CP25" s="187">
        <f ca="1">'INF S1 356-357'!$AH22</f>
        <v>1.7560000000000286</v>
      </c>
      <c r="CQ25" s="286" t="str">
        <f ca="1">'INF S1 356-357'!$AI22</f>
        <v>Poznań Nowowiejskiego</v>
      </c>
      <c r="CR25" s="99"/>
      <c r="CS25" s="539">
        <f ca="1">CS$26+'INF S1 356-357'!$AY22</f>
        <v>0.24869212962962964</v>
      </c>
      <c r="CT25" s="374">
        <f ca="1">CT$26+'INF S1 356-357'!$AY22</f>
        <v>0.26952546296296298</v>
      </c>
      <c r="CU25" s="539">
        <f ca="1">CU$26+'INF S1 356-357'!$AY22</f>
        <v>0.29035879629629635</v>
      </c>
      <c r="CV25" s="374">
        <f ca="1">CV$26+'INF S1 356-357'!$AY22</f>
        <v>0.31119212962962967</v>
      </c>
      <c r="CW25" s="539">
        <f ca="1">CW$26+'INF S1 356-357'!$AY22</f>
        <v>0.33202546296296298</v>
      </c>
      <c r="CX25" s="374">
        <f ca="1">CX$26+'INF S1 356-357'!$AY22</f>
        <v>0.3528587962962963</v>
      </c>
      <c r="CY25" s="539">
        <f ca="1">CY$26+'INF S1 356-357'!$AY22</f>
        <v>0.37369212962962961</v>
      </c>
      <c r="CZ25" s="374">
        <f ca="1">CZ$26+'INF S1 356-357'!$AY22</f>
        <v>0.39452546296296298</v>
      </c>
      <c r="DA25" s="539">
        <f ca="1">DA$26+'INF S1 356-357'!$AY22</f>
        <v>0.43619212962962961</v>
      </c>
      <c r="DB25" s="374">
        <f ca="1">DB$26+'INF S1 356-357'!$AY22</f>
        <v>0.4778587962962963</v>
      </c>
      <c r="DC25" s="539">
        <f ca="1">DC$26+'INF S1 356-357'!$AY22</f>
        <v>0.51952546296296287</v>
      </c>
      <c r="DD25" s="374">
        <f ca="1">DD$26+'INF S1 356-357'!$AY22</f>
        <v>0.56119212962962961</v>
      </c>
      <c r="DE25" s="539">
        <f ca="1">DE$26+'INF S1 356-357'!$AY22</f>
        <v>0.60285879629629624</v>
      </c>
      <c r="DF25" s="374">
        <f ca="1">DF$26+'INF S1 356-357'!$AY22</f>
        <v>0.64452546296296287</v>
      </c>
      <c r="DG25" s="539">
        <f ca="1">DG$26+'INF S1 356-357'!$AY22</f>
        <v>0.66535879629629624</v>
      </c>
      <c r="DH25" s="374">
        <f ca="1">DH$26+'INF S1 356-357'!$AY22</f>
        <v>0.68619212962962961</v>
      </c>
      <c r="DI25" s="539">
        <f ca="1">DI$26+'INF S1 356-357'!$AY22</f>
        <v>0.70702546296296298</v>
      </c>
      <c r="DJ25" s="374">
        <f ca="1">DJ$26+'INF S1 356-357'!$AY22</f>
        <v>0.72785879629629635</v>
      </c>
      <c r="DK25" s="539">
        <f ca="1">DK$26+'INF S1 356-357'!$AY22</f>
        <v>0.74869212962962961</v>
      </c>
      <c r="DL25" s="374">
        <f ca="1">DL$26+'INF S1 356-357'!$AY22</f>
        <v>0.76952546296296298</v>
      </c>
      <c r="DM25" s="539">
        <f ca="1">DM$26+'INF S1 356-357'!$AY22</f>
        <v>0.79035879629629635</v>
      </c>
      <c r="DN25" s="374">
        <f ca="1">DN$26+'INF S1 356-357'!$AY22</f>
        <v>0.81119212962962961</v>
      </c>
      <c r="DO25" s="539">
        <f ca="1">DO$26+'INF S1 356-357'!$AY22</f>
        <v>0.85285879629629635</v>
      </c>
      <c r="DP25" s="374">
        <f ca="1">DP$26+'INF S1 356-357'!$AY22</f>
        <v>0.89452546296296298</v>
      </c>
      <c r="DQ25" s="206">
        <f ca="1">DQ$26+'INF S1 356-357'!$AY22</f>
        <v>0.93619212962962961</v>
      </c>
    </row>
    <row r="26" spans="1:121" s="18" customFormat="1">
      <c r="A26" s="541" t="s">
        <v>377</v>
      </c>
      <c r="B26" s="153" t="str">
        <f ca="1">'INF S1 356-357'!$AI23</f>
        <v>Poznań Główny</v>
      </c>
      <c r="C26" s="98"/>
      <c r="D26" s="206">
        <f ca="1">D$7+'INF S1 356-357'!$AQ23+TIME(0,4,)</f>
        <v>0.25380224537037033</v>
      </c>
      <c r="E26" s="370">
        <f ca="1">E$15+'INF S1 356-357'!$AQ23-'INF S1 356-357'!$AQ$12</f>
        <v>0.27461277777777782</v>
      </c>
      <c r="F26" s="206">
        <f ca="1">F$7+'INF S1 356-357'!$AQ23+TIME(0,4,)</f>
        <v>0.29546891203703707</v>
      </c>
      <c r="G26" s="370">
        <f ca="1">G$15+'INF S1 356-357'!$AQ23-'INF S1 356-357'!$AQ$12</f>
        <v>0.31627944444444445</v>
      </c>
      <c r="H26" s="206">
        <f ca="1">H$7+'INF S1 356-357'!$AQ23+TIME(0,4,)</f>
        <v>0.3371355787037037</v>
      </c>
      <c r="I26" s="370">
        <f ca="1">I$15+'INF S1 356-357'!$AQ23-'INF S1 356-357'!$AQ$12</f>
        <v>0.35794611111111108</v>
      </c>
      <c r="J26" s="206">
        <f ca="1">J$7+'INF S1 356-357'!$AQ23+TIME(0,4,)</f>
        <v>0.37880224537037033</v>
      </c>
      <c r="K26" s="370">
        <f ca="1">K$15+'INF S1 356-357'!$AQ23-'INF S1 356-357'!$AQ$12</f>
        <v>0.39961277777777782</v>
      </c>
      <c r="L26" s="206">
        <f ca="1">L$7+'INF S1 356-357'!$AQ23+TIME(0,4,)</f>
        <v>0.44130224537037033</v>
      </c>
      <c r="M26" s="370">
        <f ca="1">M$15+'INF S1 356-357'!$AQ23-'INF S1 356-357'!$AQ$12</f>
        <v>0.48294611111111108</v>
      </c>
      <c r="N26" s="206">
        <f ca="1">N$7+'INF S1 356-357'!$AQ23+TIME(0,4,)</f>
        <v>0.5246355787037037</v>
      </c>
      <c r="O26" s="370">
        <f ca="1">O$15+'INF S1 356-357'!$AQ23-'INF S1 356-357'!$AQ$12</f>
        <v>0.56627944444444445</v>
      </c>
      <c r="P26" s="206">
        <f ca="1">P$7+'INF S1 356-357'!$AQ23+TIME(0,4,)</f>
        <v>0.60796891203703707</v>
      </c>
      <c r="Q26" s="370">
        <f ca="1">Q$15+'INF S1 356-357'!$AQ23-'INF S1 356-357'!$AQ$12</f>
        <v>0.64961277777777782</v>
      </c>
      <c r="R26" s="206">
        <f ca="1">R$7+'INF S1 356-357'!$AQ23+TIME(0,4,)</f>
        <v>0.67046891203703707</v>
      </c>
      <c r="S26" s="370">
        <f ca="1">S$15+'INF S1 356-357'!$AQ23-'INF S1 356-357'!$AQ$12</f>
        <v>0.69127944444444445</v>
      </c>
      <c r="T26" s="206">
        <f ca="1">T$7+'INF S1 356-357'!$AQ23+TIME(0,4,)</f>
        <v>0.7121355787037037</v>
      </c>
      <c r="U26" s="370">
        <f ca="1">U$15+'INF S1 356-357'!$AQ23-'INF S1 356-357'!$AQ$12</f>
        <v>0.73294611111111119</v>
      </c>
      <c r="V26" s="206">
        <f ca="1">V$7+'INF S1 356-357'!$AQ23+TIME(0,4,)</f>
        <v>0.75380224537037033</v>
      </c>
      <c r="W26" s="370">
        <f ca="1">W$15+'INF S1 356-357'!$AQ23-'INF S1 356-357'!$AQ$12</f>
        <v>0.77461277777777782</v>
      </c>
      <c r="X26" s="206">
        <f ca="1">X$7+'INF S1 356-357'!$AQ23+TIME(0,4,)</f>
        <v>0.79546891203703707</v>
      </c>
      <c r="Y26" s="370">
        <f ca="1">Y$15+'INF S1 356-357'!$AQ23-'INF S1 356-357'!$AQ$12</f>
        <v>0.81627944444444445</v>
      </c>
      <c r="Z26" s="206">
        <f ca="1">Z$7+'INF S1 356-357'!$AQ23+TIME(0,4,)</f>
        <v>0.85796891203703707</v>
      </c>
      <c r="AA26" s="370">
        <f ca="1">AA$15+'INF S1 356-357'!$AQ23-'INF S1 356-357'!$AQ$12</f>
        <v>0.89961277777777782</v>
      </c>
      <c r="AB26" s="376"/>
      <c r="AC26" s="376"/>
      <c r="AD26" s="376"/>
      <c r="AE26" s="376"/>
      <c r="AF26" s="376"/>
      <c r="AG26" s="376"/>
      <c r="AH26" s="376"/>
      <c r="AI26" s="376"/>
      <c r="AJ26" s="376"/>
      <c r="AK26" s="376"/>
      <c r="AL26" s="376"/>
      <c r="AM26" s="376"/>
      <c r="AN26" s="376"/>
      <c r="AO26" s="376"/>
      <c r="AP26" s="376"/>
      <c r="AQ26" s="376"/>
      <c r="AR26" s="376"/>
      <c r="AS26" s="376"/>
      <c r="AT26" s="376"/>
      <c r="AU26" s="376"/>
      <c r="AV26" s="376"/>
      <c r="AW26" s="376"/>
      <c r="AX26" s="376"/>
      <c r="AY26" s="376"/>
      <c r="AZ26" s="376"/>
      <c r="BA26" s="376"/>
      <c r="BB26" s="376"/>
      <c r="BC26" s="376"/>
      <c r="BD26" s="376"/>
      <c r="BE26" s="376"/>
      <c r="BF26" s="376"/>
      <c r="BG26" s="376"/>
      <c r="BH26" s="376"/>
      <c r="BI26" s="376"/>
      <c r="BJ26" s="376"/>
      <c r="BK26" s="376"/>
      <c r="BL26" s="376"/>
      <c r="BM26" s="376"/>
      <c r="BN26" s="376"/>
      <c r="BO26" s="376"/>
      <c r="BP26" s="376"/>
      <c r="BQ26" s="376"/>
      <c r="BR26" s="376"/>
      <c r="BS26" s="376"/>
      <c r="BT26" s="376"/>
      <c r="BU26" s="376"/>
      <c r="BV26" s="376"/>
      <c r="BW26" s="376"/>
      <c r="BX26" s="376"/>
      <c r="BY26" s="376"/>
      <c r="BZ26" s="376"/>
      <c r="CA26" s="376"/>
      <c r="CB26" s="376"/>
      <c r="CC26" s="376"/>
      <c r="CD26" s="376"/>
      <c r="CE26" s="376"/>
      <c r="CF26" s="376"/>
      <c r="CG26" s="376"/>
      <c r="CH26" s="376"/>
      <c r="CI26" s="376"/>
      <c r="CJ26" s="376"/>
      <c r="CK26" s="376"/>
      <c r="CL26" s="376"/>
      <c r="CM26" s="206">
        <f ca="1">CM$7+'INF S1 356-357'!$AQ23+TIME(0,4,)</f>
        <v>0.94130224537037033</v>
      </c>
      <c r="CN26" s="376"/>
      <c r="CO26" s="19"/>
      <c r="CP26" s="541" t="s">
        <v>377</v>
      </c>
      <c r="CQ26" s="153" t="str">
        <f ca="1">'INF S1 356-357'!$AI23</f>
        <v>Poznań Główny</v>
      </c>
      <c r="CR26" s="98"/>
      <c r="CS26" s="539">
        <v>0.24652777777777779</v>
      </c>
      <c r="CT26" s="369">
        <v>0.2673611111111111</v>
      </c>
      <c r="CU26" s="539">
        <v>0.28819444444444448</v>
      </c>
      <c r="CV26" s="369">
        <v>0.30902777777777779</v>
      </c>
      <c r="CW26" s="539">
        <v>0.3298611111111111</v>
      </c>
      <c r="CX26" s="369">
        <v>0.35069444444444442</v>
      </c>
      <c r="CY26" s="539">
        <v>0.37152777777777773</v>
      </c>
      <c r="CZ26" s="369">
        <v>0.3923611111111111</v>
      </c>
      <c r="DA26" s="539">
        <v>0.43402777777777773</v>
      </c>
      <c r="DB26" s="369">
        <v>0.47569444444444442</v>
      </c>
      <c r="DC26" s="539">
        <v>0.51736111111111105</v>
      </c>
      <c r="DD26" s="369">
        <v>0.55902777777777779</v>
      </c>
      <c r="DE26" s="539">
        <v>0.60069444444444442</v>
      </c>
      <c r="DF26" s="369">
        <v>0.64236111111111105</v>
      </c>
      <c r="DG26" s="539">
        <v>0.66319444444444442</v>
      </c>
      <c r="DH26" s="369">
        <v>0.68402777777777779</v>
      </c>
      <c r="DI26" s="539">
        <v>0.70486111111111116</v>
      </c>
      <c r="DJ26" s="369">
        <v>0.72569444444444453</v>
      </c>
      <c r="DK26" s="539">
        <v>0.74652777777777779</v>
      </c>
      <c r="DL26" s="369">
        <v>0.76736111111111116</v>
      </c>
      <c r="DM26" s="539">
        <v>0.78819444444444453</v>
      </c>
      <c r="DN26" s="369">
        <v>0.80902777777777779</v>
      </c>
      <c r="DO26" s="539">
        <v>0.85069444444444453</v>
      </c>
      <c r="DP26" s="369">
        <v>0.89236111111111116</v>
      </c>
      <c r="DQ26" s="206">
        <v>0.93402777777777779</v>
      </c>
    </row>
    <row r="27" spans="1:121" s="299" customFormat="1" ht="3.75" customHeight="1">
      <c r="A27" s="552"/>
      <c r="B27" s="542"/>
      <c r="C27" s="543"/>
      <c r="D27" s="551"/>
      <c r="E27" s="544"/>
      <c r="F27" s="551"/>
      <c r="G27" s="544"/>
      <c r="H27" s="551"/>
      <c r="I27" s="544"/>
      <c r="J27" s="551"/>
      <c r="K27" s="544"/>
      <c r="L27" s="551"/>
      <c r="M27" s="544"/>
      <c r="N27" s="551"/>
      <c r="O27" s="544"/>
      <c r="P27" s="551"/>
      <c r="Q27" s="544"/>
      <c r="R27" s="551"/>
      <c r="S27" s="544"/>
      <c r="T27" s="551"/>
      <c r="U27" s="544"/>
      <c r="V27" s="551"/>
      <c r="W27" s="544"/>
      <c r="X27" s="551"/>
      <c r="Y27" s="544"/>
      <c r="Z27" s="551"/>
      <c r="AA27" s="678"/>
      <c r="AB27" s="544"/>
      <c r="AC27" s="544"/>
      <c r="AD27" s="544"/>
      <c r="AE27" s="544"/>
      <c r="AF27" s="544"/>
      <c r="AG27" s="544"/>
      <c r="AH27" s="544"/>
      <c r="AI27" s="544"/>
      <c r="AJ27" s="544"/>
      <c r="AK27" s="544"/>
      <c r="AL27" s="544"/>
      <c r="AM27" s="544"/>
      <c r="AN27" s="544"/>
      <c r="AO27" s="544"/>
      <c r="AP27" s="544"/>
      <c r="AQ27" s="544"/>
      <c r="AR27" s="544"/>
      <c r="AS27" s="544"/>
      <c r="AT27" s="544"/>
      <c r="AU27" s="544"/>
      <c r="AV27" s="544"/>
      <c r="AW27" s="544"/>
      <c r="AX27" s="544"/>
      <c r="AY27" s="544"/>
      <c r="AZ27" s="544"/>
      <c r="BA27" s="544"/>
      <c r="BB27" s="544"/>
      <c r="BC27" s="544"/>
      <c r="BD27" s="544"/>
      <c r="BE27" s="544"/>
      <c r="BF27" s="544"/>
      <c r="BG27" s="544"/>
      <c r="BH27" s="544"/>
      <c r="BI27" s="544"/>
      <c r="BJ27" s="544"/>
      <c r="BK27" s="544"/>
      <c r="BL27" s="544"/>
      <c r="BM27" s="544"/>
      <c r="BN27" s="544"/>
      <c r="BO27" s="544"/>
      <c r="BP27" s="544"/>
      <c r="BQ27" s="544"/>
      <c r="BR27" s="544"/>
      <c r="BS27" s="544"/>
      <c r="BT27" s="544"/>
      <c r="BU27" s="544"/>
      <c r="BV27" s="544"/>
      <c r="BW27" s="544"/>
      <c r="BX27" s="544"/>
      <c r="BY27" s="544"/>
      <c r="BZ27" s="544"/>
      <c r="CA27" s="544"/>
      <c r="CB27" s="544"/>
      <c r="CC27" s="544"/>
      <c r="CD27" s="544"/>
      <c r="CE27" s="544"/>
      <c r="CF27" s="544"/>
      <c r="CG27" s="544"/>
      <c r="CH27" s="544"/>
      <c r="CI27" s="544"/>
      <c r="CJ27" s="544"/>
      <c r="CK27" s="544"/>
      <c r="CL27" s="544"/>
      <c r="CM27" s="551"/>
      <c r="CN27" s="376"/>
      <c r="CO27" s="19"/>
      <c r="CP27" s="680"/>
      <c r="CQ27" s="550"/>
      <c r="CR27" s="543"/>
      <c r="CS27" s="544"/>
      <c r="CT27" s="544"/>
      <c r="CU27" s="544"/>
      <c r="CV27" s="544"/>
      <c r="CW27" s="544"/>
      <c r="CX27" s="544"/>
      <c r="CY27" s="544"/>
      <c r="CZ27" s="544"/>
      <c r="DA27" s="544"/>
      <c r="DB27" s="544"/>
      <c r="DC27" s="544"/>
      <c r="DD27" s="544"/>
      <c r="DE27" s="544"/>
      <c r="DF27" s="544"/>
      <c r="DG27" s="544"/>
      <c r="DH27" s="544"/>
      <c r="DI27" s="544"/>
      <c r="DJ27" s="544"/>
      <c r="DK27" s="544"/>
      <c r="DL27" s="544"/>
      <c r="DM27" s="544"/>
      <c r="DN27" s="544"/>
      <c r="DO27" s="544"/>
      <c r="DP27" s="544"/>
      <c r="DQ27" s="678"/>
    </row>
    <row r="28" spans="1:121" s="546" customFormat="1">
      <c r="A28" s="518" t="s">
        <v>377</v>
      </c>
      <c r="B28" s="202" t="str">
        <f ca="1">'INF S1 356-357'!$AI23</f>
        <v>Poznań Główny</v>
      </c>
      <c r="C28" s="547"/>
      <c r="D28" s="549"/>
      <c r="E28" s="545">
        <f ca="1">E26+TIME(0,13,0)</f>
        <v>0.28364055555555562</v>
      </c>
      <c r="F28" s="549"/>
      <c r="G28" s="545">
        <f ca="1">G26+TIME(0,13,0)</f>
        <v>0.32530722222222225</v>
      </c>
      <c r="H28" s="549"/>
      <c r="I28" s="545">
        <f ca="1">I26+TIME(0,13,0)</f>
        <v>0.36697388888888888</v>
      </c>
      <c r="J28" s="549"/>
      <c r="K28" s="545">
        <f ca="1">K26+TIME(0,13,0)</f>
        <v>0.40864055555555562</v>
      </c>
      <c r="L28" s="549"/>
      <c r="M28" s="545">
        <f ca="1">M26+TIME(0,13,0)</f>
        <v>0.49197388888888888</v>
      </c>
      <c r="N28" s="549"/>
      <c r="O28" s="545">
        <f ca="1">O26+TIME(0,13,0)</f>
        <v>0.57530722222222219</v>
      </c>
      <c r="P28" s="549"/>
      <c r="Q28" s="545">
        <f ca="1">Q26+TIME(0,13,0)</f>
        <v>0.65864055555555556</v>
      </c>
      <c r="R28" s="549"/>
      <c r="S28" s="545">
        <f ca="1">S26+TIME(0,13,0)</f>
        <v>0.70030722222222219</v>
      </c>
      <c r="T28" s="549"/>
      <c r="U28" s="545">
        <f ca="1">U26+TIME(0,13,0)</f>
        <v>0.74197388888888893</v>
      </c>
      <c r="V28" s="549"/>
      <c r="W28" s="545">
        <f ca="1">W26+TIME(0,13,0)</f>
        <v>0.78364055555555556</v>
      </c>
      <c r="X28" s="549"/>
      <c r="Y28" s="545">
        <f ca="1">Y26+TIME(0,13,0)</f>
        <v>0.82530722222222219</v>
      </c>
      <c r="Z28" s="549"/>
      <c r="AA28" s="545">
        <f ca="1">AA26+TIME(0,13,0)</f>
        <v>0.90864055555555556</v>
      </c>
      <c r="AB28" s="545"/>
      <c r="AC28" s="545"/>
      <c r="AD28" s="545"/>
      <c r="AE28" s="545"/>
      <c r="AF28" s="545"/>
      <c r="AG28" s="545"/>
      <c r="AH28" s="545"/>
      <c r="AI28" s="545"/>
      <c r="AJ28" s="545"/>
      <c r="AK28" s="545"/>
      <c r="AL28" s="545"/>
      <c r="AM28" s="545"/>
      <c r="AN28" s="545"/>
      <c r="AO28" s="545"/>
      <c r="AP28" s="545"/>
      <c r="AQ28" s="545"/>
      <c r="AR28" s="545"/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5"/>
      <c r="BD28" s="545"/>
      <c r="BE28" s="545"/>
      <c r="BF28" s="545"/>
      <c r="BG28" s="545"/>
      <c r="BH28" s="545"/>
      <c r="BI28" s="545"/>
      <c r="BJ28" s="545"/>
      <c r="BK28" s="545"/>
      <c r="BL28" s="545"/>
      <c r="BM28" s="545"/>
      <c r="BN28" s="545"/>
      <c r="BO28" s="545"/>
      <c r="BP28" s="545"/>
      <c r="BQ28" s="545"/>
      <c r="BR28" s="545"/>
      <c r="BS28" s="545"/>
      <c r="BT28" s="545"/>
      <c r="BU28" s="545"/>
      <c r="BV28" s="545"/>
      <c r="BW28" s="545"/>
      <c r="BX28" s="545"/>
      <c r="BY28" s="545"/>
      <c r="BZ28" s="545"/>
      <c r="CA28" s="545"/>
      <c r="CB28" s="545"/>
      <c r="CC28" s="545"/>
      <c r="CD28" s="545"/>
      <c r="CE28" s="545"/>
      <c r="CF28" s="545"/>
      <c r="CG28" s="545"/>
      <c r="CH28" s="545"/>
      <c r="CI28" s="545"/>
      <c r="CJ28" s="545"/>
      <c r="CK28" s="545"/>
      <c r="CL28" s="545"/>
      <c r="CM28" s="549"/>
      <c r="CN28" s="383"/>
      <c r="CO28" s="677"/>
      <c r="CP28" s="518" t="s">
        <v>377</v>
      </c>
      <c r="CQ28" s="202" t="str">
        <f ca="1">'INF S1 356-357'!$AI23</f>
        <v>Poznań Główny</v>
      </c>
      <c r="CR28" s="547"/>
      <c r="CS28" s="545"/>
      <c r="CT28" s="545">
        <f ca="1">CT26-TIME(0,14,0)</f>
        <v>0.25763888888888886</v>
      </c>
      <c r="CU28" s="545"/>
      <c r="CV28" s="545">
        <f ca="1">CV26-TIME(0,14,0)</f>
        <v>0.29930555555555555</v>
      </c>
      <c r="CW28" s="545"/>
      <c r="CX28" s="545">
        <f ca="1">CX26-TIME(0,14,0)</f>
        <v>0.34097222222222218</v>
      </c>
      <c r="CY28" s="545"/>
      <c r="CZ28" s="545">
        <f ca="1">CZ26-TIME(0,14,0)</f>
        <v>0.38263888888888886</v>
      </c>
      <c r="DA28" s="545"/>
      <c r="DB28" s="545">
        <f ca="1">DB26-TIME(0,14,0)</f>
        <v>0.46597222222222218</v>
      </c>
      <c r="DC28" s="545"/>
      <c r="DD28" s="545">
        <f ca="1">DD26-TIME(0,14,0)</f>
        <v>0.5493055555555556</v>
      </c>
      <c r="DE28" s="545"/>
      <c r="DF28" s="545">
        <f ca="1">DF26-TIME(0,14,0)</f>
        <v>0.63263888888888886</v>
      </c>
      <c r="DG28" s="545"/>
      <c r="DH28" s="545">
        <f ca="1">DH26-TIME(0,14,0)</f>
        <v>0.6743055555555556</v>
      </c>
      <c r="DI28" s="545"/>
      <c r="DJ28" s="545">
        <f ca="1">DJ26-TIME(0,14,0)</f>
        <v>0.71597222222222234</v>
      </c>
      <c r="DK28" s="545"/>
      <c r="DL28" s="545">
        <f ca="1">DL26-TIME(0,14,0)</f>
        <v>0.75763888888888897</v>
      </c>
      <c r="DM28" s="545"/>
      <c r="DN28" s="545">
        <f ca="1">DN26-TIME(0,14,0)</f>
        <v>0.7993055555555556</v>
      </c>
      <c r="DO28" s="545"/>
      <c r="DP28" s="545">
        <f ca="1">DP26-TIME(0,14,0)</f>
        <v>0.88263888888888897</v>
      </c>
      <c r="DQ28" s="679"/>
    </row>
    <row r="29" spans="1:121" s="548" customFormat="1">
      <c r="A29" s="520">
        <v>33.9</v>
      </c>
      <c r="B29" s="202" t="s">
        <v>161</v>
      </c>
      <c r="C29" s="396"/>
      <c r="D29" s="549"/>
      <c r="E29" s="545">
        <f>E28+TIME(0,25,0)</f>
        <v>0.30100166666666672</v>
      </c>
      <c r="F29" s="549"/>
      <c r="G29" s="545">
        <f>G28+TIME(0,25,0)</f>
        <v>0.34266833333333335</v>
      </c>
      <c r="H29" s="549"/>
      <c r="I29" s="545">
        <f>I28+TIME(0,25,0)</f>
        <v>0.38433499999999998</v>
      </c>
      <c r="J29" s="549"/>
      <c r="K29" s="545">
        <f>K28+TIME(0,25,0)</f>
        <v>0.42600166666666672</v>
      </c>
      <c r="L29" s="549"/>
      <c r="M29" s="545">
        <f>M28+TIME(0,25,0)</f>
        <v>0.50933499999999998</v>
      </c>
      <c r="N29" s="549"/>
      <c r="O29" s="545">
        <f>O28+TIME(0,25,0)</f>
        <v>0.59266833333333335</v>
      </c>
      <c r="P29" s="549"/>
      <c r="Q29" s="545">
        <f>Q28+TIME(0,25,0)</f>
        <v>0.67600166666666672</v>
      </c>
      <c r="R29" s="549"/>
      <c r="S29" s="545">
        <f>S28+TIME(0,25,0)</f>
        <v>0.71766833333333335</v>
      </c>
      <c r="T29" s="549"/>
      <c r="U29" s="545">
        <f>U28+TIME(0,25,0)</f>
        <v>0.75933500000000009</v>
      </c>
      <c r="V29" s="549"/>
      <c r="W29" s="545">
        <f>W28+TIME(0,25,0)</f>
        <v>0.80100166666666672</v>
      </c>
      <c r="X29" s="549"/>
      <c r="Y29" s="545">
        <f>Y28+TIME(0,25,0)</f>
        <v>0.84266833333333335</v>
      </c>
      <c r="Z29" s="549"/>
      <c r="AA29" s="679">
        <f>AA28+TIME(0,25,0)</f>
        <v>0.92600166666666672</v>
      </c>
      <c r="AB29" s="545"/>
      <c r="AC29" s="545"/>
      <c r="AD29" s="545"/>
      <c r="AE29" s="545"/>
      <c r="AF29" s="545"/>
      <c r="AG29" s="545"/>
      <c r="AH29" s="545"/>
      <c r="AI29" s="545"/>
      <c r="AJ29" s="545"/>
      <c r="AK29" s="545"/>
      <c r="AL29" s="545"/>
      <c r="AM29" s="545"/>
      <c r="AN29" s="545"/>
      <c r="AO29" s="545"/>
      <c r="AP29" s="545"/>
      <c r="AQ29" s="545"/>
      <c r="AR29" s="545"/>
      <c r="AS29" s="545"/>
      <c r="AT29" s="545"/>
      <c r="AU29" s="545"/>
      <c r="AV29" s="545"/>
      <c r="AW29" s="545"/>
      <c r="AX29" s="545"/>
      <c r="AY29" s="545"/>
      <c r="AZ29" s="545"/>
      <c r="BA29" s="545"/>
      <c r="BB29" s="545"/>
      <c r="BC29" s="545"/>
      <c r="BD29" s="545"/>
      <c r="BE29" s="545"/>
      <c r="BF29" s="545"/>
      <c r="BG29" s="545"/>
      <c r="BH29" s="545"/>
      <c r="BI29" s="545"/>
      <c r="BJ29" s="545"/>
      <c r="BK29" s="545"/>
      <c r="BL29" s="545"/>
      <c r="BM29" s="545"/>
      <c r="BN29" s="545"/>
      <c r="BO29" s="545"/>
      <c r="BP29" s="545"/>
      <c r="BQ29" s="545"/>
      <c r="BR29" s="545"/>
      <c r="BS29" s="545"/>
      <c r="BT29" s="545"/>
      <c r="BU29" s="545"/>
      <c r="BV29" s="545"/>
      <c r="BW29" s="545"/>
      <c r="BX29" s="545"/>
      <c r="BY29" s="545"/>
      <c r="BZ29" s="545"/>
      <c r="CA29" s="545"/>
      <c r="CB29" s="545"/>
      <c r="CC29" s="545"/>
      <c r="CD29" s="545"/>
      <c r="CE29" s="545"/>
      <c r="CF29" s="545"/>
      <c r="CG29" s="545"/>
      <c r="CH29" s="545"/>
      <c r="CI29" s="545"/>
      <c r="CJ29" s="545"/>
      <c r="CK29" s="545"/>
      <c r="CL29" s="545"/>
      <c r="CM29" s="549"/>
      <c r="CN29" s="383"/>
      <c r="CO29" s="2"/>
      <c r="CP29" s="520">
        <v>33.9</v>
      </c>
      <c r="CQ29" s="202" t="s">
        <v>161</v>
      </c>
      <c r="CR29" s="396"/>
      <c r="CS29" s="544"/>
      <c r="CT29" s="544">
        <f>CT28-TIME(0,25,0)</f>
        <v>0.24027777777777776</v>
      </c>
      <c r="CU29" s="544"/>
      <c r="CV29" s="544">
        <f>CV28-TIME(0,25,0)</f>
        <v>0.28194444444444444</v>
      </c>
      <c r="CW29" s="544"/>
      <c r="CX29" s="544">
        <f>CX28-TIME(0,25,0)</f>
        <v>0.32361111111111107</v>
      </c>
      <c r="CY29" s="544"/>
      <c r="CZ29" s="544">
        <f>CZ28-TIME(0,25,0)</f>
        <v>0.36527777777777776</v>
      </c>
      <c r="DA29" s="544"/>
      <c r="DB29" s="544">
        <f>DB28-TIME(0,25,0)</f>
        <v>0.44861111111111107</v>
      </c>
      <c r="DC29" s="544"/>
      <c r="DD29" s="544">
        <f>DD28-TIME(0,25,0)</f>
        <v>0.53194444444444444</v>
      </c>
      <c r="DE29" s="544"/>
      <c r="DF29" s="544">
        <f>DF28-TIME(0,25,0)</f>
        <v>0.6152777777777777</v>
      </c>
      <c r="DG29" s="544"/>
      <c r="DH29" s="544">
        <f>DH28-TIME(0,25,0)</f>
        <v>0.65694444444444444</v>
      </c>
      <c r="DI29" s="544"/>
      <c r="DJ29" s="544">
        <f>DJ28-TIME(0,25,0)</f>
        <v>0.69861111111111118</v>
      </c>
      <c r="DK29" s="544"/>
      <c r="DL29" s="544">
        <f>DL28-TIME(0,25,0)</f>
        <v>0.74027777777777781</v>
      </c>
      <c r="DM29" s="544"/>
      <c r="DN29" s="544">
        <f>DN28-TIME(0,25,0)</f>
        <v>0.78194444444444444</v>
      </c>
      <c r="DO29" s="544"/>
      <c r="DP29" s="544">
        <f>DP28-TIME(0,25,0)</f>
        <v>0.86527777777777781</v>
      </c>
      <c r="DQ29" s="678"/>
    </row>
    <row r="30" spans="1:121">
      <c r="A30" s="531"/>
      <c r="B30" s="184"/>
      <c r="C30" s="2"/>
      <c r="D30" s="383"/>
      <c r="E30" s="384" t="s">
        <v>365</v>
      </c>
      <c r="F30" s="383"/>
      <c r="G30" s="384" t="s">
        <v>365</v>
      </c>
      <c r="H30" s="383"/>
      <c r="I30" s="384" t="s">
        <v>365</v>
      </c>
      <c r="J30" s="383"/>
      <c r="K30" s="384" t="s">
        <v>365</v>
      </c>
      <c r="L30" s="383"/>
      <c r="M30" s="384" t="s">
        <v>365</v>
      </c>
      <c r="N30" s="383"/>
      <c r="O30" s="384" t="s">
        <v>365</v>
      </c>
      <c r="P30" s="383"/>
      <c r="Q30" s="384" t="s">
        <v>365</v>
      </c>
      <c r="R30" s="383"/>
      <c r="S30" s="384" t="s">
        <v>365</v>
      </c>
      <c r="T30" s="383"/>
      <c r="U30" s="384" t="s">
        <v>365</v>
      </c>
      <c r="V30" s="383"/>
      <c r="W30" s="384" t="s">
        <v>365</v>
      </c>
      <c r="X30" s="383"/>
      <c r="Y30" s="384" t="s">
        <v>365</v>
      </c>
      <c r="Z30" s="383"/>
      <c r="AA30" s="384" t="s">
        <v>365</v>
      </c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  <c r="AQ30" s="383"/>
      <c r="AR30" s="383"/>
      <c r="AS30" s="383"/>
      <c r="AT30" s="383"/>
      <c r="AU30" s="383"/>
      <c r="AV30" s="383"/>
      <c r="AW30" s="383"/>
      <c r="AX30" s="383"/>
      <c r="AY30" s="383"/>
      <c r="AZ30" s="383"/>
      <c r="BA30" s="383"/>
      <c r="BB30" s="383"/>
      <c r="BC30" s="383"/>
      <c r="BD30" s="383"/>
      <c r="BE30" s="383"/>
      <c r="BF30" s="383"/>
      <c r="BG30" s="383"/>
      <c r="BH30" s="383"/>
      <c r="BI30" s="383"/>
      <c r="BJ30" s="383"/>
      <c r="BK30" s="383"/>
      <c r="BL30" s="383"/>
      <c r="BM30" s="383"/>
      <c r="BN30" s="383"/>
      <c r="BO30" s="383"/>
      <c r="BP30" s="383"/>
      <c r="BQ30" s="383"/>
      <c r="BR30" s="383"/>
      <c r="BS30" s="383"/>
      <c r="BT30" s="383"/>
      <c r="BU30" s="383"/>
      <c r="BV30" s="383"/>
      <c r="BW30" s="383"/>
      <c r="BX30" s="383"/>
      <c r="BY30" s="383"/>
      <c r="BZ30" s="383"/>
      <c r="CA30" s="383"/>
      <c r="CB30" s="383"/>
      <c r="CC30" s="383"/>
      <c r="CD30" s="383"/>
      <c r="CE30" s="383"/>
      <c r="CF30" s="383"/>
      <c r="CG30" s="383"/>
      <c r="CH30" s="383"/>
      <c r="CI30" s="383"/>
      <c r="CJ30" s="383"/>
      <c r="CK30" s="383"/>
      <c r="CL30" s="383"/>
      <c r="CM30" s="383"/>
      <c r="CN30" s="383"/>
      <c r="CO30" s="2"/>
      <c r="CP30" s="531"/>
      <c r="CQ30" s="184"/>
      <c r="CR30" s="2"/>
      <c r="CS30" s="376"/>
      <c r="CT30" s="384" t="s">
        <v>365</v>
      </c>
      <c r="CU30" s="376"/>
      <c r="CV30" s="384" t="s">
        <v>365</v>
      </c>
      <c r="CW30" s="376"/>
      <c r="CX30" s="384" t="s">
        <v>365</v>
      </c>
      <c r="CY30" s="376"/>
      <c r="CZ30" s="384" t="s">
        <v>365</v>
      </c>
      <c r="DA30" s="376"/>
      <c r="DB30" s="384" t="s">
        <v>365</v>
      </c>
      <c r="DC30" s="376"/>
      <c r="DD30" s="384" t="s">
        <v>365</v>
      </c>
      <c r="DE30" s="376"/>
      <c r="DF30" s="384" t="s">
        <v>365</v>
      </c>
      <c r="DG30" s="376"/>
      <c r="DH30" s="384" t="s">
        <v>365</v>
      </c>
      <c r="DI30" s="376"/>
      <c r="DJ30" s="384" t="s">
        <v>365</v>
      </c>
      <c r="DK30" s="376"/>
      <c r="DL30" s="384" t="s">
        <v>365</v>
      </c>
      <c r="DM30" s="376"/>
      <c r="DN30" s="384" t="s">
        <v>365</v>
      </c>
      <c r="DO30" s="376"/>
      <c r="DP30" s="384" t="s">
        <v>365</v>
      </c>
      <c r="DQ30" s="376"/>
    </row>
    <row r="31" spans="1:121">
      <c r="A31" s="531"/>
      <c r="B31" s="177"/>
      <c r="C31" s="2"/>
      <c r="D31" s="383"/>
      <c r="E31" s="383"/>
      <c r="F31" s="383"/>
      <c r="G31" s="383"/>
      <c r="H31" s="383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3"/>
      <c r="AH31" s="383"/>
      <c r="AI31" s="383"/>
      <c r="AJ31" s="383"/>
      <c r="AK31" s="383"/>
      <c r="AL31" s="383"/>
      <c r="AM31" s="383"/>
      <c r="AN31" s="383"/>
      <c r="AO31" s="383"/>
      <c r="AP31" s="383"/>
      <c r="AQ31" s="383"/>
      <c r="AR31" s="383"/>
      <c r="AS31" s="383"/>
      <c r="AT31" s="383"/>
      <c r="AU31" s="383"/>
      <c r="AV31" s="383"/>
      <c r="AW31" s="383"/>
      <c r="AX31" s="383"/>
      <c r="AY31" s="383"/>
      <c r="AZ31" s="383"/>
      <c r="BA31" s="383"/>
      <c r="BB31" s="383"/>
      <c r="BC31" s="383"/>
      <c r="BD31" s="383"/>
      <c r="BE31" s="383"/>
      <c r="BF31" s="383"/>
      <c r="BG31" s="383"/>
      <c r="BH31" s="383"/>
      <c r="BI31" s="383"/>
      <c r="BJ31" s="383"/>
      <c r="BK31" s="383"/>
      <c r="BL31" s="383"/>
      <c r="BM31" s="383"/>
      <c r="BN31" s="383"/>
      <c r="BO31" s="383"/>
      <c r="BP31" s="383"/>
      <c r="BQ31" s="383"/>
      <c r="BR31" s="383"/>
      <c r="BS31" s="383"/>
      <c r="BT31" s="383"/>
      <c r="BU31" s="383"/>
      <c r="BV31" s="383"/>
      <c r="BW31" s="383"/>
      <c r="BX31" s="383"/>
      <c r="BY31" s="383"/>
      <c r="BZ31" s="383"/>
      <c r="CA31" s="383"/>
      <c r="CB31" s="383"/>
      <c r="CC31" s="383"/>
      <c r="CD31" s="383"/>
      <c r="CE31" s="383"/>
      <c r="CF31" s="383"/>
      <c r="CG31" s="383"/>
      <c r="CH31" s="383"/>
      <c r="CI31" s="383"/>
      <c r="CJ31" s="383"/>
      <c r="CK31" s="383"/>
      <c r="CL31" s="383"/>
      <c r="CM31" s="383"/>
      <c r="CN31" s="383"/>
      <c r="CO31" s="2"/>
      <c r="CP31" s="531"/>
      <c r="CQ31" s="177"/>
      <c r="CR31" s="2"/>
      <c r="CS31" s="376"/>
      <c r="CT31" s="376"/>
      <c r="CU31" s="376"/>
      <c r="CV31" s="376"/>
      <c r="CW31" s="376"/>
      <c r="CX31" s="376"/>
      <c r="CY31" s="376"/>
      <c r="CZ31" s="376"/>
      <c r="DA31" s="376"/>
      <c r="DB31" s="376"/>
      <c r="DC31" s="376"/>
      <c r="DD31" s="376"/>
      <c r="DE31" s="376"/>
      <c r="DF31" s="376"/>
      <c r="DG31" s="376"/>
      <c r="DH31" s="376"/>
      <c r="DI31" s="376"/>
      <c r="DJ31" s="376"/>
      <c r="DK31" s="376"/>
      <c r="DL31" s="376"/>
      <c r="DM31" s="376"/>
      <c r="DN31" s="376"/>
      <c r="DO31" s="376"/>
      <c r="DP31" s="376"/>
      <c r="DQ31" s="376"/>
    </row>
    <row r="32" spans="1:121">
      <c r="A32" s="531"/>
      <c r="B32" s="184"/>
      <c r="C32" s="2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  <c r="AQ32" s="383"/>
      <c r="AR32" s="383"/>
      <c r="AS32" s="383"/>
      <c r="AT32" s="383"/>
      <c r="AU32" s="383"/>
      <c r="AV32" s="383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  <c r="BK32" s="383"/>
      <c r="BL32" s="383"/>
      <c r="BM32" s="383"/>
      <c r="BN32" s="383"/>
      <c r="BO32" s="383"/>
      <c r="BP32" s="383"/>
      <c r="BQ32" s="383"/>
      <c r="BR32" s="383"/>
      <c r="BS32" s="383"/>
      <c r="BT32" s="383"/>
      <c r="BU32" s="383"/>
      <c r="BV32" s="383"/>
      <c r="BW32" s="383"/>
      <c r="BX32" s="383"/>
      <c r="BY32" s="383"/>
      <c r="BZ32" s="383"/>
      <c r="CA32" s="383"/>
      <c r="CB32" s="383"/>
      <c r="CC32" s="383"/>
      <c r="CD32" s="383"/>
      <c r="CE32" s="383"/>
      <c r="CF32" s="383"/>
      <c r="CG32" s="383"/>
      <c r="CH32" s="383"/>
      <c r="CI32" s="383"/>
      <c r="CJ32" s="383"/>
      <c r="CK32" s="383"/>
      <c r="CL32" s="383"/>
      <c r="CM32" s="383"/>
      <c r="CN32" s="383"/>
      <c r="CO32" s="2"/>
      <c r="CP32" s="531"/>
      <c r="CQ32" s="184"/>
      <c r="CR32" s="2"/>
      <c r="CS32" s="383"/>
      <c r="CT32" s="383"/>
      <c r="CU32" s="383"/>
      <c r="CV32" s="383"/>
      <c r="CW32" s="383"/>
      <c r="CX32" s="383"/>
      <c r="CY32" s="383"/>
      <c r="CZ32" s="383"/>
      <c r="DA32" s="383"/>
      <c r="DB32" s="383"/>
      <c r="DC32" s="383"/>
      <c r="DD32" s="383"/>
      <c r="DE32" s="383"/>
      <c r="DF32" s="383"/>
      <c r="DG32" s="383"/>
      <c r="DH32" s="383"/>
      <c r="DI32" s="383"/>
      <c r="DJ32" s="383"/>
      <c r="DK32" s="383"/>
      <c r="DL32" s="383"/>
      <c r="DM32" s="383"/>
      <c r="DN32" s="383"/>
      <c r="DO32" s="383"/>
      <c r="DP32" s="383"/>
      <c r="DQ32" s="383"/>
    </row>
    <row r="33" spans="1:197">
      <c r="A33" s="531"/>
      <c r="B33" s="177"/>
      <c r="C33" s="2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  <c r="AS33" s="383"/>
      <c r="AT33" s="383"/>
      <c r="AU33" s="383"/>
      <c r="AV33" s="383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383"/>
      <c r="BM33" s="383"/>
      <c r="BN33" s="383"/>
      <c r="BO33" s="383"/>
      <c r="BP33" s="383"/>
      <c r="BQ33" s="383"/>
      <c r="BR33" s="383"/>
      <c r="BS33" s="383"/>
      <c r="BT33" s="383"/>
      <c r="BU33" s="383"/>
      <c r="BV33" s="383"/>
      <c r="BW33" s="383"/>
      <c r="BX33" s="383"/>
      <c r="BY33" s="383"/>
      <c r="BZ33" s="383"/>
      <c r="CA33" s="383"/>
      <c r="CB33" s="383"/>
      <c r="CC33" s="383"/>
      <c r="CD33" s="383"/>
      <c r="CE33" s="383"/>
      <c r="CF33" s="383"/>
      <c r="CG33" s="383"/>
      <c r="CH33" s="383"/>
      <c r="CI33" s="383"/>
      <c r="CJ33" s="383"/>
      <c r="CK33" s="383"/>
      <c r="CL33" s="383"/>
      <c r="CM33" s="383"/>
      <c r="CN33" s="383"/>
      <c r="CO33" s="2"/>
      <c r="CP33" s="531"/>
      <c r="CQ33" s="177"/>
      <c r="CR33" s="2"/>
      <c r="CS33" s="383"/>
      <c r="CT33" s="383"/>
      <c r="CU33" s="383"/>
      <c r="CV33" s="383"/>
      <c r="CW33" s="383"/>
      <c r="CX33" s="383"/>
      <c r="CY33" s="383"/>
      <c r="CZ33" s="383"/>
      <c r="DA33" s="383"/>
      <c r="DB33" s="383"/>
      <c r="DC33" s="383"/>
      <c r="DD33" s="383"/>
      <c r="DE33" s="383"/>
      <c r="DF33" s="383"/>
      <c r="DG33" s="383"/>
      <c r="DH33" s="383"/>
      <c r="DI33" s="383"/>
      <c r="DJ33" s="383"/>
      <c r="DK33" s="383"/>
      <c r="DL33" s="383"/>
      <c r="DM33" s="383"/>
      <c r="DN33" s="383"/>
      <c r="DO33" s="383"/>
      <c r="DP33" s="383"/>
      <c r="DQ33" s="383"/>
    </row>
    <row r="34" spans="1:197">
      <c r="A34" s="531"/>
      <c r="B34" s="184"/>
      <c r="C34" s="2"/>
      <c r="D34" s="383"/>
      <c r="E34" s="383"/>
      <c r="F34" s="383"/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3"/>
      <c r="AN34" s="383"/>
      <c r="AO34" s="383"/>
      <c r="AP34" s="383"/>
      <c r="AQ34" s="383"/>
      <c r="AR34" s="383"/>
      <c r="AS34" s="383"/>
      <c r="AT34" s="383"/>
      <c r="AU34" s="383"/>
      <c r="AV34" s="383"/>
      <c r="AW34" s="383"/>
      <c r="AX34" s="383"/>
      <c r="AY34" s="383"/>
      <c r="AZ34" s="383"/>
      <c r="BA34" s="383"/>
      <c r="BB34" s="383"/>
      <c r="BC34" s="383"/>
      <c r="BD34" s="383"/>
      <c r="BE34" s="383"/>
      <c r="BF34" s="383"/>
      <c r="BG34" s="383"/>
      <c r="BH34" s="383"/>
      <c r="BI34" s="383"/>
      <c r="BJ34" s="383"/>
      <c r="BK34" s="383"/>
      <c r="BL34" s="383"/>
      <c r="BM34" s="383"/>
      <c r="BN34" s="383"/>
      <c r="BO34" s="383"/>
      <c r="BP34" s="383"/>
      <c r="BQ34" s="383"/>
      <c r="BR34" s="383"/>
      <c r="BS34" s="383"/>
      <c r="BT34" s="383"/>
      <c r="BU34" s="383"/>
      <c r="BV34" s="383"/>
      <c r="BW34" s="383"/>
      <c r="BX34" s="383"/>
      <c r="BY34" s="383"/>
      <c r="BZ34" s="383"/>
      <c r="CA34" s="383"/>
      <c r="CB34" s="383"/>
      <c r="CC34" s="383"/>
      <c r="CD34" s="383"/>
      <c r="CE34" s="383"/>
      <c r="CF34" s="383"/>
      <c r="CG34" s="383"/>
      <c r="CH34" s="383"/>
      <c r="CI34" s="383"/>
      <c r="CJ34" s="383"/>
      <c r="CK34" s="383"/>
      <c r="CL34" s="383"/>
      <c r="CM34" s="383"/>
      <c r="CN34" s="383"/>
      <c r="CO34" s="2"/>
      <c r="CP34" s="531"/>
      <c r="CQ34" s="184"/>
      <c r="CR34" s="2"/>
      <c r="CS34" s="383"/>
      <c r="CT34" s="383"/>
      <c r="CU34" s="383"/>
      <c r="CV34" s="383"/>
      <c r="CW34" s="383"/>
      <c r="CX34" s="383"/>
      <c r="CY34" s="383"/>
      <c r="CZ34" s="383"/>
      <c r="DA34" s="383"/>
      <c r="DB34" s="383"/>
      <c r="DC34" s="383"/>
      <c r="DD34" s="383"/>
      <c r="DE34" s="383"/>
      <c r="DF34" s="383"/>
      <c r="DG34" s="383"/>
      <c r="DH34" s="383"/>
      <c r="DI34" s="383"/>
      <c r="DJ34" s="383"/>
      <c r="DK34" s="383"/>
      <c r="DL34" s="383"/>
      <c r="DM34" s="383"/>
      <c r="DN34" s="383"/>
      <c r="DO34" s="383"/>
      <c r="DP34" s="383"/>
      <c r="DQ34" s="383"/>
    </row>
    <row r="35" spans="1:197">
      <c r="A35" s="531"/>
      <c r="B35" s="177"/>
      <c r="C35" s="2"/>
      <c r="D35" s="383"/>
      <c r="E35" s="383"/>
      <c r="F35" s="383"/>
      <c r="G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  <c r="AQ35" s="383"/>
      <c r="AR35" s="383"/>
      <c r="AS35" s="383"/>
      <c r="AT35" s="383"/>
      <c r="AU35" s="383"/>
      <c r="AV35" s="383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3"/>
      <c r="BM35" s="383"/>
      <c r="BN35" s="383"/>
      <c r="BO35" s="383"/>
      <c r="BP35" s="383"/>
      <c r="BQ35" s="383"/>
      <c r="BR35" s="383"/>
      <c r="BS35" s="383"/>
      <c r="BT35" s="383"/>
      <c r="BU35" s="383"/>
      <c r="BV35" s="383"/>
      <c r="BW35" s="383"/>
      <c r="BX35" s="383"/>
      <c r="BY35" s="383"/>
      <c r="BZ35" s="383"/>
      <c r="CA35" s="383"/>
      <c r="CB35" s="383"/>
      <c r="CC35" s="383"/>
      <c r="CD35" s="383"/>
      <c r="CE35" s="383"/>
      <c r="CF35" s="383"/>
      <c r="CG35" s="383"/>
      <c r="CH35" s="383"/>
      <c r="CI35" s="383"/>
      <c r="CJ35" s="383"/>
      <c r="CK35" s="383"/>
      <c r="CL35" s="383"/>
      <c r="CM35" s="383"/>
      <c r="CN35" s="383"/>
      <c r="CO35" s="2"/>
      <c r="CP35" s="531"/>
      <c r="CQ35" s="177"/>
      <c r="CR35" s="2"/>
      <c r="CS35" s="383"/>
      <c r="CT35" s="383"/>
      <c r="CU35" s="383"/>
      <c r="CV35" s="383"/>
      <c r="CW35" s="383"/>
      <c r="CX35" s="383"/>
      <c r="CY35" s="383"/>
      <c r="CZ35" s="383"/>
      <c r="DA35" s="383"/>
      <c r="DB35" s="383"/>
      <c r="DC35" s="383"/>
      <c r="DD35" s="383"/>
      <c r="DE35" s="383"/>
      <c r="DF35" s="383"/>
      <c r="DG35" s="383"/>
      <c r="DH35" s="383"/>
      <c r="DI35" s="383"/>
      <c r="DJ35" s="383"/>
      <c r="DK35" s="383"/>
      <c r="DL35" s="383"/>
      <c r="DM35" s="383"/>
      <c r="DN35" s="383"/>
      <c r="DO35" s="383"/>
      <c r="DP35" s="383"/>
      <c r="DQ35" s="383"/>
    </row>
    <row r="36" spans="1:197">
      <c r="A36" s="531"/>
      <c r="B36" s="184"/>
      <c r="C36" s="2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  <c r="AQ36" s="383"/>
      <c r="AR36" s="383"/>
      <c r="AS36" s="383"/>
      <c r="AT36" s="383"/>
      <c r="AU36" s="383"/>
      <c r="AV36" s="383"/>
      <c r="AW36" s="383"/>
      <c r="AX36" s="383"/>
      <c r="AY36" s="383"/>
      <c r="AZ36" s="383"/>
      <c r="BA36" s="383"/>
      <c r="BB36" s="383"/>
      <c r="BC36" s="383"/>
      <c r="BD36" s="383"/>
      <c r="BE36" s="383"/>
      <c r="BF36" s="383"/>
      <c r="BG36" s="383"/>
      <c r="BH36" s="383"/>
      <c r="BI36" s="383"/>
      <c r="BJ36" s="383"/>
      <c r="BK36" s="383"/>
      <c r="BL36" s="383"/>
      <c r="BM36" s="383"/>
      <c r="BN36" s="383"/>
      <c r="BO36" s="383"/>
      <c r="BP36" s="383"/>
      <c r="BQ36" s="383"/>
      <c r="BR36" s="383"/>
      <c r="BS36" s="383"/>
      <c r="BT36" s="383"/>
      <c r="BU36" s="383"/>
      <c r="BV36" s="383"/>
      <c r="BW36" s="383"/>
      <c r="BX36" s="383"/>
      <c r="BY36" s="383"/>
      <c r="BZ36" s="383"/>
      <c r="CA36" s="383"/>
      <c r="CB36" s="383"/>
      <c r="CC36" s="383"/>
      <c r="CD36" s="383"/>
      <c r="CE36" s="383"/>
      <c r="CF36" s="383"/>
      <c r="CG36" s="383"/>
      <c r="CH36" s="383"/>
      <c r="CI36" s="383"/>
      <c r="CJ36" s="383"/>
      <c r="CK36" s="383"/>
      <c r="CL36" s="383"/>
      <c r="CM36" s="383"/>
      <c r="CN36" s="383"/>
      <c r="CO36" s="2"/>
      <c r="CP36" s="531"/>
      <c r="CQ36" s="184"/>
      <c r="CR36" s="2"/>
      <c r="CS36" s="383"/>
      <c r="CT36" s="383"/>
      <c r="CU36" s="383"/>
      <c r="CV36" s="383"/>
      <c r="CW36" s="383"/>
      <c r="CX36" s="383"/>
      <c r="CY36" s="383"/>
      <c r="CZ36" s="383"/>
      <c r="DA36" s="383"/>
      <c r="DB36" s="383"/>
      <c r="DC36" s="383"/>
      <c r="DD36" s="383"/>
      <c r="DE36" s="383"/>
      <c r="DF36" s="383"/>
      <c r="DG36" s="383"/>
      <c r="DH36" s="383"/>
      <c r="DI36" s="383"/>
      <c r="DJ36" s="383"/>
      <c r="DK36" s="383"/>
      <c r="DL36" s="383"/>
      <c r="DM36" s="383"/>
      <c r="DN36" s="383"/>
      <c r="DO36" s="383"/>
      <c r="DP36" s="383"/>
      <c r="DQ36" s="383"/>
    </row>
    <row r="37" spans="1:197">
      <c r="A37" s="531"/>
      <c r="B37" s="177"/>
      <c r="C37" s="2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83"/>
      <c r="AN37" s="383"/>
      <c r="AO37" s="383"/>
      <c r="AP37" s="383"/>
      <c r="AQ37" s="383"/>
      <c r="AR37" s="383"/>
      <c r="AS37" s="383"/>
      <c r="AT37" s="383"/>
      <c r="AU37" s="383"/>
      <c r="AV37" s="383"/>
      <c r="AW37" s="383"/>
      <c r="AX37" s="383"/>
      <c r="AY37" s="383"/>
      <c r="AZ37" s="383"/>
      <c r="BA37" s="383"/>
      <c r="BB37" s="383"/>
      <c r="BC37" s="383"/>
      <c r="BD37" s="383"/>
      <c r="BE37" s="383"/>
      <c r="BF37" s="383"/>
      <c r="BG37" s="383"/>
      <c r="BH37" s="383"/>
      <c r="BI37" s="383"/>
      <c r="BJ37" s="383"/>
      <c r="BK37" s="383"/>
      <c r="BL37" s="383"/>
      <c r="BM37" s="383"/>
      <c r="BN37" s="383"/>
      <c r="BO37" s="383"/>
      <c r="BP37" s="383"/>
      <c r="BQ37" s="383"/>
      <c r="BR37" s="383"/>
      <c r="BS37" s="383"/>
      <c r="BT37" s="383"/>
      <c r="BU37" s="383"/>
      <c r="BV37" s="383"/>
      <c r="BW37" s="383"/>
      <c r="BX37" s="383"/>
      <c r="BY37" s="383"/>
      <c r="BZ37" s="383"/>
      <c r="CA37" s="383"/>
      <c r="CB37" s="383"/>
      <c r="CC37" s="383"/>
      <c r="CD37" s="383"/>
      <c r="CE37" s="383"/>
      <c r="CF37" s="383"/>
      <c r="CG37" s="383"/>
      <c r="CH37" s="383"/>
      <c r="CI37" s="383"/>
      <c r="CJ37" s="383"/>
      <c r="CK37" s="383"/>
      <c r="CL37" s="383"/>
      <c r="CM37" s="383"/>
      <c r="CN37" s="383"/>
      <c r="CO37" s="2"/>
      <c r="CP37" s="531"/>
      <c r="CQ37" s="177"/>
      <c r="CR37" s="2"/>
      <c r="CS37" s="383"/>
      <c r="CT37" s="383"/>
      <c r="CU37" s="383"/>
      <c r="CV37" s="383"/>
      <c r="CW37" s="383"/>
      <c r="CX37" s="383"/>
      <c r="CY37" s="383"/>
      <c r="CZ37" s="383"/>
      <c r="DA37" s="383"/>
      <c r="DB37" s="383"/>
      <c r="DC37" s="383"/>
      <c r="DD37" s="383"/>
      <c r="DE37" s="383"/>
      <c r="DF37" s="383"/>
      <c r="DG37" s="383"/>
      <c r="DH37" s="383"/>
      <c r="DI37" s="383"/>
      <c r="DJ37" s="383"/>
      <c r="DK37" s="383"/>
      <c r="DL37" s="383"/>
      <c r="DM37" s="383"/>
      <c r="DN37" s="383"/>
      <c r="DO37" s="383"/>
      <c r="DP37" s="383"/>
      <c r="DQ37" s="383"/>
    </row>
    <row r="38" spans="1:197">
      <c r="A38" s="531"/>
      <c r="B38" s="177"/>
      <c r="C38" s="2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3"/>
      <c r="AP38" s="383"/>
      <c r="AQ38" s="383"/>
      <c r="AR38" s="383"/>
      <c r="AS38" s="383"/>
      <c r="AT38" s="383"/>
      <c r="AU38" s="383"/>
      <c r="AV38" s="383"/>
      <c r="AW38" s="383"/>
      <c r="AX38" s="383"/>
      <c r="AY38" s="383"/>
      <c r="AZ38" s="383"/>
      <c r="BA38" s="383"/>
      <c r="BB38" s="383"/>
      <c r="BC38" s="383"/>
      <c r="BD38" s="383"/>
      <c r="BE38" s="383"/>
      <c r="BF38" s="383"/>
      <c r="BG38" s="383"/>
      <c r="BH38" s="383"/>
      <c r="BI38" s="383"/>
      <c r="BJ38" s="383"/>
      <c r="BK38" s="383"/>
      <c r="BL38" s="383"/>
      <c r="BM38" s="383"/>
      <c r="BN38" s="383"/>
      <c r="BO38" s="383"/>
      <c r="BP38" s="383"/>
      <c r="BQ38" s="383"/>
      <c r="BR38" s="383"/>
      <c r="BS38" s="383"/>
      <c r="BT38" s="383"/>
      <c r="BU38" s="383"/>
      <c r="BV38" s="383"/>
      <c r="BW38" s="383"/>
      <c r="BX38" s="383"/>
      <c r="BY38" s="383"/>
      <c r="BZ38" s="383"/>
      <c r="CA38" s="383"/>
      <c r="CB38" s="383"/>
      <c r="CC38" s="383"/>
      <c r="CD38" s="383"/>
      <c r="CE38" s="383"/>
      <c r="CF38" s="383"/>
      <c r="CG38" s="383"/>
      <c r="CH38" s="383"/>
      <c r="CI38" s="383"/>
      <c r="CJ38" s="383"/>
      <c r="CK38" s="383"/>
      <c r="CL38" s="383"/>
      <c r="CM38" s="383"/>
      <c r="CN38" s="383"/>
      <c r="CO38" s="2"/>
      <c r="CP38" s="531"/>
      <c r="CQ38" s="177"/>
      <c r="CR38" s="2"/>
      <c r="CS38" s="383"/>
      <c r="CT38" s="383"/>
      <c r="CU38" s="383"/>
      <c r="CV38" s="383"/>
      <c r="CW38" s="383"/>
      <c r="CX38" s="383"/>
      <c r="CY38" s="383"/>
      <c r="CZ38" s="383"/>
      <c r="DA38" s="383"/>
      <c r="DB38" s="383"/>
      <c r="DC38" s="383"/>
      <c r="DD38" s="383"/>
      <c r="DE38" s="383"/>
      <c r="DF38" s="383"/>
      <c r="DG38" s="383"/>
      <c r="DH38" s="383"/>
      <c r="DI38" s="383"/>
      <c r="DJ38" s="383"/>
      <c r="DK38" s="383"/>
      <c r="DL38" s="383"/>
      <c r="DM38" s="383"/>
      <c r="DN38" s="383"/>
      <c r="DO38" s="383"/>
      <c r="DP38" s="383"/>
      <c r="DQ38" s="383"/>
    </row>
    <row r="39" spans="1:197">
      <c r="A39" s="531"/>
      <c r="B39" s="177"/>
      <c r="C39" s="2"/>
      <c r="D39" s="383"/>
      <c r="E39" s="383"/>
      <c r="F39" s="383"/>
      <c r="G39" s="383"/>
      <c r="H39" s="383"/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383"/>
      <c r="BA39" s="383"/>
      <c r="BB39" s="383"/>
      <c r="BC39" s="383"/>
      <c r="BD39" s="383"/>
      <c r="BE39" s="383"/>
      <c r="BF39" s="383"/>
      <c r="BG39" s="383"/>
      <c r="BH39" s="383"/>
      <c r="BI39" s="383"/>
      <c r="BJ39" s="383"/>
      <c r="BK39" s="383"/>
      <c r="BL39" s="383"/>
      <c r="BM39" s="383"/>
      <c r="BN39" s="383"/>
      <c r="BO39" s="383"/>
      <c r="BP39" s="383"/>
      <c r="BQ39" s="383"/>
      <c r="BR39" s="383"/>
      <c r="BS39" s="383"/>
      <c r="BT39" s="383"/>
      <c r="BU39" s="383"/>
      <c r="BV39" s="383"/>
      <c r="BW39" s="383"/>
      <c r="BX39" s="383"/>
      <c r="BY39" s="383"/>
      <c r="BZ39" s="383"/>
      <c r="CA39" s="383"/>
      <c r="CB39" s="383"/>
      <c r="CC39" s="383"/>
      <c r="CD39" s="383"/>
      <c r="CE39" s="383"/>
      <c r="CF39" s="383"/>
      <c r="CG39" s="383"/>
      <c r="CH39" s="383"/>
      <c r="CI39" s="383"/>
      <c r="CJ39" s="383"/>
      <c r="CK39" s="383"/>
      <c r="CL39" s="383"/>
      <c r="CM39" s="383"/>
      <c r="CN39" s="383"/>
      <c r="CO39" s="2"/>
      <c r="CP39" s="531"/>
      <c r="CQ39" s="177"/>
      <c r="CR39" s="2"/>
      <c r="CS39" s="383"/>
      <c r="CT39" s="383"/>
      <c r="CU39" s="383"/>
      <c r="CV39" s="383"/>
      <c r="CW39" s="383"/>
      <c r="CX39" s="383"/>
      <c r="CY39" s="383"/>
      <c r="CZ39" s="383"/>
      <c r="DA39" s="383"/>
      <c r="DB39" s="383"/>
      <c r="DC39" s="383"/>
      <c r="DD39" s="383"/>
      <c r="DE39" s="383"/>
      <c r="DF39" s="383"/>
      <c r="DG39" s="383"/>
      <c r="DH39" s="383"/>
      <c r="DI39" s="383"/>
      <c r="DJ39" s="383"/>
      <c r="DK39" s="383"/>
      <c r="DL39" s="383"/>
      <c r="DM39" s="383"/>
      <c r="DN39" s="383"/>
      <c r="DO39" s="383"/>
      <c r="DP39" s="383"/>
      <c r="DQ39" s="383"/>
    </row>
    <row r="40" spans="1:197">
      <c r="A40" s="531"/>
      <c r="B40" s="184"/>
      <c r="C40" s="2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383"/>
      <c r="AI40" s="383"/>
      <c r="AJ40" s="383"/>
      <c r="AK40" s="383"/>
      <c r="AL40" s="383"/>
      <c r="AM40" s="383"/>
      <c r="AN40" s="383"/>
      <c r="AO40" s="383"/>
      <c r="AP40" s="383"/>
      <c r="AQ40" s="383"/>
      <c r="AR40" s="383"/>
      <c r="AS40" s="383"/>
      <c r="AT40" s="383"/>
      <c r="AU40" s="383"/>
      <c r="AV40" s="383"/>
      <c r="AW40" s="383"/>
      <c r="AX40" s="383"/>
      <c r="AY40" s="383"/>
      <c r="AZ40" s="383"/>
      <c r="BA40" s="383"/>
      <c r="BB40" s="383"/>
      <c r="BC40" s="383"/>
      <c r="BD40" s="383"/>
      <c r="BE40" s="383"/>
      <c r="BF40" s="383"/>
      <c r="BG40" s="383"/>
      <c r="BH40" s="383"/>
      <c r="BI40" s="383"/>
      <c r="BJ40" s="383"/>
      <c r="BK40" s="383"/>
      <c r="BL40" s="383"/>
      <c r="BM40" s="383"/>
      <c r="BN40" s="383"/>
      <c r="BO40" s="383"/>
      <c r="BP40" s="383"/>
      <c r="BQ40" s="383"/>
      <c r="BR40" s="383"/>
      <c r="BS40" s="383"/>
      <c r="BT40" s="383"/>
      <c r="BU40" s="383"/>
      <c r="BV40" s="383"/>
      <c r="BW40" s="383"/>
      <c r="BX40" s="383"/>
      <c r="BY40" s="383"/>
      <c r="BZ40" s="383"/>
      <c r="CA40" s="383"/>
      <c r="CB40" s="383"/>
      <c r="CC40" s="383"/>
      <c r="CD40" s="383"/>
      <c r="CE40" s="383"/>
      <c r="CF40" s="383"/>
      <c r="CG40" s="383"/>
      <c r="CH40" s="383"/>
      <c r="CI40" s="383"/>
      <c r="CJ40" s="383"/>
      <c r="CK40" s="383"/>
      <c r="CL40" s="383"/>
      <c r="CM40" s="383"/>
      <c r="CN40" s="383"/>
      <c r="CO40" s="2"/>
      <c r="CP40" s="531"/>
      <c r="CQ40" s="184"/>
      <c r="CR40" s="2"/>
      <c r="CS40" s="383"/>
      <c r="CT40" s="383"/>
      <c r="CU40" s="383"/>
      <c r="CV40" s="383"/>
      <c r="CW40" s="383"/>
      <c r="CX40" s="383"/>
      <c r="CY40" s="383"/>
      <c r="CZ40" s="383"/>
      <c r="DA40" s="383"/>
      <c r="DB40" s="383"/>
      <c r="DC40" s="383"/>
      <c r="DD40" s="383"/>
      <c r="DE40" s="383"/>
      <c r="DF40" s="383"/>
      <c r="DG40" s="383"/>
      <c r="DH40" s="383"/>
      <c r="DI40" s="383"/>
      <c r="DJ40" s="383"/>
      <c r="DK40" s="383"/>
      <c r="DL40" s="383"/>
      <c r="DM40" s="383"/>
      <c r="DN40" s="383"/>
      <c r="DO40" s="383"/>
      <c r="DP40" s="383"/>
      <c r="DQ40" s="383"/>
    </row>
    <row r="41" spans="1:197" s="375" customFormat="1">
      <c r="A41" s="532"/>
      <c r="B41" s="472"/>
      <c r="C41" s="473"/>
      <c r="D41" s="474"/>
      <c r="E41" s="384"/>
      <c r="F41" s="474"/>
      <c r="G41" s="384"/>
      <c r="H41" s="474"/>
      <c r="I41" s="384"/>
      <c r="J41" s="474"/>
      <c r="K41" s="384"/>
      <c r="L41" s="474"/>
      <c r="M41" s="384"/>
      <c r="N41" s="474"/>
      <c r="O41" s="384"/>
      <c r="P41" s="474"/>
      <c r="Q41" s="384"/>
      <c r="R41" s="474"/>
      <c r="S41" s="384"/>
      <c r="T41" s="474"/>
      <c r="U41" s="384"/>
      <c r="V41" s="474"/>
      <c r="W41" s="384"/>
      <c r="X41" s="474"/>
      <c r="Y41" s="384"/>
      <c r="Z41" s="47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4"/>
      <c r="AK41" s="384"/>
      <c r="AL41" s="384"/>
      <c r="AM41" s="384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  <c r="BA41" s="384"/>
      <c r="BB41" s="384"/>
      <c r="BC41" s="384"/>
      <c r="BD41" s="384"/>
      <c r="BE41" s="384"/>
      <c r="BF41" s="384"/>
      <c r="BG41" s="384"/>
      <c r="BH41" s="384"/>
      <c r="BI41" s="384"/>
      <c r="BJ41" s="384"/>
      <c r="BK41" s="384"/>
      <c r="BL41" s="384"/>
      <c r="BM41" s="384"/>
      <c r="BN41" s="384"/>
      <c r="BO41" s="384"/>
      <c r="BP41" s="384"/>
      <c r="BQ41" s="384"/>
      <c r="BR41" s="384"/>
      <c r="BS41" s="384"/>
      <c r="BT41" s="384"/>
      <c r="BU41" s="384"/>
      <c r="BV41" s="384"/>
      <c r="BW41" s="384"/>
      <c r="BX41" s="384"/>
      <c r="BY41" s="384"/>
      <c r="BZ41" s="384"/>
      <c r="CA41" s="384"/>
      <c r="CB41" s="384"/>
      <c r="CC41" s="384"/>
      <c r="CD41" s="384"/>
      <c r="CE41" s="384"/>
      <c r="CF41" s="384"/>
      <c r="CG41" s="384"/>
      <c r="CH41" s="384"/>
      <c r="CI41" s="384"/>
      <c r="CJ41" s="384"/>
      <c r="CK41" s="384"/>
      <c r="CL41" s="384"/>
      <c r="CM41" s="474"/>
      <c r="CN41" s="384"/>
      <c r="CO41" s="473"/>
      <c r="CP41" s="532"/>
      <c r="CQ41" s="472"/>
      <c r="CR41" s="473"/>
      <c r="CS41" s="474"/>
      <c r="CT41" s="474"/>
      <c r="CU41" s="474"/>
      <c r="CV41" s="474"/>
      <c r="CW41" s="474"/>
      <c r="CX41" s="474"/>
      <c r="CY41" s="474"/>
      <c r="CZ41" s="474"/>
      <c r="DA41" s="474"/>
      <c r="DB41" s="474"/>
      <c r="DC41" s="474"/>
      <c r="DD41" s="474"/>
      <c r="DE41" s="474"/>
      <c r="DF41" s="474"/>
      <c r="DG41" s="474"/>
      <c r="DH41" s="474"/>
      <c r="DI41" s="474"/>
      <c r="DJ41" s="474"/>
      <c r="DK41" s="474"/>
      <c r="DL41" s="474"/>
      <c r="DM41" s="474"/>
      <c r="DN41" s="474"/>
      <c r="DO41" s="474"/>
      <c r="DP41" s="474"/>
      <c r="DQ41" s="474"/>
    </row>
    <row r="42" spans="1:197">
      <c r="A42" s="533"/>
      <c r="B42" s="2"/>
      <c r="C42" s="2"/>
      <c r="D42" s="534"/>
      <c r="E42" s="534"/>
      <c r="F42" s="534"/>
      <c r="G42" s="534"/>
      <c r="H42" s="534"/>
      <c r="I42" s="534"/>
      <c r="J42" s="534"/>
      <c r="K42" s="534"/>
      <c r="L42" s="534"/>
      <c r="M42" s="534"/>
      <c r="N42" s="534"/>
      <c r="O42" s="534"/>
      <c r="P42" s="534"/>
      <c r="Q42" s="534"/>
      <c r="R42" s="534"/>
      <c r="S42" s="534"/>
      <c r="T42" s="534"/>
      <c r="U42" s="534"/>
      <c r="V42" s="534"/>
      <c r="W42" s="534"/>
      <c r="X42" s="534"/>
      <c r="Y42" s="534"/>
      <c r="Z42" s="534"/>
      <c r="AA42" s="534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534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</row>
    <row r="47" spans="1:197" s="389" customFormat="1">
      <c r="D47" s="263">
        <f t="array" ref="D47">INDEX($A7:$A46,MATCH(FALSE,ISBLANK(D7:D46),0))-INDEX($A7:$A46,MATCH("Poznań Główny",$B7:$B46,0))</f>
        <v>57.033999999999992</v>
      </c>
      <c r="E47" s="263">
        <f t="array" ref="E47">INDEX($A7:$A46,MATCH(FALSE,ISBLANK(E7:E46),0))-INDEX($A7:$A46,MATCH("Poznań Główny",$B7:$B46,0))</f>
        <v>24.506999999999991</v>
      </c>
      <c r="F47" s="263">
        <f t="array" ref="F47">INDEX($A7:$A46,MATCH(FALSE,ISBLANK(F7:F46),0))-INDEX($A7:$A46,MATCH("Poznań Główny",$B7:$B46,0))</f>
        <v>57.033999999999992</v>
      </c>
      <c r="G47" s="263">
        <f t="array" ref="G47">INDEX($A7:$A46,MATCH(FALSE,ISBLANK(G7:G46),0))-INDEX($A7:$A46,MATCH("Poznań Główny",$B7:$B46,0))</f>
        <v>24.506999999999991</v>
      </c>
      <c r="H47" s="263">
        <f t="array" ref="H47">INDEX($A7:$A46,MATCH(FALSE,ISBLANK(H7:H46),0))-INDEX($A7:$A46,MATCH("Poznań Główny",$B7:$B46,0))</f>
        <v>57.033999999999992</v>
      </c>
      <c r="I47" s="263">
        <f t="array" ref="I47">INDEX($A7:$A46,MATCH(FALSE,ISBLANK(I7:I46),0))-INDEX($A7:$A46,MATCH("Poznań Główny",$B7:$B46,0))</f>
        <v>24.506999999999991</v>
      </c>
      <c r="J47" s="263">
        <f t="array" ref="J47">INDEX($A7:$A46,MATCH(FALSE,ISBLANK(J7:J46),0))-INDEX($A7:$A46,MATCH("Poznań Główny",$B7:$B46,0))</f>
        <v>57.033999999999992</v>
      </c>
      <c r="K47" s="263">
        <f t="array" ref="K47">INDEX($A7:$A46,MATCH(FALSE,ISBLANK(K7:K46),0))-INDEX($A7:$A46,MATCH("Poznań Główny",$B7:$B46,0))</f>
        <v>24.506999999999991</v>
      </c>
      <c r="L47" s="263">
        <f t="array" ref="L47">INDEX($A7:$A46,MATCH(FALSE,ISBLANK(L7:L46),0))-INDEX($A7:$A46,MATCH("Poznań Główny",$B7:$B46,0))</f>
        <v>57.033999999999992</v>
      </c>
      <c r="M47" s="263">
        <f t="array" ref="M47">INDEX($A7:$A46,MATCH(FALSE,ISBLANK(M7:M46),0))-INDEX($A7:$A46,MATCH("Poznań Główny",$B7:$B46,0))</f>
        <v>24.506999999999991</v>
      </c>
      <c r="N47" s="263">
        <f t="array" ref="N47">INDEX($A7:$A46,MATCH(FALSE,ISBLANK(N7:N46),0))-INDEX($A7:$A46,MATCH("Poznań Główny",$B7:$B46,0))</f>
        <v>57.033999999999992</v>
      </c>
      <c r="O47" s="263">
        <f t="array" ref="O47">INDEX($A7:$A46,MATCH(FALSE,ISBLANK(O7:O46),0))-INDEX($A7:$A46,MATCH("Poznań Główny",$B7:$B46,0))</f>
        <v>24.506999999999991</v>
      </c>
      <c r="P47" s="263">
        <f t="array" ref="P47">INDEX($A7:$A46,MATCH(FALSE,ISBLANK(P7:P46),0))-INDEX($A7:$A46,MATCH("Poznań Główny",$B7:$B46,0))</f>
        <v>57.033999999999992</v>
      </c>
      <c r="Q47" s="263">
        <f t="array" ref="Q47">INDEX($A7:$A46,MATCH(FALSE,ISBLANK(Q7:Q46),0))-INDEX($A7:$A46,MATCH("Poznań Główny",$B7:$B46,0))</f>
        <v>24.506999999999991</v>
      </c>
      <c r="R47" s="263">
        <f t="array" ref="R47">INDEX($A7:$A46,MATCH(FALSE,ISBLANK(R7:R46),0))-INDEX($A7:$A46,MATCH("Poznań Główny",$B7:$B46,0))</f>
        <v>57.033999999999992</v>
      </c>
      <c r="S47" s="263">
        <f t="array" ref="S47">INDEX($A7:$A46,MATCH(FALSE,ISBLANK(S7:S46),0))-INDEX($A7:$A46,MATCH("Poznań Główny",$B7:$B46,0))</f>
        <v>24.506999999999991</v>
      </c>
      <c r="T47" s="263">
        <f t="array" ref="T47">INDEX($A7:$A46,MATCH(FALSE,ISBLANK(T7:T46),0))-INDEX($A7:$A46,MATCH("Poznań Główny",$B7:$B46,0))</f>
        <v>57.033999999999992</v>
      </c>
      <c r="U47" s="263">
        <f t="array" ref="U47">INDEX($A7:$A46,MATCH(FALSE,ISBLANK(U7:U46),0))-INDEX($A7:$A46,MATCH("Poznań Główny",$B7:$B46,0))</f>
        <v>24.506999999999991</v>
      </c>
      <c r="V47" s="263">
        <f t="array" ref="V47">INDEX($A7:$A46,MATCH(FALSE,ISBLANK(V7:V46),0))-INDEX($A7:$A46,MATCH("Poznań Główny",$B7:$B46,0))</f>
        <v>57.033999999999992</v>
      </c>
      <c r="W47" s="263">
        <f t="array" ref="W47">INDEX($A7:$A46,MATCH(FALSE,ISBLANK(W7:W46),0))-INDEX($A7:$A46,MATCH("Poznań Główny",$B7:$B46,0))</f>
        <v>24.506999999999991</v>
      </c>
      <c r="X47" s="263">
        <f t="array" ref="X47">INDEX($A7:$A46,MATCH(FALSE,ISBLANK(X7:X46),0))-INDEX($A7:$A46,MATCH("Poznań Główny",$B7:$B46,0))</f>
        <v>57.033999999999992</v>
      </c>
      <c r="Y47" s="263">
        <f t="array" ref="Y47">INDEX($A7:$A46,MATCH(FALSE,ISBLANK(Y7:Y46),0))-INDEX($A7:$A46,MATCH("Poznań Główny",$B7:$B46,0))</f>
        <v>24.506999999999991</v>
      </c>
      <c r="Z47" s="263">
        <f t="array" ref="Z47">INDEX($A7:$A46,MATCH(FALSE,ISBLANK(Z7:Z46),0))-INDEX($A7:$A46,MATCH("Poznań Główny",$B7:$B46,0))</f>
        <v>57.033999999999992</v>
      </c>
      <c r="AA47" s="263">
        <f t="array" ref="AA47">INDEX($A7:$A46,MATCH(FALSE,ISBLANK(AA7:AA46),0))-INDEX($A7:$A46,MATCH("Poznań Główny",$B7:$B46,0))</f>
        <v>24.506999999999991</v>
      </c>
      <c r="AB47" s="263" t="e">
        <f t="array" ref="AB47">INDEX($A7:$A46,MATCH(FALSE,ISBLANK(AB7:AB46),0))-INDEX($A7:$A46,MATCH("Poznań Główny",$B7:$B46,0))</f>
        <v>#N/A</v>
      </c>
      <c r="AC47" s="263" t="e">
        <f t="array" ref="AC47">INDEX($A7:$A46,MATCH(FALSE,ISBLANK(AC7:AC46),0))-INDEX($A7:$A46,MATCH("Poznań Główny",$B7:$B46,0))</f>
        <v>#N/A</v>
      </c>
      <c r="AD47" s="263" t="e">
        <f t="array" ref="AD47">INDEX($A7:$A46,MATCH(FALSE,ISBLANK(AD7:AD46),0))-INDEX($A7:$A46,MATCH("Poznań Główny",$B7:$B46,0))</f>
        <v>#N/A</v>
      </c>
      <c r="AE47" s="263" t="e">
        <f t="array" ref="AE47">INDEX($A7:$A46,MATCH(FALSE,ISBLANK(AE7:AE46),0))-INDEX($A7:$A46,MATCH("Poznań Główny",$B7:$B46,0))</f>
        <v>#N/A</v>
      </c>
      <c r="AF47" s="263" t="e">
        <f t="array" ref="AF47">INDEX($A7:$A46,MATCH(FALSE,ISBLANK(AF7:AF46),0))-INDEX($A7:$A46,MATCH("Poznań Główny",$B7:$B46,0))</f>
        <v>#N/A</v>
      </c>
      <c r="AG47" s="263" t="e">
        <f t="array" ref="AG47">INDEX($A7:$A46,MATCH(FALSE,ISBLANK(AG7:AG46),0))-INDEX($A7:$A46,MATCH("Poznań Główny",$B7:$B46,0))</f>
        <v>#N/A</v>
      </c>
      <c r="AH47" s="263" t="e">
        <f t="array" ref="AH47">INDEX($A7:$A46,MATCH(FALSE,ISBLANK(AH7:AH46),0))-INDEX($A7:$A46,MATCH("Poznań Główny",$B7:$B46,0))</f>
        <v>#N/A</v>
      </c>
      <c r="AI47" s="263" t="e">
        <f t="array" ref="AI47">INDEX($A7:$A46,MATCH(FALSE,ISBLANK(AI7:AI46),0))-INDEX($A7:$A46,MATCH("Poznań Główny",$B7:$B46,0))</f>
        <v>#N/A</v>
      </c>
      <c r="AJ47" s="263" t="e">
        <f t="array" ref="AJ47">INDEX($A7:$A46,MATCH(FALSE,ISBLANK(AJ7:AJ46),0))-INDEX($A7:$A46,MATCH("Poznań Główny",$B7:$B46,0))</f>
        <v>#N/A</v>
      </c>
      <c r="AK47" s="263" t="e">
        <f t="array" ref="AK47">INDEX($A7:$A46,MATCH(FALSE,ISBLANK(AK7:AK46),0))-INDEX($A7:$A46,MATCH("Poznań Główny",$B7:$B46,0))</f>
        <v>#N/A</v>
      </c>
      <c r="AL47" s="263" t="e">
        <f t="array" ref="AL47">INDEX($A7:$A46,MATCH(FALSE,ISBLANK(AL7:AL46),0))-INDEX($A7:$A46,MATCH("Poznań Główny",$B7:$B46,0))</f>
        <v>#N/A</v>
      </c>
      <c r="AM47" s="263" t="e">
        <f t="array" ref="AM47">INDEX($A7:$A46,MATCH(FALSE,ISBLANK(AM7:AM46),0))-INDEX($A7:$A46,MATCH("Poznań Główny",$B7:$B46,0))</f>
        <v>#N/A</v>
      </c>
      <c r="AN47" s="263" t="e">
        <f t="array" ref="AN47">INDEX($A7:$A46,MATCH(FALSE,ISBLANK(AN7:AN46),0))-INDEX($A7:$A46,MATCH("Poznań Główny",$B7:$B46,0))</f>
        <v>#N/A</v>
      </c>
      <c r="AO47" s="263" t="e">
        <f t="array" ref="AO47">INDEX($A7:$A46,MATCH(FALSE,ISBLANK(AO7:AO46),0))-INDEX($A7:$A46,MATCH("Poznań Główny",$B7:$B46,0))</f>
        <v>#N/A</v>
      </c>
      <c r="AP47" s="263" t="e">
        <f t="array" ref="AP47">INDEX($A7:$A46,MATCH(FALSE,ISBLANK(AP7:AP46),0))-INDEX($A7:$A46,MATCH("Poznań Główny",$B7:$B46,0))</f>
        <v>#N/A</v>
      </c>
      <c r="AQ47" s="263" t="e">
        <f t="array" ref="AQ47">INDEX($A7:$A46,MATCH(FALSE,ISBLANK(AQ7:AQ46),0))-INDEX($A7:$A46,MATCH("Poznań Główny",$B7:$B46,0))</f>
        <v>#N/A</v>
      </c>
      <c r="AR47" s="263" t="e">
        <f t="array" ref="AR47">INDEX($A7:$A46,MATCH(FALSE,ISBLANK(AR7:AR46),0))-INDEX($A7:$A46,MATCH("Poznań Główny",$B7:$B46,0))</f>
        <v>#N/A</v>
      </c>
      <c r="AS47" s="263" t="e">
        <f t="array" ref="AS47">INDEX($A7:$A46,MATCH(FALSE,ISBLANK(AS7:AS46),0))-INDEX($A7:$A46,MATCH("Poznań Główny",$B7:$B46,0))</f>
        <v>#N/A</v>
      </c>
      <c r="AT47" s="263" t="e">
        <f t="array" ref="AT47">INDEX($A7:$A46,MATCH(FALSE,ISBLANK(AT7:AT46),0))-INDEX($A7:$A46,MATCH("Poznań Główny",$B7:$B46,0))</f>
        <v>#N/A</v>
      </c>
      <c r="AU47" s="263" t="e">
        <f t="array" ref="AU47">INDEX($A7:$A46,MATCH(FALSE,ISBLANK(AU7:AU46),0))-INDEX($A7:$A46,MATCH("Poznań Główny",$B7:$B46,0))</f>
        <v>#N/A</v>
      </c>
      <c r="AV47" s="263" t="e">
        <f t="array" ref="AV47">INDEX($A7:$A46,MATCH(FALSE,ISBLANK(AV7:AV46),0))-INDEX($A7:$A46,MATCH("Poznań Główny",$B7:$B46,0))</f>
        <v>#N/A</v>
      </c>
      <c r="AW47" s="263" t="e">
        <f t="array" ref="AW47">INDEX($A7:$A46,MATCH(FALSE,ISBLANK(AW7:AW46),0))-INDEX($A7:$A46,MATCH("Poznań Główny",$B7:$B46,0))</f>
        <v>#N/A</v>
      </c>
      <c r="AX47" s="263" t="e">
        <f t="array" ref="AX47">INDEX($A7:$A46,MATCH(FALSE,ISBLANK(AX7:AX46),0))-INDEX($A7:$A46,MATCH("Poznań Główny",$B7:$B46,0))</f>
        <v>#N/A</v>
      </c>
      <c r="AY47" s="263" t="e">
        <f t="array" ref="AY47">INDEX($A7:$A46,MATCH(FALSE,ISBLANK(AY7:AY46),0))-INDEX($A7:$A46,MATCH("Poznań Główny",$B7:$B46,0))</f>
        <v>#N/A</v>
      </c>
      <c r="AZ47" s="263" t="e">
        <f t="array" ref="AZ47">INDEX($A7:$A46,MATCH(FALSE,ISBLANK(AZ7:AZ46),0))-INDEX($A7:$A46,MATCH("Poznań Główny",$B7:$B46,0))</f>
        <v>#N/A</v>
      </c>
      <c r="BA47" s="263" t="e">
        <f t="array" ref="BA47">INDEX($A7:$A46,MATCH(FALSE,ISBLANK(BA7:BA46),0))-INDEX($A7:$A46,MATCH("Poznań Główny",$B7:$B46,0))</f>
        <v>#N/A</v>
      </c>
      <c r="BB47" s="263" t="e">
        <f t="array" ref="BB47">INDEX($A7:$A46,MATCH(FALSE,ISBLANK(BB7:BB46),0))-INDEX($A7:$A46,MATCH("Poznań Główny",$B7:$B46,0))</f>
        <v>#N/A</v>
      </c>
      <c r="BC47" s="263" t="e">
        <f t="array" ref="BC47">INDEX($A7:$A46,MATCH(FALSE,ISBLANK(BC7:BC46),0))-INDEX($A7:$A46,MATCH("Poznań Główny",$B7:$B46,0))</f>
        <v>#N/A</v>
      </c>
      <c r="BD47" s="263" t="e">
        <f t="array" ref="BD47">INDEX($A7:$A46,MATCH(FALSE,ISBLANK(BD7:BD46),0))-INDEX($A7:$A46,MATCH("Poznań Główny",$B7:$B46,0))</f>
        <v>#N/A</v>
      </c>
      <c r="BE47" s="263" t="e">
        <f t="array" ref="BE47">INDEX($A7:$A46,MATCH(FALSE,ISBLANK(BE7:BE46),0))-INDEX($A7:$A46,MATCH("Poznań Główny",$B7:$B46,0))</f>
        <v>#N/A</v>
      </c>
      <c r="BF47" s="263" t="e">
        <f t="array" ref="BF47">INDEX($A7:$A46,MATCH(FALSE,ISBLANK(BF7:BF46),0))-INDEX($A7:$A46,MATCH("Poznań Główny",$B7:$B46,0))</f>
        <v>#N/A</v>
      </c>
      <c r="BG47" s="263" t="e">
        <f t="array" ref="BG47">INDEX($A7:$A46,MATCH(FALSE,ISBLANK(BG7:BG46),0))-INDEX($A7:$A46,MATCH("Poznań Główny",$B7:$B46,0))</f>
        <v>#N/A</v>
      </c>
      <c r="BH47" s="263" t="e">
        <f t="array" ref="BH47">INDEX($A7:$A46,MATCH(FALSE,ISBLANK(BH7:BH46),0))-INDEX($A7:$A46,MATCH("Poznań Główny",$B7:$B46,0))</f>
        <v>#N/A</v>
      </c>
      <c r="BI47" s="263" t="e">
        <f t="array" ref="BI47">INDEX($A7:$A46,MATCH(FALSE,ISBLANK(BI7:BI46),0))-INDEX($A7:$A46,MATCH("Poznań Główny",$B7:$B46,0))</f>
        <v>#N/A</v>
      </c>
      <c r="BJ47" s="263" t="e">
        <f t="array" ref="BJ47">INDEX($A7:$A46,MATCH(FALSE,ISBLANK(BJ7:BJ46),0))-INDEX($A7:$A46,MATCH("Poznań Główny",$B7:$B46,0))</f>
        <v>#N/A</v>
      </c>
      <c r="BK47" s="263" t="e">
        <f t="array" ref="BK47">INDEX($A7:$A46,MATCH(FALSE,ISBLANK(BK7:BK46),0))-INDEX($A7:$A46,MATCH("Poznań Główny",$B7:$B46,0))</f>
        <v>#N/A</v>
      </c>
      <c r="BL47" s="263" t="e">
        <f t="array" ref="BL47">INDEX($A7:$A46,MATCH(FALSE,ISBLANK(BL7:BL46),0))-INDEX($A7:$A46,MATCH("Poznań Główny",$B7:$B46,0))</f>
        <v>#N/A</v>
      </c>
      <c r="BM47" s="263" t="e">
        <f t="array" ref="BM47">INDEX($A7:$A46,MATCH(FALSE,ISBLANK(BM7:BM46),0))-INDEX($A7:$A46,MATCH("Poznań Główny",$B7:$B46,0))</f>
        <v>#N/A</v>
      </c>
      <c r="BN47" s="263" t="e">
        <f t="array" ref="BN47">INDEX($A7:$A46,MATCH(FALSE,ISBLANK(BN7:BN46),0))-INDEX($A7:$A46,MATCH("Poznań Główny",$B7:$B46,0))</f>
        <v>#N/A</v>
      </c>
      <c r="BO47" s="263" t="e">
        <f t="array" ref="BO47">INDEX($A7:$A46,MATCH(FALSE,ISBLANK(BO7:BO46),0))-INDEX($A7:$A46,MATCH("Poznań Główny",$B7:$B46,0))</f>
        <v>#N/A</v>
      </c>
      <c r="BP47" s="263" t="e">
        <f t="array" ref="BP47">INDEX($A7:$A46,MATCH(FALSE,ISBLANK(BP7:BP46),0))-INDEX($A7:$A46,MATCH("Poznań Główny",$B7:$B46,0))</f>
        <v>#N/A</v>
      </c>
      <c r="BQ47" s="263" t="e">
        <f t="array" ref="BQ47">INDEX($A7:$A46,MATCH(FALSE,ISBLANK(BQ7:BQ46),0))-INDEX($A7:$A46,MATCH("Poznań Główny",$B7:$B46,0))</f>
        <v>#N/A</v>
      </c>
      <c r="BR47" s="263" t="e">
        <f t="array" ref="BR47">INDEX($A7:$A46,MATCH(FALSE,ISBLANK(BR7:BR46),0))-INDEX($A7:$A46,MATCH("Poznań Główny",$B7:$B46,0))</f>
        <v>#N/A</v>
      </c>
      <c r="BS47" s="263" t="e">
        <f t="array" ref="BS47">INDEX($A7:$A46,MATCH(FALSE,ISBLANK(BS7:BS46),0))-INDEX($A7:$A46,MATCH("Poznań Główny",$B7:$B46,0))</f>
        <v>#N/A</v>
      </c>
      <c r="BT47" s="263" t="e">
        <f t="array" ref="BT47">INDEX($A7:$A46,MATCH(FALSE,ISBLANK(BT7:BT46),0))-INDEX($A7:$A46,MATCH("Poznań Główny",$B7:$B46,0))</f>
        <v>#N/A</v>
      </c>
      <c r="BU47" s="263" t="e">
        <f t="array" ref="BU47">INDEX($A7:$A46,MATCH(FALSE,ISBLANK(BU7:BU46),0))-INDEX($A7:$A46,MATCH("Poznań Główny",$B7:$B46,0))</f>
        <v>#N/A</v>
      </c>
      <c r="BV47" s="263" t="e">
        <f t="array" ref="BV47">INDEX($A7:$A46,MATCH(FALSE,ISBLANK(BV7:BV46),0))-INDEX($A7:$A46,MATCH("Poznań Główny",$B7:$B46,0))</f>
        <v>#N/A</v>
      </c>
      <c r="BW47" s="263" t="e">
        <f t="array" ref="BW47">INDEX($A7:$A46,MATCH(FALSE,ISBLANK(BW7:BW46),0))-INDEX($A7:$A46,MATCH("Poznań Główny",$B7:$B46,0))</f>
        <v>#N/A</v>
      </c>
      <c r="BX47" s="263" t="e">
        <f t="array" ref="BX47">INDEX($A7:$A46,MATCH(FALSE,ISBLANK(BX7:BX46),0))-INDEX($A7:$A46,MATCH("Poznań Główny",$B7:$B46,0))</f>
        <v>#N/A</v>
      </c>
      <c r="BY47" s="263" t="e">
        <f t="array" ref="BY47">INDEX($A7:$A46,MATCH(FALSE,ISBLANK(BY7:BY46),0))-INDEX($A7:$A46,MATCH("Poznań Główny",$B7:$B46,0))</f>
        <v>#N/A</v>
      </c>
      <c r="BZ47" s="263" t="e">
        <f t="array" ref="BZ47">INDEX($A7:$A46,MATCH(FALSE,ISBLANK(BZ7:BZ46),0))-INDEX($A7:$A46,MATCH("Poznań Główny",$B7:$B46,0))</f>
        <v>#N/A</v>
      </c>
      <c r="CA47" s="263" t="e">
        <f t="array" ref="CA47">INDEX($A7:$A46,MATCH(FALSE,ISBLANK(CA7:CA46),0))-INDEX($A7:$A46,MATCH("Poznań Główny",$B7:$B46,0))</f>
        <v>#N/A</v>
      </c>
      <c r="CB47" s="263" t="e">
        <f t="array" ref="CB47">INDEX($A7:$A46,MATCH(FALSE,ISBLANK(CB7:CB46),0))-INDEX($A7:$A46,MATCH("Poznań Główny",$B7:$B46,0))</f>
        <v>#N/A</v>
      </c>
      <c r="CC47" s="263" t="e">
        <f t="array" ref="CC47">INDEX($A7:$A46,MATCH(FALSE,ISBLANK(CC7:CC46),0))-INDEX($A7:$A46,MATCH("Poznań Główny",$B7:$B46,0))</f>
        <v>#N/A</v>
      </c>
      <c r="CD47" s="263" t="e">
        <f t="array" ref="CD47">INDEX($A7:$A46,MATCH(FALSE,ISBLANK(CD7:CD46),0))-INDEX($A7:$A46,MATCH("Poznań Główny",$B7:$B46,0))</f>
        <v>#N/A</v>
      </c>
      <c r="CE47" s="263" t="e">
        <f t="array" ref="CE47">INDEX($A7:$A46,MATCH(FALSE,ISBLANK(CE7:CE46),0))-INDEX($A7:$A46,MATCH("Poznań Główny",$B7:$B46,0))</f>
        <v>#N/A</v>
      </c>
      <c r="CF47" s="263" t="e">
        <f t="array" ref="CF47">INDEX($A7:$A46,MATCH(FALSE,ISBLANK(CF7:CF46),0))-INDEX($A7:$A46,MATCH("Poznań Główny",$B7:$B46,0))</f>
        <v>#N/A</v>
      </c>
      <c r="CG47" s="263" t="e">
        <f t="array" ref="CG47">INDEX($A7:$A46,MATCH(FALSE,ISBLANK(CG7:CG46),0))-INDEX($A7:$A46,MATCH("Poznań Główny",$B7:$B46,0))</f>
        <v>#N/A</v>
      </c>
      <c r="CH47" s="263" t="e">
        <f t="array" ref="CH47">INDEX($A7:$A46,MATCH(FALSE,ISBLANK(CH7:CH46),0))-INDEX($A7:$A46,MATCH("Poznań Główny",$B7:$B46,0))</f>
        <v>#N/A</v>
      </c>
      <c r="CI47" s="263" t="e">
        <f t="array" ref="CI47">INDEX($A7:$A46,MATCH(FALSE,ISBLANK(CI7:CI46),0))-INDEX($A7:$A46,MATCH("Poznań Główny",$B7:$B46,0))</f>
        <v>#N/A</v>
      </c>
      <c r="CJ47" s="263" t="e">
        <f t="array" ref="CJ47">INDEX($A7:$A46,MATCH(FALSE,ISBLANK(CJ7:CJ46),0))-INDEX($A7:$A46,MATCH("Poznań Główny",$B7:$B46,0))</f>
        <v>#N/A</v>
      </c>
      <c r="CK47" s="263" t="e">
        <f t="array" ref="CK47">INDEX($A7:$A46,MATCH(FALSE,ISBLANK(CK7:CK46),0))-INDEX($A7:$A46,MATCH("Poznań Główny",$B7:$B46,0))</f>
        <v>#N/A</v>
      </c>
      <c r="CL47" s="263" t="e">
        <f t="array" ref="CL47">INDEX($A7:$A46,MATCH(FALSE,ISBLANK(CL7:CL46),0))-INDEX($A7:$A46,MATCH("Poznań Główny",$B7:$B46,0))</f>
        <v>#N/A</v>
      </c>
      <c r="CM47" s="263">
        <f t="array" ref="CM47">INDEX($A7:$A46,MATCH(FALSE,ISBLANK(CM7:CM46),0))-INDEX($A7:$A46,MATCH("Poznań Główny",$B7:$B46,0))</f>
        <v>57.033999999999992</v>
      </c>
      <c r="CN47" s="263"/>
      <c r="CO47" s="263"/>
      <c r="CP47" s="263"/>
      <c r="CQ47" s="263"/>
      <c r="CR47" s="263"/>
      <c r="CS47" s="263">
        <f t="array" ref="CS47">INDEX($A7:$A46,MATCH(FALSE,ISBLANK(CS7:CS46),0))-INDEX($A7:$A46,MATCH("Poznań Główny",$B7:$B46,0))</f>
        <v>57.033999999999992</v>
      </c>
      <c r="CT47" s="263">
        <f t="array" ref="CT47">INDEX($A7:$A46,MATCH(FALSE,ISBLANK(CT7:CT46),0))-INDEX($A7:$A46,MATCH("Poznań Główny",$B7:$B46,0))</f>
        <v>24.506999999999991</v>
      </c>
      <c r="CU47" s="263">
        <f t="array" ref="CU47">INDEX($A7:$A46,MATCH(FALSE,ISBLANK(CU7:CU46),0))-INDEX($A7:$A46,MATCH("Poznań Główny",$B7:$B46,0))</f>
        <v>57.033999999999992</v>
      </c>
      <c r="CV47" s="263">
        <f t="array" ref="CV47">INDEX($A7:$A46,MATCH(FALSE,ISBLANK(CV7:CV46),0))-INDEX($A7:$A46,MATCH("Poznań Główny",$B7:$B46,0))</f>
        <v>24.506999999999991</v>
      </c>
      <c r="CW47" s="263">
        <f t="array" ref="CW47">INDEX($A7:$A46,MATCH(FALSE,ISBLANK(CW7:CW46),0))-INDEX($A7:$A46,MATCH("Poznań Główny",$B7:$B46,0))</f>
        <v>57.033999999999992</v>
      </c>
      <c r="CX47" s="263">
        <f t="array" ref="CX47">INDEX($A7:$A46,MATCH(FALSE,ISBLANK(CX7:CX46),0))-INDEX($A7:$A46,MATCH("Poznań Główny",$B7:$B46,0))</f>
        <v>24.506999999999991</v>
      </c>
      <c r="CY47" s="263">
        <f t="array" ref="CY47">INDEX($A7:$A46,MATCH(FALSE,ISBLANK(CY7:CY46),0))-INDEX($A7:$A46,MATCH("Poznań Główny",$B7:$B46,0))</f>
        <v>57.033999999999992</v>
      </c>
      <c r="CZ47" s="263">
        <f t="array" ref="CZ47">INDEX($A7:$A46,MATCH(FALSE,ISBLANK(CZ7:CZ46),0))-INDEX($A7:$A46,MATCH("Poznań Główny",$B7:$B46,0))</f>
        <v>24.506999999999991</v>
      </c>
      <c r="DA47" s="263">
        <f t="array" ref="DA47">INDEX($A7:$A46,MATCH(FALSE,ISBLANK(DA7:DA46),0))-INDEX($A7:$A46,MATCH("Poznań Główny",$B7:$B46,0))</f>
        <v>57.033999999999992</v>
      </c>
      <c r="DB47" s="263">
        <f t="array" ref="DB47">INDEX($A7:$A46,MATCH(FALSE,ISBLANK(DB7:DB46),0))-INDEX($A7:$A46,MATCH("Poznań Główny",$B7:$B46,0))</f>
        <v>24.506999999999991</v>
      </c>
      <c r="DC47" s="263">
        <f t="array" ref="DC47">INDEX($A7:$A46,MATCH(FALSE,ISBLANK(DC7:DC46),0))-INDEX($A7:$A46,MATCH("Poznań Główny",$B7:$B46,0))</f>
        <v>57.033999999999992</v>
      </c>
      <c r="DD47" s="263">
        <f t="array" ref="DD47">INDEX($A7:$A46,MATCH(FALSE,ISBLANK(DD7:DD46),0))-INDEX($A7:$A46,MATCH("Poznań Główny",$B7:$B46,0))</f>
        <v>24.506999999999991</v>
      </c>
      <c r="DE47" s="263">
        <f t="array" ref="DE47">INDEX($A7:$A46,MATCH(FALSE,ISBLANK(DE7:DE46),0))-INDEX($A7:$A46,MATCH("Poznań Główny",$B7:$B46,0))</f>
        <v>57.033999999999992</v>
      </c>
      <c r="DF47" s="263">
        <f t="array" ref="DF47">INDEX($A7:$A46,MATCH(FALSE,ISBLANK(DF7:DF46),0))-INDEX($A7:$A46,MATCH("Poznań Główny",$B7:$B46,0))</f>
        <v>24.506999999999991</v>
      </c>
      <c r="DG47" s="263">
        <f t="array" ref="DG47">INDEX($A7:$A46,MATCH(FALSE,ISBLANK(DG7:DG46),0))-INDEX($A7:$A46,MATCH("Poznań Główny",$B7:$B46,0))</f>
        <v>57.033999999999992</v>
      </c>
      <c r="DH47" s="263">
        <f t="array" ref="DH47">INDEX($A7:$A46,MATCH(FALSE,ISBLANK(DH7:DH46),0))-INDEX($A7:$A46,MATCH("Poznań Główny",$B7:$B46,0))</f>
        <v>24.506999999999991</v>
      </c>
      <c r="DI47" s="263">
        <f t="array" ref="DI47">INDEX($A7:$A46,MATCH(FALSE,ISBLANK(DI7:DI46),0))-INDEX($A7:$A46,MATCH("Poznań Główny",$B7:$B46,0))</f>
        <v>57.033999999999992</v>
      </c>
      <c r="DJ47" s="263">
        <f t="array" ref="DJ47">INDEX($A7:$A46,MATCH(FALSE,ISBLANK(DJ7:DJ46),0))-INDEX($A7:$A46,MATCH("Poznań Główny",$B7:$B46,0))</f>
        <v>24.506999999999991</v>
      </c>
      <c r="DK47" s="263">
        <f t="array" ref="DK47">INDEX($A7:$A46,MATCH(FALSE,ISBLANK(DK7:DK46),0))-INDEX($A7:$A46,MATCH("Poznań Główny",$B7:$B46,0))</f>
        <v>57.033999999999992</v>
      </c>
      <c r="DL47" s="263">
        <f t="array" ref="DL47">INDEX($A7:$A46,MATCH(FALSE,ISBLANK(DL7:DL46),0))-INDEX($A7:$A46,MATCH("Poznań Główny",$B7:$B46,0))</f>
        <v>24.506999999999991</v>
      </c>
      <c r="DM47" s="263">
        <f t="array" ref="DM47">INDEX($A7:$A46,MATCH(FALSE,ISBLANK(DM7:DM46),0))-INDEX($A7:$A46,MATCH("Poznań Główny",$B7:$B46,0))</f>
        <v>57.033999999999992</v>
      </c>
      <c r="DN47" s="263">
        <f t="array" ref="DN47">INDEX($A7:$A46,MATCH(FALSE,ISBLANK(DN7:DN46),0))-INDEX($A7:$A46,MATCH("Poznań Główny",$B7:$B46,0))</f>
        <v>24.506999999999991</v>
      </c>
      <c r="DO47" s="263">
        <f t="array" ref="DO47">INDEX($A7:$A46,MATCH(FALSE,ISBLANK(DO7:DO46),0))-INDEX($A7:$A46,MATCH("Poznań Główny",$B7:$B46,0))</f>
        <v>57.033999999999992</v>
      </c>
      <c r="DP47" s="263">
        <f t="array" ref="DP47">INDEX($A7:$A46,MATCH(FALSE,ISBLANK(DP7:DP46),0))-INDEX($A7:$A46,MATCH("Poznań Główny",$B7:$B46,0))</f>
        <v>24.506999999999991</v>
      </c>
      <c r="DQ47" s="263">
        <f t="array" ref="DQ47">INDEX($A7:$A46,MATCH(FALSE,ISBLANK(DQ7:DQ46),0))-INDEX($A7:$A46,MATCH("Poznań Główny",$B7:$B46,0))</f>
        <v>57.033999999999992</v>
      </c>
      <c r="DR47" s="263" t="e">
        <f t="array" ref="DR47">INDEX($A7:$A46,MATCH(FALSE,ISBLANK(DR7:DR46),0))-INDEX($A7:$A46,MATCH("Poznań Główny",$B7:$B46,0))</f>
        <v>#N/A</v>
      </c>
      <c r="DS47" s="263" t="e">
        <f t="array" ref="DS47">INDEX($A7:$A46,MATCH(FALSE,ISBLANK(DS7:DS46),0))-INDEX($A7:$A46,MATCH("Poznań Główny",$B7:$B46,0))</f>
        <v>#N/A</v>
      </c>
      <c r="DT47" s="263" t="e">
        <f t="array" ref="DT47">INDEX($A7:$A46,MATCH(FALSE,ISBLANK(DT7:DT46),0))-INDEX($A7:$A46,MATCH("Poznań Główny",$B7:$B46,0))</f>
        <v>#N/A</v>
      </c>
      <c r="DU47" s="263" t="e">
        <f t="array" ref="DU47">INDEX($A7:$A46,MATCH(FALSE,ISBLANK(DU7:DU46),0))-INDEX($A7:$A46,MATCH("Poznań Główny",$B7:$B46,0))</f>
        <v>#N/A</v>
      </c>
      <c r="DV47" s="263" t="e">
        <f t="array" ref="DV47">INDEX($A7:$A46,MATCH(FALSE,ISBLANK(DV7:DV46),0))-INDEX($A7:$A46,MATCH("Poznań Główny",$B7:$B46,0))</f>
        <v>#N/A</v>
      </c>
      <c r="DW47" s="263" t="e">
        <f t="array" ref="DW47">INDEX($A7:$A46,MATCH(FALSE,ISBLANK(DW7:DW46),0))-INDEX($A7:$A46,MATCH("Poznań Główny",$B7:$B46,0))</f>
        <v>#N/A</v>
      </c>
      <c r="DX47" s="263" t="e">
        <f t="array" ref="DX47">INDEX($A7:$A46,MATCH(FALSE,ISBLANK(DX7:DX46),0))-INDEX($A7:$A46,MATCH("Poznań Główny",$B7:$B46,0))</f>
        <v>#N/A</v>
      </c>
      <c r="DY47" s="263" t="e">
        <f t="array" ref="DY47">INDEX($A7:$A46,MATCH(FALSE,ISBLANK(DY7:DY46),0))-INDEX($A7:$A46,MATCH("Poznań Główny",$B7:$B46,0))</f>
        <v>#N/A</v>
      </c>
      <c r="DZ47" s="263" t="e">
        <f t="array" ref="DZ47">INDEX($A7:$A46,MATCH(FALSE,ISBLANK(DZ7:DZ46),0))-INDEX($A7:$A46,MATCH("Poznań Główny",$B7:$B46,0))</f>
        <v>#N/A</v>
      </c>
      <c r="EA47" s="263" t="e">
        <f t="array" ref="EA47">INDEX($A7:$A46,MATCH(FALSE,ISBLANK(EA7:EA46),0))-INDEX($A7:$A46,MATCH("Poznań Główny",$B7:$B46,0))</f>
        <v>#N/A</v>
      </c>
      <c r="EB47" s="263" t="e">
        <f t="array" ref="EB47">INDEX($A7:$A46,MATCH(FALSE,ISBLANK(EB7:EB46),0))-INDEX($A7:$A46,MATCH("Poznań Główny",$B7:$B46,0))</f>
        <v>#N/A</v>
      </c>
      <c r="EC47" s="263" t="e">
        <f t="array" ref="EC47">INDEX($A7:$A46,MATCH(FALSE,ISBLANK(EC7:EC46),0))-INDEX($A7:$A46,MATCH("Poznań Główny",$B7:$B46,0))</f>
        <v>#N/A</v>
      </c>
      <c r="ED47" s="263" t="e">
        <f t="array" ref="ED47">INDEX($A7:$A46,MATCH(FALSE,ISBLANK(ED7:ED46),0))-INDEX($A7:$A46,MATCH("Poznań Główny",$B7:$B46,0))</f>
        <v>#N/A</v>
      </c>
      <c r="EE47" s="263" t="e">
        <f t="array" ref="EE47">INDEX($A7:$A46,MATCH(FALSE,ISBLANK(EE7:EE46),0))-INDEX($A7:$A46,MATCH("Poznań Główny",$B7:$B46,0))</f>
        <v>#N/A</v>
      </c>
      <c r="EF47" s="263" t="e">
        <f t="array" ref="EF47">INDEX($A7:$A46,MATCH(FALSE,ISBLANK(EF7:EF46),0))-INDEX($A7:$A46,MATCH("Poznań Główny",$B7:$B46,0))</f>
        <v>#N/A</v>
      </c>
      <c r="EG47" s="263" t="e">
        <f t="array" ref="EG47">INDEX($A7:$A46,MATCH(FALSE,ISBLANK(EG7:EG46),0))-INDEX($A7:$A46,MATCH("Poznań Główny",$B7:$B46,0))</f>
        <v>#N/A</v>
      </c>
      <c r="EH47" s="263" t="e">
        <f t="array" ref="EH47">INDEX($A7:$A46,MATCH(FALSE,ISBLANK(EH7:EH46),0))-INDEX($A7:$A46,MATCH("Poznań Główny",$B7:$B46,0))</f>
        <v>#N/A</v>
      </c>
      <c r="EI47" s="263" t="e">
        <f t="array" ref="EI47">INDEX($A7:$A46,MATCH(FALSE,ISBLANK(EI7:EI46),0))-INDEX($A7:$A46,MATCH("Poznań Główny",$B7:$B46,0))</f>
        <v>#N/A</v>
      </c>
      <c r="EJ47" s="263" t="e">
        <f t="array" ref="EJ47">INDEX($A7:$A46,MATCH(FALSE,ISBLANK(EJ7:EJ46),0))-INDEX($A7:$A46,MATCH("Poznań Główny",$B7:$B46,0))</f>
        <v>#N/A</v>
      </c>
      <c r="EK47" s="263" t="e">
        <f t="array" ref="EK47">INDEX($A7:$A46,MATCH(FALSE,ISBLANK(EK7:EK46),0))-INDEX($A7:$A46,MATCH("Poznań Główny",$B7:$B46,0))</f>
        <v>#N/A</v>
      </c>
      <c r="EL47" s="263" t="e">
        <f t="array" ref="EL47">INDEX($A7:$A46,MATCH(FALSE,ISBLANK(EL7:EL46),0))-INDEX($A7:$A46,MATCH("Poznań Główny",$B7:$B46,0))</f>
        <v>#N/A</v>
      </c>
      <c r="EM47" s="263" t="e">
        <f t="array" ref="EM47">INDEX($A7:$A46,MATCH(FALSE,ISBLANK(EM7:EM46),0))-INDEX($A7:$A46,MATCH("Poznań Główny",$B7:$B46,0))</f>
        <v>#N/A</v>
      </c>
      <c r="EN47" s="263" t="e">
        <f t="array" ref="EN47">INDEX($A7:$A46,MATCH(FALSE,ISBLANK(EN7:EN46),0))-INDEX($A7:$A46,MATCH("Poznań Główny",$B7:$B46,0))</f>
        <v>#N/A</v>
      </c>
      <c r="EO47" s="263" t="e">
        <f t="array" ref="EO47">INDEX($A7:$A46,MATCH(FALSE,ISBLANK(EO7:EO46),0))-INDEX($A7:$A46,MATCH("Poznań Główny",$B7:$B46,0))</f>
        <v>#N/A</v>
      </c>
      <c r="EP47" s="263" t="e">
        <f t="array" ref="EP47">INDEX($A7:$A46,MATCH(FALSE,ISBLANK(EP7:EP46),0))-INDEX($A7:$A46,MATCH("Poznań Główny",$B7:$B46,0))</f>
        <v>#N/A</v>
      </c>
      <c r="EQ47" s="263" t="e">
        <f t="array" ref="EQ47">INDEX($A7:$A46,MATCH(FALSE,ISBLANK(EQ7:EQ46),0))-INDEX($A7:$A46,MATCH("Poznań Główny",$B7:$B46,0))</f>
        <v>#N/A</v>
      </c>
      <c r="ER47" s="263" t="e">
        <f t="array" ref="ER47">INDEX($A7:$A46,MATCH(FALSE,ISBLANK(ER7:ER46),0))-INDEX($A7:$A46,MATCH("Poznań Główny",$B7:$B46,0))</f>
        <v>#N/A</v>
      </c>
      <c r="ES47" s="263" t="e">
        <f t="array" ref="ES47">INDEX($A7:$A46,MATCH(FALSE,ISBLANK(ES7:ES46),0))-INDEX($A7:$A46,MATCH("Poznań Główny",$B7:$B46,0))</f>
        <v>#N/A</v>
      </c>
      <c r="ET47" s="263" t="e">
        <f t="array" ref="ET47">INDEX($A7:$A46,MATCH(FALSE,ISBLANK(ET7:ET46),0))-INDEX($A7:$A46,MATCH("Poznań Główny",$B7:$B46,0))</f>
        <v>#N/A</v>
      </c>
      <c r="EU47" s="263" t="e">
        <f t="array" ref="EU47">INDEX($A7:$A46,MATCH(FALSE,ISBLANK(EU7:EU46),0))-INDEX($A7:$A46,MATCH("Poznań Główny",$B7:$B46,0))</f>
        <v>#N/A</v>
      </c>
      <c r="EV47" s="263" t="e">
        <f t="array" ref="EV47">INDEX($A7:$A46,MATCH(FALSE,ISBLANK(EV7:EV46),0))-INDEX($A7:$A46,MATCH("Poznań Główny",$B7:$B46,0))</f>
        <v>#N/A</v>
      </c>
      <c r="EW47" s="263" t="e">
        <f t="array" ref="EW47">INDEX($A7:$A46,MATCH(FALSE,ISBLANK(EW7:EW46),0))-INDEX($A7:$A46,MATCH("Poznań Główny",$B7:$B46,0))</f>
        <v>#N/A</v>
      </c>
      <c r="EX47" s="263" t="e">
        <f t="array" ref="EX47">INDEX($A7:$A46,MATCH(FALSE,ISBLANK(EX7:EX46),0))-INDEX($A7:$A46,MATCH("Poznań Główny",$B7:$B46,0))</f>
        <v>#N/A</v>
      </c>
      <c r="EY47" s="263" t="e">
        <f t="array" ref="EY47">INDEX($A7:$A46,MATCH(FALSE,ISBLANK(EY7:EY46),0))-INDEX($A7:$A46,MATCH("Poznań Główny",$B7:$B46,0))</f>
        <v>#N/A</v>
      </c>
      <c r="EZ47" s="263" t="e">
        <f t="array" ref="EZ47">INDEX($A7:$A46,MATCH(FALSE,ISBLANK(EZ7:EZ46),0))-INDEX($A7:$A46,MATCH("Poznań Główny",$B7:$B46,0))</f>
        <v>#N/A</v>
      </c>
      <c r="FA47" s="263" t="e">
        <f t="array" ref="FA47">INDEX($A7:$A46,MATCH(FALSE,ISBLANK(FA7:FA46),0))-INDEX($A7:$A46,MATCH("Poznań Główny",$B7:$B46,0))</f>
        <v>#N/A</v>
      </c>
      <c r="FB47" s="263" t="e">
        <f t="array" ref="FB47">INDEX($A7:$A46,MATCH(FALSE,ISBLANK(FB7:FB46),0))-INDEX($A7:$A46,MATCH("Poznań Główny",$B7:$B46,0))</f>
        <v>#N/A</v>
      </c>
      <c r="FC47" s="263" t="e">
        <f t="array" ref="FC47">INDEX($A7:$A46,MATCH(FALSE,ISBLANK(FC7:FC46),0))-INDEX($A7:$A46,MATCH("Poznań Główny",$B7:$B46,0))</f>
        <v>#N/A</v>
      </c>
      <c r="FD47" s="263" t="e">
        <f t="array" ref="FD47">INDEX($A7:$A46,MATCH(FALSE,ISBLANK(FD7:FD46),0))-INDEX($A7:$A46,MATCH("Poznań Główny",$B7:$B46,0))</f>
        <v>#N/A</v>
      </c>
      <c r="FE47" s="263" t="e">
        <f t="array" ref="FE47">INDEX($A7:$A46,MATCH(FALSE,ISBLANK(FE7:FE46),0))-INDEX($A7:$A46,MATCH("Poznań Główny",$B7:$B46,0))</f>
        <v>#N/A</v>
      </c>
      <c r="FF47" s="263" t="e">
        <f t="array" ref="FF47">INDEX($A7:$A46,MATCH(FALSE,ISBLANK(FF7:FF46),0))-INDEX($A7:$A46,MATCH("Poznań Główny",$B7:$B46,0))</f>
        <v>#N/A</v>
      </c>
      <c r="FG47" s="263" t="e">
        <f t="array" ref="FG47">INDEX($A7:$A46,MATCH(FALSE,ISBLANK(FG7:FG46),0))-INDEX($A7:$A46,MATCH("Poznań Główny",$B7:$B46,0))</f>
        <v>#N/A</v>
      </c>
      <c r="FH47" s="263" t="e">
        <f t="array" ref="FH47">INDEX($A7:$A46,MATCH(FALSE,ISBLANK(FH7:FH46),0))-INDEX($A7:$A46,MATCH("Poznań Główny",$B7:$B46,0))</f>
        <v>#N/A</v>
      </c>
      <c r="FI47" s="263" t="e">
        <f t="array" ref="FI47">INDEX($A7:$A46,MATCH(FALSE,ISBLANK(FI7:FI46),0))-INDEX($A7:$A46,MATCH("Poznań Główny",$B7:$B46,0))</f>
        <v>#N/A</v>
      </c>
      <c r="FJ47" s="263" t="e">
        <f t="array" ref="FJ47">INDEX($A7:$A46,MATCH(FALSE,ISBLANK(FJ7:FJ46),0))-INDEX($A7:$A46,MATCH("Poznań Główny",$B7:$B46,0))</f>
        <v>#N/A</v>
      </c>
      <c r="FK47" s="263" t="e">
        <f t="array" ref="FK47">INDEX($A7:$A46,MATCH(FALSE,ISBLANK(FK7:FK46),0))-INDEX($A7:$A46,MATCH("Poznań Główny",$B7:$B46,0))</f>
        <v>#N/A</v>
      </c>
      <c r="FL47" s="263" t="e">
        <f t="array" ref="FL47">INDEX($A7:$A46,MATCH(FALSE,ISBLANK(FL7:FL46),0))-INDEX($A7:$A46,MATCH("Poznań Główny",$B7:$B46,0))</f>
        <v>#N/A</v>
      </c>
      <c r="FM47" s="263" t="e">
        <f t="array" ref="FM47">INDEX($A7:$A46,MATCH(FALSE,ISBLANK(FM7:FM46),0))-INDEX($A7:$A46,MATCH("Poznań Główny",$B7:$B46,0))</f>
        <v>#N/A</v>
      </c>
      <c r="FN47" s="263" t="e">
        <f t="array" ref="FN47">INDEX($A7:$A46,MATCH(FALSE,ISBLANK(FN7:FN46),0))-INDEX($A7:$A46,MATCH("Poznań Główny",$B7:$B46,0))</f>
        <v>#N/A</v>
      </c>
      <c r="FO47" s="263" t="e">
        <f t="array" ref="FO47">INDEX($A7:$A46,MATCH(FALSE,ISBLANK(FO7:FO46),0))-INDEX($A7:$A46,MATCH("Poznań Główny",$B7:$B46,0))</f>
        <v>#N/A</v>
      </c>
      <c r="FP47" s="263" t="e">
        <f t="array" ref="FP47">INDEX($A7:$A46,MATCH(FALSE,ISBLANK(FP7:FP46),0))-INDEX($A7:$A46,MATCH("Poznań Główny",$B7:$B46,0))</f>
        <v>#N/A</v>
      </c>
      <c r="FQ47" s="263" t="e">
        <f t="array" ref="FQ47">INDEX($A7:$A46,MATCH(FALSE,ISBLANK(FQ7:FQ46),0))-INDEX($A7:$A46,MATCH("Poznań Główny",$B7:$B46,0))</f>
        <v>#N/A</v>
      </c>
      <c r="FR47" s="263" t="e">
        <f t="array" ref="FR47">INDEX($A7:$A46,MATCH(FALSE,ISBLANK(FR7:FR46),0))-INDEX($A7:$A46,MATCH("Poznań Główny",$B7:$B46,0))</f>
        <v>#N/A</v>
      </c>
      <c r="FS47" s="263" t="e">
        <f t="array" ref="FS47">INDEX($A7:$A46,MATCH(FALSE,ISBLANK(FS7:FS46),0))-INDEX($A7:$A46,MATCH("Poznań Główny",$B7:$B46,0))</f>
        <v>#N/A</v>
      </c>
      <c r="FT47" s="263" t="e">
        <f t="array" ref="FT47">INDEX($A7:$A46,MATCH(FALSE,ISBLANK(FT7:FT46),0))-INDEX($A7:$A46,MATCH("Poznań Główny",$B7:$B46,0))</f>
        <v>#N/A</v>
      </c>
      <c r="FU47" s="263" t="e">
        <f t="array" ref="FU47">INDEX($A7:$A46,MATCH(FALSE,ISBLANK(FU7:FU46),0))-INDEX($A7:$A46,MATCH("Poznań Główny",$B7:$B46,0))</f>
        <v>#N/A</v>
      </c>
      <c r="FV47" s="263" t="e">
        <f t="array" ref="FV47">INDEX($A7:$A46,MATCH(FALSE,ISBLANK(FV7:FV46),0))-INDEX($A7:$A46,MATCH("Poznań Główny",$B7:$B46,0))</f>
        <v>#N/A</v>
      </c>
      <c r="FW47" s="263" t="e">
        <f t="array" ref="FW47">INDEX($A7:$A46,MATCH(FALSE,ISBLANK(FW7:FW46),0))-INDEX($A7:$A46,MATCH("Poznań Główny",$B7:$B46,0))</f>
        <v>#N/A</v>
      </c>
      <c r="FX47" s="263" t="e">
        <f t="array" ref="FX47">INDEX($A7:$A46,MATCH(FALSE,ISBLANK(FX7:FX46),0))-INDEX($A7:$A46,MATCH("Poznań Główny",$B7:$B46,0))</f>
        <v>#N/A</v>
      </c>
      <c r="FY47" s="263" t="e">
        <f t="array" ref="FY47">INDEX($A7:$A46,MATCH(FALSE,ISBLANK(FY7:FY46),0))-INDEX($A7:$A46,MATCH("Poznań Główny",$B7:$B46,0))</f>
        <v>#N/A</v>
      </c>
      <c r="FZ47" s="263" t="e">
        <f t="array" ref="FZ47">INDEX($A7:$A46,MATCH(FALSE,ISBLANK(FZ7:FZ46),0))-INDEX($A7:$A46,MATCH("Poznań Główny",$B7:$B46,0))</f>
        <v>#N/A</v>
      </c>
      <c r="GA47" s="263" t="e">
        <f t="array" ref="GA47">INDEX($A7:$A46,MATCH(FALSE,ISBLANK(GA7:GA46),0))-INDEX($A7:$A46,MATCH("Poznań Główny",$B7:$B46,0))</f>
        <v>#N/A</v>
      </c>
      <c r="GB47" s="263" t="e">
        <f t="array" ref="GB47">INDEX($A7:$A46,MATCH(FALSE,ISBLANK(GB7:GB46),0))-INDEX($A7:$A46,MATCH("Poznań Główny",$B7:$B46,0))</f>
        <v>#N/A</v>
      </c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</row>
    <row r="48" spans="1:197" s="390" customFormat="1">
      <c r="D48" s="392">
        <f t="array" ref="D48">ABS(INDEX($A7:$A46,MATCH("Poznań Główny",$B7:$B46,0))-INDEX($A7:$A46, MAX(IF(ISBLANK(D7:D46), 0, ROW(D7:D46))) - ROW(D7:D46)+1))</f>
        <v>0</v>
      </c>
      <c r="E48" s="392">
        <f t="array" ref="E48">ABS(INDEX($A7:$A46,MATCH("Poznań Główny",$B7:$B46,0))-INDEX($A7:$A46, MAX(IF(ISBLANK(E7:E46), 0, ROW(E7:E46))) - ROW(E7:E46)+1))</f>
        <v>0</v>
      </c>
      <c r="F48" s="392">
        <f t="array" ref="F48">ABS(INDEX($A7:$A46,MATCH("Poznań Główny",$B7:$B46,0))-INDEX($A7:$A46, MAX(IF(ISBLANK(F7:F46), 0, ROW(F7:F46))) - ROW(F7:F46)+1))</f>
        <v>0</v>
      </c>
      <c r="G48" s="392">
        <f t="array" ref="G48">ABS(INDEX($A7:$A46,MATCH("Poznań Główny",$B7:$B46,0))-INDEX($A7:$A46, MAX(IF(ISBLANK(G7:G46), 0, ROW(G7:G46))) - ROW(G7:G46)+1))</f>
        <v>0</v>
      </c>
      <c r="H48" s="392">
        <f t="array" ref="H48">ABS(INDEX($A7:$A46,MATCH("Poznań Główny",$B7:$B46,0))-INDEX($A7:$A46, MAX(IF(ISBLANK(H7:H46), 0, ROW(H7:H46))) - ROW(H7:H46)+1))</f>
        <v>0</v>
      </c>
      <c r="I48" s="392">
        <f t="array" ref="I48">ABS(INDEX($A7:$A46,MATCH("Poznań Główny",$B7:$B46,0))-INDEX($A7:$A46, MAX(IF(ISBLANK(I7:I46), 0, ROW(I7:I46))) - ROW(I7:I46)+1))</f>
        <v>0</v>
      </c>
      <c r="J48" s="392">
        <f t="array" ref="J48">ABS(INDEX($A7:$A46,MATCH("Poznań Główny",$B7:$B46,0))-INDEX($A7:$A46, MAX(IF(ISBLANK(J7:J46), 0, ROW(J7:J46))) - ROW(J7:J46)+1))</f>
        <v>0</v>
      </c>
      <c r="K48" s="392">
        <f t="array" ref="K48">ABS(INDEX($A7:$A46,MATCH("Poznań Główny",$B7:$B46,0))-INDEX($A7:$A46, MAX(IF(ISBLANK(K7:K46), 0, ROW(K7:K46))) - ROW(K7:K46)+1))</f>
        <v>0</v>
      </c>
      <c r="L48" s="392">
        <f t="array" ref="L48">ABS(INDEX($A7:$A46,MATCH("Poznań Główny",$B7:$B46,0))-INDEX($A7:$A46, MAX(IF(ISBLANK(L7:L46), 0, ROW(L7:L46))) - ROW(L7:L46)+1))</f>
        <v>0</v>
      </c>
      <c r="M48" s="392">
        <f t="array" ref="M48">ABS(INDEX($A7:$A46,MATCH("Poznań Główny",$B7:$B46,0))-INDEX($A7:$A46, MAX(IF(ISBLANK(M7:M46), 0, ROW(M7:M46))) - ROW(M7:M46)+1))</f>
        <v>0</v>
      </c>
      <c r="N48" s="392">
        <f t="array" ref="N48">ABS(INDEX($A7:$A46,MATCH("Poznań Główny",$B7:$B46,0))-INDEX($A7:$A46, MAX(IF(ISBLANK(N7:N46), 0, ROW(N7:N46))) - ROW(N7:N46)+1))</f>
        <v>0</v>
      </c>
      <c r="O48" s="392">
        <f t="array" ref="O48">ABS(INDEX($A7:$A46,MATCH("Poznań Główny",$B7:$B46,0))-INDEX($A7:$A46, MAX(IF(ISBLANK(O7:O46), 0, ROW(O7:O46))) - ROW(O7:O46)+1))</f>
        <v>0</v>
      </c>
      <c r="P48" s="392">
        <f t="array" ref="P48">ABS(INDEX($A7:$A46,MATCH("Poznań Główny",$B7:$B46,0))-INDEX($A7:$A46, MAX(IF(ISBLANK(P7:P46), 0, ROW(P7:P46))) - ROW(P7:P46)+1))</f>
        <v>0</v>
      </c>
      <c r="Q48" s="392">
        <f t="array" ref="Q48">ABS(INDEX($A7:$A46,MATCH("Poznań Główny",$B7:$B46,0))-INDEX($A7:$A46, MAX(IF(ISBLANK(Q7:Q46), 0, ROW(Q7:Q46))) - ROW(Q7:Q46)+1))</f>
        <v>0</v>
      </c>
      <c r="R48" s="392">
        <f t="array" ref="R48">ABS(INDEX($A7:$A46,MATCH("Poznań Główny",$B7:$B46,0))-INDEX($A7:$A46, MAX(IF(ISBLANK(R7:R46), 0, ROW(R7:R46))) - ROW(R7:R46)+1))</f>
        <v>0</v>
      </c>
      <c r="S48" s="392">
        <f t="array" ref="S48">ABS(INDEX($A7:$A46,MATCH("Poznań Główny",$B7:$B46,0))-INDEX($A7:$A46, MAX(IF(ISBLANK(S7:S46), 0, ROW(S7:S46))) - ROW(S7:S46)+1))</f>
        <v>0</v>
      </c>
      <c r="T48" s="392">
        <f t="array" ref="T48">ABS(INDEX($A7:$A46,MATCH("Poznań Główny",$B7:$B46,0))-INDEX($A7:$A46, MAX(IF(ISBLANK(T7:T46), 0, ROW(T7:T46))) - ROW(T7:T46)+1))</f>
        <v>0</v>
      </c>
      <c r="U48" s="392">
        <f t="array" ref="U48">ABS(INDEX($A7:$A46,MATCH("Poznań Główny",$B7:$B46,0))-INDEX($A7:$A46, MAX(IF(ISBLANK(U7:U46), 0, ROW(U7:U46))) - ROW(U7:U46)+1))</f>
        <v>0</v>
      </c>
      <c r="V48" s="392">
        <f t="array" ref="V48">ABS(INDEX($A7:$A46,MATCH("Poznań Główny",$B7:$B46,0))-INDEX($A7:$A46, MAX(IF(ISBLANK(V7:V46), 0, ROW(V7:V46))) - ROW(V7:V46)+1))</f>
        <v>0</v>
      </c>
      <c r="W48" s="392">
        <f t="array" ref="W48">ABS(INDEX($A7:$A46,MATCH("Poznań Główny",$B7:$B46,0))-INDEX($A7:$A46, MAX(IF(ISBLANK(W7:W46), 0, ROW(W7:W46))) - ROW(W7:W46)+1))</f>
        <v>0</v>
      </c>
      <c r="X48" s="392">
        <f t="array" ref="X48">ABS(INDEX($A7:$A46,MATCH("Poznań Główny",$B7:$B46,0))-INDEX($A7:$A46, MAX(IF(ISBLANK(X7:X46), 0, ROW(X7:X46))) - ROW(X7:X46)+1))</f>
        <v>0</v>
      </c>
      <c r="Y48" s="392">
        <f t="array" ref="Y48">ABS(INDEX($A7:$A46,MATCH("Poznań Główny",$B7:$B46,0))-INDEX($A7:$A46, MAX(IF(ISBLANK(Y7:Y46), 0, ROW(Y7:Y46))) - ROW(Y7:Y46)+1))</f>
        <v>0</v>
      </c>
      <c r="Z48" s="392">
        <f t="array" ref="Z48">ABS(INDEX($A7:$A46,MATCH("Poznań Główny",$B7:$B46,0))-INDEX($A7:$A46, MAX(IF(ISBLANK(Z7:Z46), 0, ROW(Z7:Z46))) - ROW(Z7:Z46)+1))</f>
        <v>0</v>
      </c>
      <c r="AA48" s="392">
        <f t="array" ref="AA48">ABS(INDEX($A7:$A46,MATCH("Poznań Główny",$B7:$B46,0))-INDEX($A7:$A46, MAX(IF(ISBLANK(AA7:AA46), 0, ROW(AA7:AA46))) - ROW(AA7:AA46)+1))</f>
        <v>0</v>
      </c>
      <c r="AB48" s="392" t="e">
        <f t="array" ref="AB48">ABS(INDEX($A7:$A46,MATCH("Poznań Główny",$B7:$B46,0))-INDEX($A7:$A46, MAX(IF(ISBLANK(AB7:AB46), 0, ROW(AB7:AB46))) - ROW(AB7:AB46)+1))</f>
        <v>#VALUE!</v>
      </c>
      <c r="AC48" s="392" t="e">
        <f t="array" ref="AC48">ABS(INDEX($A7:$A46,MATCH("Poznań Główny",$B7:$B46,0))-INDEX($A7:$A46, MAX(IF(ISBLANK(AC7:AC46), 0, ROW(AC7:AC46))) - ROW(AC7:AC46)+1))</f>
        <v>#VALUE!</v>
      </c>
      <c r="AD48" s="392" t="e">
        <f t="array" ref="AD48">ABS(INDEX($A7:$A46,MATCH("Poznań Główny",$B7:$B46,0))-INDEX($A7:$A46, MAX(IF(ISBLANK(AD7:AD46), 0, ROW(AD7:AD46))) - ROW(AD7:AD46)+1))</f>
        <v>#VALUE!</v>
      </c>
      <c r="AE48" s="392" t="e">
        <f t="array" ref="AE48">ABS(INDEX($A7:$A46,MATCH("Poznań Główny",$B7:$B46,0))-INDEX($A7:$A46, MAX(IF(ISBLANK(AE7:AE46), 0, ROW(AE7:AE46))) - ROW(AE7:AE46)+1))</f>
        <v>#VALUE!</v>
      </c>
      <c r="AF48" s="392" t="e">
        <f t="array" ref="AF48">ABS(INDEX($A7:$A46,MATCH("Poznań Główny",$B7:$B46,0))-INDEX($A7:$A46, MAX(IF(ISBLANK(AF7:AF46), 0, ROW(AF7:AF46))) - ROW(AF7:AF46)+1))</f>
        <v>#VALUE!</v>
      </c>
      <c r="AG48" s="392" t="e">
        <f t="array" ref="AG48">ABS(INDEX($A7:$A46,MATCH("Poznań Główny",$B7:$B46,0))-INDEX($A7:$A46, MAX(IF(ISBLANK(AG7:AG46), 0, ROW(AG7:AG46))) - ROW(AG7:AG46)+1))</f>
        <v>#VALUE!</v>
      </c>
      <c r="AH48" s="392" t="e">
        <f t="array" ref="AH48">ABS(INDEX($A7:$A46,MATCH("Poznań Główny",$B7:$B46,0))-INDEX($A7:$A46, MAX(IF(ISBLANK(AH7:AH46), 0, ROW(AH7:AH46))) - ROW(AH7:AH46)+1))</f>
        <v>#VALUE!</v>
      </c>
      <c r="AI48" s="392" t="e">
        <f t="array" ref="AI48">ABS(INDEX($A7:$A46,MATCH("Poznań Główny",$B7:$B46,0))-INDEX($A7:$A46, MAX(IF(ISBLANK(AI7:AI46), 0, ROW(AI7:AI46))) - ROW(AI7:AI46)+1))</f>
        <v>#VALUE!</v>
      </c>
      <c r="AJ48" s="392" t="e">
        <f t="array" ref="AJ48">ABS(INDEX($A7:$A46,MATCH("Poznań Główny",$B7:$B46,0))-INDEX($A7:$A46, MAX(IF(ISBLANK(AJ7:AJ46), 0, ROW(AJ7:AJ46))) - ROW(AJ7:AJ46)+1))</f>
        <v>#VALUE!</v>
      </c>
      <c r="AK48" s="392" t="e">
        <f t="array" ref="AK48">ABS(INDEX($A7:$A46,MATCH("Poznań Główny",$B7:$B46,0))-INDEX($A7:$A46, MAX(IF(ISBLANK(AK7:AK46), 0, ROW(AK7:AK46))) - ROW(AK7:AK46)+1))</f>
        <v>#VALUE!</v>
      </c>
      <c r="AL48" s="392" t="e">
        <f t="array" ref="AL48">ABS(INDEX($A7:$A46,MATCH("Poznań Główny",$B7:$B46,0))-INDEX($A7:$A46, MAX(IF(ISBLANK(AL7:AL46), 0, ROW(AL7:AL46))) - ROW(AL7:AL46)+1))</f>
        <v>#VALUE!</v>
      </c>
      <c r="AM48" s="392" t="e">
        <f t="array" ref="AM48">ABS(INDEX($A7:$A46,MATCH("Poznań Główny",$B7:$B46,0))-INDEX($A7:$A46, MAX(IF(ISBLANK(AM7:AM46), 0, ROW(AM7:AM46))) - ROW(AM7:AM46)+1))</f>
        <v>#VALUE!</v>
      </c>
      <c r="AN48" s="392" t="e">
        <f t="array" ref="AN48">ABS(INDEX($A7:$A46,MATCH("Poznań Główny",$B7:$B46,0))-INDEX($A7:$A46, MAX(IF(ISBLANK(AN7:AN46), 0, ROW(AN7:AN46))) - ROW(AN7:AN46)+1))</f>
        <v>#VALUE!</v>
      </c>
      <c r="AO48" s="392" t="e">
        <f t="array" ref="AO48">ABS(INDEX($A7:$A46,MATCH("Poznań Główny",$B7:$B46,0))-INDEX($A7:$A46, MAX(IF(ISBLANK(AO7:AO46), 0, ROW(AO7:AO46))) - ROW(AO7:AO46)+1))</f>
        <v>#VALUE!</v>
      </c>
      <c r="AP48" s="392" t="e">
        <f t="array" ref="AP48">ABS(INDEX($A7:$A46,MATCH("Poznań Główny",$B7:$B46,0))-INDEX($A7:$A46, MAX(IF(ISBLANK(AP7:AP46), 0, ROW(AP7:AP46))) - ROW(AP7:AP46)+1))</f>
        <v>#VALUE!</v>
      </c>
      <c r="AQ48" s="392" t="e">
        <f t="array" ref="AQ48">ABS(INDEX($A7:$A46,MATCH("Poznań Główny",$B7:$B46,0))-INDEX($A7:$A46, MAX(IF(ISBLANK(AQ7:AQ46), 0, ROW(AQ7:AQ46))) - ROW(AQ7:AQ46)+1))</f>
        <v>#VALUE!</v>
      </c>
      <c r="AR48" s="392" t="e">
        <f t="array" ref="AR48">ABS(INDEX($A7:$A46,MATCH("Poznań Główny",$B7:$B46,0))-INDEX($A7:$A46, MAX(IF(ISBLANK(AR7:AR46), 0, ROW(AR7:AR46))) - ROW(AR7:AR46)+1))</f>
        <v>#VALUE!</v>
      </c>
      <c r="AS48" s="392" t="e">
        <f t="array" ref="AS48">ABS(INDEX($A7:$A46,MATCH("Poznań Główny",$B7:$B46,0))-INDEX($A7:$A46, MAX(IF(ISBLANK(AS7:AS46), 0, ROW(AS7:AS46))) - ROW(AS7:AS46)+1))</f>
        <v>#VALUE!</v>
      </c>
      <c r="AT48" s="392" t="e">
        <f t="array" ref="AT48">ABS(INDEX($A7:$A46,MATCH("Poznań Główny",$B7:$B46,0))-INDEX($A7:$A46, MAX(IF(ISBLANK(AT7:AT46), 0, ROW(AT7:AT46))) - ROW(AT7:AT46)+1))</f>
        <v>#VALUE!</v>
      </c>
      <c r="AU48" s="392" t="e">
        <f t="array" ref="AU48">ABS(INDEX($A7:$A46,MATCH("Poznań Główny",$B7:$B46,0))-INDEX($A7:$A46, MAX(IF(ISBLANK(AU7:AU46), 0, ROW(AU7:AU46))) - ROW(AU7:AU46)+1))</f>
        <v>#VALUE!</v>
      </c>
      <c r="AV48" s="392" t="e">
        <f t="array" ref="AV48">ABS(INDEX($A7:$A46,MATCH("Poznań Główny",$B7:$B46,0))-INDEX($A7:$A46, MAX(IF(ISBLANK(AV7:AV46), 0, ROW(AV7:AV46))) - ROW(AV7:AV46)+1))</f>
        <v>#VALUE!</v>
      </c>
      <c r="AW48" s="392" t="e">
        <f t="array" ref="AW48">ABS(INDEX($A7:$A46,MATCH("Poznań Główny",$B7:$B46,0))-INDEX($A7:$A46, MAX(IF(ISBLANK(AW7:AW46), 0, ROW(AW7:AW46))) - ROW(AW7:AW46)+1))</f>
        <v>#VALUE!</v>
      </c>
      <c r="AX48" s="392" t="e">
        <f t="array" ref="AX48">ABS(INDEX($A7:$A46,MATCH("Poznań Główny",$B7:$B46,0))-INDEX($A7:$A46, MAX(IF(ISBLANK(AX7:AX46), 0, ROW(AX7:AX46))) - ROW(AX7:AX46)+1))</f>
        <v>#VALUE!</v>
      </c>
      <c r="AY48" s="392" t="e">
        <f t="array" ref="AY48">ABS(INDEX($A7:$A46,MATCH("Poznań Główny",$B7:$B46,0))-INDEX($A7:$A46, MAX(IF(ISBLANK(AY7:AY46), 0, ROW(AY7:AY46))) - ROW(AY7:AY46)+1))</f>
        <v>#VALUE!</v>
      </c>
      <c r="AZ48" s="392" t="e">
        <f t="array" ref="AZ48">ABS(INDEX($A7:$A46,MATCH("Poznań Główny",$B7:$B46,0))-INDEX($A7:$A46, MAX(IF(ISBLANK(AZ7:AZ46), 0, ROW(AZ7:AZ46))) - ROW(AZ7:AZ46)+1))</f>
        <v>#VALUE!</v>
      </c>
      <c r="BA48" s="392" t="e">
        <f t="array" ref="BA48">ABS(INDEX($A7:$A46,MATCH("Poznań Główny",$B7:$B46,0))-INDEX($A7:$A46, MAX(IF(ISBLANK(BA7:BA46), 0, ROW(BA7:BA46))) - ROW(BA7:BA46)+1))</f>
        <v>#VALUE!</v>
      </c>
      <c r="BB48" s="392" t="e">
        <f t="array" ref="BB48">ABS(INDEX($A7:$A46,MATCH("Poznań Główny",$B7:$B46,0))-INDEX($A7:$A46, MAX(IF(ISBLANK(BB7:BB46), 0, ROW(BB7:BB46))) - ROW(BB7:BB46)+1))</f>
        <v>#VALUE!</v>
      </c>
      <c r="BC48" s="392" t="e">
        <f t="array" ref="BC48">ABS(INDEX($A7:$A46,MATCH("Poznań Główny",$B7:$B46,0))-INDEX($A7:$A46, MAX(IF(ISBLANK(BC7:BC46), 0, ROW(BC7:BC46))) - ROW(BC7:BC46)+1))</f>
        <v>#VALUE!</v>
      </c>
      <c r="BD48" s="392" t="e">
        <f t="array" ref="BD48">ABS(INDEX($A7:$A46,MATCH("Poznań Główny",$B7:$B46,0))-INDEX($A7:$A46, MAX(IF(ISBLANK(BD7:BD46), 0, ROW(BD7:BD46))) - ROW(BD7:BD46)+1))</f>
        <v>#VALUE!</v>
      </c>
      <c r="BE48" s="392" t="e">
        <f t="array" ref="BE48">ABS(INDEX($A7:$A46,MATCH("Poznań Główny",$B7:$B46,0))-INDEX($A7:$A46, MAX(IF(ISBLANK(BE7:BE46), 0, ROW(BE7:BE46))) - ROW(BE7:BE46)+1))</f>
        <v>#VALUE!</v>
      </c>
      <c r="BF48" s="392" t="e">
        <f t="array" ref="BF48">ABS(INDEX($A7:$A46,MATCH("Poznań Główny",$B7:$B46,0))-INDEX($A7:$A46, MAX(IF(ISBLANK(BF7:BF46), 0, ROW(BF7:BF46))) - ROW(BF7:BF46)+1))</f>
        <v>#VALUE!</v>
      </c>
      <c r="BG48" s="392" t="e">
        <f t="array" ref="BG48">ABS(INDEX($A7:$A46,MATCH("Poznań Główny",$B7:$B46,0))-INDEX($A7:$A46, MAX(IF(ISBLANK(BG7:BG46), 0, ROW(BG7:BG46))) - ROW(BG7:BG46)+1))</f>
        <v>#VALUE!</v>
      </c>
      <c r="BH48" s="392" t="e">
        <f t="array" ref="BH48">ABS(INDEX($A7:$A46,MATCH("Poznań Główny",$B7:$B46,0))-INDEX($A7:$A46, MAX(IF(ISBLANK(BH7:BH46), 0, ROW(BH7:BH46))) - ROW(BH7:BH46)+1))</f>
        <v>#VALUE!</v>
      </c>
      <c r="BI48" s="392" t="e">
        <f t="array" ref="BI48">ABS(INDEX($A7:$A46,MATCH("Poznań Główny",$B7:$B46,0))-INDEX($A7:$A46, MAX(IF(ISBLANK(BI7:BI46), 0, ROW(BI7:BI46))) - ROW(BI7:BI46)+1))</f>
        <v>#VALUE!</v>
      </c>
      <c r="BJ48" s="392" t="e">
        <f t="array" ref="BJ48">ABS(INDEX($A7:$A46,MATCH("Poznań Główny",$B7:$B46,0))-INDEX($A7:$A46, MAX(IF(ISBLANK(BJ7:BJ46), 0, ROW(BJ7:BJ46))) - ROW(BJ7:BJ46)+1))</f>
        <v>#VALUE!</v>
      </c>
      <c r="BK48" s="392" t="e">
        <f t="array" ref="BK48">ABS(INDEX($A7:$A46,MATCH("Poznań Główny",$B7:$B46,0))-INDEX($A7:$A46, MAX(IF(ISBLANK(BK7:BK46), 0, ROW(BK7:BK46))) - ROW(BK7:BK46)+1))</f>
        <v>#VALUE!</v>
      </c>
      <c r="BL48" s="392" t="e">
        <f t="array" ref="BL48">ABS(INDEX($A7:$A46,MATCH("Poznań Główny",$B7:$B46,0))-INDEX($A7:$A46, MAX(IF(ISBLANK(BL7:BL46), 0, ROW(BL7:BL46))) - ROW(BL7:BL46)+1))</f>
        <v>#VALUE!</v>
      </c>
      <c r="BM48" s="392" t="e">
        <f t="array" ref="BM48">ABS(INDEX($A7:$A46,MATCH("Poznań Główny",$B7:$B46,0))-INDEX($A7:$A46, MAX(IF(ISBLANK(BM7:BM46), 0, ROW(BM7:BM46))) - ROW(BM7:BM46)+1))</f>
        <v>#VALUE!</v>
      </c>
      <c r="BN48" s="392" t="e">
        <f t="array" ref="BN48">ABS(INDEX($A7:$A46,MATCH("Poznań Główny",$B7:$B46,0))-INDEX($A7:$A46, MAX(IF(ISBLANK(BN7:BN46), 0, ROW(BN7:BN46))) - ROW(BN7:BN46)+1))</f>
        <v>#VALUE!</v>
      </c>
      <c r="BO48" s="392" t="e">
        <f t="array" ref="BO48">ABS(INDEX($A7:$A46,MATCH("Poznań Główny",$B7:$B46,0))-INDEX($A7:$A46, MAX(IF(ISBLANK(BO7:BO46), 0, ROW(BO7:BO46))) - ROW(BO7:BO46)+1))</f>
        <v>#VALUE!</v>
      </c>
      <c r="BP48" s="392" t="e">
        <f t="array" ref="BP48">ABS(INDEX($A7:$A46,MATCH("Poznań Główny",$B7:$B46,0))-INDEX($A7:$A46, MAX(IF(ISBLANK(BP7:BP46), 0, ROW(BP7:BP46))) - ROW(BP7:BP46)+1))</f>
        <v>#VALUE!</v>
      </c>
      <c r="BQ48" s="392" t="e">
        <f t="array" ref="BQ48">ABS(INDEX($A7:$A46,MATCH("Poznań Główny",$B7:$B46,0))-INDEX($A7:$A46, MAX(IF(ISBLANK(BQ7:BQ46), 0, ROW(BQ7:BQ46))) - ROW(BQ7:BQ46)+1))</f>
        <v>#VALUE!</v>
      </c>
      <c r="BR48" s="392" t="e">
        <f t="array" ref="BR48">ABS(INDEX($A7:$A46,MATCH("Poznań Główny",$B7:$B46,0))-INDEX($A7:$A46, MAX(IF(ISBLANK(BR7:BR46), 0, ROW(BR7:BR46))) - ROW(BR7:BR46)+1))</f>
        <v>#VALUE!</v>
      </c>
      <c r="BS48" s="392" t="e">
        <f t="array" ref="BS48">ABS(INDEX($A7:$A46,MATCH("Poznań Główny",$B7:$B46,0))-INDEX($A7:$A46, MAX(IF(ISBLANK(BS7:BS46), 0, ROW(BS7:BS46))) - ROW(BS7:BS46)+1))</f>
        <v>#VALUE!</v>
      </c>
      <c r="BT48" s="392" t="e">
        <f t="array" ref="BT48">ABS(INDEX($A7:$A46,MATCH("Poznań Główny",$B7:$B46,0))-INDEX($A7:$A46, MAX(IF(ISBLANK(BT7:BT46), 0, ROW(BT7:BT46))) - ROW(BT7:BT46)+1))</f>
        <v>#VALUE!</v>
      </c>
      <c r="BU48" s="392" t="e">
        <f t="array" ref="BU48">ABS(INDEX($A7:$A46,MATCH("Poznań Główny",$B7:$B46,0))-INDEX($A7:$A46, MAX(IF(ISBLANK(BU7:BU46), 0, ROW(BU7:BU46))) - ROW(BU7:BU46)+1))</f>
        <v>#VALUE!</v>
      </c>
      <c r="BV48" s="392" t="e">
        <f t="array" ref="BV48">ABS(INDEX($A7:$A46,MATCH("Poznań Główny",$B7:$B46,0))-INDEX($A7:$A46, MAX(IF(ISBLANK(BV7:BV46), 0, ROW(BV7:BV46))) - ROW(BV7:BV46)+1))</f>
        <v>#VALUE!</v>
      </c>
      <c r="BW48" s="392" t="e">
        <f t="array" ref="BW48">ABS(INDEX($A7:$A46,MATCH("Poznań Główny",$B7:$B46,0))-INDEX($A7:$A46, MAX(IF(ISBLANK(BW7:BW46), 0, ROW(BW7:BW46))) - ROW(BW7:BW46)+1))</f>
        <v>#VALUE!</v>
      </c>
      <c r="BX48" s="392" t="e">
        <f t="array" ref="BX48">ABS(INDEX($A7:$A46,MATCH("Poznań Główny",$B7:$B46,0))-INDEX($A7:$A46, MAX(IF(ISBLANK(BX7:BX46), 0, ROW(BX7:BX46))) - ROW(BX7:BX46)+1))</f>
        <v>#VALUE!</v>
      </c>
      <c r="BY48" s="392" t="e">
        <f t="array" ref="BY48">ABS(INDEX($A7:$A46,MATCH("Poznań Główny",$B7:$B46,0))-INDEX($A7:$A46, MAX(IF(ISBLANK(BY7:BY46), 0, ROW(BY7:BY46))) - ROW(BY7:BY46)+1))</f>
        <v>#VALUE!</v>
      </c>
      <c r="BZ48" s="392" t="e">
        <f t="array" ref="BZ48">ABS(INDEX($A7:$A46,MATCH("Poznań Główny",$B7:$B46,0))-INDEX($A7:$A46, MAX(IF(ISBLANK(BZ7:BZ46), 0, ROW(BZ7:BZ46))) - ROW(BZ7:BZ46)+1))</f>
        <v>#VALUE!</v>
      </c>
      <c r="CA48" s="392" t="e">
        <f t="array" ref="CA48">ABS(INDEX($A7:$A46,MATCH("Poznań Główny",$B7:$B46,0))-INDEX($A7:$A46, MAX(IF(ISBLANK(CA7:CA46), 0, ROW(CA7:CA46))) - ROW(CA7:CA46)+1))</f>
        <v>#VALUE!</v>
      </c>
      <c r="CB48" s="392" t="e">
        <f t="array" ref="CB48">ABS(INDEX($A7:$A46,MATCH("Poznań Główny",$B7:$B46,0))-INDEX($A7:$A46, MAX(IF(ISBLANK(CB7:CB46), 0, ROW(CB7:CB46))) - ROW(CB7:CB46)+1))</f>
        <v>#VALUE!</v>
      </c>
      <c r="CC48" s="392" t="e">
        <f t="array" ref="CC48">ABS(INDEX($A7:$A46,MATCH("Poznań Główny",$B7:$B46,0))-INDEX($A7:$A46, MAX(IF(ISBLANK(CC7:CC46), 0, ROW(CC7:CC46))) - ROW(CC7:CC46)+1))</f>
        <v>#VALUE!</v>
      </c>
      <c r="CD48" s="392" t="e">
        <f t="array" ref="CD48">ABS(INDEX($A7:$A46,MATCH("Poznań Główny",$B7:$B46,0))-INDEX($A7:$A46, MAX(IF(ISBLANK(CD7:CD46), 0, ROW(CD7:CD46))) - ROW(CD7:CD46)+1))</f>
        <v>#VALUE!</v>
      </c>
      <c r="CE48" s="392" t="e">
        <f t="array" ref="CE48">ABS(INDEX($A7:$A46,MATCH("Poznań Główny",$B7:$B46,0))-INDEX($A7:$A46, MAX(IF(ISBLANK(CE7:CE46), 0, ROW(CE7:CE46))) - ROW(CE7:CE46)+1))</f>
        <v>#VALUE!</v>
      </c>
      <c r="CF48" s="392" t="e">
        <f t="array" ref="CF48">ABS(INDEX($A7:$A46,MATCH("Poznań Główny",$B7:$B46,0))-INDEX($A7:$A46, MAX(IF(ISBLANK(CF7:CF46), 0, ROW(CF7:CF46))) - ROW(CF7:CF46)+1))</f>
        <v>#VALUE!</v>
      </c>
      <c r="CG48" s="392" t="e">
        <f t="array" ref="CG48">ABS(INDEX($A7:$A46,MATCH("Poznań Główny",$B7:$B46,0))-INDEX($A7:$A46, MAX(IF(ISBLANK(CG7:CG46), 0, ROW(CG7:CG46))) - ROW(CG7:CG46)+1))</f>
        <v>#VALUE!</v>
      </c>
      <c r="CH48" s="392" t="e">
        <f t="array" ref="CH48">ABS(INDEX($A7:$A46,MATCH("Poznań Główny",$B7:$B46,0))-INDEX($A7:$A46, MAX(IF(ISBLANK(CH7:CH46), 0, ROW(CH7:CH46))) - ROW(CH7:CH46)+1))</f>
        <v>#VALUE!</v>
      </c>
      <c r="CI48" s="392" t="e">
        <f t="array" ref="CI48">ABS(INDEX($A7:$A46,MATCH("Poznań Główny",$B7:$B46,0))-INDEX($A7:$A46, MAX(IF(ISBLANK(CI7:CI46), 0, ROW(CI7:CI46))) - ROW(CI7:CI46)+1))</f>
        <v>#VALUE!</v>
      </c>
      <c r="CJ48" s="392" t="e">
        <f t="array" ref="CJ48">ABS(INDEX($A7:$A46,MATCH("Poznań Główny",$B7:$B46,0))-INDEX($A7:$A46, MAX(IF(ISBLANK(CJ7:CJ46), 0, ROW(CJ7:CJ46))) - ROW(CJ7:CJ46)+1))</f>
        <v>#VALUE!</v>
      </c>
      <c r="CK48" s="392" t="e">
        <f t="array" ref="CK48">ABS(INDEX($A7:$A46,MATCH("Poznań Główny",$B7:$B46,0))-INDEX($A7:$A46, MAX(IF(ISBLANK(CK7:CK46), 0, ROW(CK7:CK46))) - ROW(CK7:CK46)+1))</f>
        <v>#VALUE!</v>
      </c>
      <c r="CL48" s="392" t="e">
        <f t="array" ref="CL48">ABS(INDEX($A7:$A46,MATCH("Poznań Główny",$B7:$B46,0))-INDEX($A7:$A46, MAX(IF(ISBLANK(CL7:CL46), 0, ROW(CL7:CL46))) - ROW(CL7:CL46)+1))</f>
        <v>#VALUE!</v>
      </c>
      <c r="CM48" s="392">
        <f t="array" ref="CM48">ABS(INDEX($A7:$A46,MATCH("Poznań Główny",$B7:$B46,0))-INDEX($A7:$A46, MAX(IF(ISBLANK(CM7:CM46), 0, ROW(CM7:CM46))) - ROW(CM7:CM46)+1))</f>
        <v>0</v>
      </c>
      <c r="CN48" s="392"/>
      <c r="CO48" s="392"/>
      <c r="CP48" s="392"/>
      <c r="CQ48" s="392"/>
      <c r="CR48" s="392"/>
      <c r="CS48" s="392">
        <f t="array" ref="CS48">ABS(INDEX($A7:$A46,MATCH("Poznań Główny",$B7:$B46,0))-INDEX($A7:$A46, MAX(IF(ISBLANK(CS7:CS46), 0, ROW(CS7:CS46))) - ROW(CS7:CS46)+1))</f>
        <v>0</v>
      </c>
      <c r="CT48" s="392">
        <f t="array" ref="CT48">ABS(INDEX($A7:$A46,MATCH("Poznań Główny",$B7:$B46,0))-INDEX($A7:$A46, MAX(IF(ISBLANK(CT7:CT46), 0, ROW(CT7:CT46))) - ROW(CT7:CT46)+1))</f>
        <v>0</v>
      </c>
      <c r="CU48" s="392">
        <f t="array" ref="CU48">ABS(INDEX($A7:$A46,MATCH("Poznań Główny",$B7:$B46,0))-INDEX($A7:$A46, MAX(IF(ISBLANK(CU7:CU46), 0, ROW(CU7:CU46))) - ROW(CU7:CU46)+1))</f>
        <v>0</v>
      </c>
      <c r="CV48" s="392">
        <f t="array" ref="CV48">ABS(INDEX($A7:$A46,MATCH("Poznań Główny",$B7:$B46,0))-INDEX($A7:$A46, MAX(IF(ISBLANK(CV7:CV46), 0, ROW(CV7:CV46))) - ROW(CV7:CV46)+1))</f>
        <v>0</v>
      </c>
      <c r="CW48" s="392">
        <f t="array" ref="CW48">ABS(INDEX($A7:$A46,MATCH("Poznań Główny",$B7:$B46,0))-INDEX($A7:$A46, MAX(IF(ISBLANK(CW7:CW46), 0, ROW(CW7:CW46))) - ROW(CW7:CW46)+1))</f>
        <v>0</v>
      </c>
      <c r="CX48" s="392">
        <f t="array" ref="CX48">ABS(INDEX($A7:$A46,MATCH("Poznań Główny",$B7:$B46,0))-INDEX($A7:$A46, MAX(IF(ISBLANK(CX7:CX46), 0, ROW(CX7:CX46))) - ROW(CX7:CX46)+1))</f>
        <v>0</v>
      </c>
      <c r="CY48" s="392">
        <f t="array" ref="CY48">ABS(INDEX($A7:$A46,MATCH("Poznań Główny",$B7:$B46,0))-INDEX($A7:$A46, MAX(IF(ISBLANK(CY7:CY46), 0, ROW(CY7:CY46))) - ROW(CY7:CY46)+1))</f>
        <v>0</v>
      </c>
      <c r="CZ48" s="392">
        <f t="array" ref="CZ48">ABS(INDEX($A7:$A46,MATCH("Poznań Główny",$B7:$B46,0))-INDEX($A7:$A46, MAX(IF(ISBLANK(CZ7:CZ46), 0, ROW(CZ7:CZ46))) - ROW(CZ7:CZ46)+1))</f>
        <v>0</v>
      </c>
      <c r="DA48" s="392">
        <f t="array" ref="DA48">ABS(INDEX($A7:$A46,MATCH("Poznań Główny",$B7:$B46,0))-INDEX($A7:$A46, MAX(IF(ISBLANK(DA7:DA46), 0, ROW(DA7:DA46))) - ROW(DA7:DA46)+1))</f>
        <v>0</v>
      </c>
      <c r="DB48" s="392">
        <f t="array" ref="DB48">ABS(INDEX($A7:$A46,MATCH("Poznań Główny",$B7:$B46,0))-INDEX($A7:$A46, MAX(IF(ISBLANK(DB7:DB46), 0, ROW(DB7:DB46))) - ROW(DB7:DB46)+1))</f>
        <v>0</v>
      </c>
      <c r="DC48" s="392">
        <f t="array" ref="DC48">ABS(INDEX($A7:$A46,MATCH("Poznań Główny",$B7:$B46,0))-INDEX($A7:$A46, MAX(IF(ISBLANK(DC7:DC46), 0, ROW(DC7:DC46))) - ROW(DC7:DC46)+1))</f>
        <v>0</v>
      </c>
      <c r="DD48" s="392">
        <f t="array" ref="DD48">ABS(INDEX($A7:$A46,MATCH("Poznań Główny",$B7:$B46,0))-INDEX($A7:$A46, MAX(IF(ISBLANK(DD7:DD46), 0, ROW(DD7:DD46))) - ROW(DD7:DD46)+1))</f>
        <v>0</v>
      </c>
      <c r="DE48" s="392">
        <f t="array" ref="DE48">ABS(INDEX($A7:$A46,MATCH("Poznań Główny",$B7:$B46,0))-INDEX($A7:$A46, MAX(IF(ISBLANK(DE7:DE46), 0, ROW(DE7:DE46))) - ROW(DE7:DE46)+1))</f>
        <v>0</v>
      </c>
      <c r="DF48" s="392">
        <f t="array" ref="DF48">ABS(INDEX($A7:$A46,MATCH("Poznań Główny",$B7:$B46,0))-INDEX($A7:$A46, MAX(IF(ISBLANK(DF7:DF46), 0, ROW(DF7:DF46))) - ROW(DF7:DF46)+1))</f>
        <v>0</v>
      </c>
      <c r="DG48" s="392">
        <f t="array" ref="DG48">ABS(INDEX($A7:$A46,MATCH("Poznań Główny",$B7:$B46,0))-INDEX($A7:$A46, MAX(IF(ISBLANK(DG7:DG46), 0, ROW(DG7:DG46))) - ROW(DG7:DG46)+1))</f>
        <v>0</v>
      </c>
      <c r="DH48" s="392">
        <f t="array" ref="DH48">ABS(INDEX($A7:$A46,MATCH("Poznań Główny",$B7:$B46,0))-INDEX($A7:$A46, MAX(IF(ISBLANK(DH7:DH46), 0, ROW(DH7:DH46))) - ROW(DH7:DH46)+1))</f>
        <v>0</v>
      </c>
      <c r="DI48" s="392">
        <f t="array" ref="DI48">ABS(INDEX($A7:$A46,MATCH("Poznań Główny",$B7:$B46,0))-INDEX($A7:$A46, MAX(IF(ISBLANK(DI7:DI46), 0, ROW(DI7:DI46))) - ROW(DI7:DI46)+1))</f>
        <v>0</v>
      </c>
      <c r="DJ48" s="392">
        <f t="array" ref="DJ48">ABS(INDEX($A7:$A46,MATCH("Poznań Główny",$B7:$B46,0))-INDEX($A7:$A46, MAX(IF(ISBLANK(DJ7:DJ46), 0, ROW(DJ7:DJ46))) - ROW(DJ7:DJ46)+1))</f>
        <v>0</v>
      </c>
      <c r="DK48" s="392">
        <f t="array" ref="DK48">ABS(INDEX($A7:$A46,MATCH("Poznań Główny",$B7:$B46,0))-INDEX($A7:$A46, MAX(IF(ISBLANK(DK7:DK46), 0, ROW(DK7:DK46))) - ROW(DK7:DK46)+1))</f>
        <v>0</v>
      </c>
      <c r="DL48" s="392">
        <f t="array" ref="DL48">ABS(INDEX($A7:$A46,MATCH("Poznań Główny",$B7:$B46,0))-INDEX($A7:$A46, MAX(IF(ISBLANK(DL7:DL46), 0, ROW(DL7:DL46))) - ROW(DL7:DL46)+1))</f>
        <v>0</v>
      </c>
      <c r="DM48" s="392">
        <f t="array" ref="DM48">ABS(INDEX($A7:$A46,MATCH("Poznań Główny",$B7:$B46,0))-INDEX($A7:$A46, MAX(IF(ISBLANK(DM7:DM46), 0, ROW(DM7:DM46))) - ROW(DM7:DM46)+1))</f>
        <v>0</v>
      </c>
      <c r="DN48" s="392">
        <f t="array" ref="DN48">ABS(INDEX($A7:$A46,MATCH("Poznań Główny",$B7:$B46,0))-INDEX($A7:$A46, MAX(IF(ISBLANK(DN7:DN46), 0, ROW(DN7:DN46))) - ROW(DN7:DN46)+1))</f>
        <v>0</v>
      </c>
      <c r="DO48" s="392">
        <f t="array" ref="DO48">ABS(INDEX($A7:$A46,MATCH("Poznań Główny",$B7:$B46,0))-INDEX($A7:$A46, MAX(IF(ISBLANK(DO7:DO46), 0, ROW(DO7:DO46))) - ROW(DO7:DO46)+1))</f>
        <v>0</v>
      </c>
      <c r="DP48" s="392">
        <f t="array" ref="DP48">ABS(INDEX($A7:$A46,MATCH("Poznań Główny",$B7:$B46,0))-INDEX($A7:$A46, MAX(IF(ISBLANK(DP7:DP46), 0, ROW(DP7:DP46))) - ROW(DP7:DP46)+1))</f>
        <v>0</v>
      </c>
      <c r="DQ48" s="392">
        <f t="array" ref="DQ48">ABS(INDEX($A7:$A46,MATCH("Poznań Główny",$B7:$B46,0))-INDEX($A7:$A46, MAX(IF(ISBLANK(DQ7:DQ46), 0, ROW(DQ7:DQ46))) - ROW(DQ7:DQ46)+1))</f>
        <v>0</v>
      </c>
      <c r="DR48" s="392" t="e">
        <f t="array" ref="DR48">ABS(INDEX($A7:$A46,MATCH("Poznań Główny",$B7:$B46,0))-INDEX($A7:$A46, MAX(IF(ISBLANK(DR7:DR46), 0, ROW(DR7:DR46))) - ROW(DR7:DR46)+1))</f>
        <v>#VALUE!</v>
      </c>
      <c r="DS48" s="392" t="e">
        <f t="array" ref="DS48">ABS(INDEX($A7:$A46,MATCH("Poznań Główny",$B7:$B46,0))-INDEX($A7:$A46, MAX(IF(ISBLANK(DS7:DS46), 0, ROW(DS7:DS46))) - ROW(DS7:DS46)+1))</f>
        <v>#VALUE!</v>
      </c>
      <c r="DT48" s="392" t="e">
        <f t="array" ref="DT48">ABS(INDEX($A7:$A46,MATCH("Poznań Główny",$B7:$B46,0))-INDEX($A7:$A46, MAX(IF(ISBLANK(DT7:DT46), 0, ROW(DT7:DT46))) - ROW(DT7:DT46)+1))</f>
        <v>#VALUE!</v>
      </c>
      <c r="DU48" s="392" t="e">
        <f t="array" ref="DU48">ABS(INDEX($A7:$A46,MATCH("Poznań Główny",$B7:$B46,0))-INDEX($A7:$A46, MAX(IF(ISBLANK(DU7:DU46), 0, ROW(DU7:DU46))) - ROW(DU7:DU46)+1))</f>
        <v>#VALUE!</v>
      </c>
      <c r="DV48" s="392" t="e">
        <f t="array" ref="DV48">ABS(INDEX($A7:$A46,MATCH("Poznań Główny",$B7:$B46,0))-INDEX($A7:$A46, MAX(IF(ISBLANK(DV7:DV46), 0, ROW(DV7:DV46))) - ROW(DV7:DV46)+1))</f>
        <v>#VALUE!</v>
      </c>
      <c r="DW48" s="392" t="e">
        <f t="array" ref="DW48">ABS(INDEX($A7:$A46,MATCH("Poznań Główny",$B7:$B46,0))-INDEX($A7:$A46, MAX(IF(ISBLANK(DW7:DW46), 0, ROW(DW7:DW46))) - ROW(DW7:DW46)+1))</f>
        <v>#VALUE!</v>
      </c>
      <c r="DX48" s="392" t="e">
        <f t="array" ref="DX48">ABS(INDEX($A7:$A46,MATCH("Poznań Główny",$B7:$B46,0))-INDEX($A7:$A46, MAX(IF(ISBLANK(DX7:DX46), 0, ROW(DX7:DX46))) - ROW(DX7:DX46)+1))</f>
        <v>#VALUE!</v>
      </c>
      <c r="DY48" s="392" t="e">
        <f t="array" ref="DY48">ABS(INDEX($A7:$A46,MATCH("Poznań Główny",$B7:$B46,0))-INDEX($A7:$A46, MAX(IF(ISBLANK(DY7:DY46), 0, ROW(DY7:DY46))) - ROW(DY7:DY46)+1))</f>
        <v>#VALUE!</v>
      </c>
      <c r="DZ48" s="392" t="e">
        <f t="array" ref="DZ48">ABS(INDEX($A7:$A46,MATCH("Poznań Główny",$B7:$B46,0))-INDEX($A7:$A46, MAX(IF(ISBLANK(DZ7:DZ46), 0, ROW(DZ7:DZ46))) - ROW(DZ7:DZ46)+1))</f>
        <v>#VALUE!</v>
      </c>
      <c r="EA48" s="392" t="e">
        <f t="array" ref="EA48">ABS(INDEX($A7:$A46,MATCH("Poznań Główny",$B7:$B46,0))-INDEX($A7:$A46, MAX(IF(ISBLANK(EA7:EA46), 0, ROW(EA7:EA46))) - ROW(EA7:EA46)+1))</f>
        <v>#VALUE!</v>
      </c>
      <c r="EB48" s="392" t="e">
        <f t="array" ref="EB48">ABS(INDEX($A7:$A46,MATCH("Poznań Główny",$B7:$B46,0))-INDEX($A7:$A46, MAX(IF(ISBLANK(EB7:EB46), 0, ROW(EB7:EB46))) - ROW(EB7:EB46)+1))</f>
        <v>#VALUE!</v>
      </c>
      <c r="EC48" s="392" t="e">
        <f t="array" ref="EC48">ABS(INDEX($A7:$A46,MATCH("Poznań Główny",$B7:$B46,0))-INDEX($A7:$A46, MAX(IF(ISBLANK(EC7:EC46), 0, ROW(EC7:EC46))) - ROW(EC7:EC46)+1))</f>
        <v>#VALUE!</v>
      </c>
      <c r="ED48" s="392" t="e">
        <f t="array" ref="ED48">ABS(INDEX($A7:$A46,MATCH("Poznań Główny",$B7:$B46,0))-INDEX($A7:$A46, MAX(IF(ISBLANK(ED7:ED46), 0, ROW(ED7:ED46))) - ROW(ED7:ED46)+1))</f>
        <v>#VALUE!</v>
      </c>
      <c r="EE48" s="392" t="e">
        <f t="array" ref="EE48">ABS(INDEX($A7:$A46,MATCH("Poznań Główny",$B7:$B46,0))-INDEX($A7:$A46, MAX(IF(ISBLANK(EE7:EE46), 0, ROW(EE7:EE46))) - ROW(EE7:EE46)+1))</f>
        <v>#VALUE!</v>
      </c>
      <c r="EF48" s="392" t="e">
        <f t="array" ref="EF48">ABS(INDEX($A7:$A46,MATCH("Poznań Główny",$B7:$B46,0))-INDEX($A7:$A46, MAX(IF(ISBLANK(EF7:EF46), 0, ROW(EF7:EF46))) - ROW(EF7:EF46)+1))</f>
        <v>#VALUE!</v>
      </c>
      <c r="EG48" s="392" t="e">
        <f t="array" ref="EG48">ABS(INDEX($A7:$A46,MATCH("Poznań Główny",$B7:$B46,0))-INDEX($A7:$A46, MAX(IF(ISBLANK(EG7:EG46), 0, ROW(EG7:EG46))) - ROW(EG7:EG46)+1))</f>
        <v>#VALUE!</v>
      </c>
      <c r="EH48" s="392" t="e">
        <f t="array" ref="EH48">ABS(INDEX($A7:$A46,MATCH("Poznań Główny",$B7:$B46,0))-INDEX($A7:$A46, MAX(IF(ISBLANK(EH7:EH46), 0, ROW(EH7:EH46))) - ROW(EH7:EH46)+1))</f>
        <v>#VALUE!</v>
      </c>
      <c r="EI48" s="392" t="e">
        <f t="array" ref="EI48">ABS(INDEX($A7:$A46,MATCH("Poznań Główny",$B7:$B46,0))-INDEX($A7:$A46, MAX(IF(ISBLANK(EI7:EI46), 0, ROW(EI7:EI46))) - ROW(EI7:EI46)+1))</f>
        <v>#VALUE!</v>
      </c>
      <c r="EJ48" s="392" t="e">
        <f t="array" ref="EJ48">ABS(INDEX($A7:$A46,MATCH("Poznań Główny",$B7:$B46,0))-INDEX($A7:$A46, MAX(IF(ISBLANK(EJ7:EJ46), 0, ROW(EJ7:EJ46))) - ROW(EJ7:EJ46)+1))</f>
        <v>#VALUE!</v>
      </c>
      <c r="EK48" s="392" t="e">
        <f t="array" ref="EK48">ABS(INDEX($A7:$A46,MATCH("Poznań Główny",$B7:$B46,0))-INDEX($A7:$A46, MAX(IF(ISBLANK(EK7:EK46), 0, ROW(EK7:EK46))) - ROW(EK7:EK46)+1))</f>
        <v>#VALUE!</v>
      </c>
      <c r="EL48" s="392" t="e">
        <f t="array" ref="EL48">ABS(INDEX($A7:$A46,MATCH("Poznań Główny",$B7:$B46,0))-INDEX($A7:$A46, MAX(IF(ISBLANK(EL7:EL46), 0, ROW(EL7:EL46))) - ROW(EL7:EL46)+1))</f>
        <v>#VALUE!</v>
      </c>
      <c r="EM48" s="392" t="e">
        <f t="array" ref="EM48">ABS(INDEX($A7:$A46,MATCH("Poznań Główny",$B7:$B46,0))-INDEX($A7:$A46, MAX(IF(ISBLANK(EM7:EM46), 0, ROW(EM7:EM46))) - ROW(EM7:EM46)+1))</f>
        <v>#VALUE!</v>
      </c>
      <c r="EN48" s="392" t="e">
        <f t="array" ref="EN48">ABS(INDEX($A7:$A46,MATCH("Poznań Główny",$B7:$B46,0))-INDEX($A7:$A46, MAX(IF(ISBLANK(EN7:EN46), 0, ROW(EN7:EN46))) - ROW(EN7:EN46)+1))</f>
        <v>#VALUE!</v>
      </c>
      <c r="EO48" s="392" t="e">
        <f t="array" ref="EO48">ABS(INDEX($A7:$A46,MATCH("Poznań Główny",$B7:$B46,0))-INDEX($A7:$A46, MAX(IF(ISBLANK(EO7:EO46), 0, ROW(EO7:EO46))) - ROW(EO7:EO46)+1))</f>
        <v>#VALUE!</v>
      </c>
      <c r="EP48" s="392" t="e">
        <f t="array" ref="EP48">ABS(INDEX($A7:$A46,MATCH("Poznań Główny",$B7:$B46,0))-INDEX($A7:$A46, MAX(IF(ISBLANK(EP7:EP46), 0, ROW(EP7:EP46))) - ROW(EP7:EP46)+1))</f>
        <v>#VALUE!</v>
      </c>
      <c r="EQ48" s="392" t="e">
        <f t="array" ref="EQ48">ABS(INDEX($A7:$A46,MATCH("Poznań Główny",$B7:$B46,0))-INDEX($A7:$A46, MAX(IF(ISBLANK(EQ7:EQ46), 0, ROW(EQ7:EQ46))) - ROW(EQ7:EQ46)+1))</f>
        <v>#VALUE!</v>
      </c>
      <c r="ER48" s="392" t="e">
        <f t="array" ref="ER48">ABS(INDEX($A7:$A46,MATCH("Poznań Główny",$B7:$B46,0))-INDEX($A7:$A46, MAX(IF(ISBLANK(ER7:ER46), 0, ROW(ER7:ER46))) - ROW(ER7:ER46)+1))</f>
        <v>#VALUE!</v>
      </c>
      <c r="ES48" s="392" t="e">
        <f t="array" ref="ES48">ABS(INDEX($A7:$A46,MATCH("Poznań Główny",$B7:$B46,0))-INDEX($A7:$A46, MAX(IF(ISBLANK(ES7:ES46), 0, ROW(ES7:ES46))) - ROW(ES7:ES46)+1))</f>
        <v>#VALUE!</v>
      </c>
      <c r="ET48" s="392" t="e">
        <f t="array" ref="ET48">ABS(INDEX($A7:$A46,MATCH("Poznań Główny",$B7:$B46,0))-INDEX($A7:$A46, MAX(IF(ISBLANK(ET7:ET46), 0, ROW(ET7:ET46))) - ROW(ET7:ET46)+1))</f>
        <v>#VALUE!</v>
      </c>
      <c r="EU48" s="392" t="e">
        <f t="array" ref="EU48">ABS(INDEX($A7:$A46,MATCH("Poznań Główny",$B7:$B46,0))-INDEX($A7:$A46, MAX(IF(ISBLANK(EU7:EU46), 0, ROW(EU7:EU46))) - ROW(EU7:EU46)+1))</f>
        <v>#VALUE!</v>
      </c>
      <c r="EV48" s="392" t="e">
        <f t="array" ref="EV48">ABS(INDEX($A7:$A46,MATCH("Poznań Główny",$B7:$B46,0))-INDEX($A7:$A46, MAX(IF(ISBLANK(EV7:EV46), 0, ROW(EV7:EV46))) - ROW(EV7:EV46)+1))</f>
        <v>#VALUE!</v>
      </c>
      <c r="EW48" s="392" t="e">
        <f t="array" ref="EW48">ABS(INDEX($A7:$A46,MATCH("Poznań Główny",$B7:$B46,0))-INDEX($A7:$A46, MAX(IF(ISBLANK(EW7:EW46), 0, ROW(EW7:EW46))) - ROW(EW7:EW46)+1))</f>
        <v>#VALUE!</v>
      </c>
      <c r="EX48" s="392" t="e">
        <f t="array" ref="EX48">ABS(INDEX($A7:$A46,MATCH("Poznań Główny",$B7:$B46,0))-INDEX($A7:$A46, MAX(IF(ISBLANK(EX7:EX46), 0, ROW(EX7:EX46))) - ROW(EX7:EX46)+1))</f>
        <v>#VALUE!</v>
      </c>
      <c r="EY48" s="392" t="e">
        <f t="array" ref="EY48">ABS(INDEX($A7:$A46,MATCH("Poznań Główny",$B7:$B46,0))-INDEX($A7:$A46, MAX(IF(ISBLANK(EY7:EY46), 0, ROW(EY7:EY46))) - ROW(EY7:EY46)+1))</f>
        <v>#VALUE!</v>
      </c>
      <c r="EZ48" s="392" t="e">
        <f t="array" ref="EZ48">ABS(INDEX($A7:$A46,MATCH("Poznań Główny",$B7:$B46,0))-INDEX($A7:$A46, MAX(IF(ISBLANK(EZ7:EZ46), 0, ROW(EZ7:EZ46))) - ROW(EZ7:EZ46)+1))</f>
        <v>#VALUE!</v>
      </c>
      <c r="FA48" s="392" t="e">
        <f t="array" ref="FA48">ABS(INDEX($A7:$A46,MATCH("Poznań Główny",$B7:$B46,0))-INDEX($A7:$A46, MAX(IF(ISBLANK(FA7:FA46), 0, ROW(FA7:FA46))) - ROW(FA7:FA46)+1))</f>
        <v>#VALUE!</v>
      </c>
      <c r="FB48" s="392" t="e">
        <f t="array" ref="FB48">ABS(INDEX($A7:$A46,MATCH("Poznań Główny",$B7:$B46,0))-INDEX($A7:$A46, MAX(IF(ISBLANK(FB7:FB46), 0, ROW(FB7:FB46))) - ROW(FB7:FB46)+1))</f>
        <v>#VALUE!</v>
      </c>
      <c r="FC48" s="392" t="e">
        <f t="array" ref="FC48">ABS(INDEX($A7:$A46,MATCH("Poznań Główny",$B7:$B46,0))-INDEX($A7:$A46, MAX(IF(ISBLANK(FC7:FC46), 0, ROW(FC7:FC46))) - ROW(FC7:FC46)+1))</f>
        <v>#VALUE!</v>
      </c>
      <c r="FD48" s="392" t="e">
        <f t="array" ref="FD48">ABS(INDEX($A7:$A46,MATCH("Poznań Główny",$B7:$B46,0))-INDEX($A7:$A46, MAX(IF(ISBLANK(FD7:FD46), 0, ROW(FD7:FD46))) - ROW(FD7:FD46)+1))</f>
        <v>#VALUE!</v>
      </c>
      <c r="FE48" s="392" t="e">
        <f t="array" ref="FE48">ABS(INDEX($A7:$A46,MATCH("Poznań Główny",$B7:$B46,0))-INDEX($A7:$A46, MAX(IF(ISBLANK(FE7:FE46), 0, ROW(FE7:FE46))) - ROW(FE7:FE46)+1))</f>
        <v>#VALUE!</v>
      </c>
      <c r="FF48" s="392" t="e">
        <f t="array" ref="FF48">ABS(INDEX($A7:$A46,MATCH("Poznań Główny",$B7:$B46,0))-INDEX($A7:$A46, MAX(IF(ISBLANK(FF7:FF46), 0, ROW(FF7:FF46))) - ROW(FF7:FF46)+1))</f>
        <v>#VALUE!</v>
      </c>
      <c r="FG48" s="392" t="e">
        <f t="array" ref="FG48">ABS(INDEX($A7:$A46,MATCH("Poznań Główny",$B7:$B46,0))-INDEX($A7:$A46, MAX(IF(ISBLANK(FG7:FG46), 0, ROW(FG7:FG46))) - ROW(FG7:FG46)+1))</f>
        <v>#VALUE!</v>
      </c>
      <c r="FH48" s="392" t="e">
        <f t="array" ref="FH48">ABS(INDEX($A7:$A46,MATCH("Poznań Główny",$B7:$B46,0))-INDEX($A7:$A46, MAX(IF(ISBLANK(FH7:FH46), 0, ROW(FH7:FH46))) - ROW(FH7:FH46)+1))</f>
        <v>#VALUE!</v>
      </c>
      <c r="FI48" s="392" t="e">
        <f t="array" ref="FI48">ABS(INDEX($A7:$A46,MATCH("Poznań Główny",$B7:$B46,0))-INDEX($A7:$A46, MAX(IF(ISBLANK(FI7:FI46), 0, ROW(FI7:FI46))) - ROW(FI7:FI46)+1))</f>
        <v>#VALUE!</v>
      </c>
      <c r="FJ48" s="392" t="e">
        <f t="array" ref="FJ48">ABS(INDEX($A7:$A46,MATCH("Poznań Główny",$B7:$B46,0))-INDEX($A7:$A46, MAX(IF(ISBLANK(FJ7:FJ46), 0, ROW(FJ7:FJ46))) - ROW(FJ7:FJ46)+1))</f>
        <v>#VALUE!</v>
      </c>
      <c r="FK48" s="392" t="e">
        <f t="array" ref="FK48">ABS(INDEX($A7:$A46,MATCH("Poznań Główny",$B7:$B46,0))-INDEX($A7:$A46, MAX(IF(ISBLANK(FK7:FK46), 0, ROW(FK7:FK46))) - ROW(FK7:FK46)+1))</f>
        <v>#VALUE!</v>
      </c>
      <c r="FL48" s="392" t="e">
        <f t="array" ref="FL48">ABS(INDEX($A7:$A46,MATCH("Poznań Główny",$B7:$B46,0))-INDEX($A7:$A46, MAX(IF(ISBLANK(FL7:FL46), 0, ROW(FL7:FL46))) - ROW(FL7:FL46)+1))</f>
        <v>#VALUE!</v>
      </c>
      <c r="FM48" s="392" t="e">
        <f t="array" ref="FM48">ABS(INDEX($A7:$A46,MATCH("Poznań Główny",$B7:$B46,0))-INDEX($A7:$A46, MAX(IF(ISBLANK(FM7:FM46), 0, ROW(FM7:FM46))) - ROW(FM7:FM46)+1))</f>
        <v>#VALUE!</v>
      </c>
      <c r="FN48" s="392" t="e">
        <f t="array" ref="FN48">ABS(INDEX($A7:$A46,MATCH("Poznań Główny",$B7:$B46,0))-INDEX($A7:$A46, MAX(IF(ISBLANK(FN7:FN46), 0, ROW(FN7:FN46))) - ROW(FN7:FN46)+1))</f>
        <v>#VALUE!</v>
      </c>
      <c r="FO48" s="392" t="e">
        <f t="array" ref="FO48">ABS(INDEX($A7:$A46,MATCH("Poznań Główny",$B7:$B46,0))-INDEX($A7:$A46, MAX(IF(ISBLANK(FO7:FO46), 0, ROW(FO7:FO46))) - ROW(FO7:FO46)+1))</f>
        <v>#VALUE!</v>
      </c>
      <c r="FP48" s="392" t="e">
        <f t="array" ref="FP48">ABS(INDEX($A7:$A46,MATCH("Poznań Główny",$B7:$B46,0))-INDEX($A7:$A46, MAX(IF(ISBLANK(FP7:FP46), 0, ROW(FP7:FP46))) - ROW(FP7:FP46)+1))</f>
        <v>#VALUE!</v>
      </c>
      <c r="FQ48" s="392" t="e">
        <f t="array" ref="FQ48">ABS(INDEX($A7:$A46,MATCH("Poznań Główny",$B7:$B46,0))-INDEX($A7:$A46, MAX(IF(ISBLANK(FQ7:FQ46), 0, ROW(FQ7:FQ46))) - ROW(FQ7:FQ46)+1))</f>
        <v>#VALUE!</v>
      </c>
      <c r="FR48" s="392" t="e">
        <f t="array" ref="FR48">ABS(INDEX($A7:$A46,MATCH("Poznań Główny",$B7:$B46,0))-INDEX($A7:$A46, MAX(IF(ISBLANK(FR7:FR46), 0, ROW(FR7:FR46))) - ROW(FR7:FR46)+1))</f>
        <v>#VALUE!</v>
      </c>
      <c r="FS48" s="392" t="e">
        <f t="array" ref="FS48">ABS(INDEX($A7:$A46,MATCH("Poznań Główny",$B7:$B46,0))-INDEX($A7:$A46, MAX(IF(ISBLANK(FS7:FS46), 0, ROW(FS7:FS46))) - ROW(FS7:FS46)+1))</f>
        <v>#VALUE!</v>
      </c>
      <c r="FT48" s="392" t="e">
        <f t="array" ref="FT48">ABS(INDEX($A7:$A46,MATCH("Poznań Główny",$B7:$B46,0))-INDEX($A7:$A46, MAX(IF(ISBLANK(FT7:FT46), 0, ROW(FT7:FT46))) - ROW(FT7:FT46)+1))</f>
        <v>#VALUE!</v>
      </c>
      <c r="FU48" s="392" t="e">
        <f t="array" ref="FU48">ABS(INDEX($A7:$A46,MATCH("Poznań Główny",$B7:$B46,0))-INDEX($A7:$A46, MAX(IF(ISBLANK(FU7:FU46), 0, ROW(FU7:FU46))) - ROW(FU7:FU46)+1))</f>
        <v>#VALUE!</v>
      </c>
      <c r="FV48" s="392" t="e">
        <f t="array" ref="FV48">ABS(INDEX($A7:$A46,MATCH("Poznań Główny",$B7:$B46,0))-INDEX($A7:$A46, MAX(IF(ISBLANK(FV7:FV46), 0, ROW(FV7:FV46))) - ROW(FV7:FV46)+1))</f>
        <v>#VALUE!</v>
      </c>
      <c r="FW48" s="392" t="e">
        <f t="array" ref="FW48">ABS(INDEX($A7:$A46,MATCH("Poznań Główny",$B7:$B46,0))-INDEX($A7:$A46, MAX(IF(ISBLANK(FW7:FW46), 0, ROW(FW7:FW46))) - ROW(FW7:FW46)+1))</f>
        <v>#VALUE!</v>
      </c>
      <c r="FX48" s="392" t="e">
        <f t="array" ref="FX48">ABS(INDEX($A7:$A46,MATCH("Poznań Główny",$B7:$B46,0))-INDEX($A7:$A46, MAX(IF(ISBLANK(FX7:FX46), 0, ROW(FX7:FX46))) - ROW(FX7:FX46)+1))</f>
        <v>#VALUE!</v>
      </c>
      <c r="FY48" s="392" t="e">
        <f t="array" ref="FY48">ABS(INDEX($A7:$A46,MATCH("Poznań Główny",$B7:$B46,0))-INDEX($A7:$A46, MAX(IF(ISBLANK(FY7:FY46), 0, ROW(FY7:FY46))) - ROW(FY7:FY46)+1))</f>
        <v>#VALUE!</v>
      </c>
      <c r="FZ48" s="392" t="e">
        <f t="array" ref="FZ48">ABS(INDEX($A7:$A46,MATCH("Poznań Główny",$B7:$B46,0))-INDEX($A7:$A46, MAX(IF(ISBLANK(FZ7:FZ46), 0, ROW(FZ7:FZ46))) - ROW(FZ7:FZ46)+1))</f>
        <v>#VALUE!</v>
      </c>
      <c r="GA48" s="392" t="e">
        <f t="array" ref="GA48">ABS(INDEX($A7:$A46,MATCH("Poznań Główny",$B7:$B46,0))-INDEX($A7:$A46, MAX(IF(ISBLANK(GA7:GA46), 0, ROW(GA7:GA46))) - ROW(GA7:GA46)+1))</f>
        <v>#VALUE!</v>
      </c>
      <c r="GB48" s="392" t="e">
        <f t="array" ref="GB48">ABS(INDEX($A7:$A46,MATCH("Poznań Główny",$B7:$B46,0))-INDEX($A7:$A46, MAX(IF(ISBLANK(GB7:GB46), 0, ROW(GB7:GB46))) - ROW(GB7:GB46)+1))</f>
        <v>#VALUE!</v>
      </c>
    </row>
    <row r="49" spans="1:3">
      <c r="A49" s="754" t="s">
        <v>307</v>
      </c>
      <c r="B49" s="754"/>
      <c r="C49" s="754"/>
    </row>
    <row r="50" spans="1:3">
      <c r="A50" s="150" t="s">
        <v>4</v>
      </c>
      <c r="B50" s="391">
        <f>SUMIF(5:5,"PKM S1",47:47)</f>
        <v>588.16799999999978</v>
      </c>
    </row>
    <row r="51" spans="1:3">
      <c r="A51" s="150" t="s">
        <v>4</v>
      </c>
      <c r="B51" s="391">
        <f>SUMIF(5:5,"PKM S1",48:48)</f>
        <v>0</v>
      </c>
    </row>
    <row r="52" spans="1:3">
      <c r="A52" s="150" t="s">
        <v>20</v>
      </c>
      <c r="B52" s="391">
        <f>SUMIF(5:5,"PKM S6",47:47)</f>
        <v>0</v>
      </c>
    </row>
    <row r="54" spans="1:3">
      <c r="A54" t="s">
        <v>7</v>
      </c>
      <c r="B54" s="391">
        <f>SUMIF(5:5,"Regio",47:47)</f>
        <v>1482.8840000000005</v>
      </c>
    </row>
    <row r="57" spans="1:3">
      <c r="A57" s="150" t="s">
        <v>306</v>
      </c>
      <c r="B57" s="391">
        <f>SUM(B50:B56)</f>
        <v>2071.0520000000001</v>
      </c>
    </row>
  </sheetData>
  <sheetCalcPr fullCalcOnLoad="1"/>
  <mergeCells count="11">
    <mergeCell ref="A1:B2"/>
    <mergeCell ref="CP1:CQ2"/>
    <mergeCell ref="A3:B3"/>
    <mergeCell ref="CP3:CQ3"/>
    <mergeCell ref="A4:B4"/>
    <mergeCell ref="CP4:CQ4"/>
    <mergeCell ref="A49:C49"/>
    <mergeCell ref="A5:B5"/>
    <mergeCell ref="CP5:CQ5"/>
    <mergeCell ref="A6:B6"/>
    <mergeCell ref="CP6:CQ6"/>
  </mergeCells>
  <phoneticPr fontId="0" type="noConversion"/>
  <printOptions gridLines="1"/>
  <pageMargins left="0.7" right="0.7" top="0.75" bottom="0.75" header="0.3" footer="0.3"/>
  <pageSetup paperSize="9" scale="39" fitToWidth="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O57"/>
  <sheetViews>
    <sheetView showZeros="0" zoomScale="55" zoomScaleNormal="55" workbookViewId="0">
      <selection activeCell="B54" sqref="B54"/>
    </sheetView>
  </sheetViews>
  <sheetFormatPr defaultRowHeight="15"/>
  <cols>
    <col min="1" max="1" width="9.140625" style="150"/>
    <col min="2" max="2" width="27.5703125" customWidth="1"/>
    <col min="3" max="3" width="2.85546875" customWidth="1"/>
    <col min="4" max="27" width="9.140625" style="81"/>
    <col min="28" max="90" width="0" hidden="1" customWidth="1"/>
    <col min="91" max="91" width="9.140625" style="81"/>
    <col min="95" max="95" width="27.7109375" customWidth="1"/>
    <col min="96" max="96" width="3" customWidth="1"/>
  </cols>
  <sheetData>
    <row r="1" spans="1:121" ht="33.75" customHeight="1">
      <c r="A1" s="757" t="s">
        <v>4</v>
      </c>
      <c r="B1" s="757"/>
      <c r="C1" s="633" t="s">
        <v>363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P1" s="757" t="s">
        <v>4</v>
      </c>
      <c r="CQ1" s="757"/>
      <c r="CR1" s="633" t="s">
        <v>304</v>
      </c>
      <c r="CS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</row>
    <row r="2" spans="1:121" ht="25.5" customHeight="1">
      <c r="A2" s="757"/>
      <c r="B2" s="757"/>
      <c r="C2" s="632" t="s">
        <v>414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P2" s="757"/>
      <c r="CQ2" s="757"/>
      <c r="CR2" s="632" t="s">
        <v>414</v>
      </c>
      <c r="CS2" s="174"/>
      <c r="CU2" s="174"/>
      <c r="CV2" s="174"/>
      <c r="CW2" s="174"/>
      <c r="CX2" s="174"/>
      <c r="CY2" s="174"/>
      <c r="CZ2" s="174"/>
      <c r="DA2" s="174"/>
      <c r="DB2" s="174"/>
      <c r="DC2" s="174"/>
      <c r="DD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</row>
    <row r="3" spans="1:121" ht="15" customHeight="1">
      <c r="A3" s="758" t="s">
        <v>364</v>
      </c>
      <c r="B3" s="758"/>
      <c r="C3" s="17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2"/>
      <c r="CN3" s="174"/>
      <c r="CP3" s="758" t="s">
        <v>378</v>
      </c>
      <c r="CQ3" s="758"/>
      <c r="CR3" s="171"/>
      <c r="CS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</row>
    <row r="4" spans="1:121" ht="60.75" customHeight="1">
      <c r="A4" s="756" t="s">
        <v>180</v>
      </c>
      <c r="B4" s="756"/>
      <c r="D4" s="204" t="s">
        <v>379</v>
      </c>
      <c r="E4" s="529" t="s">
        <v>366</v>
      </c>
      <c r="F4" s="204" t="s">
        <v>379</v>
      </c>
      <c r="G4" s="529" t="s">
        <v>366</v>
      </c>
      <c r="H4" s="204" t="s">
        <v>379</v>
      </c>
      <c r="I4" s="529" t="s">
        <v>366</v>
      </c>
      <c r="J4" s="204" t="s">
        <v>379</v>
      </c>
      <c r="K4" s="529" t="s">
        <v>366</v>
      </c>
      <c r="L4" s="204" t="s">
        <v>379</v>
      </c>
      <c r="M4" s="529" t="s">
        <v>366</v>
      </c>
      <c r="N4" s="204" t="s">
        <v>379</v>
      </c>
      <c r="O4" s="529" t="s">
        <v>366</v>
      </c>
      <c r="P4" s="204" t="s">
        <v>379</v>
      </c>
      <c r="Q4" s="529" t="s">
        <v>366</v>
      </c>
      <c r="R4" s="204" t="s">
        <v>379</v>
      </c>
      <c r="S4" s="529" t="s">
        <v>366</v>
      </c>
      <c r="T4" s="204" t="s">
        <v>379</v>
      </c>
      <c r="U4" s="529" t="s">
        <v>366</v>
      </c>
      <c r="V4" s="204" t="s">
        <v>379</v>
      </c>
      <c r="W4" s="529" t="s">
        <v>366</v>
      </c>
      <c r="X4" s="204" t="s">
        <v>379</v>
      </c>
      <c r="Y4" s="529" t="s">
        <v>366</v>
      </c>
      <c r="Z4" s="204" t="s">
        <v>379</v>
      </c>
      <c r="AA4" s="529" t="s">
        <v>366</v>
      </c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381"/>
      <c r="AO4" s="381"/>
      <c r="AP4" s="381"/>
      <c r="AQ4" s="381"/>
      <c r="AR4" s="381"/>
      <c r="AS4" s="381"/>
      <c r="AT4" s="381"/>
      <c r="AU4" s="381"/>
      <c r="AV4" s="381"/>
      <c r="AW4" s="381"/>
      <c r="AX4" s="381"/>
      <c r="AY4" s="381"/>
      <c r="AZ4" s="381"/>
      <c r="BA4" s="381"/>
      <c r="BB4" s="381"/>
      <c r="BC4" s="381"/>
      <c r="BD4" s="381"/>
      <c r="BE4" s="381"/>
      <c r="BF4" s="381"/>
      <c r="BG4" s="381"/>
      <c r="BH4" s="381"/>
      <c r="BI4" s="381"/>
      <c r="BJ4" s="381"/>
      <c r="BK4" s="381"/>
      <c r="BL4" s="381"/>
      <c r="BM4" s="381"/>
      <c r="BN4" s="381"/>
      <c r="BO4" s="381"/>
      <c r="BP4" s="381"/>
      <c r="BQ4" s="381"/>
      <c r="BR4" s="381"/>
      <c r="BS4" s="381"/>
      <c r="BT4" s="381"/>
      <c r="BU4" s="381"/>
      <c r="BV4" s="381"/>
      <c r="BW4" s="381"/>
      <c r="BX4" s="381"/>
      <c r="BY4" s="381"/>
      <c r="BZ4" s="381"/>
      <c r="CA4" s="381"/>
      <c r="CB4" s="381"/>
      <c r="CC4" s="381"/>
      <c r="CD4" s="381"/>
      <c r="CE4" s="381"/>
      <c r="CF4" s="381"/>
      <c r="CG4" s="381"/>
      <c r="CH4" s="381"/>
      <c r="CI4" s="381"/>
      <c r="CJ4" s="381"/>
      <c r="CK4" s="381"/>
      <c r="CL4" s="381"/>
      <c r="CM4" s="204" t="s">
        <v>379</v>
      </c>
      <c r="CN4" s="381"/>
      <c r="CP4" s="759" t="s">
        <v>180</v>
      </c>
      <c r="CQ4" s="759"/>
      <c r="CR4" s="271"/>
      <c r="CS4" s="204" t="s">
        <v>382</v>
      </c>
      <c r="CT4" s="530" t="s">
        <v>383</v>
      </c>
      <c r="CU4" s="204" t="s">
        <v>382</v>
      </c>
      <c r="CV4" s="530" t="s">
        <v>383</v>
      </c>
      <c r="CW4" s="204" t="s">
        <v>382</v>
      </c>
      <c r="CX4" s="530" t="s">
        <v>383</v>
      </c>
      <c r="CY4" s="204" t="s">
        <v>382</v>
      </c>
      <c r="CZ4" s="530" t="s">
        <v>383</v>
      </c>
      <c r="DA4" s="204" t="s">
        <v>382</v>
      </c>
      <c r="DB4" s="530" t="s">
        <v>383</v>
      </c>
      <c r="DC4" s="204" t="s">
        <v>382</v>
      </c>
      <c r="DD4" s="530" t="s">
        <v>383</v>
      </c>
      <c r="DE4" s="204" t="s">
        <v>382</v>
      </c>
      <c r="DF4" s="530" t="s">
        <v>383</v>
      </c>
      <c r="DG4" s="204" t="s">
        <v>382</v>
      </c>
      <c r="DH4" s="530" t="s">
        <v>383</v>
      </c>
      <c r="DI4" s="204" t="s">
        <v>382</v>
      </c>
      <c r="DJ4" s="530" t="s">
        <v>383</v>
      </c>
      <c r="DK4" s="204" t="s">
        <v>382</v>
      </c>
      <c r="DL4" s="530" t="s">
        <v>383</v>
      </c>
      <c r="DM4" s="204" t="s">
        <v>382</v>
      </c>
      <c r="DN4" s="530" t="s">
        <v>383</v>
      </c>
      <c r="DO4" s="204" t="s">
        <v>382</v>
      </c>
      <c r="DP4" s="530" t="s">
        <v>383</v>
      </c>
      <c r="DQ4" s="204" t="s">
        <v>382</v>
      </c>
    </row>
    <row r="5" spans="1:121" s="264" customFormat="1" ht="15" customHeight="1">
      <c r="A5" s="755" t="s">
        <v>178</v>
      </c>
      <c r="B5" s="755"/>
      <c r="D5" s="205" t="s">
        <v>7</v>
      </c>
      <c r="E5" s="94" t="s">
        <v>177</v>
      </c>
      <c r="F5" s="205" t="s">
        <v>7</v>
      </c>
      <c r="G5" s="94" t="s">
        <v>177</v>
      </c>
      <c r="H5" s="205" t="s">
        <v>7</v>
      </c>
      <c r="I5" s="94" t="s">
        <v>177</v>
      </c>
      <c r="J5" s="205" t="s">
        <v>7</v>
      </c>
      <c r="K5" s="94" t="s">
        <v>177</v>
      </c>
      <c r="L5" s="205" t="s">
        <v>7</v>
      </c>
      <c r="M5" s="94" t="s">
        <v>177</v>
      </c>
      <c r="N5" s="205" t="s">
        <v>7</v>
      </c>
      <c r="O5" s="94" t="s">
        <v>177</v>
      </c>
      <c r="P5" s="205" t="s">
        <v>7</v>
      </c>
      <c r="Q5" s="94" t="s">
        <v>177</v>
      </c>
      <c r="R5" s="205" t="s">
        <v>7</v>
      </c>
      <c r="S5" s="94" t="s">
        <v>177</v>
      </c>
      <c r="T5" s="205" t="s">
        <v>7</v>
      </c>
      <c r="U5" s="94" t="s">
        <v>177</v>
      </c>
      <c r="V5" s="205" t="s">
        <v>7</v>
      </c>
      <c r="W5" s="94" t="s">
        <v>177</v>
      </c>
      <c r="X5" s="205" t="s">
        <v>7</v>
      </c>
      <c r="Y5" s="94" t="s">
        <v>177</v>
      </c>
      <c r="Z5" s="205" t="s">
        <v>7</v>
      </c>
      <c r="AA5" s="94" t="s">
        <v>177</v>
      </c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  <c r="BD5" s="382"/>
      <c r="BE5" s="382"/>
      <c r="BF5" s="382"/>
      <c r="BG5" s="382"/>
      <c r="BH5" s="382"/>
      <c r="BI5" s="382"/>
      <c r="BJ5" s="382"/>
      <c r="BK5" s="382"/>
      <c r="BL5" s="382"/>
      <c r="BM5" s="382"/>
      <c r="BN5" s="382"/>
      <c r="BO5" s="382"/>
      <c r="BP5" s="382"/>
      <c r="BQ5" s="382"/>
      <c r="BR5" s="382"/>
      <c r="BS5" s="382"/>
      <c r="BT5" s="382"/>
      <c r="BU5" s="382"/>
      <c r="BV5" s="382"/>
      <c r="BW5" s="382"/>
      <c r="BX5" s="382"/>
      <c r="BY5" s="382"/>
      <c r="BZ5" s="382"/>
      <c r="CA5" s="382"/>
      <c r="CB5" s="382"/>
      <c r="CC5" s="382"/>
      <c r="CD5" s="382"/>
      <c r="CE5" s="382"/>
      <c r="CF5" s="382"/>
      <c r="CG5" s="382"/>
      <c r="CH5" s="382"/>
      <c r="CI5" s="382"/>
      <c r="CJ5" s="382"/>
      <c r="CK5" s="382"/>
      <c r="CL5" s="382"/>
      <c r="CM5" s="205" t="s">
        <v>7</v>
      </c>
      <c r="CN5" s="382"/>
      <c r="CP5" s="760" t="s">
        <v>178</v>
      </c>
      <c r="CQ5" s="760"/>
      <c r="CR5" s="272"/>
      <c r="CS5" s="205" t="s">
        <v>7</v>
      </c>
      <c r="CT5" s="371" t="s">
        <v>177</v>
      </c>
      <c r="CU5" s="205" t="s">
        <v>7</v>
      </c>
      <c r="CV5" s="371" t="s">
        <v>177</v>
      </c>
      <c r="CW5" s="205" t="s">
        <v>7</v>
      </c>
      <c r="CX5" s="371" t="s">
        <v>177</v>
      </c>
      <c r="CY5" s="205" t="s">
        <v>7</v>
      </c>
      <c r="CZ5" s="371" t="s">
        <v>177</v>
      </c>
      <c r="DA5" s="205" t="s">
        <v>7</v>
      </c>
      <c r="DB5" s="371" t="s">
        <v>177</v>
      </c>
      <c r="DC5" s="205" t="s">
        <v>7</v>
      </c>
      <c r="DD5" s="371" t="s">
        <v>177</v>
      </c>
      <c r="DE5" s="205" t="s">
        <v>7</v>
      </c>
      <c r="DF5" s="371" t="s">
        <v>177</v>
      </c>
      <c r="DG5" s="205" t="s">
        <v>7</v>
      </c>
      <c r="DH5" s="371" t="s">
        <v>177</v>
      </c>
      <c r="DI5" s="205" t="s">
        <v>7</v>
      </c>
      <c r="DJ5" s="371" t="s">
        <v>177</v>
      </c>
      <c r="DK5" s="205" t="s">
        <v>7</v>
      </c>
      <c r="DL5" s="371" t="s">
        <v>177</v>
      </c>
      <c r="DM5" s="205" t="s">
        <v>7</v>
      </c>
      <c r="DN5" s="371" t="s">
        <v>177</v>
      </c>
      <c r="DO5" s="205" t="s">
        <v>7</v>
      </c>
      <c r="DP5" s="371" t="s">
        <v>177</v>
      </c>
      <c r="DQ5" s="205" t="s">
        <v>7</v>
      </c>
    </row>
    <row r="6" spans="1:121" ht="15" customHeight="1">
      <c r="A6" s="756"/>
      <c r="B6" s="756"/>
      <c r="D6" s="205"/>
      <c r="E6" s="94"/>
      <c r="F6" s="205"/>
      <c r="G6" s="94"/>
      <c r="H6" s="205"/>
      <c r="I6" s="94"/>
      <c r="J6" s="205"/>
      <c r="K6" s="94"/>
      <c r="L6" s="205"/>
      <c r="M6" s="94"/>
      <c r="N6" s="205"/>
      <c r="O6" s="94"/>
      <c r="P6" s="205"/>
      <c r="Q6" s="94"/>
      <c r="R6" s="205"/>
      <c r="S6" s="94"/>
      <c r="T6" s="205"/>
      <c r="U6" s="94"/>
      <c r="V6" s="205"/>
      <c r="W6" s="94"/>
      <c r="X6" s="205"/>
      <c r="Y6" s="94"/>
      <c r="Z6" s="205"/>
      <c r="AA6" s="94"/>
      <c r="AB6" s="382"/>
      <c r="AC6" s="382"/>
      <c r="AD6" s="382"/>
      <c r="AE6" s="382"/>
      <c r="AF6" s="382"/>
      <c r="AG6" s="382"/>
      <c r="AH6" s="382"/>
      <c r="AI6" s="382"/>
      <c r="AJ6" s="382"/>
      <c r="AK6" s="382"/>
      <c r="AL6" s="382"/>
      <c r="AM6" s="382"/>
      <c r="AN6" s="382"/>
      <c r="AO6" s="382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  <c r="BD6" s="382"/>
      <c r="BE6" s="382"/>
      <c r="BF6" s="382"/>
      <c r="BG6" s="382"/>
      <c r="BH6" s="382"/>
      <c r="BI6" s="382"/>
      <c r="BJ6" s="382"/>
      <c r="BK6" s="382"/>
      <c r="BL6" s="382"/>
      <c r="BM6" s="382"/>
      <c r="BN6" s="382"/>
      <c r="BO6" s="382"/>
      <c r="BP6" s="382"/>
      <c r="BQ6" s="382"/>
      <c r="BR6" s="382"/>
      <c r="BS6" s="382"/>
      <c r="BT6" s="382"/>
      <c r="BU6" s="382"/>
      <c r="BV6" s="382"/>
      <c r="BW6" s="382"/>
      <c r="BX6" s="382"/>
      <c r="BY6" s="382"/>
      <c r="BZ6" s="382"/>
      <c r="CA6" s="382"/>
      <c r="CB6" s="382"/>
      <c r="CC6" s="382"/>
      <c r="CD6" s="382"/>
      <c r="CE6" s="382"/>
      <c r="CF6" s="382"/>
      <c r="CG6" s="382"/>
      <c r="CH6" s="382"/>
      <c r="CI6" s="382"/>
      <c r="CJ6" s="382"/>
      <c r="CK6" s="382"/>
      <c r="CL6" s="382"/>
      <c r="CM6" s="205"/>
      <c r="CN6" s="382"/>
      <c r="CP6" s="759"/>
      <c r="CQ6" s="759"/>
      <c r="CR6" s="2"/>
      <c r="CS6" s="205"/>
      <c r="CT6" s="372"/>
      <c r="CU6" s="205"/>
      <c r="CV6" s="372"/>
      <c r="CW6" s="205"/>
      <c r="CX6" s="372"/>
      <c r="CY6" s="205"/>
      <c r="CZ6" s="372"/>
      <c r="DA6" s="205"/>
      <c r="DB6" s="372"/>
      <c r="DC6" s="205"/>
      <c r="DD6" s="372"/>
      <c r="DE6" s="205"/>
      <c r="DF6" s="372"/>
      <c r="DG6" s="205"/>
      <c r="DH6" s="372"/>
      <c r="DI6" s="205"/>
      <c r="DJ6" s="372"/>
      <c r="DK6" s="205"/>
      <c r="DL6" s="372"/>
      <c r="DM6" s="205"/>
      <c r="DN6" s="372"/>
      <c r="DO6" s="205"/>
      <c r="DP6" s="372"/>
      <c r="DQ6" s="205"/>
    </row>
    <row r="7" spans="1:121" s="18" customFormat="1">
      <c r="A7" s="540">
        <f ca="1">'INF S1 356-357'!$AH4</f>
        <v>57.033999999999992</v>
      </c>
      <c r="B7" s="379" t="str">
        <f ca="1">'INF S1 356-357'!$AI4</f>
        <v>Wągrowiec</v>
      </c>
      <c r="C7" s="98"/>
      <c r="D7" s="209">
        <v>0.20624999999999999</v>
      </c>
      <c r="E7" s="369"/>
      <c r="F7" s="209">
        <v>0.24791666666666667</v>
      </c>
      <c r="G7" s="369"/>
      <c r="H7" s="209">
        <v>0.28958333333333336</v>
      </c>
      <c r="I7" s="369"/>
      <c r="J7" s="209">
        <v>0.33124999999999999</v>
      </c>
      <c r="K7" s="369"/>
      <c r="L7" s="209">
        <v>0.39374999999999999</v>
      </c>
      <c r="M7" s="369"/>
      <c r="N7" s="209">
        <v>0.4770833333333333</v>
      </c>
      <c r="O7" s="369"/>
      <c r="P7" s="209">
        <v>0.56041666666666667</v>
      </c>
      <c r="Q7" s="369"/>
      <c r="R7" s="209">
        <v>0.62291666666666667</v>
      </c>
      <c r="S7" s="369"/>
      <c r="T7" s="209">
        <v>0.6645833333333333</v>
      </c>
      <c r="U7" s="369"/>
      <c r="V7" s="209">
        <v>0.70624999999999993</v>
      </c>
      <c r="W7" s="369"/>
      <c r="X7" s="209">
        <v>0.74791666666666667</v>
      </c>
      <c r="Y7" s="369"/>
      <c r="Z7" s="209">
        <v>0.81041666666666667</v>
      </c>
      <c r="AA7" s="369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  <c r="BU7" s="376"/>
      <c r="BV7" s="376"/>
      <c r="BW7" s="376"/>
      <c r="BX7" s="376"/>
      <c r="BY7" s="37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209">
        <v>0.89374999999999993</v>
      </c>
      <c r="CN7" s="376"/>
      <c r="CP7" s="540">
        <f ca="1">'INF S1 356-357'!$AH4</f>
        <v>57.033999999999992</v>
      </c>
      <c r="CQ7" s="379" t="str">
        <f ca="1">'INF S1 356-357'!$AI4</f>
        <v>Wągrowiec</v>
      </c>
      <c r="CR7" s="98"/>
      <c r="CS7" s="539">
        <f ca="1">CS$26+'INF S1 356-357'!$AY4+TIME(0,10,)</f>
        <v>0.29838557870370369</v>
      </c>
      <c r="CT7" s="374"/>
      <c r="CU7" s="539">
        <f ca="1">CU$26+'INF S1 356-357'!$AY4+TIME(0,10,)</f>
        <v>0.34005224537037038</v>
      </c>
      <c r="CV7" s="374"/>
      <c r="CW7" s="539">
        <f ca="1">CW$26+'INF S1 356-357'!$AY4+TIME(0,10,)</f>
        <v>0.38171891203703701</v>
      </c>
      <c r="CX7" s="374"/>
      <c r="CY7" s="539">
        <f ca="1">CY$26+'INF S1 356-357'!$AY4+TIME(0,10,)</f>
        <v>0.42338557870370364</v>
      </c>
      <c r="CZ7" s="374"/>
      <c r="DA7" s="539">
        <f ca="1">DA$26+'INF S1 356-357'!$AY4+TIME(0,10,)</f>
        <v>0.48588557870370364</v>
      </c>
      <c r="DB7" s="374"/>
      <c r="DC7" s="539">
        <f ca="1">DC$26+'INF S1 356-357'!$AY4+TIME(0,10,)</f>
        <v>0.56921891203703701</v>
      </c>
      <c r="DD7" s="374"/>
      <c r="DE7" s="539">
        <f ca="1">DE$26+'INF S1 356-357'!$AY4+TIME(0,10,)</f>
        <v>0.65255224537037027</v>
      </c>
      <c r="DF7" s="374"/>
      <c r="DG7" s="539">
        <f ca="1">DG$26+'INF S1 356-357'!$AY4+TIME(0,10,)</f>
        <v>0.71505224537037027</v>
      </c>
      <c r="DH7" s="374"/>
      <c r="DI7" s="539">
        <f ca="1">DI$26+'INF S1 356-357'!$AY4+TIME(0,10,)</f>
        <v>0.75671891203703701</v>
      </c>
      <c r="DJ7" s="374"/>
      <c r="DK7" s="539">
        <f ca="1">DK$26+'INF S1 356-357'!$AY4+TIME(0,10,)</f>
        <v>0.79838557870370375</v>
      </c>
      <c r="DL7" s="374"/>
      <c r="DM7" s="539">
        <f ca="1">DM$26+'INF S1 356-357'!$AY4+TIME(0,10,)</f>
        <v>0.84005224537037049</v>
      </c>
      <c r="DN7" s="374"/>
      <c r="DO7" s="539">
        <f ca="1">DO$26+'INF S1 356-357'!$AY4+TIME(0,10,)</f>
        <v>0.90255224537037049</v>
      </c>
      <c r="DP7" s="374"/>
      <c r="DQ7" s="206">
        <f ca="1">DQ$26+'INF S1 356-357'!$AY4+TIME(0,10,)</f>
        <v>0.98588557870370375</v>
      </c>
    </row>
    <row r="8" spans="1:121">
      <c r="A8" s="380">
        <f ca="1">'INF S1 356-357'!$AH5</f>
        <v>49.496999999999993</v>
      </c>
      <c r="B8" s="153" t="str">
        <f ca="1">'INF S1 356-357'!$AI5</f>
        <v>Przysieczyn</v>
      </c>
      <c r="C8" s="99"/>
      <c r="D8" s="207">
        <f ca="1">D$7+'INF S1 356-357'!$AQ5</f>
        <v>0.21089120370370371</v>
      </c>
      <c r="E8" s="370"/>
      <c r="F8" s="207">
        <f ca="1">F$7+'INF S1 356-357'!$AQ5</f>
        <v>0.25255787037037036</v>
      </c>
      <c r="G8" s="370"/>
      <c r="H8" s="207">
        <f ca="1">H$7+'INF S1 356-357'!$AQ5</f>
        <v>0.29422453703703705</v>
      </c>
      <c r="I8" s="370"/>
      <c r="J8" s="207">
        <f ca="1">J$7+'INF S1 356-357'!$AQ5</f>
        <v>0.33589120370370368</v>
      </c>
      <c r="K8" s="370"/>
      <c r="L8" s="207">
        <f ca="1">L$7+'INF S1 356-357'!$AQ5</f>
        <v>0.39839120370370368</v>
      </c>
      <c r="M8" s="370"/>
      <c r="N8" s="207">
        <f ca="1">N$7+'INF S1 356-357'!$AQ5</f>
        <v>0.48172453703703699</v>
      </c>
      <c r="O8" s="370"/>
      <c r="P8" s="207">
        <f ca="1">P$7+'INF S1 356-357'!$AQ5</f>
        <v>0.56505787037037036</v>
      </c>
      <c r="Q8" s="370"/>
      <c r="R8" s="207">
        <f ca="1">R$7+'INF S1 356-357'!$AQ5</f>
        <v>0.62755787037037036</v>
      </c>
      <c r="S8" s="370"/>
      <c r="T8" s="207">
        <f ca="1">T$7+'INF S1 356-357'!$AQ5</f>
        <v>0.66922453703703699</v>
      </c>
      <c r="U8" s="370"/>
      <c r="V8" s="207">
        <f ca="1">V$7+'INF S1 356-357'!$AQ5</f>
        <v>0.71089120370370362</v>
      </c>
      <c r="W8" s="370"/>
      <c r="X8" s="207">
        <f ca="1">X$7+'INF S1 356-357'!$AQ5</f>
        <v>0.75255787037037036</v>
      </c>
      <c r="Y8" s="370"/>
      <c r="Z8" s="207">
        <f ca="1">Z$7+'INF S1 356-357'!$AQ5</f>
        <v>0.81505787037037036</v>
      </c>
      <c r="AA8" s="370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3"/>
      <c r="BH8" s="383"/>
      <c r="BI8" s="383"/>
      <c r="BJ8" s="383"/>
      <c r="BK8" s="383"/>
      <c r="BL8" s="383"/>
      <c r="BM8" s="383"/>
      <c r="BN8" s="383"/>
      <c r="BO8" s="383"/>
      <c r="BP8" s="383"/>
      <c r="BQ8" s="383"/>
      <c r="BR8" s="383"/>
      <c r="BS8" s="383"/>
      <c r="BT8" s="383"/>
      <c r="BU8" s="383"/>
      <c r="BV8" s="383"/>
      <c r="BW8" s="383"/>
      <c r="BX8" s="383"/>
      <c r="BY8" s="383"/>
      <c r="BZ8" s="383"/>
      <c r="CA8" s="383"/>
      <c r="CB8" s="383"/>
      <c r="CC8" s="383"/>
      <c r="CD8" s="383"/>
      <c r="CE8" s="383"/>
      <c r="CF8" s="383"/>
      <c r="CG8" s="383"/>
      <c r="CH8" s="383"/>
      <c r="CI8" s="383"/>
      <c r="CJ8" s="383"/>
      <c r="CK8" s="383"/>
      <c r="CL8" s="383"/>
      <c r="CM8" s="207">
        <f ca="1">CM$7+'INF S1 356-357'!$AQ5</f>
        <v>0.89839120370370362</v>
      </c>
      <c r="CN8" s="383"/>
      <c r="CP8" s="380">
        <f ca="1">'INF S1 356-357'!$AH5</f>
        <v>49.496999999999993</v>
      </c>
      <c r="CQ8" s="153" t="str">
        <f ca="1">'INF S1 356-357'!$AI5</f>
        <v>Przysieczyn</v>
      </c>
      <c r="CR8" s="99"/>
      <c r="CS8" s="484">
        <f ca="1">CS$26+'INF S1 356-357'!$AY5+TIME(0,10,)</f>
        <v>0.29395270833333331</v>
      </c>
      <c r="CT8" s="373"/>
      <c r="CU8" s="484">
        <f ca="1">CU$26+'INF S1 356-357'!$AY5+TIME(0,10,)</f>
        <v>0.335619375</v>
      </c>
      <c r="CV8" s="373"/>
      <c r="CW8" s="484">
        <f ca="1">CW$26+'INF S1 356-357'!$AY5+TIME(0,10,)</f>
        <v>0.37728604166666663</v>
      </c>
      <c r="CX8" s="373"/>
      <c r="CY8" s="484">
        <f ca="1">CY$26+'INF S1 356-357'!$AY5+TIME(0,10,)</f>
        <v>0.41895270833333326</v>
      </c>
      <c r="CZ8" s="373"/>
      <c r="DA8" s="484">
        <f ca="1">DA$26+'INF S1 356-357'!$AY5+TIME(0,10,)</f>
        <v>0.48145270833333326</v>
      </c>
      <c r="DB8" s="373"/>
      <c r="DC8" s="484">
        <f ca="1">DC$26+'INF S1 356-357'!$AY5+TIME(0,10,)</f>
        <v>0.56478604166666657</v>
      </c>
      <c r="DD8" s="373"/>
      <c r="DE8" s="484">
        <f ca="1">DE$26+'INF S1 356-357'!$AY5+TIME(0,10,)</f>
        <v>0.64811937499999994</v>
      </c>
      <c r="DF8" s="373"/>
      <c r="DG8" s="484">
        <f ca="1">DG$26+'INF S1 356-357'!$AY5+TIME(0,10,)</f>
        <v>0.71061937499999994</v>
      </c>
      <c r="DH8" s="373"/>
      <c r="DI8" s="484">
        <f ca="1">DI$26+'INF S1 356-357'!$AY5+TIME(0,10,)</f>
        <v>0.75228604166666668</v>
      </c>
      <c r="DJ8" s="373"/>
      <c r="DK8" s="484">
        <f ca="1">DK$26+'INF S1 356-357'!$AY5+TIME(0,10,)</f>
        <v>0.79395270833333331</v>
      </c>
      <c r="DL8" s="373"/>
      <c r="DM8" s="484">
        <f ca="1">DM$26+'INF S1 356-357'!$AY5+TIME(0,10,)</f>
        <v>0.83561937500000005</v>
      </c>
      <c r="DN8" s="373"/>
      <c r="DO8" s="484">
        <f ca="1">DO$26+'INF S1 356-357'!$AY5+TIME(0,10,)</f>
        <v>0.89811937500000005</v>
      </c>
      <c r="DP8" s="373"/>
      <c r="DQ8" s="207">
        <f ca="1">DQ$26+'INF S1 356-357'!$AY5+TIME(0,10,)</f>
        <v>0.98145270833333331</v>
      </c>
    </row>
    <row r="9" spans="1:121">
      <c r="A9" s="380">
        <f ca="1">'INF S1 356-357'!$AH6</f>
        <v>44.444999999999993</v>
      </c>
      <c r="B9" s="154" t="str">
        <f ca="1">'INF S1 356-357'!$AI6</f>
        <v>Roszkowo Wągrowieckie</v>
      </c>
      <c r="C9" s="99"/>
      <c r="D9" s="207">
        <f ca="1">D$7+'INF S1 356-357'!$AQ6</f>
        <v>0.21405273148148146</v>
      </c>
      <c r="E9" s="370"/>
      <c r="F9" s="207">
        <f ca="1">F$7+'INF S1 356-357'!$AQ6</f>
        <v>0.25571939814814815</v>
      </c>
      <c r="G9" s="370"/>
      <c r="H9" s="207">
        <f ca="1">H$7+'INF S1 356-357'!$AQ6</f>
        <v>0.29738606481481483</v>
      </c>
      <c r="I9" s="370"/>
      <c r="J9" s="207">
        <f ca="1">J$7+'INF S1 356-357'!$AQ6</f>
        <v>0.33905273148148146</v>
      </c>
      <c r="K9" s="370"/>
      <c r="L9" s="207">
        <f ca="1">L$7+'INF S1 356-357'!$AQ6</f>
        <v>0.40155273148148146</v>
      </c>
      <c r="M9" s="370"/>
      <c r="N9" s="207">
        <f ca="1">N$7+'INF S1 356-357'!$AQ6</f>
        <v>0.48488606481481478</v>
      </c>
      <c r="O9" s="370"/>
      <c r="P9" s="207">
        <f ca="1">P$7+'INF S1 356-357'!$AQ6</f>
        <v>0.56821939814814815</v>
      </c>
      <c r="Q9" s="370"/>
      <c r="R9" s="207">
        <f ca="1">R$7+'INF S1 356-357'!$AQ6</f>
        <v>0.63071939814814815</v>
      </c>
      <c r="S9" s="370"/>
      <c r="T9" s="207">
        <f ca="1">T$7+'INF S1 356-357'!$AQ6</f>
        <v>0.67238606481481478</v>
      </c>
      <c r="U9" s="370"/>
      <c r="V9" s="207">
        <f ca="1">V$7+'INF S1 356-357'!$AQ6</f>
        <v>0.71405273148148141</v>
      </c>
      <c r="W9" s="370"/>
      <c r="X9" s="207">
        <f ca="1">X$7+'INF S1 356-357'!$AQ6</f>
        <v>0.75571939814814815</v>
      </c>
      <c r="Y9" s="370"/>
      <c r="Z9" s="207">
        <f ca="1">Z$7+'INF S1 356-357'!$AQ6</f>
        <v>0.81821939814814815</v>
      </c>
      <c r="AA9" s="370"/>
      <c r="AB9" s="383"/>
      <c r="AC9" s="383"/>
      <c r="AD9" s="383"/>
      <c r="AE9" s="383"/>
      <c r="AF9" s="383"/>
      <c r="AG9" s="383"/>
      <c r="AH9" s="383"/>
      <c r="AI9" s="383"/>
      <c r="AJ9" s="383"/>
      <c r="AK9" s="383"/>
      <c r="AL9" s="383"/>
      <c r="AM9" s="383"/>
      <c r="AN9" s="383"/>
      <c r="AO9" s="383"/>
      <c r="AP9" s="383"/>
      <c r="AQ9" s="383"/>
      <c r="AR9" s="383"/>
      <c r="AS9" s="383"/>
      <c r="AT9" s="383"/>
      <c r="AU9" s="383"/>
      <c r="AV9" s="383"/>
      <c r="AW9" s="383"/>
      <c r="AX9" s="383"/>
      <c r="AY9" s="383"/>
      <c r="AZ9" s="383"/>
      <c r="BA9" s="383"/>
      <c r="BB9" s="383"/>
      <c r="BC9" s="383"/>
      <c r="BD9" s="383"/>
      <c r="BE9" s="383"/>
      <c r="BF9" s="383"/>
      <c r="BG9" s="383"/>
      <c r="BH9" s="383"/>
      <c r="BI9" s="383"/>
      <c r="BJ9" s="383"/>
      <c r="BK9" s="383"/>
      <c r="BL9" s="383"/>
      <c r="BM9" s="383"/>
      <c r="BN9" s="383"/>
      <c r="BO9" s="383"/>
      <c r="BP9" s="383"/>
      <c r="BQ9" s="383"/>
      <c r="BR9" s="383"/>
      <c r="BS9" s="383"/>
      <c r="BT9" s="383"/>
      <c r="BU9" s="383"/>
      <c r="BV9" s="383"/>
      <c r="BW9" s="383"/>
      <c r="BX9" s="383"/>
      <c r="BY9" s="383"/>
      <c r="BZ9" s="383"/>
      <c r="CA9" s="383"/>
      <c r="CB9" s="383"/>
      <c r="CC9" s="383"/>
      <c r="CD9" s="383"/>
      <c r="CE9" s="383"/>
      <c r="CF9" s="383"/>
      <c r="CG9" s="383"/>
      <c r="CH9" s="383"/>
      <c r="CI9" s="383"/>
      <c r="CJ9" s="383"/>
      <c r="CK9" s="383"/>
      <c r="CL9" s="383"/>
      <c r="CM9" s="207">
        <f ca="1">CM$7+'INF S1 356-357'!$AQ6</f>
        <v>0.90155273148148141</v>
      </c>
      <c r="CN9" s="383"/>
      <c r="CP9" s="380">
        <f ca="1">'INF S1 356-357'!$AH6</f>
        <v>44.444999999999993</v>
      </c>
      <c r="CQ9" s="154" t="str">
        <f ca="1">'INF S1 356-357'!$AI6</f>
        <v>Roszkowo Wągrowieckie</v>
      </c>
      <c r="CR9" s="99"/>
      <c r="CS9" s="484">
        <f ca="1">CS$26+'INF S1 356-357'!$AY6+TIME(0,8,)</f>
        <v>0.28940229166666664</v>
      </c>
      <c r="CT9" s="373"/>
      <c r="CU9" s="484">
        <f ca="1">CU$26+'INF S1 356-357'!$AY6+TIME(0,8,)</f>
        <v>0.33106895833333333</v>
      </c>
      <c r="CV9" s="373"/>
      <c r="CW9" s="484">
        <f ca="1">CW$26+'INF S1 356-357'!$AY6+TIME(0,8,)</f>
        <v>0.37273562499999996</v>
      </c>
      <c r="CX9" s="373"/>
      <c r="CY9" s="484">
        <f ca="1">CY$26+'INF S1 356-357'!$AY6+TIME(0,8,)</f>
        <v>0.41440229166666659</v>
      </c>
      <c r="CZ9" s="373"/>
      <c r="DA9" s="484">
        <f ca="1">DA$26+'INF S1 356-357'!$AY6+TIME(0,8,)</f>
        <v>0.47690229166666659</v>
      </c>
      <c r="DB9" s="373"/>
      <c r="DC9" s="484">
        <f ca="1">DC$26+'INF S1 356-357'!$AY6+TIME(0,8,)</f>
        <v>0.5602356249999999</v>
      </c>
      <c r="DD9" s="373"/>
      <c r="DE9" s="484">
        <f ca="1">DE$26+'INF S1 356-357'!$AY6+TIME(0,8,)</f>
        <v>0.64356895833333327</v>
      </c>
      <c r="DF9" s="373"/>
      <c r="DG9" s="484">
        <f ca="1">DG$26+'INF S1 356-357'!$AY6+TIME(0,8,)</f>
        <v>0.70606895833333327</v>
      </c>
      <c r="DH9" s="373"/>
      <c r="DI9" s="484">
        <f ca="1">DI$26+'INF S1 356-357'!$AY6+TIME(0,8,)</f>
        <v>0.74773562500000001</v>
      </c>
      <c r="DJ9" s="373"/>
      <c r="DK9" s="484">
        <f ca="1">DK$26+'INF S1 356-357'!$AY6+TIME(0,8,)</f>
        <v>0.78940229166666664</v>
      </c>
      <c r="DL9" s="373"/>
      <c r="DM9" s="484">
        <f ca="1">DM$26+'INF S1 356-357'!$AY6+TIME(0,8,)</f>
        <v>0.83106895833333339</v>
      </c>
      <c r="DN9" s="373"/>
      <c r="DO9" s="484">
        <f ca="1">DO$26+'INF S1 356-357'!$AY6+TIME(0,8,)</f>
        <v>0.89356895833333339</v>
      </c>
      <c r="DP9" s="373"/>
      <c r="DQ9" s="207">
        <f ca="1">DQ$26+'INF S1 356-357'!$AY6+TIME(0,8,)</f>
        <v>0.97690229166666664</v>
      </c>
    </row>
    <row r="10" spans="1:121">
      <c r="A10" s="380">
        <f ca="1">'INF S1 356-357'!$AH7</f>
        <v>40.48599999999999</v>
      </c>
      <c r="B10" s="154" t="str">
        <f ca="1">'INF S1 356-357'!$AI7</f>
        <v>Skoki</v>
      </c>
      <c r="C10" s="99"/>
      <c r="D10" s="207">
        <f ca="1">D$7+'INF S1 356-357'!$AQ7</f>
        <v>0.21696797453703703</v>
      </c>
      <c r="E10" s="370"/>
      <c r="F10" s="207">
        <f ca="1">F$7+'INF S1 356-357'!$AQ7</f>
        <v>0.25863464120370372</v>
      </c>
      <c r="G10" s="370"/>
      <c r="H10" s="207">
        <f ca="1">H$7+'INF S1 356-357'!$AQ7</f>
        <v>0.3003013078703704</v>
      </c>
      <c r="I10" s="370"/>
      <c r="J10" s="207">
        <f ca="1">J$7+'INF S1 356-357'!$AQ7</f>
        <v>0.34196797453703703</v>
      </c>
      <c r="K10" s="370"/>
      <c r="L10" s="207">
        <f ca="1">L$7+'INF S1 356-357'!$AQ7</f>
        <v>0.40446797453703703</v>
      </c>
      <c r="M10" s="370"/>
      <c r="N10" s="207">
        <f ca="1">N$7+'INF S1 356-357'!$AQ7</f>
        <v>0.48780130787037035</v>
      </c>
      <c r="O10" s="370"/>
      <c r="P10" s="207">
        <f ca="1">P$7+'INF S1 356-357'!$AQ7</f>
        <v>0.57113464120370372</v>
      </c>
      <c r="Q10" s="370"/>
      <c r="R10" s="207">
        <f ca="1">R$7+'INF S1 356-357'!$AQ7</f>
        <v>0.63363464120370372</v>
      </c>
      <c r="S10" s="370"/>
      <c r="T10" s="207">
        <f ca="1">T$7+'INF S1 356-357'!$AQ7</f>
        <v>0.67530130787037035</v>
      </c>
      <c r="U10" s="370"/>
      <c r="V10" s="207">
        <f ca="1">V$7+'INF S1 356-357'!$AQ7</f>
        <v>0.71696797453703698</v>
      </c>
      <c r="W10" s="370"/>
      <c r="X10" s="207">
        <f ca="1">X$7+'INF S1 356-357'!$AQ7</f>
        <v>0.75863464120370372</v>
      </c>
      <c r="Y10" s="370"/>
      <c r="Z10" s="207">
        <f ca="1">Z$7+'INF S1 356-357'!$AQ7</f>
        <v>0.82113464120370372</v>
      </c>
      <c r="AA10" s="370"/>
      <c r="AB10" s="383"/>
      <c r="AC10" s="383"/>
      <c r="AD10" s="383"/>
      <c r="AE10" s="383"/>
      <c r="AF10" s="383"/>
      <c r="AG10" s="383"/>
      <c r="AH10" s="383"/>
      <c r="AI10" s="383"/>
      <c r="AJ10" s="383"/>
      <c r="AK10" s="383"/>
      <c r="AL10" s="383"/>
      <c r="AM10" s="383"/>
      <c r="AN10" s="383"/>
      <c r="AO10" s="383"/>
      <c r="AP10" s="383"/>
      <c r="AQ10" s="383"/>
      <c r="AR10" s="383"/>
      <c r="AS10" s="383"/>
      <c r="AT10" s="383"/>
      <c r="AU10" s="383"/>
      <c r="AV10" s="383"/>
      <c r="AW10" s="383"/>
      <c r="AX10" s="383"/>
      <c r="AY10" s="383"/>
      <c r="AZ10" s="383"/>
      <c r="BA10" s="383"/>
      <c r="BB10" s="383"/>
      <c r="BC10" s="383"/>
      <c r="BD10" s="383"/>
      <c r="BE10" s="383"/>
      <c r="BF10" s="383"/>
      <c r="BG10" s="383"/>
      <c r="BH10" s="383"/>
      <c r="BI10" s="383"/>
      <c r="BJ10" s="383"/>
      <c r="BK10" s="383"/>
      <c r="BL10" s="383"/>
      <c r="BM10" s="383"/>
      <c r="BN10" s="383"/>
      <c r="BO10" s="383"/>
      <c r="BP10" s="383"/>
      <c r="BQ10" s="383"/>
      <c r="BR10" s="383"/>
      <c r="BS10" s="383"/>
      <c r="BT10" s="383"/>
      <c r="BU10" s="383"/>
      <c r="BV10" s="383"/>
      <c r="BW10" s="383"/>
      <c r="BX10" s="383"/>
      <c r="BY10" s="383"/>
      <c r="BZ10" s="383"/>
      <c r="CA10" s="383"/>
      <c r="CB10" s="383"/>
      <c r="CC10" s="383"/>
      <c r="CD10" s="383"/>
      <c r="CE10" s="383"/>
      <c r="CF10" s="383"/>
      <c r="CG10" s="383"/>
      <c r="CH10" s="383"/>
      <c r="CI10" s="383"/>
      <c r="CJ10" s="383"/>
      <c r="CK10" s="383"/>
      <c r="CL10" s="383"/>
      <c r="CM10" s="207">
        <f ca="1">CM$7+'INF S1 356-357'!$AQ7</f>
        <v>0.90446797453703698</v>
      </c>
      <c r="CN10" s="383"/>
      <c r="CP10" s="380">
        <f ca="1">'INF S1 356-357'!$AH7</f>
        <v>40.48599999999999</v>
      </c>
      <c r="CQ10" s="154" t="str">
        <f ca="1">'INF S1 356-357'!$AI7</f>
        <v>Skoki</v>
      </c>
      <c r="CR10" s="99"/>
      <c r="CS10" s="484">
        <f ca="1">CS$26+'INF S1 356-357'!$AY7+TIME(0,8,)</f>
        <v>0.28662593749999998</v>
      </c>
      <c r="CT10" s="373"/>
      <c r="CU10" s="484">
        <f ca="1">CU$26+'INF S1 356-357'!$AY7+TIME(0,8,)</f>
        <v>0.32829260416666667</v>
      </c>
      <c r="CV10" s="373"/>
      <c r="CW10" s="484">
        <f ca="1">CW$26+'INF S1 356-357'!$AY7+TIME(0,8,)</f>
        <v>0.3699592708333333</v>
      </c>
      <c r="CX10" s="373"/>
      <c r="CY10" s="484">
        <f ca="1">CY$26+'INF S1 356-357'!$AY7+TIME(0,8,)</f>
        <v>0.41162593749999993</v>
      </c>
      <c r="CZ10" s="373"/>
      <c r="DA10" s="484">
        <f ca="1">DA$26+'INF S1 356-357'!$AY7+TIME(0,8,)</f>
        <v>0.47412593749999993</v>
      </c>
      <c r="DB10" s="373"/>
      <c r="DC10" s="484">
        <f ca="1">DC$26+'INF S1 356-357'!$AY7+TIME(0,8,)</f>
        <v>0.55745927083333324</v>
      </c>
      <c r="DD10" s="373"/>
      <c r="DE10" s="484">
        <f ca="1">DE$26+'INF S1 356-357'!$AY7+TIME(0,8,)</f>
        <v>0.64079260416666661</v>
      </c>
      <c r="DF10" s="373"/>
      <c r="DG10" s="484">
        <f ca="1">DG$26+'INF S1 356-357'!$AY7+TIME(0,8,)</f>
        <v>0.70329260416666661</v>
      </c>
      <c r="DH10" s="373"/>
      <c r="DI10" s="484">
        <f ca="1">DI$26+'INF S1 356-357'!$AY7+TIME(0,8,)</f>
        <v>0.74495927083333335</v>
      </c>
      <c r="DJ10" s="373"/>
      <c r="DK10" s="484">
        <f ca="1">DK$26+'INF S1 356-357'!$AY7+TIME(0,8,)</f>
        <v>0.78662593749999998</v>
      </c>
      <c r="DL10" s="373"/>
      <c r="DM10" s="484">
        <f ca="1">DM$26+'INF S1 356-357'!$AY7+TIME(0,8,)</f>
        <v>0.82829260416666672</v>
      </c>
      <c r="DN10" s="373"/>
      <c r="DO10" s="484">
        <f ca="1">DO$26+'INF S1 356-357'!$AY7+TIME(0,8,)</f>
        <v>0.89079260416666672</v>
      </c>
      <c r="DP10" s="373"/>
      <c r="DQ10" s="207">
        <f ca="1">DQ$26+'INF S1 356-357'!$AY7+TIME(0,8,)</f>
        <v>0.97412593749999998</v>
      </c>
    </row>
    <row r="11" spans="1:121">
      <c r="A11" s="380">
        <f ca="1">'INF S1 356-357'!$AH8</f>
        <v>35.761999999999993</v>
      </c>
      <c r="B11" s="153" t="str">
        <f ca="1">'INF S1 356-357'!$AI8</f>
        <v>Sława Wlkp.</v>
      </c>
      <c r="C11" s="99"/>
      <c r="D11" s="207">
        <f ca="1">D$7+'INF S1 356-357'!$AQ8</f>
        <v>0.22060422453703704</v>
      </c>
      <c r="E11" s="370"/>
      <c r="F11" s="207">
        <f ca="1">F$7+'INF S1 356-357'!$AQ8</f>
        <v>0.26227089120370373</v>
      </c>
      <c r="G11" s="370"/>
      <c r="H11" s="207">
        <f ca="1">H$7+'INF S1 356-357'!$AQ8</f>
        <v>0.30393755787037041</v>
      </c>
      <c r="I11" s="370"/>
      <c r="J11" s="207">
        <f ca="1">J$7+'INF S1 356-357'!$AQ8</f>
        <v>0.34560422453703704</v>
      </c>
      <c r="K11" s="370"/>
      <c r="L11" s="207">
        <f ca="1">L$7+'INF S1 356-357'!$AQ8</f>
        <v>0.40810422453703704</v>
      </c>
      <c r="M11" s="370"/>
      <c r="N11" s="207">
        <f ca="1">N$7+'INF S1 356-357'!$AQ8</f>
        <v>0.49143755787037036</v>
      </c>
      <c r="O11" s="370"/>
      <c r="P11" s="207">
        <f ca="1">P$7+'INF S1 356-357'!$AQ8</f>
        <v>0.57477089120370373</v>
      </c>
      <c r="Q11" s="370"/>
      <c r="R11" s="207">
        <f ca="1">R$7+'INF S1 356-357'!$AQ8</f>
        <v>0.63727089120370373</v>
      </c>
      <c r="S11" s="370"/>
      <c r="T11" s="207">
        <f ca="1">T$7+'INF S1 356-357'!$AQ8</f>
        <v>0.67893755787037036</v>
      </c>
      <c r="U11" s="370"/>
      <c r="V11" s="207">
        <f ca="1">V$7+'INF S1 356-357'!$AQ8</f>
        <v>0.72060422453703699</v>
      </c>
      <c r="W11" s="370"/>
      <c r="X11" s="207">
        <f ca="1">X$7+'INF S1 356-357'!$AQ8</f>
        <v>0.76227089120370373</v>
      </c>
      <c r="Y11" s="370"/>
      <c r="Z11" s="207">
        <f ca="1">Z$7+'INF S1 356-357'!$AQ8</f>
        <v>0.82477089120370373</v>
      </c>
      <c r="AA11" s="370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  <c r="AQ11" s="383"/>
      <c r="AR11" s="383"/>
      <c r="AS11" s="383"/>
      <c r="AT11" s="383"/>
      <c r="AU11" s="383"/>
      <c r="AV11" s="383"/>
      <c r="AW11" s="383"/>
      <c r="AX11" s="383"/>
      <c r="AY11" s="383"/>
      <c r="AZ11" s="383"/>
      <c r="BA11" s="383"/>
      <c r="BB11" s="383"/>
      <c r="BC11" s="383"/>
      <c r="BD11" s="383"/>
      <c r="BE11" s="383"/>
      <c r="BF11" s="383"/>
      <c r="BG11" s="383"/>
      <c r="BH11" s="383"/>
      <c r="BI11" s="383"/>
      <c r="BJ11" s="383"/>
      <c r="BK11" s="383"/>
      <c r="BL11" s="383"/>
      <c r="BM11" s="383"/>
      <c r="BN11" s="383"/>
      <c r="BO11" s="383"/>
      <c r="BP11" s="383"/>
      <c r="BQ11" s="383"/>
      <c r="BR11" s="383"/>
      <c r="BS11" s="383"/>
      <c r="BT11" s="383"/>
      <c r="BU11" s="383"/>
      <c r="BV11" s="383"/>
      <c r="BW11" s="383"/>
      <c r="BX11" s="383"/>
      <c r="BY11" s="383"/>
      <c r="BZ11" s="383"/>
      <c r="CA11" s="383"/>
      <c r="CB11" s="383"/>
      <c r="CC11" s="383"/>
      <c r="CD11" s="383"/>
      <c r="CE11" s="383"/>
      <c r="CF11" s="383"/>
      <c r="CG11" s="383"/>
      <c r="CH11" s="383"/>
      <c r="CI11" s="383"/>
      <c r="CJ11" s="383"/>
      <c r="CK11" s="383"/>
      <c r="CL11" s="383"/>
      <c r="CM11" s="207">
        <f ca="1">CM$7+'INF S1 356-357'!$AQ8</f>
        <v>0.90810422453703699</v>
      </c>
      <c r="CN11" s="383"/>
      <c r="CP11" s="380">
        <f ca="1">'INF S1 356-357'!$AH8</f>
        <v>35.761999999999993</v>
      </c>
      <c r="CQ11" s="153" t="str">
        <f ca="1">'INF S1 356-357'!$AI8</f>
        <v>Sława Wlkp.</v>
      </c>
      <c r="CR11" s="99"/>
      <c r="CS11" s="484">
        <f ca="1">CS$26+'INF S1 356-357'!$AY8+TIME(0,8,)</f>
        <v>0.28298968749999998</v>
      </c>
      <c r="CT11" s="373"/>
      <c r="CU11" s="484">
        <f ca="1">CU$26+'INF S1 356-357'!$AY8+TIME(0,8,)</f>
        <v>0.32465635416666666</v>
      </c>
      <c r="CV11" s="373"/>
      <c r="CW11" s="484">
        <f ca="1">CW$26+'INF S1 356-357'!$AY8+TIME(0,8,)</f>
        <v>0.36632302083333329</v>
      </c>
      <c r="CX11" s="373"/>
      <c r="CY11" s="484">
        <f ca="1">CY$26+'INF S1 356-357'!$AY8+TIME(0,8,)</f>
        <v>0.40798968749999992</v>
      </c>
      <c r="CZ11" s="373"/>
      <c r="DA11" s="484">
        <f ca="1">DA$26+'INF S1 356-357'!$AY8+TIME(0,8,)</f>
        <v>0.47048968749999992</v>
      </c>
      <c r="DB11" s="373"/>
      <c r="DC11" s="484">
        <f ca="1">DC$26+'INF S1 356-357'!$AY8+TIME(0,8,)</f>
        <v>0.55382302083333323</v>
      </c>
      <c r="DD11" s="373"/>
      <c r="DE11" s="484">
        <f ca="1">DE$26+'INF S1 356-357'!$AY8+TIME(0,8,)</f>
        <v>0.63715635416666661</v>
      </c>
      <c r="DF11" s="373"/>
      <c r="DG11" s="484">
        <f ca="1">DG$26+'INF S1 356-357'!$AY8+TIME(0,8,)</f>
        <v>0.69965635416666661</v>
      </c>
      <c r="DH11" s="373"/>
      <c r="DI11" s="484">
        <f ca="1">DI$26+'INF S1 356-357'!$AY8+TIME(0,8,)</f>
        <v>0.74132302083333335</v>
      </c>
      <c r="DJ11" s="373"/>
      <c r="DK11" s="484">
        <f ca="1">DK$26+'INF S1 356-357'!$AY8+TIME(0,8,)</f>
        <v>0.78298968749999998</v>
      </c>
      <c r="DL11" s="373"/>
      <c r="DM11" s="484">
        <f ca="1">DM$26+'INF S1 356-357'!$AY8+TIME(0,8,)</f>
        <v>0.82465635416666672</v>
      </c>
      <c r="DN11" s="373"/>
      <c r="DO11" s="484">
        <f ca="1">DO$26+'INF S1 356-357'!$AY8+TIME(0,8,)</f>
        <v>0.88715635416666672</v>
      </c>
      <c r="DP11" s="373"/>
      <c r="DQ11" s="207">
        <f ca="1">DQ$26+'INF S1 356-357'!$AY8+TIME(0,8,)</f>
        <v>0.97048968749999998</v>
      </c>
    </row>
    <row r="12" spans="1:121">
      <c r="A12" s="380">
        <f ca="1">'INF S1 356-357'!$AH9</f>
        <v>32.658999999999992</v>
      </c>
      <c r="B12" s="286" t="str">
        <f ca="1">'INF S1 356-357'!$AI9</f>
        <v>Łopuchowo Osiedle</v>
      </c>
      <c r="C12" s="99"/>
      <c r="D12" s="207">
        <f ca="1">D$7+'INF S1 356-357'!$AQ9</f>
        <v>0.2229341898148148</v>
      </c>
      <c r="E12" s="370"/>
      <c r="F12" s="207">
        <f ca="1">F$7+'INF S1 356-357'!$AQ9</f>
        <v>0.26460085648148152</v>
      </c>
      <c r="G12" s="370"/>
      <c r="H12" s="207">
        <f ca="1">H$7+'INF S1 356-357'!$AQ9</f>
        <v>0.3062675231481482</v>
      </c>
      <c r="I12" s="370"/>
      <c r="J12" s="207">
        <f ca="1">J$7+'INF S1 356-357'!$AQ9</f>
        <v>0.34793418981481483</v>
      </c>
      <c r="K12" s="370"/>
      <c r="L12" s="207">
        <f ca="1">L$7+'INF S1 356-357'!$AQ9</f>
        <v>0.41043418981481483</v>
      </c>
      <c r="M12" s="370"/>
      <c r="N12" s="207">
        <f ca="1">N$7+'INF S1 356-357'!$AQ9</f>
        <v>0.49376752314814815</v>
      </c>
      <c r="O12" s="370"/>
      <c r="P12" s="207">
        <f ca="1">P$7+'INF S1 356-357'!$AQ9</f>
        <v>0.57710085648148146</v>
      </c>
      <c r="Q12" s="370"/>
      <c r="R12" s="207">
        <f ca="1">R$7+'INF S1 356-357'!$AQ9</f>
        <v>0.63960085648148146</v>
      </c>
      <c r="S12" s="370"/>
      <c r="T12" s="207">
        <f ca="1">T$7+'INF S1 356-357'!$AQ9</f>
        <v>0.68126752314814809</v>
      </c>
      <c r="U12" s="370"/>
      <c r="V12" s="207">
        <f ca="1">V$7+'INF S1 356-357'!$AQ9</f>
        <v>0.72293418981481472</v>
      </c>
      <c r="W12" s="370"/>
      <c r="X12" s="207">
        <f ca="1">X$7+'INF S1 356-357'!$AQ9</f>
        <v>0.76460085648148146</v>
      </c>
      <c r="Y12" s="370"/>
      <c r="Z12" s="207">
        <f ca="1">Z$7+'INF S1 356-357'!$AQ9</f>
        <v>0.82710085648148146</v>
      </c>
      <c r="AA12" s="370"/>
      <c r="AB12" s="383"/>
      <c r="AC12" s="383"/>
      <c r="AD12" s="383"/>
      <c r="AE12" s="383"/>
      <c r="AF12" s="383"/>
      <c r="AG12" s="383"/>
      <c r="AH12" s="383"/>
      <c r="AI12" s="383"/>
      <c r="AJ12" s="383"/>
      <c r="AK12" s="383"/>
      <c r="AL12" s="383"/>
      <c r="AM12" s="383"/>
      <c r="AN12" s="383"/>
      <c r="AO12" s="383"/>
      <c r="AP12" s="383"/>
      <c r="AQ12" s="383"/>
      <c r="AR12" s="383"/>
      <c r="AS12" s="383"/>
      <c r="AT12" s="383"/>
      <c r="AU12" s="383"/>
      <c r="AV12" s="383"/>
      <c r="AW12" s="383"/>
      <c r="AX12" s="383"/>
      <c r="AY12" s="383"/>
      <c r="AZ12" s="383"/>
      <c r="BA12" s="383"/>
      <c r="BB12" s="383"/>
      <c r="BC12" s="383"/>
      <c r="BD12" s="383"/>
      <c r="BE12" s="383"/>
      <c r="BF12" s="383"/>
      <c r="BG12" s="383"/>
      <c r="BH12" s="383"/>
      <c r="BI12" s="383"/>
      <c r="BJ12" s="383"/>
      <c r="BK12" s="383"/>
      <c r="BL12" s="383"/>
      <c r="BM12" s="383"/>
      <c r="BN12" s="383"/>
      <c r="BO12" s="383"/>
      <c r="BP12" s="383"/>
      <c r="BQ12" s="383"/>
      <c r="BR12" s="383"/>
      <c r="BS12" s="383"/>
      <c r="BT12" s="383"/>
      <c r="BU12" s="383"/>
      <c r="BV12" s="383"/>
      <c r="BW12" s="383"/>
      <c r="BX12" s="383"/>
      <c r="BY12" s="383"/>
      <c r="BZ12" s="383"/>
      <c r="CA12" s="383"/>
      <c r="CB12" s="383"/>
      <c r="CC12" s="383"/>
      <c r="CD12" s="383"/>
      <c r="CE12" s="383"/>
      <c r="CF12" s="383"/>
      <c r="CG12" s="383"/>
      <c r="CH12" s="383"/>
      <c r="CI12" s="383"/>
      <c r="CJ12" s="383"/>
      <c r="CK12" s="383"/>
      <c r="CL12" s="383"/>
      <c r="CM12" s="207">
        <f ca="1">CM$7+'INF S1 356-357'!$AQ9</f>
        <v>0.91043418981481472</v>
      </c>
      <c r="CN12" s="383"/>
      <c r="CP12" s="380">
        <f ca="1">'INF S1 356-357'!$AH9</f>
        <v>32.658999999999992</v>
      </c>
      <c r="CQ12" s="286" t="str">
        <f ca="1">'INF S1 356-357'!$AI9</f>
        <v>Łopuchowo Osiedle</v>
      </c>
      <c r="CR12" s="99"/>
      <c r="CS12" s="484">
        <f ca="1">CS$26+'INF S1 356-357'!$AY9+TIME(0,8,)</f>
        <v>0.28052083333333333</v>
      </c>
      <c r="CT12" s="373"/>
      <c r="CU12" s="484">
        <f ca="1">CU$26+'INF S1 356-357'!$AY9+TIME(0,8,)</f>
        <v>0.32218750000000002</v>
      </c>
      <c r="CV12" s="373"/>
      <c r="CW12" s="484">
        <f ca="1">CW$26+'INF S1 356-357'!$AY9+TIME(0,8,)</f>
        <v>0.36385416666666665</v>
      </c>
      <c r="CX12" s="373"/>
      <c r="CY12" s="484">
        <f ca="1">CY$26+'INF S1 356-357'!$AY9+TIME(0,8,)</f>
        <v>0.40552083333333327</v>
      </c>
      <c r="CZ12" s="373"/>
      <c r="DA12" s="484">
        <f ca="1">DA$26+'INF S1 356-357'!$AY9+TIME(0,8,)</f>
        <v>0.46802083333333327</v>
      </c>
      <c r="DB12" s="373"/>
      <c r="DC12" s="484">
        <f ca="1">DC$26+'INF S1 356-357'!$AY9+TIME(0,8,)</f>
        <v>0.55135416666666659</v>
      </c>
      <c r="DD12" s="373"/>
      <c r="DE12" s="484">
        <f ca="1">DE$26+'INF S1 356-357'!$AY9+TIME(0,8,)</f>
        <v>0.63468749999999996</v>
      </c>
      <c r="DF12" s="373"/>
      <c r="DG12" s="484">
        <f ca="1">DG$26+'INF S1 356-357'!$AY9+TIME(0,8,)</f>
        <v>0.69718749999999996</v>
      </c>
      <c r="DH12" s="373"/>
      <c r="DI12" s="484">
        <f ca="1">DI$26+'INF S1 356-357'!$AY9+TIME(0,8,)</f>
        <v>0.7388541666666667</v>
      </c>
      <c r="DJ12" s="373"/>
      <c r="DK12" s="484">
        <f ca="1">DK$26+'INF S1 356-357'!$AY9+TIME(0,8,)</f>
        <v>0.78052083333333333</v>
      </c>
      <c r="DL12" s="373"/>
      <c r="DM12" s="484">
        <f ca="1">DM$26+'INF S1 356-357'!$AY9+TIME(0,8,)</f>
        <v>0.82218750000000007</v>
      </c>
      <c r="DN12" s="373"/>
      <c r="DO12" s="484">
        <f ca="1">DO$26+'INF S1 356-357'!$AY9+TIME(0,8,)</f>
        <v>0.88468750000000007</v>
      </c>
      <c r="DP12" s="373"/>
      <c r="DQ12" s="207">
        <f ca="1">DQ$26+'INF S1 356-357'!$AY9+TIME(0,8,)</f>
        <v>0.96802083333333333</v>
      </c>
    </row>
    <row r="13" spans="1:121">
      <c r="A13" s="380">
        <f ca="1">'INF S1 356-357'!$AH10</f>
        <v>31.519999999999992</v>
      </c>
      <c r="B13" s="154" t="str">
        <f ca="1">'INF S1 356-357'!$AI10</f>
        <v>Łopuchowo</v>
      </c>
      <c r="C13" s="99"/>
      <c r="D13" s="207">
        <f ca="1">D$7+'INF S1 356-357'!$AQ10</f>
        <v>0.22422373842592591</v>
      </c>
      <c r="E13" s="370"/>
      <c r="F13" s="207">
        <f ca="1">F$7+'INF S1 356-357'!$AQ10</f>
        <v>0.2658904050925926</v>
      </c>
      <c r="G13" s="370"/>
      <c r="H13" s="207">
        <f ca="1">H$7+'INF S1 356-357'!$AQ10</f>
        <v>0.30755707175925928</v>
      </c>
      <c r="I13" s="370"/>
      <c r="J13" s="207">
        <f ca="1">J$7+'INF S1 356-357'!$AQ10</f>
        <v>0.34922373842592591</v>
      </c>
      <c r="K13" s="370"/>
      <c r="L13" s="207">
        <f ca="1">L$7+'INF S1 356-357'!$AQ10</f>
        <v>0.41172373842592591</v>
      </c>
      <c r="M13" s="370"/>
      <c r="N13" s="207">
        <f ca="1">N$7+'INF S1 356-357'!$AQ10</f>
        <v>0.49505707175925923</v>
      </c>
      <c r="O13" s="370"/>
      <c r="P13" s="207">
        <f ca="1">P$7+'INF S1 356-357'!$AQ10</f>
        <v>0.57839040509259265</v>
      </c>
      <c r="Q13" s="370"/>
      <c r="R13" s="207">
        <f ca="1">R$7+'INF S1 356-357'!$AQ10</f>
        <v>0.64089040509259265</v>
      </c>
      <c r="S13" s="370"/>
      <c r="T13" s="207">
        <f ca="1">T$7+'INF S1 356-357'!$AQ10</f>
        <v>0.68255707175925928</v>
      </c>
      <c r="U13" s="370"/>
      <c r="V13" s="207">
        <f ca="1">V$7+'INF S1 356-357'!$AQ10</f>
        <v>0.72422373842592591</v>
      </c>
      <c r="W13" s="370"/>
      <c r="X13" s="207">
        <f ca="1">X$7+'INF S1 356-357'!$AQ10</f>
        <v>0.76589040509259265</v>
      </c>
      <c r="Y13" s="370"/>
      <c r="Z13" s="207">
        <f ca="1">Z$7+'INF S1 356-357'!$AQ10</f>
        <v>0.82839040509259265</v>
      </c>
      <c r="AA13" s="370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  <c r="CK13" s="383"/>
      <c r="CL13" s="383"/>
      <c r="CM13" s="207">
        <f ca="1">CM$7+'INF S1 356-357'!$AQ10</f>
        <v>0.91172373842592591</v>
      </c>
      <c r="CN13" s="383"/>
      <c r="CP13" s="380">
        <f ca="1">'INF S1 356-357'!$AH10</f>
        <v>31.519999999999992</v>
      </c>
      <c r="CQ13" s="154" t="str">
        <f ca="1">'INF S1 356-357'!$AI10</f>
        <v>Łopuchowo</v>
      </c>
      <c r="CR13" s="99"/>
      <c r="CS13" s="484">
        <f ca="1">CS$26+'INF S1 356-357'!$AY10+TIME(0,8,)</f>
        <v>0.27923128472222219</v>
      </c>
      <c r="CT13" s="373"/>
      <c r="CU13" s="484">
        <f ca="1">CU$26+'INF S1 356-357'!$AY10+TIME(0,8,)</f>
        <v>0.32089795138888888</v>
      </c>
      <c r="CV13" s="373"/>
      <c r="CW13" s="484">
        <f ca="1">CW$26+'INF S1 356-357'!$AY10+TIME(0,8,)</f>
        <v>0.36256461805555551</v>
      </c>
      <c r="CX13" s="373"/>
      <c r="CY13" s="484">
        <f ca="1">CY$26+'INF S1 356-357'!$AY10+TIME(0,8,)</f>
        <v>0.40423128472222214</v>
      </c>
      <c r="CZ13" s="373"/>
      <c r="DA13" s="484">
        <f ca="1">DA$26+'INF S1 356-357'!$AY10+TIME(0,8,)</f>
        <v>0.46673128472222214</v>
      </c>
      <c r="DB13" s="373"/>
      <c r="DC13" s="484">
        <f ca="1">DC$26+'INF S1 356-357'!$AY10+TIME(0,8,)</f>
        <v>0.55006461805555551</v>
      </c>
      <c r="DD13" s="373"/>
      <c r="DE13" s="484">
        <f ca="1">DE$26+'INF S1 356-357'!$AY10+TIME(0,8,)</f>
        <v>0.63339795138888888</v>
      </c>
      <c r="DF13" s="373"/>
      <c r="DG13" s="484">
        <f ca="1">DG$26+'INF S1 356-357'!$AY10+TIME(0,8,)</f>
        <v>0.69589795138888888</v>
      </c>
      <c r="DH13" s="373"/>
      <c r="DI13" s="484">
        <f ca="1">DI$26+'INF S1 356-357'!$AY10+TIME(0,8,)</f>
        <v>0.73756461805555562</v>
      </c>
      <c r="DJ13" s="373"/>
      <c r="DK13" s="484">
        <f ca="1">DK$26+'INF S1 356-357'!$AY10+TIME(0,8,)</f>
        <v>0.77923128472222225</v>
      </c>
      <c r="DL13" s="373"/>
      <c r="DM13" s="484">
        <f ca="1">DM$26+'INF S1 356-357'!$AY10+TIME(0,8,)</f>
        <v>0.82089795138888899</v>
      </c>
      <c r="DN13" s="373"/>
      <c r="DO13" s="484">
        <f ca="1">DO$26+'INF S1 356-357'!$AY10+TIME(0,8,)</f>
        <v>0.88339795138888899</v>
      </c>
      <c r="DP13" s="373"/>
      <c r="DQ13" s="207">
        <f ca="1">DQ$26+'INF S1 356-357'!$AY10+TIME(0,8,)</f>
        <v>0.96673128472222225</v>
      </c>
    </row>
    <row r="14" spans="1:121">
      <c r="A14" s="380">
        <f ca="1">'INF S1 356-357'!$AH11</f>
        <v>25.658999999999992</v>
      </c>
      <c r="B14" s="286" t="str">
        <f ca="1">'INF S1 356-357'!$AI11</f>
        <v>Przebędowo</v>
      </c>
      <c r="C14" s="99"/>
      <c r="D14" s="207">
        <f ca="1">D$7+'INF S1 356-357'!$AQ11</f>
        <v>0.2277605787037037</v>
      </c>
      <c r="E14" s="370"/>
      <c r="F14" s="207">
        <f ca="1">F$7+'INF S1 356-357'!$AQ11</f>
        <v>0.26942724537037038</v>
      </c>
      <c r="G14" s="370"/>
      <c r="H14" s="207">
        <f ca="1">H$7+'INF S1 356-357'!$AQ11</f>
        <v>0.31109391203703707</v>
      </c>
      <c r="I14" s="370"/>
      <c r="J14" s="207">
        <f ca="1">J$7+'INF S1 356-357'!$AQ11</f>
        <v>0.3527605787037037</v>
      </c>
      <c r="K14" s="370"/>
      <c r="L14" s="207">
        <f ca="1">L$7+'INF S1 356-357'!$AQ11</f>
        <v>0.4152605787037037</v>
      </c>
      <c r="M14" s="370"/>
      <c r="N14" s="207">
        <f ca="1">N$7+'INF S1 356-357'!$AQ11</f>
        <v>0.49859391203703701</v>
      </c>
      <c r="O14" s="370"/>
      <c r="P14" s="207">
        <f ca="1">P$7+'INF S1 356-357'!$AQ11</f>
        <v>0.58192724537037033</v>
      </c>
      <c r="Q14" s="370"/>
      <c r="R14" s="207">
        <f ca="1">R$7+'INF S1 356-357'!$AQ11</f>
        <v>0.64442724537037033</v>
      </c>
      <c r="S14" s="370"/>
      <c r="T14" s="207">
        <f ca="1">T$7+'INF S1 356-357'!$AQ11</f>
        <v>0.68609391203703696</v>
      </c>
      <c r="U14" s="370"/>
      <c r="V14" s="207">
        <f ca="1">V$7+'INF S1 356-357'!$AQ11</f>
        <v>0.72776057870370359</v>
      </c>
      <c r="W14" s="370"/>
      <c r="X14" s="207">
        <f ca="1">X$7+'INF S1 356-357'!$AQ11</f>
        <v>0.76942724537037033</v>
      </c>
      <c r="Y14" s="370"/>
      <c r="Z14" s="207">
        <f ca="1">Z$7+'INF S1 356-357'!$AQ11</f>
        <v>0.83192724537037033</v>
      </c>
      <c r="AA14" s="370"/>
      <c r="AB14" s="383"/>
      <c r="AC14" s="383"/>
      <c r="AD14" s="383"/>
      <c r="AE14" s="383"/>
      <c r="AF14" s="383"/>
      <c r="AG14" s="383"/>
      <c r="AH14" s="383"/>
      <c r="AI14" s="383"/>
      <c r="AJ14" s="383"/>
      <c r="AK14" s="383"/>
      <c r="AL14" s="383"/>
      <c r="AM14" s="383"/>
      <c r="AN14" s="383"/>
      <c r="AO14" s="383"/>
      <c r="AP14" s="383"/>
      <c r="AQ14" s="383"/>
      <c r="AR14" s="383"/>
      <c r="AS14" s="383"/>
      <c r="AT14" s="383"/>
      <c r="AU14" s="383"/>
      <c r="AV14" s="383"/>
      <c r="AW14" s="383"/>
      <c r="AX14" s="383"/>
      <c r="AY14" s="383"/>
      <c r="AZ14" s="383"/>
      <c r="BA14" s="383"/>
      <c r="BB14" s="383"/>
      <c r="BC14" s="383"/>
      <c r="BD14" s="383"/>
      <c r="BE14" s="383"/>
      <c r="BF14" s="383"/>
      <c r="BG14" s="383"/>
      <c r="BH14" s="383"/>
      <c r="BI14" s="383"/>
      <c r="BJ14" s="383"/>
      <c r="BK14" s="383"/>
      <c r="BL14" s="383"/>
      <c r="BM14" s="383"/>
      <c r="BN14" s="383"/>
      <c r="BO14" s="383"/>
      <c r="BP14" s="383"/>
      <c r="BQ14" s="383"/>
      <c r="BR14" s="383"/>
      <c r="BS14" s="383"/>
      <c r="BT14" s="383"/>
      <c r="BU14" s="383"/>
      <c r="BV14" s="383"/>
      <c r="BW14" s="383"/>
      <c r="BX14" s="383"/>
      <c r="BY14" s="383"/>
      <c r="BZ14" s="383"/>
      <c r="CA14" s="383"/>
      <c r="CB14" s="383"/>
      <c r="CC14" s="383"/>
      <c r="CD14" s="383"/>
      <c r="CE14" s="383"/>
      <c r="CF14" s="383"/>
      <c r="CG14" s="383"/>
      <c r="CH14" s="383"/>
      <c r="CI14" s="383"/>
      <c r="CJ14" s="383"/>
      <c r="CK14" s="383"/>
      <c r="CL14" s="383"/>
      <c r="CM14" s="207">
        <f ca="1">CM$7+'INF S1 356-357'!$AQ11</f>
        <v>0.91526057870370359</v>
      </c>
      <c r="CN14" s="383"/>
      <c r="CP14" s="380">
        <f ca="1">'INF S1 356-357'!$AH11</f>
        <v>25.658999999999992</v>
      </c>
      <c r="CQ14" s="286" t="str">
        <f ca="1">'INF S1 356-357'!$AI11</f>
        <v>Przebędowo</v>
      </c>
      <c r="CR14" s="99"/>
      <c r="CS14" s="484">
        <f ca="1">CS$26+'INF S1 356-357'!$AY11+TIME(0,8,)</f>
        <v>0.27569444444444446</v>
      </c>
      <c r="CT14" s="373"/>
      <c r="CU14" s="484">
        <f ca="1">CU$26+'INF S1 356-357'!$AY11+TIME(0,8,)</f>
        <v>0.31736111111111109</v>
      </c>
      <c r="CV14" s="373"/>
      <c r="CW14" s="484">
        <f ca="1">CW$26+'INF S1 356-357'!$AY11+TIME(0,8,)</f>
        <v>0.35902777777777772</v>
      </c>
      <c r="CX14" s="373"/>
      <c r="CY14" s="484">
        <f ca="1">CY$26+'INF S1 356-357'!$AY11+TIME(0,8,)</f>
        <v>0.40069444444444435</v>
      </c>
      <c r="CZ14" s="373"/>
      <c r="DA14" s="484">
        <f ca="1">DA$26+'INF S1 356-357'!$AY11+TIME(0,8,)</f>
        <v>0.46319444444444435</v>
      </c>
      <c r="DB14" s="373"/>
      <c r="DC14" s="484">
        <f ca="1">DC$26+'INF S1 356-357'!$AY11+TIME(0,8,)</f>
        <v>0.54652777777777772</v>
      </c>
      <c r="DD14" s="373"/>
      <c r="DE14" s="484">
        <f ca="1">DE$26+'INF S1 356-357'!$AY11+TIME(0,8,)</f>
        <v>0.62986111111111109</v>
      </c>
      <c r="DF14" s="373"/>
      <c r="DG14" s="484">
        <f ca="1">DG$26+'INF S1 356-357'!$AY11+TIME(0,8,)</f>
        <v>0.69236111111111109</v>
      </c>
      <c r="DH14" s="373"/>
      <c r="DI14" s="484">
        <f ca="1">DI$26+'INF S1 356-357'!$AY11+TIME(0,8,)</f>
        <v>0.73402777777777783</v>
      </c>
      <c r="DJ14" s="373"/>
      <c r="DK14" s="484">
        <f ca="1">DK$26+'INF S1 356-357'!$AY11+TIME(0,8,)</f>
        <v>0.77569444444444446</v>
      </c>
      <c r="DL14" s="373"/>
      <c r="DM14" s="484">
        <f ca="1">DM$26+'INF S1 356-357'!$AY11+TIME(0,8,)</f>
        <v>0.8173611111111112</v>
      </c>
      <c r="DN14" s="373"/>
      <c r="DO14" s="484">
        <f ca="1">DO$26+'INF S1 356-357'!$AY11+TIME(0,8,)</f>
        <v>0.8798611111111112</v>
      </c>
      <c r="DP14" s="373"/>
      <c r="DQ14" s="207">
        <f ca="1">DQ$26+'INF S1 356-357'!$AY11+TIME(0,8,)</f>
        <v>0.96319444444444446</v>
      </c>
    </row>
    <row r="15" spans="1:121" s="18" customFormat="1">
      <c r="A15" s="535">
        <f ca="1">'INF S1 356-357'!$AH12</f>
        <v>24.506999999999991</v>
      </c>
      <c r="B15" s="153" t="str">
        <f ca="1">'INF S1 356-357'!$AI12</f>
        <v>Murowana Goślina</v>
      </c>
      <c r="C15" s="98"/>
      <c r="D15" s="206">
        <f ca="1">D$7+'INF S1 356-357'!$AQ12+TIME(0,4,)</f>
        <v>0.23196724537037036</v>
      </c>
      <c r="E15" s="369">
        <v>0.25277777777777777</v>
      </c>
      <c r="F15" s="206">
        <f ca="1">F$7+'INF S1 356-357'!$AQ12+TIME(0,4,)</f>
        <v>0.27363391203703702</v>
      </c>
      <c r="G15" s="369">
        <v>0.29444444444444445</v>
      </c>
      <c r="H15" s="206">
        <f ca="1">H$7+'INF S1 356-357'!$AQ12+TIME(0,4,)</f>
        <v>0.3153005787037037</v>
      </c>
      <c r="I15" s="369">
        <v>0.33611111111111108</v>
      </c>
      <c r="J15" s="206">
        <f ca="1">J$7+'INF S1 356-357'!$AQ12+TIME(0,4,)</f>
        <v>0.35696724537037033</v>
      </c>
      <c r="K15" s="369">
        <v>0.37777777777777777</v>
      </c>
      <c r="L15" s="206">
        <f ca="1">L$7+'INF S1 356-357'!$AQ12+TIME(0,4,)</f>
        <v>0.41946724537037033</v>
      </c>
      <c r="M15" s="369">
        <v>0.46111111111111108</v>
      </c>
      <c r="N15" s="206">
        <f ca="1">N$7+'INF S1 356-357'!$AQ12+TIME(0,4,)</f>
        <v>0.50280057870370365</v>
      </c>
      <c r="O15" s="369">
        <v>0.5444444444444444</v>
      </c>
      <c r="P15" s="206">
        <f ca="1">P$7+'INF S1 356-357'!$AQ12+TIME(0,4,)</f>
        <v>0.58613391203703702</v>
      </c>
      <c r="Q15" s="369">
        <v>0.62777777777777777</v>
      </c>
      <c r="R15" s="206">
        <f ca="1">R$7+'INF S1 356-357'!$AQ12+TIME(0,4,)</f>
        <v>0.64863391203703702</v>
      </c>
      <c r="S15" s="369">
        <v>0.6694444444444444</v>
      </c>
      <c r="T15" s="206">
        <f ca="1">T$7+'INF S1 356-357'!$AQ12+TIME(0,4,)</f>
        <v>0.69030057870370365</v>
      </c>
      <c r="U15" s="369">
        <v>0.71111111111111114</v>
      </c>
      <c r="V15" s="206">
        <f ca="1">V$7+'INF S1 356-357'!$AQ12+TIME(0,4,)</f>
        <v>0.73196724537037028</v>
      </c>
      <c r="W15" s="369">
        <v>0.75277777777777777</v>
      </c>
      <c r="X15" s="206">
        <f ca="1">X$7+'INF S1 356-357'!$AQ12+TIME(0,4,)</f>
        <v>0.77363391203703702</v>
      </c>
      <c r="Y15" s="369">
        <v>0.7944444444444444</v>
      </c>
      <c r="Z15" s="206">
        <f ca="1">Z$7+'INF S1 356-357'!$AQ12+TIME(0,4,)</f>
        <v>0.83613391203703702</v>
      </c>
      <c r="AA15" s="369">
        <v>0.87777777777777777</v>
      </c>
      <c r="AB15" s="376"/>
      <c r="AC15" s="376"/>
      <c r="AD15" s="376"/>
      <c r="AE15" s="376"/>
      <c r="AF15" s="376"/>
      <c r="AG15" s="376"/>
      <c r="AH15" s="376"/>
      <c r="AI15" s="376"/>
      <c r="AJ15" s="376"/>
      <c r="AK15" s="376"/>
      <c r="AL15" s="376"/>
      <c r="AM15" s="376"/>
      <c r="AN15" s="376"/>
      <c r="AO15" s="376"/>
      <c r="AP15" s="376"/>
      <c r="AQ15" s="376"/>
      <c r="AR15" s="376"/>
      <c r="AS15" s="376"/>
      <c r="AT15" s="376"/>
      <c r="AU15" s="376"/>
      <c r="AV15" s="376"/>
      <c r="AW15" s="376"/>
      <c r="AX15" s="376"/>
      <c r="AY15" s="376"/>
      <c r="AZ15" s="376"/>
      <c r="BA15" s="376"/>
      <c r="BB15" s="376"/>
      <c r="BC15" s="376"/>
      <c r="BD15" s="376"/>
      <c r="BE15" s="376"/>
      <c r="BF15" s="376"/>
      <c r="BG15" s="376"/>
      <c r="BH15" s="376"/>
      <c r="BI15" s="376"/>
      <c r="BJ15" s="376"/>
      <c r="BK15" s="376"/>
      <c r="BL15" s="376"/>
      <c r="BM15" s="376"/>
      <c r="BN15" s="376"/>
      <c r="BO15" s="376"/>
      <c r="BP15" s="376"/>
      <c r="BQ15" s="376"/>
      <c r="BR15" s="376"/>
      <c r="BS15" s="376"/>
      <c r="BT15" s="376"/>
      <c r="BU15" s="376"/>
      <c r="BV15" s="376"/>
      <c r="BW15" s="376"/>
      <c r="BX15" s="376"/>
      <c r="BY15" s="376"/>
      <c r="BZ15" s="376"/>
      <c r="CA15" s="376"/>
      <c r="CB15" s="376"/>
      <c r="CC15" s="376"/>
      <c r="CD15" s="376"/>
      <c r="CE15" s="376"/>
      <c r="CF15" s="376"/>
      <c r="CG15" s="376"/>
      <c r="CH15" s="376"/>
      <c r="CI15" s="376"/>
      <c r="CJ15" s="376"/>
      <c r="CK15" s="376"/>
      <c r="CL15" s="376"/>
      <c r="CM15" s="206">
        <f ca="1">CM$7+'INF S1 356-357'!$AQ12+TIME(0,4,)</f>
        <v>0.91946724537037028</v>
      </c>
      <c r="CN15" s="376"/>
      <c r="CP15" s="535">
        <f ca="1">'INF S1 356-357'!$AH12</f>
        <v>24.506999999999991</v>
      </c>
      <c r="CQ15" s="153" t="str">
        <f ca="1">'INF S1 356-357'!$AI12</f>
        <v>Murowana Goślina</v>
      </c>
      <c r="CR15" s="98"/>
      <c r="CS15" s="539">
        <f ca="1">CS$26+'INF S1 356-357'!$AY12+TIME(0,8,)</f>
        <v>0.27440444444444445</v>
      </c>
      <c r="CT15" s="374">
        <f ca="1">CT$26+'INF S1 356-357'!$AY12+TIME(0,7,)</f>
        <v>0.29454333333333332</v>
      </c>
      <c r="CU15" s="539">
        <f ca="1">CU$26+'INF S1 356-357'!$AY12+TIME(0,8,)</f>
        <v>0.31607111111111114</v>
      </c>
      <c r="CV15" s="374">
        <f ca="1">CV$26+'INF S1 356-357'!$AY12+TIME(0,7,)</f>
        <v>0.33621000000000001</v>
      </c>
      <c r="CW15" s="539">
        <f ca="1">CW$26+'INF S1 356-357'!$AY12+TIME(0,8,)</f>
        <v>0.35773777777777777</v>
      </c>
      <c r="CX15" s="374">
        <f ca="1">CX$26+'INF S1 356-357'!$AY12+TIME(0,7,)</f>
        <v>0.37787666666666664</v>
      </c>
      <c r="CY15" s="539">
        <f ca="1">CY$26+'INF S1 356-357'!$AY12+TIME(0,8,)</f>
        <v>0.3994044444444444</v>
      </c>
      <c r="CZ15" s="374">
        <f ca="1">CZ$26+'INF S1 356-357'!$AY12+TIME(0,7,)</f>
        <v>0.41954333333333332</v>
      </c>
      <c r="DA15" s="539">
        <f ca="1">DA$26+'INF S1 356-357'!$AY12+TIME(0,8,)</f>
        <v>0.4619044444444444</v>
      </c>
      <c r="DB15" s="374">
        <f ca="1">DB$26+'INF S1 356-357'!$AY12+TIME(0,7,)</f>
        <v>0.50287666666666664</v>
      </c>
      <c r="DC15" s="539">
        <f ca="1">DC$26+'INF S1 356-357'!$AY12+TIME(0,8,)</f>
        <v>0.54523777777777771</v>
      </c>
      <c r="DD15" s="374">
        <f ca="1">DD$26+'INF S1 356-357'!$AY12+TIME(0,7,)</f>
        <v>0.58621000000000001</v>
      </c>
      <c r="DE15" s="539">
        <f ca="1">DE$26+'INF S1 356-357'!$AY12+TIME(0,8,)</f>
        <v>0.62857111111111108</v>
      </c>
      <c r="DF15" s="374">
        <f ca="1">DF$26+'INF S1 356-357'!$AY12+TIME(0,7,)</f>
        <v>0.66954333333333327</v>
      </c>
      <c r="DG15" s="539">
        <f ca="1">DG$26+'INF S1 356-357'!$AY12+TIME(0,8,)</f>
        <v>0.69107111111111108</v>
      </c>
      <c r="DH15" s="374">
        <f ca="1">DH$26+'INF S1 356-357'!$AY12+TIME(0,7,)</f>
        <v>0.71121000000000001</v>
      </c>
      <c r="DI15" s="539">
        <f ca="1">DI$26+'INF S1 356-357'!$AY12+TIME(0,8,)</f>
        <v>0.73273777777777782</v>
      </c>
      <c r="DJ15" s="374">
        <f ca="1">DJ$26+'INF S1 356-357'!$AY12+TIME(0,7,)</f>
        <v>0.75287666666666675</v>
      </c>
      <c r="DK15" s="539">
        <f ca="1">DK$26+'INF S1 356-357'!$AY12+TIME(0,8,)</f>
        <v>0.77440444444444445</v>
      </c>
      <c r="DL15" s="374">
        <f ca="1">DL$26+'INF S1 356-357'!$AY12+TIME(0,7,)</f>
        <v>0.79454333333333338</v>
      </c>
      <c r="DM15" s="539">
        <f ca="1">DM$26+'INF S1 356-357'!$AY12+TIME(0,8,)</f>
        <v>0.81607111111111119</v>
      </c>
      <c r="DN15" s="374">
        <f ca="1">DN$26+'INF S1 356-357'!$AY12+TIME(0,7,)</f>
        <v>0.83621000000000001</v>
      </c>
      <c r="DO15" s="539">
        <f ca="1">DO$26+'INF S1 356-357'!$AY12+TIME(0,8,)</f>
        <v>0.87857111111111119</v>
      </c>
      <c r="DP15" s="374">
        <f ca="1">DP$26+'INF S1 356-357'!$AY12+TIME(0,7,)</f>
        <v>0.91954333333333338</v>
      </c>
      <c r="DQ15" s="206">
        <f ca="1">DQ$26+'INF S1 356-357'!$AY12+TIME(0,8,)</f>
        <v>0.96190444444444445</v>
      </c>
    </row>
    <row r="16" spans="1:121">
      <c r="A16" s="380">
        <f ca="1">'INF S1 356-357'!$AH13</f>
        <v>23.30899999999999</v>
      </c>
      <c r="B16" s="154" t="str">
        <f ca="1">'INF S1 356-357'!$AI13</f>
        <v>Zielone Wzgórza</v>
      </c>
      <c r="C16" s="99"/>
      <c r="D16" s="207">
        <f ca="1">D$7+'INF S1 356-357'!$AQ13+TIME(0,4,)</f>
        <v>0.23339773148148146</v>
      </c>
      <c r="E16" s="370">
        <f ca="1">E$15+'INF S1 356-357'!$AQ13-'INF S1 356-357'!$AQ$12</f>
        <v>0.2542082638888889</v>
      </c>
      <c r="F16" s="207">
        <f ca="1">F$7+'INF S1 356-357'!$AQ13+TIME(0,4,)</f>
        <v>0.27506439814814815</v>
      </c>
      <c r="G16" s="370">
        <f ca="1">G$15+'INF S1 356-357'!$AQ13-'INF S1 356-357'!$AQ$12</f>
        <v>0.29587493055555558</v>
      </c>
      <c r="H16" s="207">
        <f ca="1">H$7+'INF S1 356-357'!$AQ13+TIME(0,4,)</f>
        <v>0.31673106481481483</v>
      </c>
      <c r="I16" s="370">
        <f ca="1">I$15+'INF S1 356-357'!$AQ13-'INF S1 356-357'!$AQ$12</f>
        <v>0.33754159722222221</v>
      </c>
      <c r="J16" s="207">
        <f ca="1">J$7+'INF S1 356-357'!$AQ13+TIME(0,4,)</f>
        <v>0.35839773148148146</v>
      </c>
      <c r="K16" s="370">
        <f ca="1">K$15+'INF S1 356-357'!$AQ13-'INF S1 356-357'!$AQ$12</f>
        <v>0.3792082638888889</v>
      </c>
      <c r="L16" s="207">
        <f ca="1">L$7+'INF S1 356-357'!$AQ13+TIME(0,4,)</f>
        <v>0.42089773148148146</v>
      </c>
      <c r="M16" s="370">
        <f ca="1">M$15+'INF S1 356-357'!$AQ13-'INF S1 356-357'!$AQ$12</f>
        <v>0.46254159722222221</v>
      </c>
      <c r="N16" s="207">
        <f ca="1">N$7+'INF S1 356-357'!$AQ13+TIME(0,4,)</f>
        <v>0.50423106481481472</v>
      </c>
      <c r="O16" s="370">
        <f ca="1">O$15+'INF S1 356-357'!$AQ13-'INF S1 356-357'!$AQ$12</f>
        <v>0.54587493055555558</v>
      </c>
      <c r="P16" s="207">
        <f ca="1">P$7+'INF S1 356-357'!$AQ13+TIME(0,4,)</f>
        <v>0.5875643981481482</v>
      </c>
      <c r="Q16" s="370">
        <f ca="1">Q$15+'INF S1 356-357'!$AQ13-'INF S1 356-357'!$AQ$12</f>
        <v>0.62920826388888884</v>
      </c>
      <c r="R16" s="207">
        <f ca="1">R$7+'INF S1 356-357'!$AQ13+TIME(0,4,)</f>
        <v>0.6500643981481482</v>
      </c>
      <c r="S16" s="370">
        <f ca="1">S$15+'INF S1 356-357'!$AQ13-'INF S1 356-357'!$AQ$12</f>
        <v>0.67087493055555558</v>
      </c>
      <c r="T16" s="207">
        <f ca="1">T$7+'INF S1 356-357'!$AQ13+TIME(0,4,)</f>
        <v>0.69173106481481472</v>
      </c>
      <c r="U16" s="370">
        <f ca="1">U$15+'INF S1 356-357'!$AQ13-'INF S1 356-357'!$AQ$12</f>
        <v>0.71254159722222232</v>
      </c>
      <c r="V16" s="207">
        <f ca="1">V$7+'INF S1 356-357'!$AQ13+TIME(0,4,)</f>
        <v>0.73339773148148146</v>
      </c>
      <c r="W16" s="370">
        <f ca="1">W$15+'INF S1 356-357'!$AQ13-'INF S1 356-357'!$AQ$12</f>
        <v>0.75420826388888884</v>
      </c>
      <c r="X16" s="207">
        <f ca="1">X$7+'INF S1 356-357'!$AQ13+TIME(0,4,)</f>
        <v>0.7750643981481482</v>
      </c>
      <c r="Y16" s="370">
        <f ca="1">Y$15+'INF S1 356-357'!$AQ13-'INF S1 356-357'!$AQ$12</f>
        <v>0.79587493055555558</v>
      </c>
      <c r="Z16" s="207">
        <f ca="1">Z$7+'INF S1 356-357'!$AQ13+TIME(0,4,)</f>
        <v>0.8375643981481482</v>
      </c>
      <c r="AA16" s="370">
        <f ca="1">AA$15+'INF S1 356-357'!$AQ13-'INF S1 356-357'!$AQ$12</f>
        <v>0.87920826388888884</v>
      </c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  <c r="AQ16" s="383"/>
      <c r="AR16" s="383"/>
      <c r="AS16" s="383"/>
      <c r="AT16" s="383"/>
      <c r="AU16" s="383"/>
      <c r="AV16" s="383"/>
      <c r="AW16" s="383"/>
      <c r="AX16" s="383"/>
      <c r="AY16" s="383"/>
      <c r="AZ16" s="383"/>
      <c r="BA16" s="383"/>
      <c r="BB16" s="383"/>
      <c r="BC16" s="383"/>
      <c r="BD16" s="383"/>
      <c r="BE16" s="383"/>
      <c r="BF16" s="383"/>
      <c r="BG16" s="383"/>
      <c r="BH16" s="383"/>
      <c r="BI16" s="383"/>
      <c r="BJ16" s="383"/>
      <c r="BK16" s="383"/>
      <c r="BL16" s="383"/>
      <c r="BM16" s="383"/>
      <c r="BN16" s="383"/>
      <c r="BO16" s="383"/>
      <c r="BP16" s="383"/>
      <c r="BQ16" s="383"/>
      <c r="BR16" s="383"/>
      <c r="BS16" s="383"/>
      <c r="BT16" s="383"/>
      <c r="BU16" s="383"/>
      <c r="BV16" s="383"/>
      <c r="BW16" s="383"/>
      <c r="BX16" s="383"/>
      <c r="BY16" s="383"/>
      <c r="BZ16" s="383"/>
      <c r="CA16" s="383"/>
      <c r="CB16" s="383"/>
      <c r="CC16" s="383"/>
      <c r="CD16" s="383"/>
      <c r="CE16" s="383"/>
      <c r="CF16" s="383"/>
      <c r="CG16" s="383"/>
      <c r="CH16" s="383"/>
      <c r="CI16" s="383"/>
      <c r="CJ16" s="383"/>
      <c r="CK16" s="383"/>
      <c r="CL16" s="383"/>
      <c r="CM16" s="207">
        <f ca="1">CM$7+'INF S1 356-357'!$AQ13+TIME(0,4,)</f>
        <v>0.92089773148148146</v>
      </c>
      <c r="CN16" s="383"/>
      <c r="CP16" s="380">
        <f ca="1">'INF S1 356-357'!$AH13</f>
        <v>23.30899999999999</v>
      </c>
      <c r="CQ16" s="154" t="str">
        <f ca="1">'INF S1 356-357'!$AI13</f>
        <v>Zielone Wzgórza</v>
      </c>
      <c r="CR16" s="99"/>
      <c r="CS16" s="484">
        <f ca="1">CS$26+'INF S1 356-357'!$AY13+TIME(0,8,)</f>
        <v>0.27283506944444447</v>
      </c>
      <c r="CT16" s="373">
        <f ca="1">CT$26+'INF S1 356-357'!$AY13+TIME(0,8,)</f>
        <v>0.29366840277777773</v>
      </c>
      <c r="CU16" s="484">
        <f ca="1">CU$26+'INF S1 356-357'!$AY13+TIME(0,8,)</f>
        <v>0.3145017361111111</v>
      </c>
      <c r="CV16" s="373">
        <f ca="1">CV$26+'INF S1 356-357'!$AY13+TIME(0,8,)</f>
        <v>0.33533506944444447</v>
      </c>
      <c r="CW16" s="484">
        <f ca="1">CW$26+'INF S1 356-357'!$AY13+TIME(0,8,)</f>
        <v>0.35616840277777773</v>
      </c>
      <c r="CX16" s="373">
        <f ca="1">CX$26+'INF S1 356-357'!$AY13+TIME(0,8,)</f>
        <v>0.3770017361111111</v>
      </c>
      <c r="CY16" s="484">
        <f ca="1">CY$26+'INF S1 356-357'!$AY13+TIME(0,8,)</f>
        <v>0.39783506944444436</v>
      </c>
      <c r="CZ16" s="373">
        <f ca="1">CZ$26+'INF S1 356-357'!$AY13+TIME(0,8,)</f>
        <v>0.41866840277777773</v>
      </c>
      <c r="DA16" s="484">
        <f ca="1">DA$26+'INF S1 356-357'!$AY13+TIME(0,8,)</f>
        <v>0.46033506944444436</v>
      </c>
      <c r="DB16" s="373">
        <f ca="1">DB$26+'INF S1 356-357'!$AY13+TIME(0,8,)</f>
        <v>0.5020017361111111</v>
      </c>
      <c r="DC16" s="484">
        <f ca="1">DC$26+'INF S1 356-357'!$AY13+TIME(0,8,)</f>
        <v>0.54366840277777773</v>
      </c>
      <c r="DD16" s="373">
        <f ca="1">DD$26+'INF S1 356-357'!$AY13+TIME(0,8,)</f>
        <v>0.58533506944444447</v>
      </c>
      <c r="DE16" s="484">
        <f ca="1">DE$26+'INF S1 356-357'!$AY13+TIME(0,8,)</f>
        <v>0.6270017361111111</v>
      </c>
      <c r="DF16" s="373">
        <f ca="1">DF$26+'INF S1 356-357'!$AY13+TIME(0,8,)</f>
        <v>0.66866840277777773</v>
      </c>
      <c r="DG16" s="484">
        <f ca="1">DG$26+'INF S1 356-357'!$AY13+TIME(0,8,)</f>
        <v>0.6895017361111111</v>
      </c>
      <c r="DH16" s="373">
        <f ca="1">DH$26+'INF S1 356-357'!$AY13+TIME(0,8,)</f>
        <v>0.71033506944444447</v>
      </c>
      <c r="DI16" s="484">
        <f ca="1">DI$26+'INF S1 356-357'!$AY13+TIME(0,8,)</f>
        <v>0.73116840277777784</v>
      </c>
      <c r="DJ16" s="373">
        <f ca="1">DJ$26+'INF S1 356-357'!$AY13+TIME(0,8,)</f>
        <v>0.75200173611111121</v>
      </c>
      <c r="DK16" s="484">
        <f ca="1">DK$26+'INF S1 356-357'!$AY13+TIME(0,8,)</f>
        <v>0.77283506944444447</v>
      </c>
      <c r="DL16" s="373">
        <f ca="1">DL$26+'INF S1 356-357'!$AY13+TIME(0,8,)</f>
        <v>0.79366840277777784</v>
      </c>
      <c r="DM16" s="484">
        <f ca="1">DM$26+'INF S1 356-357'!$AY13+TIME(0,8,)</f>
        <v>0.81450173611111121</v>
      </c>
      <c r="DN16" s="373">
        <f ca="1">DN$26+'INF S1 356-357'!$AY13+TIME(0,8,)</f>
        <v>0.83533506944444447</v>
      </c>
      <c r="DO16" s="484">
        <f ca="1">DO$26+'INF S1 356-357'!$AY13+TIME(0,8,)</f>
        <v>0.87700173611111121</v>
      </c>
      <c r="DP16" s="373">
        <f ca="1">DP$26+'INF S1 356-357'!$AY13+TIME(0,8,)</f>
        <v>0.91866840277777784</v>
      </c>
      <c r="DQ16" s="207">
        <f ca="1">DQ$26+'INF S1 356-357'!$AY13+TIME(0,8,)</f>
        <v>0.96033506944444447</v>
      </c>
    </row>
    <row r="17" spans="1:121">
      <c r="A17" s="380">
        <f ca="1">'INF S1 356-357'!$AH14</f>
        <v>19.67499999999999</v>
      </c>
      <c r="B17" s="153" t="str">
        <f ca="1">'INF S1 356-357'!$AI14</f>
        <v>Bolechowo</v>
      </c>
      <c r="C17" s="99"/>
      <c r="D17" s="207">
        <f ca="1">D$7+'INF S1 356-357'!$AQ14+TIME(0,4,)</f>
        <v>0.23602391203703701</v>
      </c>
      <c r="E17" s="370">
        <f ca="1">E$15+'INF S1 356-357'!$AQ14-'INF S1 356-357'!$AQ$12</f>
        <v>0.25683444444444448</v>
      </c>
      <c r="F17" s="207">
        <f ca="1">F$7+'INF S1 356-357'!$AQ14+TIME(0,4,)</f>
        <v>0.27769057870370373</v>
      </c>
      <c r="G17" s="370">
        <f ca="1">G$15+'INF S1 356-357'!$AQ14-'INF S1 356-357'!$AQ$12</f>
        <v>0.29850111111111116</v>
      </c>
      <c r="H17" s="207">
        <f ca="1">H$7+'INF S1 356-357'!$AQ14+TIME(0,4,)</f>
        <v>0.31935724537037041</v>
      </c>
      <c r="I17" s="370">
        <f ca="1">I$15+'INF S1 356-357'!$AQ14-'INF S1 356-357'!$AQ$12</f>
        <v>0.34016777777777779</v>
      </c>
      <c r="J17" s="207">
        <f ca="1">J$7+'INF S1 356-357'!$AQ14+TIME(0,4,)</f>
        <v>0.36102391203703704</v>
      </c>
      <c r="K17" s="370">
        <f ca="1">K$15+'INF S1 356-357'!$AQ14-'INF S1 356-357'!$AQ$12</f>
        <v>0.38183444444444448</v>
      </c>
      <c r="L17" s="207">
        <f ca="1">L$7+'INF S1 356-357'!$AQ14+TIME(0,4,)</f>
        <v>0.42352391203703704</v>
      </c>
      <c r="M17" s="370">
        <f ca="1">M$15+'INF S1 356-357'!$AQ14-'INF S1 356-357'!$AQ$12</f>
        <v>0.46516777777777779</v>
      </c>
      <c r="N17" s="207">
        <f ca="1">N$7+'INF S1 356-357'!$AQ14+TIME(0,4,)</f>
        <v>0.50685724537037036</v>
      </c>
      <c r="O17" s="370">
        <f ca="1">O$15+'INF S1 356-357'!$AQ14-'INF S1 356-357'!$AQ$12</f>
        <v>0.54850111111111111</v>
      </c>
      <c r="P17" s="207">
        <f ca="1">P$7+'INF S1 356-357'!$AQ14+TIME(0,4,)</f>
        <v>0.59019057870370373</v>
      </c>
      <c r="Q17" s="370">
        <f ca="1">Q$15+'INF S1 356-357'!$AQ14-'INF S1 356-357'!$AQ$12</f>
        <v>0.63183444444444448</v>
      </c>
      <c r="R17" s="207">
        <f ca="1">R$7+'INF S1 356-357'!$AQ14+TIME(0,4,)</f>
        <v>0.65269057870370373</v>
      </c>
      <c r="S17" s="370">
        <f ca="1">S$15+'INF S1 356-357'!$AQ14-'INF S1 356-357'!$AQ$12</f>
        <v>0.67350111111111111</v>
      </c>
      <c r="T17" s="207">
        <f ca="1">T$7+'INF S1 356-357'!$AQ14+TIME(0,4,)</f>
        <v>0.69435724537037036</v>
      </c>
      <c r="U17" s="370">
        <f ca="1">U$15+'INF S1 356-357'!$AQ14-'INF S1 356-357'!$AQ$12</f>
        <v>0.71516777777777785</v>
      </c>
      <c r="V17" s="207">
        <f ca="1">V$7+'INF S1 356-357'!$AQ14+TIME(0,4,)</f>
        <v>0.73602391203703699</v>
      </c>
      <c r="W17" s="370">
        <f ca="1">W$15+'INF S1 356-357'!$AQ14-'INF S1 356-357'!$AQ$12</f>
        <v>0.75683444444444448</v>
      </c>
      <c r="X17" s="207">
        <f ca="1">X$7+'INF S1 356-357'!$AQ14+TIME(0,4,)</f>
        <v>0.77769057870370373</v>
      </c>
      <c r="Y17" s="370">
        <f ca="1">Y$15+'INF S1 356-357'!$AQ14-'INF S1 356-357'!$AQ$12</f>
        <v>0.79850111111111111</v>
      </c>
      <c r="Z17" s="207">
        <f ca="1">Z$7+'INF S1 356-357'!$AQ14+TIME(0,4,)</f>
        <v>0.84019057870370373</v>
      </c>
      <c r="AA17" s="370">
        <f ca="1">AA$15+'INF S1 356-357'!$AQ14-'INF S1 356-357'!$AQ$12</f>
        <v>0.88183444444444448</v>
      </c>
      <c r="AB17" s="383"/>
      <c r="AC17" s="383"/>
      <c r="AD17" s="383"/>
      <c r="AE17" s="383"/>
      <c r="AF17" s="383"/>
      <c r="AG17" s="383"/>
      <c r="AH17" s="383"/>
      <c r="AI17" s="383"/>
      <c r="AJ17" s="383"/>
      <c r="AK17" s="383"/>
      <c r="AL17" s="383"/>
      <c r="AM17" s="383"/>
      <c r="AN17" s="383"/>
      <c r="AO17" s="383"/>
      <c r="AP17" s="383"/>
      <c r="AQ17" s="383"/>
      <c r="AR17" s="383"/>
      <c r="AS17" s="383"/>
      <c r="AT17" s="383"/>
      <c r="AU17" s="383"/>
      <c r="AV17" s="383"/>
      <c r="AW17" s="383"/>
      <c r="AX17" s="383"/>
      <c r="AY17" s="383"/>
      <c r="AZ17" s="383"/>
      <c r="BA17" s="383"/>
      <c r="BB17" s="383"/>
      <c r="BC17" s="383"/>
      <c r="BD17" s="383"/>
      <c r="BE17" s="383"/>
      <c r="BF17" s="383"/>
      <c r="BG17" s="383"/>
      <c r="BH17" s="383"/>
      <c r="BI17" s="383"/>
      <c r="BJ17" s="383"/>
      <c r="BK17" s="383"/>
      <c r="BL17" s="383"/>
      <c r="BM17" s="383"/>
      <c r="BN17" s="383"/>
      <c r="BO17" s="383"/>
      <c r="BP17" s="383"/>
      <c r="BQ17" s="383"/>
      <c r="BR17" s="383"/>
      <c r="BS17" s="383"/>
      <c r="BT17" s="383"/>
      <c r="BU17" s="383"/>
      <c r="BV17" s="383"/>
      <c r="BW17" s="383"/>
      <c r="BX17" s="383"/>
      <c r="BY17" s="383"/>
      <c r="BZ17" s="383"/>
      <c r="CA17" s="383"/>
      <c r="CB17" s="383"/>
      <c r="CC17" s="383"/>
      <c r="CD17" s="383"/>
      <c r="CE17" s="383"/>
      <c r="CF17" s="383"/>
      <c r="CG17" s="383"/>
      <c r="CH17" s="383"/>
      <c r="CI17" s="383"/>
      <c r="CJ17" s="383"/>
      <c r="CK17" s="383"/>
      <c r="CL17" s="383"/>
      <c r="CM17" s="207">
        <f ca="1">CM$7+'INF S1 356-357'!$AQ14+TIME(0,4,)</f>
        <v>0.92352391203703699</v>
      </c>
      <c r="CN17" s="383"/>
      <c r="CP17" s="380">
        <f ca="1">'INF S1 356-357'!$AH14</f>
        <v>19.67499999999999</v>
      </c>
      <c r="CQ17" s="153" t="str">
        <f ca="1">'INF S1 356-357'!$AI14</f>
        <v>Bolechowo</v>
      </c>
      <c r="CR17" s="99"/>
      <c r="CS17" s="484">
        <f ca="1">CS$26+'INF S1 356-357'!$AY14+TIME(0,8,)</f>
        <v>0.27020888888888889</v>
      </c>
      <c r="CT17" s="373">
        <f ca="1">CT$26+'INF S1 356-357'!$AY14+TIME(0,8,)</f>
        <v>0.2910422222222222</v>
      </c>
      <c r="CU17" s="484">
        <f ca="1">CU$26+'INF S1 356-357'!$AY14+TIME(0,8,)</f>
        <v>0.31187555555555557</v>
      </c>
      <c r="CV17" s="373">
        <f ca="1">CV$26+'INF S1 356-357'!$AY14+TIME(0,8,)</f>
        <v>0.33270888888888889</v>
      </c>
      <c r="CW17" s="484">
        <f ca="1">CW$26+'INF S1 356-357'!$AY14+TIME(0,8,)</f>
        <v>0.3535422222222222</v>
      </c>
      <c r="CX17" s="373">
        <f ca="1">CX$26+'INF S1 356-357'!$AY14+TIME(0,8,)</f>
        <v>0.37437555555555552</v>
      </c>
      <c r="CY17" s="484">
        <f ca="1">CY$26+'INF S1 356-357'!$AY14+TIME(0,8,)</f>
        <v>0.39520888888888883</v>
      </c>
      <c r="CZ17" s="373">
        <f ca="1">CZ$26+'INF S1 356-357'!$AY14+TIME(0,8,)</f>
        <v>0.4160422222222222</v>
      </c>
      <c r="DA17" s="484">
        <f ca="1">DA$26+'INF S1 356-357'!$AY14+TIME(0,8,)</f>
        <v>0.45770888888888883</v>
      </c>
      <c r="DB17" s="373">
        <f ca="1">DB$26+'INF S1 356-357'!$AY14+TIME(0,8,)</f>
        <v>0.49937555555555552</v>
      </c>
      <c r="DC17" s="484">
        <f ca="1">DC$26+'INF S1 356-357'!$AY14+TIME(0,8,)</f>
        <v>0.54104222222222209</v>
      </c>
      <c r="DD17" s="373">
        <f ca="1">DD$26+'INF S1 356-357'!$AY14+TIME(0,8,)</f>
        <v>0.58270888888888883</v>
      </c>
      <c r="DE17" s="484">
        <f ca="1">DE$26+'INF S1 356-357'!$AY14+TIME(0,8,)</f>
        <v>0.62437555555555546</v>
      </c>
      <c r="DF17" s="373">
        <f ca="1">DF$26+'INF S1 356-357'!$AY14+TIME(0,8,)</f>
        <v>0.66604222222222209</v>
      </c>
      <c r="DG17" s="484">
        <f ca="1">DG$26+'INF S1 356-357'!$AY14+TIME(0,8,)</f>
        <v>0.68687555555555546</v>
      </c>
      <c r="DH17" s="373">
        <f ca="1">DH$26+'INF S1 356-357'!$AY14+TIME(0,8,)</f>
        <v>0.70770888888888883</v>
      </c>
      <c r="DI17" s="484">
        <f ca="1">DI$26+'INF S1 356-357'!$AY14+TIME(0,8,)</f>
        <v>0.7285422222222222</v>
      </c>
      <c r="DJ17" s="373">
        <f ca="1">DJ$26+'INF S1 356-357'!$AY14+TIME(0,8,)</f>
        <v>0.74937555555555557</v>
      </c>
      <c r="DK17" s="484">
        <f ca="1">DK$26+'INF S1 356-357'!$AY14+TIME(0,8,)</f>
        <v>0.77020888888888883</v>
      </c>
      <c r="DL17" s="373">
        <f ca="1">DL$26+'INF S1 356-357'!$AY14+TIME(0,8,)</f>
        <v>0.7910422222222222</v>
      </c>
      <c r="DM17" s="484">
        <f ca="1">DM$26+'INF S1 356-357'!$AY14+TIME(0,8,)</f>
        <v>0.81187555555555557</v>
      </c>
      <c r="DN17" s="373">
        <f ca="1">DN$26+'INF S1 356-357'!$AY14+TIME(0,8,)</f>
        <v>0.83270888888888883</v>
      </c>
      <c r="DO17" s="484">
        <f ca="1">DO$26+'INF S1 356-357'!$AY14+TIME(0,8,)</f>
        <v>0.87437555555555557</v>
      </c>
      <c r="DP17" s="373">
        <f ca="1">DP$26+'INF S1 356-357'!$AY14+TIME(0,8,)</f>
        <v>0.9160422222222222</v>
      </c>
      <c r="DQ17" s="207">
        <f ca="1">DQ$26+'INF S1 356-357'!$AY14+TIME(0,8,)</f>
        <v>0.95770888888888883</v>
      </c>
    </row>
    <row r="18" spans="1:121">
      <c r="A18" s="380">
        <f ca="1">'INF S1 356-357'!$AH15</f>
        <v>16.468999999999994</v>
      </c>
      <c r="B18" s="154" t="str">
        <f ca="1">'INF S1 356-357'!$AI15</f>
        <v>Owińska</v>
      </c>
      <c r="C18" s="99"/>
      <c r="D18" s="207">
        <f ca="1">D$7+'INF S1 356-357'!$AQ15+TIME(0,4,)</f>
        <v>0.23828800925925925</v>
      </c>
      <c r="E18" s="370">
        <f ca="1">E$15+'INF S1 356-357'!$AQ15-'INF S1 356-357'!$AQ$12</f>
        <v>0.25909854166666668</v>
      </c>
      <c r="F18" s="207">
        <f ca="1">F$7+'INF S1 356-357'!$AQ15+TIME(0,4,)</f>
        <v>0.27995467592592593</v>
      </c>
      <c r="G18" s="370">
        <f ca="1">G$15+'INF S1 356-357'!$AQ15-'INF S1 356-357'!$AQ$12</f>
        <v>0.30076520833333337</v>
      </c>
      <c r="H18" s="207">
        <f ca="1">H$7+'INF S1 356-357'!$AQ15+TIME(0,4,)</f>
        <v>0.32162134259259262</v>
      </c>
      <c r="I18" s="370">
        <f ca="1">I$15+'INF S1 356-357'!$AQ15-'INF S1 356-357'!$AQ$12</f>
        <v>0.342431875</v>
      </c>
      <c r="J18" s="207">
        <f ca="1">J$7+'INF S1 356-357'!$AQ15+TIME(0,4,)</f>
        <v>0.36328800925925925</v>
      </c>
      <c r="K18" s="370">
        <f ca="1">K$15+'INF S1 356-357'!$AQ15-'INF S1 356-357'!$AQ$12</f>
        <v>0.38409854166666668</v>
      </c>
      <c r="L18" s="207">
        <f ca="1">L$7+'INF S1 356-357'!$AQ15+TIME(0,4,)</f>
        <v>0.42578800925925925</v>
      </c>
      <c r="M18" s="370">
        <f ca="1">M$15+'INF S1 356-357'!$AQ15-'INF S1 356-357'!$AQ$12</f>
        <v>0.467431875</v>
      </c>
      <c r="N18" s="207">
        <f ca="1">N$7+'INF S1 356-357'!$AQ15+TIME(0,4,)</f>
        <v>0.50912134259259256</v>
      </c>
      <c r="O18" s="370">
        <f ca="1">O$15+'INF S1 356-357'!$AQ15-'INF S1 356-357'!$AQ$12</f>
        <v>0.55076520833333331</v>
      </c>
      <c r="P18" s="207">
        <f ca="1">P$7+'INF S1 356-357'!$AQ15+TIME(0,4,)</f>
        <v>0.59245467592592593</v>
      </c>
      <c r="Q18" s="370">
        <f ca="1">Q$15+'INF S1 356-357'!$AQ15-'INF S1 356-357'!$AQ$12</f>
        <v>0.63409854166666668</v>
      </c>
      <c r="R18" s="207">
        <f ca="1">R$7+'INF S1 356-357'!$AQ15+TIME(0,4,)</f>
        <v>0.65495467592592593</v>
      </c>
      <c r="S18" s="370">
        <f ca="1">S$15+'INF S1 356-357'!$AQ15-'INF S1 356-357'!$AQ$12</f>
        <v>0.67576520833333331</v>
      </c>
      <c r="T18" s="207">
        <f ca="1">T$7+'INF S1 356-357'!$AQ15+TIME(0,4,)</f>
        <v>0.69662134259259256</v>
      </c>
      <c r="U18" s="370">
        <f ca="1">U$15+'INF S1 356-357'!$AQ15-'INF S1 356-357'!$AQ$12</f>
        <v>0.71743187500000005</v>
      </c>
      <c r="V18" s="207">
        <f ca="1">V$7+'INF S1 356-357'!$AQ15+TIME(0,4,)</f>
        <v>0.73828800925925919</v>
      </c>
      <c r="W18" s="370">
        <f ca="1">W$15+'INF S1 356-357'!$AQ15-'INF S1 356-357'!$AQ$12</f>
        <v>0.75909854166666668</v>
      </c>
      <c r="X18" s="207">
        <f ca="1">X$7+'INF S1 356-357'!$AQ15+TIME(0,4,)</f>
        <v>0.77995467592592593</v>
      </c>
      <c r="Y18" s="370">
        <f ca="1">Y$15+'INF S1 356-357'!$AQ15-'INF S1 356-357'!$AQ$12</f>
        <v>0.80076520833333331</v>
      </c>
      <c r="Z18" s="207">
        <f ca="1">Z$7+'INF S1 356-357'!$AQ15+TIME(0,4,)</f>
        <v>0.84245467592592593</v>
      </c>
      <c r="AA18" s="370">
        <f ca="1">AA$15+'INF S1 356-357'!$AQ15-'INF S1 356-357'!$AQ$12</f>
        <v>0.88409854166666668</v>
      </c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3"/>
      <c r="AO18" s="383"/>
      <c r="AP18" s="383"/>
      <c r="AQ18" s="383"/>
      <c r="AR18" s="383"/>
      <c r="AS18" s="383"/>
      <c r="AT18" s="383"/>
      <c r="AU18" s="383"/>
      <c r="AV18" s="383"/>
      <c r="AW18" s="383"/>
      <c r="AX18" s="383"/>
      <c r="AY18" s="383"/>
      <c r="AZ18" s="383"/>
      <c r="BA18" s="383"/>
      <c r="BB18" s="383"/>
      <c r="BC18" s="383"/>
      <c r="BD18" s="383"/>
      <c r="BE18" s="383"/>
      <c r="BF18" s="383"/>
      <c r="BG18" s="383"/>
      <c r="BH18" s="383"/>
      <c r="BI18" s="383"/>
      <c r="BJ18" s="383"/>
      <c r="BK18" s="383"/>
      <c r="BL18" s="383"/>
      <c r="BM18" s="383"/>
      <c r="BN18" s="383"/>
      <c r="BO18" s="383"/>
      <c r="BP18" s="383"/>
      <c r="BQ18" s="383"/>
      <c r="BR18" s="383"/>
      <c r="BS18" s="383"/>
      <c r="BT18" s="383"/>
      <c r="BU18" s="383"/>
      <c r="BV18" s="383"/>
      <c r="BW18" s="383"/>
      <c r="BX18" s="383"/>
      <c r="BY18" s="383"/>
      <c r="BZ18" s="383"/>
      <c r="CA18" s="383"/>
      <c r="CB18" s="383"/>
      <c r="CC18" s="383"/>
      <c r="CD18" s="383"/>
      <c r="CE18" s="383"/>
      <c r="CF18" s="383"/>
      <c r="CG18" s="383"/>
      <c r="CH18" s="383"/>
      <c r="CI18" s="383"/>
      <c r="CJ18" s="383"/>
      <c r="CK18" s="383"/>
      <c r="CL18" s="383"/>
      <c r="CM18" s="207">
        <f ca="1">CM$7+'INF S1 356-357'!$AQ15+TIME(0,4,)</f>
        <v>0.92578800925925919</v>
      </c>
      <c r="CN18" s="383"/>
      <c r="CP18" s="380">
        <f ca="1">'INF S1 356-357'!$AH15</f>
        <v>16.468999999999994</v>
      </c>
      <c r="CQ18" s="154" t="str">
        <f ca="1">'INF S1 356-357'!$AI15</f>
        <v>Owińska</v>
      </c>
      <c r="CR18" s="99"/>
      <c r="CS18" s="484">
        <f ca="1">CS$26+'INF S1 356-357'!$AY15+TIME(0,8,)</f>
        <v>0.26794479166666668</v>
      </c>
      <c r="CT18" s="373">
        <f ca="1">CT$26+'INF S1 356-357'!$AY15+TIME(0,8,)</f>
        <v>0.288778125</v>
      </c>
      <c r="CU18" s="484">
        <f ca="1">CU$26+'INF S1 356-357'!$AY15+TIME(0,8,)</f>
        <v>0.30961145833333337</v>
      </c>
      <c r="CV18" s="373">
        <f ca="1">CV$26+'INF S1 356-357'!$AY15+TIME(0,8,)</f>
        <v>0.33044479166666668</v>
      </c>
      <c r="CW18" s="484">
        <f ca="1">CW$26+'INF S1 356-357'!$AY15+TIME(0,8,)</f>
        <v>0.351278125</v>
      </c>
      <c r="CX18" s="373">
        <f ca="1">CX$26+'INF S1 356-357'!$AY15+TIME(0,8,)</f>
        <v>0.37211145833333331</v>
      </c>
      <c r="CY18" s="484">
        <f ca="1">CY$26+'INF S1 356-357'!$AY15+TIME(0,8,)</f>
        <v>0.39294479166666663</v>
      </c>
      <c r="CZ18" s="373">
        <f ca="1">CZ$26+'INF S1 356-357'!$AY15+TIME(0,8,)</f>
        <v>0.413778125</v>
      </c>
      <c r="DA18" s="484">
        <f ca="1">DA$26+'INF S1 356-357'!$AY15+TIME(0,8,)</f>
        <v>0.45544479166666663</v>
      </c>
      <c r="DB18" s="373">
        <f ca="1">DB$26+'INF S1 356-357'!$AY15+TIME(0,8,)</f>
        <v>0.49711145833333331</v>
      </c>
      <c r="DC18" s="484">
        <f ca="1">DC$26+'INF S1 356-357'!$AY15+TIME(0,8,)</f>
        <v>0.53877812499999989</v>
      </c>
      <c r="DD18" s="373">
        <f ca="1">DD$26+'INF S1 356-357'!$AY15+TIME(0,8,)</f>
        <v>0.58044479166666663</v>
      </c>
      <c r="DE18" s="484">
        <f ca="1">DE$26+'INF S1 356-357'!$AY15+TIME(0,8,)</f>
        <v>0.62211145833333326</v>
      </c>
      <c r="DF18" s="373">
        <f ca="1">DF$26+'INF S1 356-357'!$AY15+TIME(0,8,)</f>
        <v>0.66377812499999989</v>
      </c>
      <c r="DG18" s="484">
        <f ca="1">DG$26+'INF S1 356-357'!$AY15+TIME(0,8,)</f>
        <v>0.68461145833333326</v>
      </c>
      <c r="DH18" s="373">
        <f ca="1">DH$26+'INF S1 356-357'!$AY15+TIME(0,8,)</f>
        <v>0.70544479166666663</v>
      </c>
      <c r="DI18" s="484">
        <f ca="1">DI$26+'INF S1 356-357'!$AY15+TIME(0,8,)</f>
        <v>0.726278125</v>
      </c>
      <c r="DJ18" s="373">
        <f ca="1">DJ$26+'INF S1 356-357'!$AY15+TIME(0,8,)</f>
        <v>0.74711145833333337</v>
      </c>
      <c r="DK18" s="484">
        <f ca="1">DK$26+'INF S1 356-357'!$AY15+TIME(0,8,)</f>
        <v>0.76794479166666663</v>
      </c>
      <c r="DL18" s="373">
        <f ca="1">DL$26+'INF S1 356-357'!$AY15+TIME(0,8,)</f>
        <v>0.788778125</v>
      </c>
      <c r="DM18" s="484">
        <f ca="1">DM$26+'INF S1 356-357'!$AY15+TIME(0,8,)</f>
        <v>0.80961145833333337</v>
      </c>
      <c r="DN18" s="373">
        <f ca="1">DN$26+'INF S1 356-357'!$AY15+TIME(0,8,)</f>
        <v>0.83044479166666663</v>
      </c>
      <c r="DO18" s="484">
        <f ca="1">DO$26+'INF S1 356-357'!$AY15+TIME(0,8,)</f>
        <v>0.87211145833333337</v>
      </c>
      <c r="DP18" s="373">
        <f ca="1">DP$26+'INF S1 356-357'!$AY15+TIME(0,8,)</f>
        <v>0.913778125</v>
      </c>
      <c r="DQ18" s="207">
        <f ca="1">DQ$26+'INF S1 356-357'!$AY15+TIME(0,8,)</f>
        <v>0.95544479166666663</v>
      </c>
    </row>
    <row r="19" spans="1:121">
      <c r="A19" s="380">
        <f ca="1">'INF S1 356-357'!$AH16</f>
        <v>12.778999999999993</v>
      </c>
      <c r="B19" s="154" t="str">
        <f ca="1">'INF S1 356-357'!$AI16</f>
        <v>Czerwonak Osiedle</v>
      </c>
      <c r="C19" s="99"/>
      <c r="D19" s="207">
        <f ca="1">D$7+'INF S1 356-357'!$AQ16+TIME(0,4,)</f>
        <v>0.24098557870370368</v>
      </c>
      <c r="E19" s="370">
        <f ca="1">E$15+'INF S1 356-357'!$AQ16-'INF S1 356-357'!$AQ$12</f>
        <v>0.26179611111111112</v>
      </c>
      <c r="F19" s="207">
        <f ca="1">F$7+'INF S1 356-357'!$AQ16+TIME(0,4,)</f>
        <v>0.28265224537037037</v>
      </c>
      <c r="G19" s="370">
        <f ca="1">G$15+'INF S1 356-357'!$AQ16-'INF S1 356-357'!$AQ$12</f>
        <v>0.3034627777777778</v>
      </c>
      <c r="H19" s="207">
        <f ca="1">H$7+'INF S1 356-357'!$AQ16+TIME(0,4,)</f>
        <v>0.32431891203703705</v>
      </c>
      <c r="I19" s="370">
        <f ca="1">I$15+'INF S1 356-357'!$AQ16-'INF S1 356-357'!$AQ$12</f>
        <v>0.34512944444444443</v>
      </c>
      <c r="J19" s="207">
        <f ca="1">J$7+'INF S1 356-357'!$AQ16+TIME(0,4,)</f>
        <v>0.36598557870370368</v>
      </c>
      <c r="K19" s="370">
        <f ca="1">K$15+'INF S1 356-357'!$AQ16-'INF S1 356-357'!$AQ$12</f>
        <v>0.38679611111111112</v>
      </c>
      <c r="L19" s="207">
        <f ca="1">L$7+'INF S1 356-357'!$AQ16+TIME(0,4,)</f>
        <v>0.42848557870370368</v>
      </c>
      <c r="M19" s="370">
        <f ca="1">M$15+'INF S1 356-357'!$AQ16-'INF S1 356-357'!$AQ$12</f>
        <v>0.47012944444444443</v>
      </c>
      <c r="N19" s="207">
        <f ca="1">N$7+'INF S1 356-357'!$AQ16+TIME(0,4,)</f>
        <v>0.511818912037037</v>
      </c>
      <c r="O19" s="370">
        <f ca="1">O$15+'INF S1 356-357'!$AQ16-'INF S1 356-357'!$AQ$12</f>
        <v>0.55346277777777775</v>
      </c>
      <c r="P19" s="207">
        <f ca="1">P$7+'INF S1 356-357'!$AQ16+TIME(0,4,)</f>
        <v>0.59515224537037037</v>
      </c>
      <c r="Q19" s="370">
        <f ca="1">Q$15+'INF S1 356-357'!$AQ16-'INF S1 356-357'!$AQ$12</f>
        <v>0.63679611111111112</v>
      </c>
      <c r="R19" s="207">
        <f ca="1">R$7+'INF S1 356-357'!$AQ16+TIME(0,4,)</f>
        <v>0.65765224537037037</v>
      </c>
      <c r="S19" s="370">
        <f ca="1">S$15+'INF S1 356-357'!$AQ16-'INF S1 356-357'!$AQ$12</f>
        <v>0.67846277777777775</v>
      </c>
      <c r="T19" s="207">
        <f ca="1">T$7+'INF S1 356-357'!$AQ16+TIME(0,4,)</f>
        <v>0.699318912037037</v>
      </c>
      <c r="U19" s="370">
        <f ca="1">U$15+'INF S1 356-357'!$AQ16-'INF S1 356-357'!$AQ$12</f>
        <v>0.72012944444444449</v>
      </c>
      <c r="V19" s="207">
        <f ca="1">V$7+'INF S1 356-357'!$AQ16+TIME(0,4,)</f>
        <v>0.74098557870370363</v>
      </c>
      <c r="W19" s="370">
        <f ca="1">W$15+'INF S1 356-357'!$AQ16-'INF S1 356-357'!$AQ$12</f>
        <v>0.76179611111111112</v>
      </c>
      <c r="X19" s="207">
        <f ca="1">X$7+'INF S1 356-357'!$AQ16+TIME(0,4,)</f>
        <v>0.78265224537037037</v>
      </c>
      <c r="Y19" s="370">
        <f ca="1">Y$15+'INF S1 356-357'!$AQ16-'INF S1 356-357'!$AQ$12</f>
        <v>0.80346277777777775</v>
      </c>
      <c r="Z19" s="207">
        <f ca="1">Z$7+'INF S1 356-357'!$AQ16+TIME(0,4,)</f>
        <v>0.84515224537037037</v>
      </c>
      <c r="AA19" s="370">
        <f ca="1">AA$15+'INF S1 356-357'!$AQ16-'INF S1 356-357'!$AQ$12</f>
        <v>0.88679611111111112</v>
      </c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  <c r="AQ19" s="383"/>
      <c r="AR19" s="383"/>
      <c r="AS19" s="383"/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K19" s="383"/>
      <c r="BL19" s="383"/>
      <c r="BM19" s="383"/>
      <c r="BN19" s="383"/>
      <c r="BO19" s="383"/>
      <c r="BP19" s="383"/>
      <c r="BQ19" s="383"/>
      <c r="BR19" s="383"/>
      <c r="BS19" s="383"/>
      <c r="BT19" s="383"/>
      <c r="BU19" s="383"/>
      <c r="BV19" s="383"/>
      <c r="BW19" s="383"/>
      <c r="BX19" s="383"/>
      <c r="BY19" s="383"/>
      <c r="BZ19" s="383"/>
      <c r="CA19" s="383"/>
      <c r="CB19" s="383"/>
      <c r="CC19" s="383"/>
      <c r="CD19" s="383"/>
      <c r="CE19" s="383"/>
      <c r="CF19" s="383"/>
      <c r="CG19" s="383"/>
      <c r="CH19" s="383"/>
      <c r="CI19" s="383"/>
      <c r="CJ19" s="383"/>
      <c r="CK19" s="383"/>
      <c r="CL19" s="383"/>
      <c r="CM19" s="207">
        <f ca="1">CM$7+'INF S1 356-357'!$AQ16+TIME(0,4,)</f>
        <v>0.92848557870370363</v>
      </c>
      <c r="CN19" s="383"/>
      <c r="CP19" s="380">
        <f ca="1">'INF S1 356-357'!$AH16</f>
        <v>12.778999999999993</v>
      </c>
      <c r="CQ19" s="154" t="str">
        <f ca="1">'INF S1 356-357'!$AI16</f>
        <v>Czerwonak Osiedle</v>
      </c>
      <c r="CR19" s="99"/>
      <c r="CS19" s="484">
        <f ca="1">CS$26+'INF S1 356-357'!$AY16+TIME(0,8,)</f>
        <v>0.26524722222222219</v>
      </c>
      <c r="CT19" s="373">
        <f ca="1">CT$26+'INF S1 356-357'!$AY16+TIME(0,8,)</f>
        <v>0.2860805555555555</v>
      </c>
      <c r="CU19" s="484">
        <f ca="1">CU$26+'INF S1 356-357'!$AY16+TIME(0,8,)</f>
        <v>0.30691388888888887</v>
      </c>
      <c r="CV19" s="373">
        <f ca="1">CV$26+'INF S1 356-357'!$AY16+TIME(0,8,)</f>
        <v>0.32774722222222219</v>
      </c>
      <c r="CW19" s="484">
        <f ca="1">CW$26+'INF S1 356-357'!$AY16+TIME(0,8,)</f>
        <v>0.3485805555555555</v>
      </c>
      <c r="CX19" s="373">
        <f ca="1">CX$26+'INF S1 356-357'!$AY16+TIME(0,8,)</f>
        <v>0.36941388888888882</v>
      </c>
      <c r="CY19" s="484">
        <f ca="1">CY$26+'INF S1 356-357'!$AY16+TIME(0,8,)</f>
        <v>0.39024722222222213</v>
      </c>
      <c r="CZ19" s="373">
        <f ca="1">CZ$26+'INF S1 356-357'!$AY16+TIME(0,8,)</f>
        <v>0.4110805555555555</v>
      </c>
      <c r="DA19" s="484">
        <f ca="1">DA$26+'INF S1 356-357'!$AY16+TIME(0,8,)</f>
        <v>0.45274722222222213</v>
      </c>
      <c r="DB19" s="373">
        <f ca="1">DB$26+'INF S1 356-357'!$AY16+TIME(0,8,)</f>
        <v>0.49441388888888882</v>
      </c>
      <c r="DC19" s="484">
        <f ca="1">DC$26+'INF S1 356-357'!$AY16+TIME(0,8,)</f>
        <v>0.53608055555555545</v>
      </c>
      <c r="DD19" s="373">
        <f ca="1">DD$26+'INF S1 356-357'!$AY16+TIME(0,8,)</f>
        <v>0.57774722222222219</v>
      </c>
      <c r="DE19" s="484">
        <f ca="1">DE$26+'INF S1 356-357'!$AY16+TIME(0,8,)</f>
        <v>0.61941388888888882</v>
      </c>
      <c r="DF19" s="373">
        <f ca="1">DF$26+'INF S1 356-357'!$AY16+TIME(0,8,)</f>
        <v>0.66108055555555545</v>
      </c>
      <c r="DG19" s="484">
        <f ca="1">DG$26+'INF S1 356-357'!$AY16+TIME(0,8,)</f>
        <v>0.68191388888888882</v>
      </c>
      <c r="DH19" s="373">
        <f ca="1">DH$26+'INF S1 356-357'!$AY16+TIME(0,8,)</f>
        <v>0.70274722222222219</v>
      </c>
      <c r="DI19" s="484">
        <f ca="1">DI$26+'INF S1 356-357'!$AY16+TIME(0,8,)</f>
        <v>0.72358055555555556</v>
      </c>
      <c r="DJ19" s="373">
        <f ca="1">DJ$26+'INF S1 356-357'!$AY16+TIME(0,8,)</f>
        <v>0.74441388888888893</v>
      </c>
      <c r="DK19" s="484">
        <f ca="1">DK$26+'INF S1 356-357'!$AY16+TIME(0,8,)</f>
        <v>0.76524722222222219</v>
      </c>
      <c r="DL19" s="373">
        <f ca="1">DL$26+'INF S1 356-357'!$AY16+TIME(0,8,)</f>
        <v>0.78608055555555556</v>
      </c>
      <c r="DM19" s="484">
        <f ca="1">DM$26+'INF S1 356-357'!$AY16+TIME(0,8,)</f>
        <v>0.80691388888888893</v>
      </c>
      <c r="DN19" s="373">
        <f ca="1">DN$26+'INF S1 356-357'!$AY16+TIME(0,8,)</f>
        <v>0.82774722222222219</v>
      </c>
      <c r="DO19" s="484">
        <f ca="1">DO$26+'INF S1 356-357'!$AY16+TIME(0,8,)</f>
        <v>0.86941388888888893</v>
      </c>
      <c r="DP19" s="373">
        <f ca="1">DP$26+'INF S1 356-357'!$AY16+TIME(0,8,)</f>
        <v>0.91108055555555556</v>
      </c>
      <c r="DQ19" s="207">
        <f ca="1">DQ$26+'INF S1 356-357'!$AY16+TIME(0,8,)</f>
        <v>0.95274722222222219</v>
      </c>
    </row>
    <row r="20" spans="1:121">
      <c r="A20" s="380">
        <f ca="1">'INF S1 356-357'!$AH17</f>
        <v>11.456999999999992</v>
      </c>
      <c r="B20" s="153" t="str">
        <f ca="1">'INF S1 356-357'!$AI17</f>
        <v>Czerwonak</v>
      </c>
      <c r="C20" s="99"/>
      <c r="D20" s="207">
        <f ca="1">D$7+'INF S1 356-357'!$AQ17+TIME(0,4,)</f>
        <v>0.24269814814814814</v>
      </c>
      <c r="E20" s="370">
        <f ca="1">E$15+'INF S1 356-357'!$AQ17-'INF S1 356-357'!$AQ$12</f>
        <v>0.26350868055555554</v>
      </c>
      <c r="F20" s="207">
        <f ca="1">F$7+'INF S1 356-357'!$AQ17+TIME(0,4,)</f>
        <v>0.28436481481481479</v>
      </c>
      <c r="G20" s="370">
        <f ca="1">G$15+'INF S1 356-357'!$AQ17-'INF S1 356-357'!$AQ$12</f>
        <v>0.30517534722222223</v>
      </c>
      <c r="H20" s="207">
        <f ca="1">H$7+'INF S1 356-357'!$AQ17+TIME(0,4,)</f>
        <v>0.32603148148148148</v>
      </c>
      <c r="I20" s="370">
        <f ca="1">I$15+'INF S1 356-357'!$AQ17-'INF S1 356-357'!$AQ$12</f>
        <v>0.34684201388888886</v>
      </c>
      <c r="J20" s="207">
        <f ca="1">J$7+'INF S1 356-357'!$AQ17+TIME(0,4,)</f>
        <v>0.36769814814814811</v>
      </c>
      <c r="K20" s="370">
        <f ca="1">K$15+'INF S1 356-357'!$AQ17-'INF S1 356-357'!$AQ$12</f>
        <v>0.38850868055555554</v>
      </c>
      <c r="L20" s="207">
        <f ca="1">L$7+'INF S1 356-357'!$AQ17+TIME(0,4,)</f>
        <v>0.43019814814814811</v>
      </c>
      <c r="M20" s="370">
        <f ca="1">M$15+'INF S1 356-357'!$AQ17-'INF S1 356-357'!$AQ$12</f>
        <v>0.47184201388888886</v>
      </c>
      <c r="N20" s="207">
        <f ca="1">N$7+'INF S1 356-357'!$AQ17+TIME(0,4,)</f>
        <v>0.51353148148148142</v>
      </c>
      <c r="O20" s="370">
        <f ca="1">O$15+'INF S1 356-357'!$AQ17-'INF S1 356-357'!$AQ$12</f>
        <v>0.55517534722222217</v>
      </c>
      <c r="P20" s="207">
        <f ca="1">P$7+'INF S1 356-357'!$AQ17+TIME(0,4,)</f>
        <v>0.59686481481481479</v>
      </c>
      <c r="Q20" s="370">
        <f ca="1">Q$15+'INF S1 356-357'!$AQ17-'INF S1 356-357'!$AQ$12</f>
        <v>0.63850868055555554</v>
      </c>
      <c r="R20" s="207">
        <f ca="1">R$7+'INF S1 356-357'!$AQ17+TIME(0,4,)</f>
        <v>0.65936481481481479</v>
      </c>
      <c r="S20" s="370">
        <f ca="1">S$15+'INF S1 356-357'!$AQ17-'INF S1 356-357'!$AQ$12</f>
        <v>0.68017534722222217</v>
      </c>
      <c r="T20" s="207">
        <f ca="1">T$7+'INF S1 356-357'!$AQ17+TIME(0,4,)</f>
        <v>0.70103148148148142</v>
      </c>
      <c r="U20" s="370">
        <f ca="1">U$15+'INF S1 356-357'!$AQ17-'INF S1 356-357'!$AQ$12</f>
        <v>0.72184201388888891</v>
      </c>
      <c r="V20" s="207">
        <f ca="1">V$7+'INF S1 356-357'!$AQ17+TIME(0,4,)</f>
        <v>0.74269814814814805</v>
      </c>
      <c r="W20" s="370">
        <f ca="1">W$15+'INF S1 356-357'!$AQ17-'INF S1 356-357'!$AQ$12</f>
        <v>0.76350868055555554</v>
      </c>
      <c r="X20" s="207">
        <f ca="1">X$7+'INF S1 356-357'!$AQ17+TIME(0,4,)</f>
        <v>0.78436481481481479</v>
      </c>
      <c r="Y20" s="370">
        <f ca="1">Y$15+'INF S1 356-357'!$AQ17-'INF S1 356-357'!$AQ$12</f>
        <v>0.80517534722222217</v>
      </c>
      <c r="Z20" s="207">
        <f ca="1">Z$7+'INF S1 356-357'!$AQ17+TIME(0,4,)</f>
        <v>0.84686481481481479</v>
      </c>
      <c r="AA20" s="370">
        <f ca="1">AA$15+'INF S1 356-357'!$AQ17-'INF S1 356-357'!$AQ$12</f>
        <v>0.88850868055555554</v>
      </c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  <c r="AQ20" s="383"/>
      <c r="AR20" s="383"/>
      <c r="AS20" s="383"/>
      <c r="AT20" s="383"/>
      <c r="AU20" s="383"/>
      <c r="AV20" s="383"/>
      <c r="AW20" s="383"/>
      <c r="AX20" s="383"/>
      <c r="AY20" s="383"/>
      <c r="AZ20" s="383"/>
      <c r="BA20" s="383"/>
      <c r="BB20" s="383"/>
      <c r="BC20" s="383"/>
      <c r="BD20" s="383"/>
      <c r="BE20" s="383"/>
      <c r="BF20" s="383"/>
      <c r="BG20" s="383"/>
      <c r="BH20" s="383"/>
      <c r="BI20" s="383"/>
      <c r="BJ20" s="383"/>
      <c r="BK20" s="383"/>
      <c r="BL20" s="383"/>
      <c r="BM20" s="383"/>
      <c r="BN20" s="383"/>
      <c r="BO20" s="383"/>
      <c r="BP20" s="383"/>
      <c r="BQ20" s="383"/>
      <c r="BR20" s="383"/>
      <c r="BS20" s="383"/>
      <c r="BT20" s="383"/>
      <c r="BU20" s="383"/>
      <c r="BV20" s="383"/>
      <c r="BW20" s="383"/>
      <c r="BX20" s="383"/>
      <c r="BY20" s="383"/>
      <c r="BZ20" s="383"/>
      <c r="CA20" s="383"/>
      <c r="CB20" s="383"/>
      <c r="CC20" s="383"/>
      <c r="CD20" s="383"/>
      <c r="CE20" s="383"/>
      <c r="CF20" s="383"/>
      <c r="CG20" s="383"/>
      <c r="CH20" s="383"/>
      <c r="CI20" s="383"/>
      <c r="CJ20" s="383"/>
      <c r="CK20" s="383"/>
      <c r="CL20" s="383"/>
      <c r="CM20" s="207">
        <f ca="1">CM$7+'INF S1 356-357'!$AQ17+TIME(0,4,)</f>
        <v>0.93019814814814805</v>
      </c>
      <c r="CN20" s="383"/>
      <c r="CP20" s="380">
        <f ca="1">'INF S1 356-357'!$AH17</f>
        <v>11.456999999999992</v>
      </c>
      <c r="CQ20" s="153" t="str">
        <f ca="1">'INF S1 356-357'!$AI17</f>
        <v>Czerwonak</v>
      </c>
      <c r="CR20" s="99"/>
      <c r="CS20" s="484">
        <f ca="1">CS$26+'INF S1 356-357'!$AY17+TIME(0,8,)</f>
        <v>0.26367354166666668</v>
      </c>
      <c r="CT20" s="373">
        <f ca="1">CT$26+'INF S1 356-357'!$AY17+TIME(0,8,)</f>
        <v>0.28450687499999999</v>
      </c>
      <c r="CU20" s="484">
        <f ca="1">CU$26+'INF S1 356-357'!$AY17+TIME(0,8,)</f>
        <v>0.30534020833333336</v>
      </c>
      <c r="CV20" s="373">
        <f ca="1">CV$26+'INF S1 356-357'!$AY17+TIME(0,8,)</f>
        <v>0.32617354166666668</v>
      </c>
      <c r="CW20" s="484">
        <f ca="1">CW$26+'INF S1 356-357'!$AY17+TIME(0,8,)</f>
        <v>0.34700687499999999</v>
      </c>
      <c r="CX20" s="373">
        <f ca="1">CX$26+'INF S1 356-357'!$AY17+TIME(0,8,)</f>
        <v>0.36784020833333331</v>
      </c>
      <c r="CY20" s="484">
        <f ca="1">CY$26+'INF S1 356-357'!$AY17+TIME(0,8,)</f>
        <v>0.38867354166666662</v>
      </c>
      <c r="CZ20" s="373">
        <f ca="1">CZ$26+'INF S1 356-357'!$AY17+TIME(0,8,)</f>
        <v>0.40950687499999999</v>
      </c>
      <c r="DA20" s="484">
        <f ca="1">DA$26+'INF S1 356-357'!$AY17+TIME(0,8,)</f>
        <v>0.45117354166666662</v>
      </c>
      <c r="DB20" s="373">
        <f ca="1">DB$26+'INF S1 356-357'!$AY17+TIME(0,8,)</f>
        <v>0.49284020833333331</v>
      </c>
      <c r="DC20" s="484">
        <f ca="1">DC$26+'INF S1 356-357'!$AY17+TIME(0,8,)</f>
        <v>0.53450687499999994</v>
      </c>
      <c r="DD20" s="373">
        <f ca="1">DD$26+'INF S1 356-357'!$AY17+TIME(0,8,)</f>
        <v>0.57617354166666668</v>
      </c>
      <c r="DE20" s="484">
        <f ca="1">DE$26+'INF S1 356-357'!$AY17+TIME(0,8,)</f>
        <v>0.61784020833333331</v>
      </c>
      <c r="DF20" s="373">
        <f ca="1">DF$26+'INF S1 356-357'!$AY17+TIME(0,8,)</f>
        <v>0.65950687499999994</v>
      </c>
      <c r="DG20" s="484">
        <f ca="1">DG$26+'INF S1 356-357'!$AY17+TIME(0,8,)</f>
        <v>0.68034020833333331</v>
      </c>
      <c r="DH20" s="373">
        <f ca="1">DH$26+'INF S1 356-357'!$AY17+TIME(0,8,)</f>
        <v>0.70117354166666668</v>
      </c>
      <c r="DI20" s="484">
        <f ca="1">DI$26+'INF S1 356-357'!$AY17+TIME(0,8,)</f>
        <v>0.72200687500000005</v>
      </c>
      <c r="DJ20" s="373">
        <f ca="1">DJ$26+'INF S1 356-357'!$AY17+TIME(0,8,)</f>
        <v>0.74284020833333342</v>
      </c>
      <c r="DK20" s="484">
        <f ca="1">DK$26+'INF S1 356-357'!$AY17+TIME(0,8,)</f>
        <v>0.76367354166666668</v>
      </c>
      <c r="DL20" s="373">
        <f ca="1">DL$26+'INF S1 356-357'!$AY17+TIME(0,8,)</f>
        <v>0.78450687500000005</v>
      </c>
      <c r="DM20" s="484">
        <f ca="1">DM$26+'INF S1 356-357'!$AY17+TIME(0,8,)</f>
        <v>0.80534020833333342</v>
      </c>
      <c r="DN20" s="373">
        <f ca="1">DN$26+'INF S1 356-357'!$AY17+TIME(0,8,)</f>
        <v>0.82617354166666668</v>
      </c>
      <c r="DO20" s="484">
        <f ca="1">DO$26+'INF S1 356-357'!$AY17+TIME(0,8,)</f>
        <v>0.86784020833333342</v>
      </c>
      <c r="DP20" s="373">
        <f ca="1">DP$26+'INF S1 356-357'!$AY17+TIME(0,8,)</f>
        <v>0.90950687500000005</v>
      </c>
      <c r="DQ20" s="207">
        <f ca="1">DQ$26+'INF S1 356-357'!$AY17+TIME(0,8,)</f>
        <v>0.95117354166666668</v>
      </c>
    </row>
    <row r="21" spans="1:121">
      <c r="A21" s="380">
        <f ca="1">'INF S1 356-357'!$AH18</f>
        <v>8.137999999999991</v>
      </c>
      <c r="B21" s="154" t="str">
        <f ca="1">'INF S1 356-357'!$AI18</f>
        <v>Poznań Karolin</v>
      </c>
      <c r="C21" s="99"/>
      <c r="D21" s="207">
        <f ca="1">D$7+'INF S1 356-357'!$AQ18+TIME(0,4,)</f>
        <v>0.24510505787037035</v>
      </c>
      <c r="E21" s="370">
        <f ca="1">E$15+'INF S1 356-357'!$AQ18-'INF S1 356-357'!$AQ$12</f>
        <v>0.26591559027777778</v>
      </c>
      <c r="F21" s="207">
        <f ca="1">F$7+'INF S1 356-357'!$AQ18+TIME(0,4,)</f>
        <v>0.28677172453703703</v>
      </c>
      <c r="G21" s="370">
        <f ca="1">G$15+'INF S1 356-357'!$AQ18-'INF S1 356-357'!$AQ$12</f>
        <v>0.30758225694444447</v>
      </c>
      <c r="H21" s="207">
        <f ca="1">H$7+'INF S1 356-357'!$AQ18+TIME(0,4,)</f>
        <v>0.32843839120370372</v>
      </c>
      <c r="I21" s="370">
        <f ca="1">I$15+'INF S1 356-357'!$AQ18-'INF S1 356-357'!$AQ$12</f>
        <v>0.3492489236111111</v>
      </c>
      <c r="J21" s="207">
        <f ca="1">J$7+'INF S1 356-357'!$AQ18+TIME(0,4,)</f>
        <v>0.37010505787037035</v>
      </c>
      <c r="K21" s="370">
        <f ca="1">K$15+'INF S1 356-357'!$AQ18-'INF S1 356-357'!$AQ$12</f>
        <v>0.39091559027777778</v>
      </c>
      <c r="L21" s="207">
        <f ca="1">L$7+'INF S1 356-357'!$AQ18+TIME(0,4,)</f>
        <v>0.43260505787037035</v>
      </c>
      <c r="M21" s="370">
        <f ca="1">M$15+'INF S1 356-357'!$AQ18-'INF S1 356-357'!$AQ$12</f>
        <v>0.4742489236111111</v>
      </c>
      <c r="N21" s="207">
        <f ca="1">N$7+'INF S1 356-357'!$AQ18+TIME(0,4,)</f>
        <v>0.51593839120370366</v>
      </c>
      <c r="O21" s="370">
        <f ca="1">O$15+'INF S1 356-357'!$AQ18-'INF S1 356-357'!$AQ$12</f>
        <v>0.55758225694444441</v>
      </c>
      <c r="P21" s="207">
        <f ca="1">P$7+'INF S1 356-357'!$AQ18+TIME(0,4,)</f>
        <v>0.59927172453703703</v>
      </c>
      <c r="Q21" s="370">
        <f ca="1">Q$15+'INF S1 356-357'!$AQ18-'INF S1 356-357'!$AQ$12</f>
        <v>0.64091559027777778</v>
      </c>
      <c r="R21" s="207">
        <f ca="1">R$7+'INF S1 356-357'!$AQ18+TIME(0,4,)</f>
        <v>0.66177172453703703</v>
      </c>
      <c r="S21" s="370">
        <f ca="1">S$15+'INF S1 356-357'!$AQ18-'INF S1 356-357'!$AQ$12</f>
        <v>0.68258225694444441</v>
      </c>
      <c r="T21" s="207">
        <f ca="1">T$7+'INF S1 356-357'!$AQ18+TIME(0,4,)</f>
        <v>0.70343839120370366</v>
      </c>
      <c r="U21" s="370">
        <f ca="1">U$15+'INF S1 356-357'!$AQ18-'INF S1 356-357'!$AQ$12</f>
        <v>0.72424892361111115</v>
      </c>
      <c r="V21" s="207">
        <f ca="1">V$7+'INF S1 356-357'!$AQ18+TIME(0,4,)</f>
        <v>0.74510505787037029</v>
      </c>
      <c r="W21" s="370">
        <f ca="1">W$15+'INF S1 356-357'!$AQ18-'INF S1 356-357'!$AQ$12</f>
        <v>0.76591559027777778</v>
      </c>
      <c r="X21" s="207">
        <f ca="1">X$7+'INF S1 356-357'!$AQ18+TIME(0,4,)</f>
        <v>0.78677172453703703</v>
      </c>
      <c r="Y21" s="370">
        <f ca="1">Y$15+'INF S1 356-357'!$AQ18-'INF S1 356-357'!$AQ$12</f>
        <v>0.80758225694444441</v>
      </c>
      <c r="Z21" s="207">
        <f ca="1">Z$7+'INF S1 356-357'!$AQ18+TIME(0,4,)</f>
        <v>0.84927172453703703</v>
      </c>
      <c r="AA21" s="370">
        <f ca="1">AA$15+'INF S1 356-357'!$AQ18-'INF S1 356-357'!$AQ$12</f>
        <v>0.89091559027777778</v>
      </c>
      <c r="AB21" s="383"/>
      <c r="AC21" s="383"/>
      <c r="AD21" s="383"/>
      <c r="AE21" s="383"/>
      <c r="AF21" s="383"/>
      <c r="AG21" s="383"/>
      <c r="AH21" s="383"/>
      <c r="AI21" s="383"/>
      <c r="AJ21" s="383"/>
      <c r="AK21" s="383"/>
      <c r="AL21" s="383"/>
      <c r="AM21" s="383"/>
      <c r="AN21" s="383"/>
      <c r="AO21" s="383"/>
      <c r="AP21" s="383"/>
      <c r="AQ21" s="383"/>
      <c r="AR21" s="383"/>
      <c r="AS21" s="383"/>
      <c r="AT21" s="383"/>
      <c r="AU21" s="383"/>
      <c r="AV21" s="383"/>
      <c r="AW21" s="383"/>
      <c r="AX21" s="383"/>
      <c r="AY21" s="383"/>
      <c r="AZ21" s="383"/>
      <c r="BA21" s="383"/>
      <c r="BB21" s="383"/>
      <c r="BC21" s="383"/>
      <c r="BD21" s="383"/>
      <c r="BE21" s="383"/>
      <c r="BF21" s="383"/>
      <c r="BG21" s="383"/>
      <c r="BH21" s="383"/>
      <c r="BI21" s="383"/>
      <c r="BJ21" s="383"/>
      <c r="BK21" s="383"/>
      <c r="BL21" s="383"/>
      <c r="BM21" s="383"/>
      <c r="BN21" s="383"/>
      <c r="BO21" s="383"/>
      <c r="BP21" s="383"/>
      <c r="BQ21" s="383"/>
      <c r="BR21" s="383"/>
      <c r="BS21" s="383"/>
      <c r="BT21" s="383"/>
      <c r="BU21" s="383"/>
      <c r="BV21" s="383"/>
      <c r="BW21" s="383"/>
      <c r="BX21" s="383"/>
      <c r="BY21" s="383"/>
      <c r="BZ21" s="383"/>
      <c r="CA21" s="383"/>
      <c r="CB21" s="383"/>
      <c r="CC21" s="383"/>
      <c r="CD21" s="383"/>
      <c r="CE21" s="383"/>
      <c r="CF21" s="383"/>
      <c r="CG21" s="383"/>
      <c r="CH21" s="383"/>
      <c r="CI21" s="383"/>
      <c r="CJ21" s="383"/>
      <c r="CK21" s="383"/>
      <c r="CL21" s="383"/>
      <c r="CM21" s="207">
        <f ca="1">CM$7+'INF S1 356-357'!$AQ18+TIME(0,4,)</f>
        <v>0.93260505787037029</v>
      </c>
      <c r="CN21" s="383"/>
      <c r="CP21" s="380">
        <f ca="1">'INF S1 356-357'!$AH18</f>
        <v>8.137999999999991</v>
      </c>
      <c r="CQ21" s="154" t="str">
        <f ca="1">'INF S1 356-357'!$AI18</f>
        <v>Poznań Karolin</v>
      </c>
      <c r="CR21" s="99"/>
      <c r="CS21" s="484">
        <f ca="1">CS$26+'INF S1 356-357'!$AY18</f>
        <v>0.25557218749999999</v>
      </c>
      <c r="CT21" s="373">
        <f ca="1">CT$26+'INF S1 356-357'!$AY18</f>
        <v>0.27640552083333331</v>
      </c>
      <c r="CU21" s="484">
        <f ca="1">CU$26+'INF S1 356-357'!$AY18</f>
        <v>0.29723885416666668</v>
      </c>
      <c r="CV21" s="373">
        <f ca="1">CV$26+'INF S1 356-357'!$AY18</f>
        <v>0.31807218749999999</v>
      </c>
      <c r="CW21" s="484">
        <f ca="1">CW$26+'INF S1 356-357'!$AY18</f>
        <v>0.33890552083333331</v>
      </c>
      <c r="CX21" s="373">
        <f ca="1">CX$26+'INF S1 356-357'!$AY18</f>
        <v>0.35973885416666662</v>
      </c>
      <c r="CY21" s="484">
        <f ca="1">CY$26+'INF S1 356-357'!$AY18</f>
        <v>0.38057218749999994</v>
      </c>
      <c r="CZ21" s="373">
        <f ca="1">CZ$26+'INF S1 356-357'!$AY18</f>
        <v>0.40140552083333331</v>
      </c>
      <c r="DA21" s="484">
        <f ca="1">DA$26+'INF S1 356-357'!$AY18</f>
        <v>0.44307218749999994</v>
      </c>
      <c r="DB21" s="373">
        <f ca="1">DB$26+'INF S1 356-357'!$AY18</f>
        <v>0.48473885416666662</v>
      </c>
      <c r="DC21" s="484">
        <f ca="1">DC$26+'INF S1 356-357'!$AY18</f>
        <v>0.52640552083333325</v>
      </c>
      <c r="DD21" s="373">
        <f ca="1">DD$26+'INF S1 356-357'!$AY18</f>
        <v>0.56807218749999999</v>
      </c>
      <c r="DE21" s="484">
        <f ca="1">DE$26+'INF S1 356-357'!$AY18</f>
        <v>0.60973885416666662</v>
      </c>
      <c r="DF21" s="373">
        <f ca="1">DF$26+'INF S1 356-357'!$AY18</f>
        <v>0.65140552083333325</v>
      </c>
      <c r="DG21" s="484">
        <f ca="1">DG$26+'INF S1 356-357'!$AY18</f>
        <v>0.67223885416666662</v>
      </c>
      <c r="DH21" s="373">
        <f ca="1">DH$26+'INF S1 356-357'!$AY18</f>
        <v>0.69307218749999999</v>
      </c>
      <c r="DI21" s="484">
        <f ca="1">DI$26+'INF S1 356-357'!$AY18</f>
        <v>0.71390552083333336</v>
      </c>
      <c r="DJ21" s="373">
        <f ca="1">DJ$26+'INF S1 356-357'!$AY18</f>
        <v>0.73473885416666673</v>
      </c>
      <c r="DK21" s="484">
        <f ca="1">DK$26+'INF S1 356-357'!$AY18</f>
        <v>0.75557218749999999</v>
      </c>
      <c r="DL21" s="373">
        <f ca="1">DL$26+'INF S1 356-357'!$AY18</f>
        <v>0.77640552083333336</v>
      </c>
      <c r="DM21" s="484">
        <f ca="1">DM$26+'INF S1 356-357'!$AY18</f>
        <v>0.79723885416666673</v>
      </c>
      <c r="DN21" s="373">
        <f ca="1">DN$26+'INF S1 356-357'!$AY18</f>
        <v>0.81807218749999999</v>
      </c>
      <c r="DO21" s="484">
        <f ca="1">DO$26+'INF S1 356-357'!$AY18</f>
        <v>0.85973885416666673</v>
      </c>
      <c r="DP21" s="373">
        <f ca="1">DP$26+'INF S1 356-357'!$AY18</f>
        <v>0.90140552083333336</v>
      </c>
      <c r="DQ21" s="207">
        <f ca="1">DQ$26+'INF S1 356-357'!$AY18</f>
        <v>0.94307218749999999</v>
      </c>
    </row>
    <row r="22" spans="1:121">
      <c r="A22" s="380">
        <f ca="1">'INF S1 356-357'!$AH19</f>
        <v>5.6589999999999918</v>
      </c>
      <c r="B22" s="153" t="str">
        <f ca="1">'INF S1 356-357'!$AI19</f>
        <v>Poznań Wschód</v>
      </c>
      <c r="C22" s="99"/>
      <c r="D22" s="207">
        <f ca="1">D$7+'INF S1 356-357'!$AQ19+TIME(0,4,)</f>
        <v>0.24776057870370369</v>
      </c>
      <c r="E22" s="370">
        <f ca="1">E$15+'INF S1 356-357'!$AQ19-'INF S1 356-357'!$AQ$12</f>
        <v>0.26857111111111109</v>
      </c>
      <c r="F22" s="207">
        <f ca="1">F$7+'INF S1 356-357'!$AQ19+TIME(0,4,)</f>
        <v>0.28942724537037035</v>
      </c>
      <c r="G22" s="370">
        <f ca="1">G$15+'INF S1 356-357'!$AQ19-'INF S1 356-357'!$AQ$12</f>
        <v>0.31023777777777783</v>
      </c>
      <c r="H22" s="207">
        <f ca="1">H$7+'INF S1 356-357'!$AQ19+TIME(0,4,)</f>
        <v>0.33109391203703709</v>
      </c>
      <c r="I22" s="370">
        <f ca="1">I$15+'INF S1 356-357'!$AQ19-'INF S1 356-357'!$AQ$12</f>
        <v>0.35190444444444446</v>
      </c>
      <c r="J22" s="207">
        <f ca="1">J$7+'INF S1 356-357'!$AQ19+TIME(0,4,)</f>
        <v>0.37276057870370372</v>
      </c>
      <c r="K22" s="370">
        <f ca="1">K$15+'INF S1 356-357'!$AQ19-'INF S1 356-357'!$AQ$12</f>
        <v>0.39357111111111109</v>
      </c>
      <c r="L22" s="207">
        <f ca="1">L$7+'INF S1 356-357'!$AQ19+TIME(0,4,)</f>
        <v>0.43526057870370372</v>
      </c>
      <c r="M22" s="370">
        <f ca="1">M$15+'INF S1 356-357'!$AQ19-'INF S1 356-357'!$AQ$12</f>
        <v>0.47690444444444446</v>
      </c>
      <c r="N22" s="207">
        <f ca="1">N$7+'INF S1 356-357'!$AQ19+TIME(0,4,)</f>
        <v>0.51859391203703697</v>
      </c>
      <c r="O22" s="370">
        <f ca="1">O$15+'INF S1 356-357'!$AQ19-'INF S1 356-357'!$AQ$12</f>
        <v>0.56023777777777772</v>
      </c>
      <c r="P22" s="207">
        <f ca="1">P$7+'INF S1 356-357'!$AQ19+TIME(0,4,)</f>
        <v>0.60192724537037035</v>
      </c>
      <c r="Q22" s="370">
        <f ca="1">Q$15+'INF S1 356-357'!$AQ19-'INF S1 356-357'!$AQ$12</f>
        <v>0.64357111111111109</v>
      </c>
      <c r="R22" s="207">
        <f ca="1">R$7+'INF S1 356-357'!$AQ19+TIME(0,4,)</f>
        <v>0.66442724537037035</v>
      </c>
      <c r="S22" s="370">
        <f ca="1">S$15+'INF S1 356-357'!$AQ19-'INF S1 356-357'!$AQ$12</f>
        <v>0.68523777777777772</v>
      </c>
      <c r="T22" s="207">
        <f ca="1">T$7+'INF S1 356-357'!$AQ19+TIME(0,4,)</f>
        <v>0.70609391203703697</v>
      </c>
      <c r="U22" s="370">
        <f ca="1">U$15+'INF S1 356-357'!$AQ19-'INF S1 356-357'!$AQ$12</f>
        <v>0.72690444444444446</v>
      </c>
      <c r="V22" s="207">
        <f ca="1">V$7+'INF S1 356-357'!$AQ19+TIME(0,4,)</f>
        <v>0.7477605787037036</v>
      </c>
      <c r="W22" s="370">
        <f ca="1">W$15+'INF S1 356-357'!$AQ19-'INF S1 356-357'!$AQ$12</f>
        <v>0.76857111111111109</v>
      </c>
      <c r="X22" s="207">
        <f ca="1">X$7+'INF S1 356-357'!$AQ19+TIME(0,4,)</f>
        <v>0.78942724537037035</v>
      </c>
      <c r="Y22" s="370">
        <f ca="1">Y$15+'INF S1 356-357'!$AQ19-'INF S1 356-357'!$AQ$12</f>
        <v>0.81023777777777772</v>
      </c>
      <c r="Z22" s="207">
        <f ca="1">Z$7+'INF S1 356-357'!$AQ19+TIME(0,4,)</f>
        <v>0.85192724537037035</v>
      </c>
      <c r="AA22" s="370">
        <f ca="1">AA$15+'INF S1 356-357'!$AQ19-'INF S1 356-357'!$AQ$12</f>
        <v>0.89357111111111109</v>
      </c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  <c r="AQ22" s="383"/>
      <c r="AR22" s="383"/>
      <c r="AS22" s="383"/>
      <c r="AT22" s="383"/>
      <c r="AU22" s="383"/>
      <c r="AV22" s="383"/>
      <c r="AW22" s="383"/>
      <c r="AX22" s="383"/>
      <c r="AY22" s="383"/>
      <c r="AZ22" s="383"/>
      <c r="BA22" s="383"/>
      <c r="BB22" s="383"/>
      <c r="BC22" s="383"/>
      <c r="BD22" s="383"/>
      <c r="BE22" s="383"/>
      <c r="BF22" s="383"/>
      <c r="BG22" s="383"/>
      <c r="BH22" s="383"/>
      <c r="BI22" s="383"/>
      <c r="BJ22" s="383"/>
      <c r="BK22" s="383"/>
      <c r="BL22" s="383"/>
      <c r="BM22" s="383"/>
      <c r="BN22" s="383"/>
      <c r="BO22" s="383"/>
      <c r="BP22" s="383"/>
      <c r="BQ22" s="383"/>
      <c r="BR22" s="383"/>
      <c r="BS22" s="383"/>
      <c r="BT22" s="383"/>
      <c r="BU22" s="383"/>
      <c r="BV22" s="383"/>
      <c r="BW22" s="383"/>
      <c r="BX22" s="383"/>
      <c r="BY22" s="383"/>
      <c r="BZ22" s="383"/>
      <c r="CA22" s="383"/>
      <c r="CB22" s="383"/>
      <c r="CC22" s="383"/>
      <c r="CD22" s="383"/>
      <c r="CE22" s="383"/>
      <c r="CF22" s="383"/>
      <c r="CG22" s="383"/>
      <c r="CH22" s="383"/>
      <c r="CI22" s="383"/>
      <c r="CJ22" s="383"/>
      <c r="CK22" s="383"/>
      <c r="CL22" s="383"/>
      <c r="CM22" s="207">
        <f ca="1">CM$7+'INF S1 356-357'!$AQ19+TIME(0,4,)</f>
        <v>0.9352605787037036</v>
      </c>
      <c r="CN22" s="383"/>
      <c r="CP22" s="380">
        <f ca="1">'INF S1 356-357'!$AH19</f>
        <v>5.6589999999999918</v>
      </c>
      <c r="CQ22" s="153" t="str">
        <f ca="1">'INF S1 356-357'!$AI19</f>
        <v>Poznań Wschód</v>
      </c>
      <c r="CR22" s="99"/>
      <c r="CS22" s="484">
        <f ca="1">CS$26+'INF S1 356-357'!$AY19</f>
        <v>0.25305555555555559</v>
      </c>
      <c r="CT22" s="373">
        <f ca="1">CT$26+'INF S1 356-357'!$AY19</f>
        <v>0.2738888888888889</v>
      </c>
      <c r="CU22" s="484">
        <f ca="1">CU$26+'INF S1 356-357'!$AY19</f>
        <v>0.29472222222222227</v>
      </c>
      <c r="CV22" s="373">
        <f ca="1">CV$26+'INF S1 356-357'!$AY19</f>
        <v>0.31555555555555559</v>
      </c>
      <c r="CW22" s="484">
        <f ca="1">CW$26+'INF S1 356-357'!$AY19</f>
        <v>0.3363888888888889</v>
      </c>
      <c r="CX22" s="373">
        <f ca="1">CX$26+'INF S1 356-357'!$AY19</f>
        <v>0.35722222222222222</v>
      </c>
      <c r="CY22" s="484">
        <f ca="1">CY$26+'INF S1 356-357'!$AY19</f>
        <v>0.37805555555555553</v>
      </c>
      <c r="CZ22" s="373">
        <f ca="1">CZ$26+'INF S1 356-357'!$AY19</f>
        <v>0.3988888888888889</v>
      </c>
      <c r="DA22" s="484">
        <f ca="1">DA$26+'INF S1 356-357'!$AY19</f>
        <v>0.44055555555555553</v>
      </c>
      <c r="DB22" s="373">
        <f ca="1">DB$26+'INF S1 356-357'!$AY19</f>
        <v>0.48222222222222222</v>
      </c>
      <c r="DC22" s="484">
        <f ca="1">DC$26+'INF S1 356-357'!$AY19</f>
        <v>0.52388888888888885</v>
      </c>
      <c r="DD22" s="373">
        <f ca="1">DD$26+'INF S1 356-357'!$AY19</f>
        <v>0.56555555555555559</v>
      </c>
      <c r="DE22" s="484">
        <f ca="1">DE$26+'INF S1 356-357'!$AY19</f>
        <v>0.60722222222222222</v>
      </c>
      <c r="DF22" s="373">
        <f ca="1">DF$26+'INF S1 356-357'!$AY19</f>
        <v>0.64888888888888885</v>
      </c>
      <c r="DG22" s="484">
        <f ca="1">DG$26+'INF S1 356-357'!$AY19</f>
        <v>0.66972222222222222</v>
      </c>
      <c r="DH22" s="373">
        <f ca="1">DH$26+'INF S1 356-357'!$AY19</f>
        <v>0.69055555555555559</v>
      </c>
      <c r="DI22" s="484">
        <f ca="1">DI$26+'INF S1 356-357'!$AY19</f>
        <v>0.71138888888888896</v>
      </c>
      <c r="DJ22" s="373">
        <f ca="1">DJ$26+'INF S1 356-357'!$AY19</f>
        <v>0.73222222222222233</v>
      </c>
      <c r="DK22" s="484">
        <f ca="1">DK$26+'INF S1 356-357'!$AY19</f>
        <v>0.75305555555555559</v>
      </c>
      <c r="DL22" s="373">
        <f ca="1">DL$26+'INF S1 356-357'!$AY19</f>
        <v>0.77388888888888896</v>
      </c>
      <c r="DM22" s="484">
        <f ca="1">DM$26+'INF S1 356-357'!$AY19</f>
        <v>0.79472222222222233</v>
      </c>
      <c r="DN22" s="373">
        <f ca="1">DN$26+'INF S1 356-357'!$AY19</f>
        <v>0.81555555555555559</v>
      </c>
      <c r="DO22" s="484">
        <f ca="1">DO$26+'INF S1 356-357'!$AY19</f>
        <v>0.85722222222222233</v>
      </c>
      <c r="DP22" s="373">
        <f ca="1">DP$26+'INF S1 356-357'!$AY19</f>
        <v>0.89888888888888896</v>
      </c>
      <c r="DQ22" s="207">
        <f ca="1">DQ$26+'INF S1 356-357'!$AY19</f>
        <v>0.94055555555555559</v>
      </c>
    </row>
    <row r="23" spans="1:121">
      <c r="A23" s="187">
        <f ca="1">'INF S1 356-357'!$AH20</f>
        <v>4.5559999999999832</v>
      </c>
      <c r="B23" s="286" t="str">
        <f ca="1">'INF S1 356-357'!$AI20</f>
        <v>Poznań Zawady</v>
      </c>
      <c r="C23" s="99"/>
      <c r="D23" s="207">
        <f ca="1">D$7+'INF S1 356-357'!$AQ20+TIME(0,4,)</f>
        <v>0.24938094907407404</v>
      </c>
      <c r="E23" s="370">
        <f ca="1">E$15+'INF S1 356-357'!$AQ20-'INF S1 356-357'!$AQ$12</f>
        <v>0.27019148148148148</v>
      </c>
      <c r="F23" s="207">
        <f ca="1">F$7+'INF S1 356-357'!$AQ20+TIME(0,4,)</f>
        <v>0.29104761574074073</v>
      </c>
      <c r="G23" s="370">
        <f ca="1">G$15+'INF S1 356-357'!$AQ20-'INF S1 356-357'!$AQ$12</f>
        <v>0.31185814814814816</v>
      </c>
      <c r="H23" s="207">
        <f ca="1">H$7+'INF S1 356-357'!$AQ20+TIME(0,4,)</f>
        <v>0.33271428240740741</v>
      </c>
      <c r="I23" s="370">
        <f ca="1">I$15+'INF S1 356-357'!$AQ20-'INF S1 356-357'!$AQ$12</f>
        <v>0.35352481481481479</v>
      </c>
      <c r="J23" s="207">
        <f ca="1">J$7+'INF S1 356-357'!$AQ20+TIME(0,4,)</f>
        <v>0.37438094907407404</v>
      </c>
      <c r="K23" s="370">
        <f ca="1">K$15+'INF S1 356-357'!$AQ20-'INF S1 356-357'!$AQ$12</f>
        <v>0.39519148148148148</v>
      </c>
      <c r="L23" s="207">
        <f ca="1">L$7+'INF S1 356-357'!$AQ20+TIME(0,4,)</f>
        <v>0.43688094907407404</v>
      </c>
      <c r="M23" s="370">
        <f ca="1">M$15+'INF S1 356-357'!$AQ20-'INF S1 356-357'!$AQ$12</f>
        <v>0.47852481481481479</v>
      </c>
      <c r="N23" s="207">
        <f ca="1">N$7+'INF S1 356-357'!$AQ20+TIME(0,4,)</f>
        <v>0.52021428240740741</v>
      </c>
      <c r="O23" s="370">
        <f ca="1">O$15+'INF S1 356-357'!$AQ20-'INF S1 356-357'!$AQ$12</f>
        <v>0.56185814814814816</v>
      </c>
      <c r="P23" s="207">
        <f ca="1">P$7+'INF S1 356-357'!$AQ20+TIME(0,4,)</f>
        <v>0.60354761574074078</v>
      </c>
      <c r="Q23" s="370">
        <f ca="1">Q$15+'INF S1 356-357'!$AQ20-'INF S1 356-357'!$AQ$12</f>
        <v>0.64519148148148153</v>
      </c>
      <c r="R23" s="207">
        <f ca="1">R$7+'INF S1 356-357'!$AQ20+TIME(0,4,)</f>
        <v>0.66604761574074078</v>
      </c>
      <c r="S23" s="370">
        <f ca="1">S$15+'INF S1 356-357'!$AQ20-'INF S1 356-357'!$AQ$12</f>
        <v>0.68685814814814816</v>
      </c>
      <c r="T23" s="207">
        <f ca="1">T$7+'INF S1 356-357'!$AQ20+TIME(0,4,)</f>
        <v>0.70771428240740741</v>
      </c>
      <c r="U23" s="370">
        <f ca="1">U$15+'INF S1 356-357'!$AQ20-'INF S1 356-357'!$AQ$12</f>
        <v>0.7285248148148149</v>
      </c>
      <c r="V23" s="207">
        <f ca="1">V$7+'INF S1 356-357'!$AQ20+TIME(0,4,)</f>
        <v>0.74938094907407404</v>
      </c>
      <c r="W23" s="370">
        <f ca="1">W$15+'INF S1 356-357'!$AQ20-'INF S1 356-357'!$AQ$12</f>
        <v>0.77019148148148153</v>
      </c>
      <c r="X23" s="207">
        <f ca="1">X$7+'INF S1 356-357'!$AQ20+TIME(0,4,)</f>
        <v>0.79104761574074078</v>
      </c>
      <c r="Y23" s="370">
        <f ca="1">Y$15+'INF S1 356-357'!$AQ20-'INF S1 356-357'!$AQ$12</f>
        <v>0.81185814814814816</v>
      </c>
      <c r="Z23" s="207">
        <f ca="1">Z$7+'INF S1 356-357'!$AQ20+TIME(0,4,)</f>
        <v>0.85354761574074078</v>
      </c>
      <c r="AA23" s="370">
        <f ca="1">AA$15+'INF S1 356-357'!$AQ20-'INF S1 356-357'!$AQ$12</f>
        <v>0.89519148148148153</v>
      </c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383"/>
      <c r="AW23" s="383"/>
      <c r="AX23" s="383"/>
      <c r="AY23" s="383"/>
      <c r="AZ23" s="383"/>
      <c r="BA23" s="383"/>
      <c r="BB23" s="383"/>
      <c r="BC23" s="383"/>
      <c r="BD23" s="383"/>
      <c r="BE23" s="383"/>
      <c r="BF23" s="383"/>
      <c r="BG23" s="383"/>
      <c r="BH23" s="383"/>
      <c r="BI23" s="383"/>
      <c r="BJ23" s="383"/>
      <c r="BK23" s="383"/>
      <c r="BL23" s="383"/>
      <c r="BM23" s="383"/>
      <c r="BN23" s="383"/>
      <c r="BO23" s="383"/>
      <c r="BP23" s="383"/>
      <c r="BQ23" s="383"/>
      <c r="BR23" s="383"/>
      <c r="BS23" s="383"/>
      <c r="BT23" s="383"/>
      <c r="BU23" s="383"/>
      <c r="BV23" s="383"/>
      <c r="BW23" s="383"/>
      <c r="BX23" s="383"/>
      <c r="BY23" s="383"/>
      <c r="BZ23" s="383"/>
      <c r="CA23" s="383"/>
      <c r="CB23" s="383"/>
      <c r="CC23" s="383"/>
      <c r="CD23" s="383"/>
      <c r="CE23" s="383"/>
      <c r="CF23" s="383"/>
      <c r="CG23" s="383"/>
      <c r="CH23" s="383"/>
      <c r="CI23" s="383"/>
      <c r="CJ23" s="383"/>
      <c r="CK23" s="383"/>
      <c r="CL23" s="383"/>
      <c r="CM23" s="207">
        <f ca="1">CM$7+'INF S1 356-357'!$AQ20+TIME(0,4,)</f>
        <v>0.93688094907407404</v>
      </c>
      <c r="CN23" s="383"/>
      <c r="CP23" s="187">
        <f ca="1">'INF S1 356-357'!$AH20</f>
        <v>4.5559999999999832</v>
      </c>
      <c r="CQ23" s="286" t="str">
        <f ca="1">'INF S1 356-357'!$AI20</f>
        <v>Poznań Zawady</v>
      </c>
      <c r="CR23" s="99"/>
      <c r="CS23" s="539">
        <f ca="1">CS$26+'INF S1 356-357'!$AY20</f>
        <v>0.25143518518518521</v>
      </c>
      <c r="CT23" s="374">
        <f ca="1">CT$26+'INF S1 356-357'!$AY20</f>
        <v>0.27226851851851852</v>
      </c>
      <c r="CU23" s="539">
        <f ca="1">CU$26+'INF S1 356-357'!$AY20</f>
        <v>0.29310185185185189</v>
      </c>
      <c r="CV23" s="374">
        <f ca="1">CV$26+'INF S1 356-357'!$AY20</f>
        <v>0.31393518518518521</v>
      </c>
      <c r="CW23" s="539">
        <f ca="1">CW$26+'INF S1 356-357'!$AY20</f>
        <v>0.33476851851851852</v>
      </c>
      <c r="CX23" s="374">
        <f ca="1">CX$26+'INF S1 356-357'!$AY20</f>
        <v>0.35560185185185184</v>
      </c>
      <c r="CY23" s="539">
        <f ca="1">CY$26+'INF S1 356-357'!$AY20</f>
        <v>0.37643518518518515</v>
      </c>
      <c r="CZ23" s="374">
        <f ca="1">CZ$26+'INF S1 356-357'!$AY20</f>
        <v>0.39726851851851852</v>
      </c>
      <c r="DA23" s="539">
        <f ca="1">DA$26+'INF S1 356-357'!$AY20</f>
        <v>0.43893518518518515</v>
      </c>
      <c r="DB23" s="374">
        <f ca="1">DB$26+'INF S1 356-357'!$AY20</f>
        <v>0.48060185185185184</v>
      </c>
      <c r="DC23" s="539">
        <f ca="1">DC$26+'INF S1 356-357'!$AY20</f>
        <v>0.52226851851851841</v>
      </c>
      <c r="DD23" s="374">
        <f ca="1">DD$26+'INF S1 356-357'!$AY20</f>
        <v>0.56393518518518515</v>
      </c>
      <c r="DE23" s="539">
        <f ca="1">DE$26+'INF S1 356-357'!$AY20</f>
        <v>0.60560185185185178</v>
      </c>
      <c r="DF23" s="374">
        <f ca="1">DF$26+'INF S1 356-357'!$AY20</f>
        <v>0.64726851851851841</v>
      </c>
      <c r="DG23" s="539">
        <f ca="1">DG$26+'INF S1 356-357'!$AY20</f>
        <v>0.66810185185185178</v>
      </c>
      <c r="DH23" s="374">
        <f ca="1">DH$26+'INF S1 356-357'!$AY20</f>
        <v>0.68893518518518515</v>
      </c>
      <c r="DI23" s="539">
        <f ca="1">DI$26+'INF S1 356-357'!$AY20</f>
        <v>0.70976851851851852</v>
      </c>
      <c r="DJ23" s="374">
        <f ca="1">DJ$26+'INF S1 356-357'!$AY20</f>
        <v>0.73060185185185189</v>
      </c>
      <c r="DK23" s="539">
        <f ca="1">DK$26+'INF S1 356-357'!$AY20</f>
        <v>0.75143518518518515</v>
      </c>
      <c r="DL23" s="374">
        <f ca="1">DL$26+'INF S1 356-357'!$AY20</f>
        <v>0.77226851851851852</v>
      </c>
      <c r="DM23" s="539">
        <f ca="1">DM$26+'INF S1 356-357'!$AY20</f>
        <v>0.79310185185185189</v>
      </c>
      <c r="DN23" s="374">
        <f ca="1">DN$26+'INF S1 356-357'!$AY20</f>
        <v>0.81393518518518515</v>
      </c>
      <c r="DO23" s="539">
        <f ca="1">DO$26+'INF S1 356-357'!$AY20</f>
        <v>0.85560185185185189</v>
      </c>
      <c r="DP23" s="374">
        <f ca="1">DP$26+'INF S1 356-357'!$AY20</f>
        <v>0.89726851851851852</v>
      </c>
      <c r="DQ23" s="206">
        <f ca="1">DQ$26+'INF S1 356-357'!$AY20</f>
        <v>0.93893518518518515</v>
      </c>
    </row>
    <row r="24" spans="1:121">
      <c r="A24" s="380">
        <f ca="1">'INF S1 356-357'!$AH21</f>
        <v>3.0790000000000077</v>
      </c>
      <c r="B24" s="154" t="str">
        <f ca="1">'INF S1 356-357'!$AI21</f>
        <v>Poznań Garbary</v>
      </c>
      <c r="C24" s="99"/>
      <c r="D24" s="207">
        <f ca="1">D$7+'INF S1 356-357'!$AQ21+TIME(0,4,)</f>
        <v>0.25071196759259257</v>
      </c>
      <c r="E24" s="370">
        <f ca="1">E$15+'INF S1 356-357'!$AQ21-'INF S1 356-357'!$AQ$12</f>
        <v>0.2715225</v>
      </c>
      <c r="F24" s="207">
        <f ca="1">F$7+'INF S1 356-357'!$AQ21+TIME(0,4,)</f>
        <v>0.29237863425925925</v>
      </c>
      <c r="G24" s="370">
        <f ca="1">G$15+'INF S1 356-357'!$AQ21-'INF S1 356-357'!$AQ$12</f>
        <v>0.31318916666666669</v>
      </c>
      <c r="H24" s="207">
        <f ca="1">H$7+'INF S1 356-357'!$AQ21+TIME(0,4,)</f>
        <v>0.33404530092592594</v>
      </c>
      <c r="I24" s="370">
        <f ca="1">I$15+'INF S1 356-357'!$AQ21-'INF S1 356-357'!$AQ$12</f>
        <v>0.35485583333333331</v>
      </c>
      <c r="J24" s="207">
        <f ca="1">J$7+'INF S1 356-357'!$AQ21+TIME(0,4,)</f>
        <v>0.37571196759259257</v>
      </c>
      <c r="K24" s="370">
        <f ca="1">K$15+'INF S1 356-357'!$AQ21-'INF S1 356-357'!$AQ$12</f>
        <v>0.3965225</v>
      </c>
      <c r="L24" s="207">
        <f ca="1">L$7+'INF S1 356-357'!$AQ21+TIME(0,4,)</f>
        <v>0.43821196759259257</v>
      </c>
      <c r="M24" s="370">
        <f ca="1">M$15+'INF S1 356-357'!$AQ21-'INF S1 356-357'!$AQ$12</f>
        <v>0.47985583333333337</v>
      </c>
      <c r="N24" s="207">
        <f ca="1">N$7+'INF S1 356-357'!$AQ21+TIME(0,4,)</f>
        <v>0.52154530092592588</v>
      </c>
      <c r="O24" s="370">
        <f ca="1">O$15+'INF S1 356-357'!$AQ21-'INF S1 356-357'!$AQ$12</f>
        <v>0.56318916666666663</v>
      </c>
      <c r="P24" s="207">
        <f ca="1">P$7+'INF S1 356-357'!$AQ21+TIME(0,4,)</f>
        <v>0.60487863425925925</v>
      </c>
      <c r="Q24" s="370">
        <f ca="1">Q$15+'INF S1 356-357'!$AQ21-'INF S1 356-357'!$AQ$12</f>
        <v>0.6465225</v>
      </c>
      <c r="R24" s="207">
        <f ca="1">R$7+'INF S1 356-357'!$AQ21+TIME(0,4,)</f>
        <v>0.66737863425925925</v>
      </c>
      <c r="S24" s="370">
        <f ca="1">S$15+'INF S1 356-357'!$AQ21-'INF S1 356-357'!$AQ$12</f>
        <v>0.68818916666666663</v>
      </c>
      <c r="T24" s="207">
        <f ca="1">T$7+'INF S1 356-357'!$AQ21+TIME(0,4,)</f>
        <v>0.70904530092592588</v>
      </c>
      <c r="U24" s="370">
        <f ca="1">U$15+'INF S1 356-357'!$AQ21-'INF S1 356-357'!$AQ$12</f>
        <v>0.72985583333333337</v>
      </c>
      <c r="V24" s="207">
        <f ca="1">V$7+'INF S1 356-357'!$AQ21+TIME(0,4,)</f>
        <v>0.75071196759259251</v>
      </c>
      <c r="W24" s="370">
        <f ca="1">W$15+'INF S1 356-357'!$AQ21-'INF S1 356-357'!$AQ$12</f>
        <v>0.7715225</v>
      </c>
      <c r="X24" s="207">
        <f ca="1">X$7+'INF S1 356-357'!$AQ21+TIME(0,4,)</f>
        <v>0.79237863425925925</v>
      </c>
      <c r="Y24" s="370">
        <f ca="1">Y$15+'INF S1 356-357'!$AQ21-'INF S1 356-357'!$AQ$12</f>
        <v>0.81318916666666663</v>
      </c>
      <c r="Z24" s="207">
        <f ca="1">Z$7+'INF S1 356-357'!$AQ21+TIME(0,4,)</f>
        <v>0.85487863425925925</v>
      </c>
      <c r="AA24" s="370">
        <f ca="1">AA$15+'INF S1 356-357'!$AQ21-'INF S1 356-357'!$AQ$12</f>
        <v>0.8965225</v>
      </c>
      <c r="AB24" s="383"/>
      <c r="AC24" s="383"/>
      <c r="AD24" s="383"/>
      <c r="AE24" s="383"/>
      <c r="AF24" s="383"/>
      <c r="AG24" s="383"/>
      <c r="AH24" s="383"/>
      <c r="AI24" s="383"/>
      <c r="AJ24" s="383"/>
      <c r="AK24" s="383"/>
      <c r="AL24" s="383"/>
      <c r="AM24" s="383"/>
      <c r="AN24" s="383"/>
      <c r="AO24" s="383"/>
      <c r="AP24" s="383"/>
      <c r="AQ24" s="383"/>
      <c r="AR24" s="383"/>
      <c r="AS24" s="383"/>
      <c r="AT24" s="383"/>
      <c r="AU24" s="383"/>
      <c r="AV24" s="383"/>
      <c r="AW24" s="383"/>
      <c r="AX24" s="383"/>
      <c r="AY24" s="383"/>
      <c r="AZ24" s="383"/>
      <c r="BA24" s="383"/>
      <c r="BB24" s="383"/>
      <c r="BC24" s="383"/>
      <c r="BD24" s="383"/>
      <c r="BE24" s="383"/>
      <c r="BF24" s="383"/>
      <c r="BG24" s="383"/>
      <c r="BH24" s="383"/>
      <c r="BI24" s="383"/>
      <c r="BJ24" s="383"/>
      <c r="BK24" s="383"/>
      <c r="BL24" s="383"/>
      <c r="BM24" s="383"/>
      <c r="BN24" s="383"/>
      <c r="BO24" s="383"/>
      <c r="BP24" s="383"/>
      <c r="BQ24" s="383"/>
      <c r="BR24" s="383"/>
      <c r="BS24" s="383"/>
      <c r="BT24" s="383"/>
      <c r="BU24" s="383"/>
      <c r="BV24" s="383"/>
      <c r="BW24" s="383"/>
      <c r="BX24" s="383"/>
      <c r="BY24" s="383"/>
      <c r="BZ24" s="383"/>
      <c r="CA24" s="383"/>
      <c r="CB24" s="383"/>
      <c r="CC24" s="383"/>
      <c r="CD24" s="383"/>
      <c r="CE24" s="383"/>
      <c r="CF24" s="383"/>
      <c r="CG24" s="383"/>
      <c r="CH24" s="383"/>
      <c r="CI24" s="383"/>
      <c r="CJ24" s="383"/>
      <c r="CK24" s="383"/>
      <c r="CL24" s="383"/>
      <c r="CM24" s="207">
        <f ca="1">CM$7+'INF S1 356-357'!$AQ21+TIME(0,4,)</f>
        <v>0.93821196759259251</v>
      </c>
      <c r="CN24" s="383"/>
      <c r="CO24" s="2"/>
      <c r="CP24" s="380">
        <f ca="1">'INF S1 356-357'!$AH21</f>
        <v>3.0790000000000077</v>
      </c>
      <c r="CQ24" s="154" t="str">
        <f ca="1">'INF S1 356-357'!$AI21</f>
        <v>Poznań Garbary</v>
      </c>
      <c r="CR24" s="99"/>
      <c r="CS24" s="539">
        <f ca="1">CS$26+'INF S1 356-357'!$AY21</f>
        <v>0.25010416666666668</v>
      </c>
      <c r="CT24" s="374">
        <f ca="1">CT$26+'INF S1 356-357'!$AY21</f>
        <v>0.2709375</v>
      </c>
      <c r="CU24" s="539">
        <f ca="1">CU$26+'INF S1 356-357'!$AY21</f>
        <v>0.29177083333333337</v>
      </c>
      <c r="CV24" s="374">
        <f ca="1">CV$26+'INF S1 356-357'!$AY21</f>
        <v>0.31260416666666668</v>
      </c>
      <c r="CW24" s="539">
        <f ca="1">CW$26+'INF S1 356-357'!$AY21</f>
        <v>0.3334375</v>
      </c>
      <c r="CX24" s="374">
        <f ca="1">CX$26+'INF S1 356-357'!$AY21</f>
        <v>0.35427083333333331</v>
      </c>
      <c r="CY24" s="539">
        <f ca="1">CY$26+'INF S1 356-357'!$AY21</f>
        <v>0.37510416666666663</v>
      </c>
      <c r="CZ24" s="374">
        <f ca="1">CZ$26+'INF S1 356-357'!$AY21</f>
        <v>0.3959375</v>
      </c>
      <c r="DA24" s="539">
        <f ca="1">DA$26+'INF S1 356-357'!$AY21</f>
        <v>0.43760416666666663</v>
      </c>
      <c r="DB24" s="374">
        <f ca="1">DB$26+'INF S1 356-357'!$AY21</f>
        <v>0.47927083333333331</v>
      </c>
      <c r="DC24" s="539">
        <f ca="1">DC$26+'INF S1 356-357'!$AY21</f>
        <v>0.52093749999999994</v>
      </c>
      <c r="DD24" s="374">
        <f ca="1">DD$26+'INF S1 356-357'!$AY21</f>
        <v>0.56260416666666668</v>
      </c>
      <c r="DE24" s="539">
        <f ca="1">DE$26+'INF S1 356-357'!$AY21</f>
        <v>0.60427083333333331</v>
      </c>
      <c r="DF24" s="374">
        <f ca="1">DF$26+'INF S1 356-357'!$AY21</f>
        <v>0.64593749999999994</v>
      </c>
      <c r="DG24" s="539">
        <f ca="1">DG$26+'INF S1 356-357'!$AY21</f>
        <v>0.66677083333333331</v>
      </c>
      <c r="DH24" s="374">
        <f ca="1">DH$26+'INF S1 356-357'!$AY21</f>
        <v>0.68760416666666668</v>
      </c>
      <c r="DI24" s="539">
        <f ca="1">DI$26+'INF S1 356-357'!$AY21</f>
        <v>0.70843750000000005</v>
      </c>
      <c r="DJ24" s="374">
        <f ca="1">DJ$26+'INF S1 356-357'!$AY21</f>
        <v>0.72927083333333342</v>
      </c>
      <c r="DK24" s="539">
        <f ca="1">DK$26+'INF S1 356-357'!$AY21</f>
        <v>0.75010416666666668</v>
      </c>
      <c r="DL24" s="374">
        <f ca="1">DL$26+'INF S1 356-357'!$AY21</f>
        <v>0.77093750000000005</v>
      </c>
      <c r="DM24" s="539">
        <f ca="1">DM$26+'INF S1 356-357'!$AY21</f>
        <v>0.79177083333333342</v>
      </c>
      <c r="DN24" s="374">
        <f ca="1">DN$26+'INF S1 356-357'!$AY21</f>
        <v>0.81260416666666668</v>
      </c>
      <c r="DO24" s="539">
        <f ca="1">DO$26+'INF S1 356-357'!$AY21</f>
        <v>0.85427083333333342</v>
      </c>
      <c r="DP24" s="374">
        <f ca="1">DP$26+'INF S1 356-357'!$AY21</f>
        <v>0.89593750000000005</v>
      </c>
      <c r="DQ24" s="206">
        <f ca="1">DQ$26+'INF S1 356-357'!$AY21</f>
        <v>0.93760416666666668</v>
      </c>
    </row>
    <row r="25" spans="1:121">
      <c r="A25" s="187">
        <f ca="1">'INF S1 356-357'!$AH22</f>
        <v>1.7560000000000286</v>
      </c>
      <c r="B25" s="286" t="str">
        <f ca="1">'INF S1 356-357'!$AI22</f>
        <v>Poznań Nowowiejskiego</v>
      </c>
      <c r="C25" s="99"/>
      <c r="D25" s="207">
        <f ca="1">D$7+'INF S1 356-357'!$AQ22+TIME(0,4,)</f>
        <v>0.25212400462962964</v>
      </c>
      <c r="E25" s="370">
        <f ca="1">E$15+'INF S1 356-357'!$AQ22-'INF S1 356-357'!$AQ$12</f>
        <v>0.27293453703703707</v>
      </c>
      <c r="F25" s="207">
        <f ca="1">F$7+'INF S1 356-357'!$AQ22+TIME(0,4,)</f>
        <v>0.29379067129629632</v>
      </c>
      <c r="G25" s="370">
        <f ca="1">G$15+'INF S1 356-357'!$AQ22-'INF S1 356-357'!$AQ$12</f>
        <v>0.3146012037037037</v>
      </c>
      <c r="H25" s="207">
        <f ca="1">H$7+'INF S1 356-357'!$AQ22+TIME(0,4,)</f>
        <v>0.33545733796296295</v>
      </c>
      <c r="I25" s="370">
        <f ca="1">I$15+'INF S1 356-357'!$AQ22-'INF S1 356-357'!$AQ$12</f>
        <v>0.35626787037037033</v>
      </c>
      <c r="J25" s="207">
        <f ca="1">J$7+'INF S1 356-357'!$AQ22+TIME(0,4,)</f>
        <v>0.37712400462962958</v>
      </c>
      <c r="K25" s="370">
        <f ca="1">K$15+'INF S1 356-357'!$AQ22-'INF S1 356-357'!$AQ$12</f>
        <v>0.39793453703703707</v>
      </c>
      <c r="L25" s="207">
        <f ca="1">L$7+'INF S1 356-357'!$AQ22+TIME(0,4,)</f>
        <v>0.43962400462962958</v>
      </c>
      <c r="M25" s="370">
        <f ca="1">M$15+'INF S1 356-357'!$AQ22-'INF S1 356-357'!$AQ$12</f>
        <v>0.48126787037037033</v>
      </c>
      <c r="N25" s="207">
        <f ca="1">N$7+'INF S1 356-357'!$AQ22+TIME(0,4,)</f>
        <v>0.52295733796296295</v>
      </c>
      <c r="O25" s="370">
        <f ca="1">O$15+'INF S1 356-357'!$AQ22-'INF S1 356-357'!$AQ$12</f>
        <v>0.5646012037037037</v>
      </c>
      <c r="P25" s="207">
        <f ca="1">P$7+'INF S1 356-357'!$AQ22+TIME(0,4,)</f>
        <v>0.60629067129629632</v>
      </c>
      <c r="Q25" s="370">
        <f ca="1">Q$15+'INF S1 356-357'!$AQ22-'INF S1 356-357'!$AQ$12</f>
        <v>0.64793453703703707</v>
      </c>
      <c r="R25" s="207">
        <f ca="1">R$7+'INF S1 356-357'!$AQ22+TIME(0,4,)</f>
        <v>0.66879067129629632</v>
      </c>
      <c r="S25" s="370">
        <f ca="1">S$15+'INF S1 356-357'!$AQ22-'INF S1 356-357'!$AQ$12</f>
        <v>0.6896012037037037</v>
      </c>
      <c r="T25" s="207">
        <f ca="1">T$7+'INF S1 356-357'!$AQ22+TIME(0,4,)</f>
        <v>0.71045733796296295</v>
      </c>
      <c r="U25" s="370">
        <f ca="1">U$15+'INF S1 356-357'!$AQ22-'INF S1 356-357'!$AQ$12</f>
        <v>0.73126787037037044</v>
      </c>
      <c r="V25" s="207">
        <f ca="1">V$7+'INF S1 356-357'!$AQ22+TIME(0,4,)</f>
        <v>0.75212400462962958</v>
      </c>
      <c r="W25" s="370">
        <f ca="1">W$15+'INF S1 356-357'!$AQ22-'INF S1 356-357'!$AQ$12</f>
        <v>0.77293453703703707</v>
      </c>
      <c r="X25" s="207">
        <f ca="1">X$7+'INF S1 356-357'!$AQ22+TIME(0,4,)</f>
        <v>0.79379067129629632</v>
      </c>
      <c r="Y25" s="370">
        <f ca="1">Y$15+'INF S1 356-357'!$AQ22-'INF S1 356-357'!$AQ$12</f>
        <v>0.8146012037037037</v>
      </c>
      <c r="Z25" s="207">
        <f ca="1">Z$7+'INF S1 356-357'!$AQ22+TIME(0,4,)</f>
        <v>0.85629067129629632</v>
      </c>
      <c r="AA25" s="370">
        <f ca="1">AA$15+'INF S1 356-357'!$AQ22-'INF S1 356-357'!$AQ$12</f>
        <v>0.89793453703703707</v>
      </c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  <c r="AQ25" s="383"/>
      <c r="AR25" s="383"/>
      <c r="AS25" s="383"/>
      <c r="AT25" s="383"/>
      <c r="AU25" s="383"/>
      <c r="AV25" s="383"/>
      <c r="AW25" s="383"/>
      <c r="AX25" s="383"/>
      <c r="AY25" s="383"/>
      <c r="AZ25" s="383"/>
      <c r="BA25" s="383"/>
      <c r="BB25" s="383"/>
      <c r="BC25" s="383"/>
      <c r="BD25" s="383"/>
      <c r="BE25" s="383"/>
      <c r="BF25" s="383"/>
      <c r="BG25" s="383"/>
      <c r="BH25" s="383"/>
      <c r="BI25" s="383"/>
      <c r="BJ25" s="383"/>
      <c r="BK25" s="383"/>
      <c r="BL25" s="383"/>
      <c r="BM25" s="383"/>
      <c r="BN25" s="383"/>
      <c r="BO25" s="383"/>
      <c r="BP25" s="383"/>
      <c r="BQ25" s="383"/>
      <c r="BR25" s="383"/>
      <c r="BS25" s="383"/>
      <c r="BT25" s="383"/>
      <c r="BU25" s="383"/>
      <c r="BV25" s="383"/>
      <c r="BW25" s="383"/>
      <c r="BX25" s="383"/>
      <c r="BY25" s="383"/>
      <c r="BZ25" s="383"/>
      <c r="CA25" s="383"/>
      <c r="CB25" s="383"/>
      <c r="CC25" s="383"/>
      <c r="CD25" s="383"/>
      <c r="CE25" s="383"/>
      <c r="CF25" s="383"/>
      <c r="CG25" s="383"/>
      <c r="CH25" s="383"/>
      <c r="CI25" s="383"/>
      <c r="CJ25" s="383"/>
      <c r="CK25" s="383"/>
      <c r="CL25" s="383"/>
      <c r="CM25" s="207">
        <f ca="1">CM$7+'INF S1 356-357'!$AQ22+TIME(0,4,)</f>
        <v>0.93962400462962958</v>
      </c>
      <c r="CN25" s="383"/>
      <c r="CO25" s="2"/>
      <c r="CP25" s="187">
        <f ca="1">'INF S1 356-357'!$AH22</f>
        <v>1.7560000000000286</v>
      </c>
      <c r="CQ25" s="286" t="str">
        <f ca="1">'INF S1 356-357'!$AI22</f>
        <v>Poznań Nowowiejskiego</v>
      </c>
      <c r="CR25" s="99"/>
      <c r="CS25" s="539">
        <f ca="1">CS$26+'INF S1 356-357'!$AY22</f>
        <v>0.24869212962962964</v>
      </c>
      <c r="CT25" s="374">
        <f ca="1">CT$26+'INF S1 356-357'!$AY22</f>
        <v>0.26952546296296298</v>
      </c>
      <c r="CU25" s="539">
        <f ca="1">CU$26+'INF S1 356-357'!$AY22</f>
        <v>0.29035879629629635</v>
      </c>
      <c r="CV25" s="374">
        <f ca="1">CV$26+'INF S1 356-357'!$AY22</f>
        <v>0.31119212962962967</v>
      </c>
      <c r="CW25" s="539">
        <f ca="1">CW$26+'INF S1 356-357'!$AY22</f>
        <v>0.33202546296296298</v>
      </c>
      <c r="CX25" s="374">
        <f ca="1">CX$26+'INF S1 356-357'!$AY22</f>
        <v>0.3528587962962963</v>
      </c>
      <c r="CY25" s="539">
        <f ca="1">CY$26+'INF S1 356-357'!$AY22</f>
        <v>0.37369212962962961</v>
      </c>
      <c r="CZ25" s="374">
        <f ca="1">CZ$26+'INF S1 356-357'!$AY22</f>
        <v>0.39452546296296298</v>
      </c>
      <c r="DA25" s="539">
        <f ca="1">DA$26+'INF S1 356-357'!$AY22</f>
        <v>0.43619212962962961</v>
      </c>
      <c r="DB25" s="374">
        <f ca="1">DB$26+'INF S1 356-357'!$AY22</f>
        <v>0.4778587962962963</v>
      </c>
      <c r="DC25" s="539">
        <f ca="1">DC$26+'INF S1 356-357'!$AY22</f>
        <v>0.51952546296296287</v>
      </c>
      <c r="DD25" s="374">
        <f ca="1">DD$26+'INF S1 356-357'!$AY22</f>
        <v>0.56119212962962961</v>
      </c>
      <c r="DE25" s="539">
        <f ca="1">DE$26+'INF S1 356-357'!$AY22</f>
        <v>0.60285879629629624</v>
      </c>
      <c r="DF25" s="374">
        <f ca="1">DF$26+'INF S1 356-357'!$AY22</f>
        <v>0.64452546296296287</v>
      </c>
      <c r="DG25" s="539">
        <f ca="1">DG$26+'INF S1 356-357'!$AY22</f>
        <v>0.66535879629629624</v>
      </c>
      <c r="DH25" s="374">
        <f ca="1">DH$26+'INF S1 356-357'!$AY22</f>
        <v>0.68619212962962961</v>
      </c>
      <c r="DI25" s="539">
        <f ca="1">DI$26+'INF S1 356-357'!$AY22</f>
        <v>0.70702546296296298</v>
      </c>
      <c r="DJ25" s="374">
        <f ca="1">DJ$26+'INF S1 356-357'!$AY22</f>
        <v>0.72785879629629635</v>
      </c>
      <c r="DK25" s="539">
        <f ca="1">DK$26+'INF S1 356-357'!$AY22</f>
        <v>0.74869212962962961</v>
      </c>
      <c r="DL25" s="374">
        <f ca="1">DL$26+'INF S1 356-357'!$AY22</f>
        <v>0.76952546296296298</v>
      </c>
      <c r="DM25" s="539">
        <f ca="1">DM$26+'INF S1 356-357'!$AY22</f>
        <v>0.79035879629629635</v>
      </c>
      <c r="DN25" s="374">
        <f ca="1">DN$26+'INF S1 356-357'!$AY22</f>
        <v>0.81119212962962961</v>
      </c>
      <c r="DO25" s="539">
        <f ca="1">DO$26+'INF S1 356-357'!$AY22</f>
        <v>0.85285879629629635</v>
      </c>
      <c r="DP25" s="374">
        <f ca="1">DP$26+'INF S1 356-357'!$AY22</f>
        <v>0.89452546296296298</v>
      </c>
      <c r="DQ25" s="206">
        <f ca="1">DQ$26+'INF S1 356-357'!$AY22</f>
        <v>0.93619212962962961</v>
      </c>
    </row>
    <row r="26" spans="1:121" s="18" customFormat="1">
      <c r="A26" s="541" t="s">
        <v>377</v>
      </c>
      <c r="B26" s="153" t="str">
        <f ca="1">'INF S1 356-357'!$AI23</f>
        <v>Poznań Główny</v>
      </c>
      <c r="C26" s="98"/>
      <c r="D26" s="206">
        <f ca="1">D$7+'INF S1 356-357'!$AQ23+TIME(0,4,)</f>
        <v>0.25380224537037033</v>
      </c>
      <c r="E26" s="370">
        <f ca="1">E$15+'INF S1 356-357'!$AQ23-'INF S1 356-357'!$AQ$12</f>
        <v>0.27461277777777782</v>
      </c>
      <c r="F26" s="206">
        <f ca="1">F$7+'INF S1 356-357'!$AQ23+TIME(0,4,)</f>
        <v>0.29546891203703707</v>
      </c>
      <c r="G26" s="370">
        <f ca="1">G$15+'INF S1 356-357'!$AQ23-'INF S1 356-357'!$AQ$12</f>
        <v>0.31627944444444445</v>
      </c>
      <c r="H26" s="206">
        <f ca="1">H$7+'INF S1 356-357'!$AQ23+TIME(0,4,)</f>
        <v>0.3371355787037037</v>
      </c>
      <c r="I26" s="370">
        <f ca="1">I$15+'INF S1 356-357'!$AQ23-'INF S1 356-357'!$AQ$12</f>
        <v>0.35794611111111108</v>
      </c>
      <c r="J26" s="206">
        <f ca="1">J$7+'INF S1 356-357'!$AQ23+TIME(0,4,)</f>
        <v>0.37880224537037033</v>
      </c>
      <c r="K26" s="370">
        <f ca="1">K$15+'INF S1 356-357'!$AQ23-'INF S1 356-357'!$AQ$12</f>
        <v>0.39961277777777782</v>
      </c>
      <c r="L26" s="206">
        <f ca="1">L$7+'INF S1 356-357'!$AQ23+TIME(0,4,)</f>
        <v>0.44130224537037033</v>
      </c>
      <c r="M26" s="370">
        <f ca="1">M$15+'INF S1 356-357'!$AQ23-'INF S1 356-357'!$AQ$12</f>
        <v>0.48294611111111108</v>
      </c>
      <c r="N26" s="206">
        <f ca="1">N$7+'INF S1 356-357'!$AQ23+TIME(0,4,)</f>
        <v>0.5246355787037037</v>
      </c>
      <c r="O26" s="370">
        <f ca="1">O$15+'INF S1 356-357'!$AQ23-'INF S1 356-357'!$AQ$12</f>
        <v>0.56627944444444445</v>
      </c>
      <c r="P26" s="206">
        <f ca="1">P$7+'INF S1 356-357'!$AQ23+TIME(0,4,)</f>
        <v>0.60796891203703707</v>
      </c>
      <c r="Q26" s="370">
        <f ca="1">Q$15+'INF S1 356-357'!$AQ23-'INF S1 356-357'!$AQ$12</f>
        <v>0.64961277777777782</v>
      </c>
      <c r="R26" s="206">
        <f ca="1">R$7+'INF S1 356-357'!$AQ23+TIME(0,4,)</f>
        <v>0.67046891203703707</v>
      </c>
      <c r="S26" s="370">
        <f ca="1">S$15+'INF S1 356-357'!$AQ23-'INF S1 356-357'!$AQ$12</f>
        <v>0.69127944444444445</v>
      </c>
      <c r="T26" s="206">
        <f ca="1">T$7+'INF S1 356-357'!$AQ23+TIME(0,4,)</f>
        <v>0.7121355787037037</v>
      </c>
      <c r="U26" s="370">
        <f ca="1">U$15+'INF S1 356-357'!$AQ23-'INF S1 356-357'!$AQ$12</f>
        <v>0.73294611111111119</v>
      </c>
      <c r="V26" s="206">
        <f ca="1">V$7+'INF S1 356-357'!$AQ23+TIME(0,4,)</f>
        <v>0.75380224537037033</v>
      </c>
      <c r="W26" s="370">
        <f ca="1">W$15+'INF S1 356-357'!$AQ23-'INF S1 356-357'!$AQ$12</f>
        <v>0.77461277777777782</v>
      </c>
      <c r="X26" s="206">
        <f ca="1">X$7+'INF S1 356-357'!$AQ23+TIME(0,4,)</f>
        <v>0.79546891203703707</v>
      </c>
      <c r="Y26" s="370">
        <f ca="1">Y$15+'INF S1 356-357'!$AQ23-'INF S1 356-357'!$AQ$12</f>
        <v>0.81627944444444445</v>
      </c>
      <c r="Z26" s="206">
        <f ca="1">Z$7+'INF S1 356-357'!$AQ23+TIME(0,4,)</f>
        <v>0.85796891203703707</v>
      </c>
      <c r="AA26" s="370">
        <f ca="1">AA$15+'INF S1 356-357'!$AQ23-'INF S1 356-357'!$AQ$12</f>
        <v>0.89961277777777782</v>
      </c>
      <c r="AB26" s="376"/>
      <c r="AC26" s="376"/>
      <c r="AD26" s="376"/>
      <c r="AE26" s="376"/>
      <c r="AF26" s="376"/>
      <c r="AG26" s="376"/>
      <c r="AH26" s="376"/>
      <c r="AI26" s="376"/>
      <c r="AJ26" s="376"/>
      <c r="AK26" s="376"/>
      <c r="AL26" s="376"/>
      <c r="AM26" s="376"/>
      <c r="AN26" s="376"/>
      <c r="AO26" s="376"/>
      <c r="AP26" s="376"/>
      <c r="AQ26" s="376"/>
      <c r="AR26" s="376"/>
      <c r="AS26" s="376"/>
      <c r="AT26" s="376"/>
      <c r="AU26" s="376"/>
      <c r="AV26" s="376"/>
      <c r="AW26" s="376"/>
      <c r="AX26" s="376"/>
      <c r="AY26" s="376"/>
      <c r="AZ26" s="376"/>
      <c r="BA26" s="376"/>
      <c r="BB26" s="376"/>
      <c r="BC26" s="376"/>
      <c r="BD26" s="376"/>
      <c r="BE26" s="376"/>
      <c r="BF26" s="376"/>
      <c r="BG26" s="376"/>
      <c r="BH26" s="376"/>
      <c r="BI26" s="376"/>
      <c r="BJ26" s="376"/>
      <c r="BK26" s="376"/>
      <c r="BL26" s="376"/>
      <c r="BM26" s="376"/>
      <c r="BN26" s="376"/>
      <c r="BO26" s="376"/>
      <c r="BP26" s="376"/>
      <c r="BQ26" s="376"/>
      <c r="BR26" s="376"/>
      <c r="BS26" s="376"/>
      <c r="BT26" s="376"/>
      <c r="BU26" s="376"/>
      <c r="BV26" s="376"/>
      <c r="BW26" s="376"/>
      <c r="BX26" s="376"/>
      <c r="BY26" s="376"/>
      <c r="BZ26" s="376"/>
      <c r="CA26" s="376"/>
      <c r="CB26" s="376"/>
      <c r="CC26" s="376"/>
      <c r="CD26" s="376"/>
      <c r="CE26" s="376"/>
      <c r="CF26" s="376"/>
      <c r="CG26" s="376"/>
      <c r="CH26" s="376"/>
      <c r="CI26" s="376"/>
      <c r="CJ26" s="376"/>
      <c r="CK26" s="376"/>
      <c r="CL26" s="376"/>
      <c r="CM26" s="206">
        <f ca="1">CM$7+'INF S1 356-357'!$AQ23+TIME(0,4,)</f>
        <v>0.94130224537037033</v>
      </c>
      <c r="CN26" s="376"/>
      <c r="CO26" s="19"/>
      <c r="CP26" s="541" t="s">
        <v>377</v>
      </c>
      <c r="CQ26" s="153" t="str">
        <f ca="1">'INF S1 356-357'!$AI23</f>
        <v>Poznań Główny</v>
      </c>
      <c r="CR26" s="98"/>
      <c r="CS26" s="539">
        <v>0.24652777777777779</v>
      </c>
      <c r="CT26" s="369">
        <v>0.2673611111111111</v>
      </c>
      <c r="CU26" s="539">
        <v>0.28819444444444448</v>
      </c>
      <c r="CV26" s="369">
        <v>0.30902777777777779</v>
      </c>
      <c r="CW26" s="539">
        <v>0.3298611111111111</v>
      </c>
      <c r="CX26" s="369">
        <v>0.35069444444444442</v>
      </c>
      <c r="CY26" s="539">
        <v>0.37152777777777773</v>
      </c>
      <c r="CZ26" s="369">
        <v>0.3923611111111111</v>
      </c>
      <c r="DA26" s="539">
        <v>0.43402777777777773</v>
      </c>
      <c r="DB26" s="369">
        <v>0.47569444444444442</v>
      </c>
      <c r="DC26" s="539">
        <v>0.51736111111111105</v>
      </c>
      <c r="DD26" s="369">
        <v>0.55902777777777779</v>
      </c>
      <c r="DE26" s="539">
        <v>0.60069444444444442</v>
      </c>
      <c r="DF26" s="369">
        <v>0.64236111111111105</v>
      </c>
      <c r="DG26" s="539">
        <v>0.66319444444444442</v>
      </c>
      <c r="DH26" s="369">
        <v>0.68402777777777779</v>
      </c>
      <c r="DI26" s="539">
        <v>0.70486111111111116</v>
      </c>
      <c r="DJ26" s="369">
        <v>0.72569444444444453</v>
      </c>
      <c r="DK26" s="539">
        <v>0.74652777777777779</v>
      </c>
      <c r="DL26" s="369">
        <v>0.76736111111111116</v>
      </c>
      <c r="DM26" s="539">
        <v>0.78819444444444453</v>
      </c>
      <c r="DN26" s="369">
        <v>0.80902777777777779</v>
      </c>
      <c r="DO26" s="539">
        <v>0.85069444444444453</v>
      </c>
      <c r="DP26" s="369">
        <v>0.89236111111111116</v>
      </c>
      <c r="DQ26" s="206">
        <v>0.93402777777777779</v>
      </c>
    </row>
    <row r="27" spans="1:121" s="299" customFormat="1" ht="3.75" customHeight="1">
      <c r="A27" s="552"/>
      <c r="B27" s="542"/>
      <c r="C27" s="543"/>
      <c r="D27" s="551"/>
      <c r="E27" s="544"/>
      <c r="F27" s="551"/>
      <c r="G27" s="544"/>
      <c r="H27" s="551"/>
      <c r="I27" s="544"/>
      <c r="J27" s="551"/>
      <c r="K27" s="544"/>
      <c r="L27" s="551"/>
      <c r="M27" s="544"/>
      <c r="N27" s="551"/>
      <c r="O27" s="544"/>
      <c r="P27" s="551"/>
      <c r="Q27" s="544"/>
      <c r="R27" s="551"/>
      <c r="S27" s="544"/>
      <c r="T27" s="551"/>
      <c r="U27" s="544"/>
      <c r="V27" s="551"/>
      <c r="W27" s="544"/>
      <c r="X27" s="551"/>
      <c r="Y27" s="544"/>
      <c r="Z27" s="551"/>
      <c r="AA27" s="678"/>
      <c r="AB27" s="544"/>
      <c r="AC27" s="544"/>
      <c r="AD27" s="544"/>
      <c r="AE27" s="544"/>
      <c r="AF27" s="544"/>
      <c r="AG27" s="544"/>
      <c r="AH27" s="544"/>
      <c r="AI27" s="544"/>
      <c r="AJ27" s="544"/>
      <c r="AK27" s="544"/>
      <c r="AL27" s="544"/>
      <c r="AM27" s="544"/>
      <c r="AN27" s="544"/>
      <c r="AO27" s="544"/>
      <c r="AP27" s="544"/>
      <c r="AQ27" s="544"/>
      <c r="AR27" s="544"/>
      <c r="AS27" s="544"/>
      <c r="AT27" s="544"/>
      <c r="AU27" s="544"/>
      <c r="AV27" s="544"/>
      <c r="AW27" s="544"/>
      <c r="AX27" s="544"/>
      <c r="AY27" s="544"/>
      <c r="AZ27" s="544"/>
      <c r="BA27" s="544"/>
      <c r="BB27" s="544"/>
      <c r="BC27" s="544"/>
      <c r="BD27" s="544"/>
      <c r="BE27" s="544"/>
      <c r="BF27" s="544"/>
      <c r="BG27" s="544"/>
      <c r="BH27" s="544"/>
      <c r="BI27" s="544"/>
      <c r="BJ27" s="544"/>
      <c r="BK27" s="544"/>
      <c r="BL27" s="544"/>
      <c r="BM27" s="544"/>
      <c r="BN27" s="544"/>
      <c r="BO27" s="544"/>
      <c r="BP27" s="544"/>
      <c r="BQ27" s="544"/>
      <c r="BR27" s="544"/>
      <c r="BS27" s="544"/>
      <c r="BT27" s="544"/>
      <c r="BU27" s="544"/>
      <c r="BV27" s="544"/>
      <c r="BW27" s="544"/>
      <c r="BX27" s="544"/>
      <c r="BY27" s="544"/>
      <c r="BZ27" s="544"/>
      <c r="CA27" s="544"/>
      <c r="CB27" s="544"/>
      <c r="CC27" s="544"/>
      <c r="CD27" s="544"/>
      <c r="CE27" s="544"/>
      <c r="CF27" s="544"/>
      <c r="CG27" s="544"/>
      <c r="CH27" s="544"/>
      <c r="CI27" s="544"/>
      <c r="CJ27" s="544"/>
      <c r="CK27" s="544"/>
      <c r="CL27" s="544"/>
      <c r="CM27" s="551"/>
      <c r="CN27" s="376"/>
      <c r="CO27" s="19"/>
      <c r="CP27" s="680"/>
      <c r="CQ27" s="550"/>
      <c r="CR27" s="543"/>
      <c r="CS27" s="544"/>
      <c r="CT27" s="544"/>
      <c r="CU27" s="544"/>
      <c r="CV27" s="544"/>
      <c r="CW27" s="544"/>
      <c r="CX27" s="544"/>
      <c r="CY27" s="544"/>
      <c r="CZ27" s="544"/>
      <c r="DA27" s="544"/>
      <c r="DB27" s="544"/>
      <c r="DC27" s="544"/>
      <c r="DD27" s="544"/>
      <c r="DE27" s="544"/>
      <c r="DF27" s="544"/>
      <c r="DG27" s="544"/>
      <c r="DH27" s="544"/>
      <c r="DI27" s="544"/>
      <c r="DJ27" s="544"/>
      <c r="DK27" s="544"/>
      <c r="DL27" s="544"/>
      <c r="DM27" s="544"/>
      <c r="DN27" s="544"/>
      <c r="DO27" s="544"/>
      <c r="DP27" s="544"/>
      <c r="DQ27" s="678"/>
    </row>
    <row r="28" spans="1:121" s="546" customFormat="1">
      <c r="A28" s="518" t="s">
        <v>377</v>
      </c>
      <c r="B28" s="202" t="str">
        <f ca="1">'INF S1 356-357'!$AI23</f>
        <v>Poznań Główny</v>
      </c>
      <c r="C28" s="547"/>
      <c r="D28" s="549"/>
      <c r="E28" s="545">
        <f ca="1">E26+TIME(0,13,0)</f>
        <v>0.28364055555555562</v>
      </c>
      <c r="F28" s="549"/>
      <c r="G28" s="545">
        <f ca="1">G26+TIME(0,13,0)</f>
        <v>0.32530722222222225</v>
      </c>
      <c r="H28" s="549"/>
      <c r="I28" s="545">
        <f ca="1">I26+TIME(0,13,0)</f>
        <v>0.36697388888888888</v>
      </c>
      <c r="J28" s="549"/>
      <c r="K28" s="545">
        <f ca="1">K26+TIME(0,13,0)</f>
        <v>0.40864055555555562</v>
      </c>
      <c r="L28" s="549"/>
      <c r="M28" s="545">
        <f ca="1">M26+TIME(0,13,0)</f>
        <v>0.49197388888888888</v>
      </c>
      <c r="N28" s="549"/>
      <c r="O28" s="545">
        <f ca="1">O26+TIME(0,13,0)</f>
        <v>0.57530722222222219</v>
      </c>
      <c r="P28" s="549"/>
      <c r="Q28" s="545">
        <f ca="1">Q26+TIME(0,13,0)</f>
        <v>0.65864055555555556</v>
      </c>
      <c r="R28" s="549"/>
      <c r="S28" s="545">
        <f ca="1">S26+TIME(0,13,0)</f>
        <v>0.70030722222222219</v>
      </c>
      <c r="T28" s="549"/>
      <c r="U28" s="545">
        <f ca="1">U26+TIME(0,13,0)</f>
        <v>0.74197388888888893</v>
      </c>
      <c r="V28" s="549"/>
      <c r="W28" s="545">
        <f ca="1">W26+TIME(0,13,0)</f>
        <v>0.78364055555555556</v>
      </c>
      <c r="X28" s="549"/>
      <c r="Y28" s="545">
        <f ca="1">Y26+TIME(0,13,0)</f>
        <v>0.82530722222222219</v>
      </c>
      <c r="Z28" s="549"/>
      <c r="AA28" s="545">
        <f ca="1">AA26+TIME(0,13,0)</f>
        <v>0.90864055555555556</v>
      </c>
      <c r="AB28" s="545"/>
      <c r="AC28" s="545"/>
      <c r="AD28" s="545"/>
      <c r="AE28" s="545"/>
      <c r="AF28" s="545"/>
      <c r="AG28" s="545"/>
      <c r="AH28" s="545"/>
      <c r="AI28" s="545"/>
      <c r="AJ28" s="545"/>
      <c r="AK28" s="545"/>
      <c r="AL28" s="545"/>
      <c r="AM28" s="545"/>
      <c r="AN28" s="545"/>
      <c r="AO28" s="545"/>
      <c r="AP28" s="545"/>
      <c r="AQ28" s="545"/>
      <c r="AR28" s="545"/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5"/>
      <c r="BD28" s="545"/>
      <c r="BE28" s="545"/>
      <c r="BF28" s="545"/>
      <c r="BG28" s="545"/>
      <c r="BH28" s="545"/>
      <c r="BI28" s="545"/>
      <c r="BJ28" s="545"/>
      <c r="BK28" s="545"/>
      <c r="BL28" s="545"/>
      <c r="BM28" s="545"/>
      <c r="BN28" s="545"/>
      <c r="BO28" s="545"/>
      <c r="BP28" s="545"/>
      <c r="BQ28" s="545"/>
      <c r="BR28" s="545"/>
      <c r="BS28" s="545"/>
      <c r="BT28" s="545"/>
      <c r="BU28" s="545"/>
      <c r="BV28" s="545"/>
      <c r="BW28" s="545"/>
      <c r="BX28" s="545"/>
      <c r="BY28" s="545"/>
      <c r="BZ28" s="545"/>
      <c r="CA28" s="545"/>
      <c r="CB28" s="545"/>
      <c r="CC28" s="545"/>
      <c r="CD28" s="545"/>
      <c r="CE28" s="545"/>
      <c r="CF28" s="545"/>
      <c r="CG28" s="545"/>
      <c r="CH28" s="545"/>
      <c r="CI28" s="545"/>
      <c r="CJ28" s="545"/>
      <c r="CK28" s="545"/>
      <c r="CL28" s="545"/>
      <c r="CM28" s="549"/>
      <c r="CN28" s="383"/>
      <c r="CO28" s="677"/>
      <c r="CP28" s="518" t="s">
        <v>377</v>
      </c>
      <c r="CQ28" s="202" t="str">
        <f ca="1">'INF S1 356-357'!$AI23</f>
        <v>Poznań Główny</v>
      </c>
      <c r="CR28" s="547"/>
      <c r="CS28" s="545"/>
      <c r="CT28" s="545">
        <f ca="1">CT26-TIME(0,14,0)</f>
        <v>0.25763888888888886</v>
      </c>
      <c r="CU28" s="545"/>
      <c r="CV28" s="545">
        <f ca="1">CV26-TIME(0,14,0)</f>
        <v>0.29930555555555555</v>
      </c>
      <c r="CW28" s="545"/>
      <c r="CX28" s="545">
        <f ca="1">CX26-TIME(0,14,0)</f>
        <v>0.34097222222222218</v>
      </c>
      <c r="CY28" s="545"/>
      <c r="CZ28" s="545">
        <f ca="1">CZ26-TIME(0,14,0)</f>
        <v>0.38263888888888886</v>
      </c>
      <c r="DA28" s="545"/>
      <c r="DB28" s="545">
        <f ca="1">DB26-TIME(0,14,0)</f>
        <v>0.46597222222222218</v>
      </c>
      <c r="DC28" s="545"/>
      <c r="DD28" s="545">
        <f ca="1">DD26-TIME(0,14,0)</f>
        <v>0.5493055555555556</v>
      </c>
      <c r="DE28" s="545"/>
      <c r="DF28" s="545">
        <f ca="1">DF26-TIME(0,14,0)</f>
        <v>0.63263888888888886</v>
      </c>
      <c r="DG28" s="545"/>
      <c r="DH28" s="545">
        <f ca="1">DH26-TIME(0,14,0)</f>
        <v>0.6743055555555556</v>
      </c>
      <c r="DI28" s="545"/>
      <c r="DJ28" s="545">
        <f ca="1">DJ26-TIME(0,14,0)</f>
        <v>0.71597222222222234</v>
      </c>
      <c r="DK28" s="545"/>
      <c r="DL28" s="545">
        <f ca="1">DL26-TIME(0,14,0)</f>
        <v>0.75763888888888897</v>
      </c>
      <c r="DM28" s="545"/>
      <c r="DN28" s="545">
        <f ca="1">DN26-TIME(0,14,0)</f>
        <v>0.7993055555555556</v>
      </c>
      <c r="DO28" s="545"/>
      <c r="DP28" s="545">
        <f ca="1">DP26-TIME(0,14,0)</f>
        <v>0.88263888888888897</v>
      </c>
      <c r="DQ28" s="679"/>
    </row>
    <row r="29" spans="1:121" s="548" customFormat="1">
      <c r="A29" s="520">
        <v>33.9</v>
      </c>
      <c r="B29" s="202" t="s">
        <v>161</v>
      </c>
      <c r="C29" s="396"/>
      <c r="D29" s="549"/>
      <c r="E29" s="545">
        <f>E28+TIME(0,25,0)</f>
        <v>0.30100166666666672</v>
      </c>
      <c r="F29" s="549"/>
      <c r="G29" s="545">
        <f>G28+TIME(0,25,0)</f>
        <v>0.34266833333333335</v>
      </c>
      <c r="H29" s="549"/>
      <c r="I29" s="545">
        <f>I28+TIME(0,25,0)</f>
        <v>0.38433499999999998</v>
      </c>
      <c r="J29" s="549"/>
      <c r="K29" s="545">
        <f>K28+TIME(0,25,0)</f>
        <v>0.42600166666666672</v>
      </c>
      <c r="L29" s="549"/>
      <c r="M29" s="545">
        <f>M28+TIME(0,25,0)</f>
        <v>0.50933499999999998</v>
      </c>
      <c r="N29" s="549"/>
      <c r="O29" s="545">
        <f>O28+TIME(0,25,0)</f>
        <v>0.59266833333333335</v>
      </c>
      <c r="P29" s="549"/>
      <c r="Q29" s="545">
        <f>Q28+TIME(0,25,0)</f>
        <v>0.67600166666666672</v>
      </c>
      <c r="R29" s="549"/>
      <c r="S29" s="545">
        <f>S28+TIME(0,25,0)</f>
        <v>0.71766833333333335</v>
      </c>
      <c r="T29" s="549"/>
      <c r="U29" s="545">
        <f>U28+TIME(0,25,0)</f>
        <v>0.75933500000000009</v>
      </c>
      <c r="V29" s="549"/>
      <c r="W29" s="545">
        <f>W28+TIME(0,25,0)</f>
        <v>0.80100166666666672</v>
      </c>
      <c r="X29" s="549"/>
      <c r="Y29" s="545">
        <f>Y28+TIME(0,25,0)</f>
        <v>0.84266833333333335</v>
      </c>
      <c r="Z29" s="549"/>
      <c r="AA29" s="679">
        <f>AA28+TIME(0,25,0)</f>
        <v>0.92600166666666672</v>
      </c>
      <c r="AB29" s="545"/>
      <c r="AC29" s="545"/>
      <c r="AD29" s="545"/>
      <c r="AE29" s="545"/>
      <c r="AF29" s="545"/>
      <c r="AG29" s="545"/>
      <c r="AH29" s="545"/>
      <c r="AI29" s="545"/>
      <c r="AJ29" s="545"/>
      <c r="AK29" s="545"/>
      <c r="AL29" s="545"/>
      <c r="AM29" s="545"/>
      <c r="AN29" s="545"/>
      <c r="AO29" s="545"/>
      <c r="AP29" s="545"/>
      <c r="AQ29" s="545"/>
      <c r="AR29" s="545"/>
      <c r="AS29" s="545"/>
      <c r="AT29" s="545"/>
      <c r="AU29" s="545"/>
      <c r="AV29" s="545"/>
      <c r="AW29" s="545"/>
      <c r="AX29" s="545"/>
      <c r="AY29" s="545"/>
      <c r="AZ29" s="545"/>
      <c r="BA29" s="545"/>
      <c r="BB29" s="545"/>
      <c r="BC29" s="545"/>
      <c r="BD29" s="545"/>
      <c r="BE29" s="545"/>
      <c r="BF29" s="545"/>
      <c r="BG29" s="545"/>
      <c r="BH29" s="545"/>
      <c r="BI29" s="545"/>
      <c r="BJ29" s="545"/>
      <c r="BK29" s="545"/>
      <c r="BL29" s="545"/>
      <c r="BM29" s="545"/>
      <c r="BN29" s="545"/>
      <c r="BO29" s="545"/>
      <c r="BP29" s="545"/>
      <c r="BQ29" s="545"/>
      <c r="BR29" s="545"/>
      <c r="BS29" s="545"/>
      <c r="BT29" s="545"/>
      <c r="BU29" s="545"/>
      <c r="BV29" s="545"/>
      <c r="BW29" s="545"/>
      <c r="BX29" s="545"/>
      <c r="BY29" s="545"/>
      <c r="BZ29" s="545"/>
      <c r="CA29" s="545"/>
      <c r="CB29" s="545"/>
      <c r="CC29" s="545"/>
      <c r="CD29" s="545"/>
      <c r="CE29" s="545"/>
      <c r="CF29" s="545"/>
      <c r="CG29" s="545"/>
      <c r="CH29" s="545"/>
      <c r="CI29" s="545"/>
      <c r="CJ29" s="545"/>
      <c r="CK29" s="545"/>
      <c r="CL29" s="545"/>
      <c r="CM29" s="549"/>
      <c r="CN29" s="383"/>
      <c r="CO29" s="2"/>
      <c r="CP29" s="520">
        <v>33.9</v>
      </c>
      <c r="CQ29" s="202" t="s">
        <v>161</v>
      </c>
      <c r="CR29" s="396"/>
      <c r="CS29" s="544"/>
      <c r="CT29" s="544">
        <f>CT28-TIME(0,25,0)</f>
        <v>0.24027777777777776</v>
      </c>
      <c r="CU29" s="544"/>
      <c r="CV29" s="544">
        <f>CV28-TIME(0,25,0)</f>
        <v>0.28194444444444444</v>
      </c>
      <c r="CW29" s="544"/>
      <c r="CX29" s="544">
        <f>CX28-TIME(0,25,0)</f>
        <v>0.32361111111111107</v>
      </c>
      <c r="CY29" s="544"/>
      <c r="CZ29" s="544">
        <f>CZ28-TIME(0,25,0)</f>
        <v>0.36527777777777776</v>
      </c>
      <c r="DA29" s="544"/>
      <c r="DB29" s="544">
        <f>DB28-TIME(0,25,0)</f>
        <v>0.44861111111111107</v>
      </c>
      <c r="DC29" s="544"/>
      <c r="DD29" s="544">
        <f>DD28-TIME(0,25,0)</f>
        <v>0.53194444444444444</v>
      </c>
      <c r="DE29" s="544"/>
      <c r="DF29" s="544">
        <f>DF28-TIME(0,25,0)</f>
        <v>0.6152777777777777</v>
      </c>
      <c r="DG29" s="544"/>
      <c r="DH29" s="544">
        <f>DH28-TIME(0,25,0)</f>
        <v>0.65694444444444444</v>
      </c>
      <c r="DI29" s="544"/>
      <c r="DJ29" s="544">
        <f>DJ28-TIME(0,25,0)</f>
        <v>0.69861111111111118</v>
      </c>
      <c r="DK29" s="544"/>
      <c r="DL29" s="544">
        <f>DL28-TIME(0,25,0)</f>
        <v>0.74027777777777781</v>
      </c>
      <c r="DM29" s="544"/>
      <c r="DN29" s="544">
        <f>DN28-TIME(0,25,0)</f>
        <v>0.78194444444444444</v>
      </c>
      <c r="DO29" s="544"/>
      <c r="DP29" s="544">
        <f>DP28-TIME(0,25,0)</f>
        <v>0.86527777777777781</v>
      </c>
      <c r="DQ29" s="678"/>
    </row>
    <row r="30" spans="1:121">
      <c r="A30" s="531"/>
      <c r="B30" s="184"/>
      <c r="C30" s="2"/>
      <c r="D30" s="383"/>
      <c r="E30" s="384" t="s">
        <v>365</v>
      </c>
      <c r="F30" s="383"/>
      <c r="G30" s="384" t="s">
        <v>365</v>
      </c>
      <c r="H30" s="383"/>
      <c r="I30" s="384" t="s">
        <v>365</v>
      </c>
      <c r="J30" s="383"/>
      <c r="K30" s="384" t="s">
        <v>365</v>
      </c>
      <c r="L30" s="383"/>
      <c r="M30" s="384" t="s">
        <v>365</v>
      </c>
      <c r="N30" s="383"/>
      <c r="O30" s="384" t="s">
        <v>365</v>
      </c>
      <c r="P30" s="383"/>
      <c r="Q30" s="384" t="s">
        <v>365</v>
      </c>
      <c r="R30" s="383"/>
      <c r="S30" s="384" t="s">
        <v>365</v>
      </c>
      <c r="T30" s="383"/>
      <c r="U30" s="384" t="s">
        <v>365</v>
      </c>
      <c r="V30" s="383"/>
      <c r="W30" s="384" t="s">
        <v>365</v>
      </c>
      <c r="X30" s="383"/>
      <c r="Y30" s="384" t="s">
        <v>365</v>
      </c>
      <c r="Z30" s="383"/>
      <c r="AA30" s="384" t="s">
        <v>365</v>
      </c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  <c r="AQ30" s="383"/>
      <c r="AR30" s="383"/>
      <c r="AS30" s="383"/>
      <c r="AT30" s="383"/>
      <c r="AU30" s="383"/>
      <c r="AV30" s="383"/>
      <c r="AW30" s="383"/>
      <c r="AX30" s="383"/>
      <c r="AY30" s="383"/>
      <c r="AZ30" s="383"/>
      <c r="BA30" s="383"/>
      <c r="BB30" s="383"/>
      <c r="BC30" s="383"/>
      <c r="BD30" s="383"/>
      <c r="BE30" s="383"/>
      <c r="BF30" s="383"/>
      <c r="BG30" s="383"/>
      <c r="BH30" s="383"/>
      <c r="BI30" s="383"/>
      <c r="BJ30" s="383"/>
      <c r="BK30" s="383"/>
      <c r="BL30" s="383"/>
      <c r="BM30" s="383"/>
      <c r="BN30" s="383"/>
      <c r="BO30" s="383"/>
      <c r="BP30" s="383"/>
      <c r="BQ30" s="383"/>
      <c r="BR30" s="383"/>
      <c r="BS30" s="383"/>
      <c r="BT30" s="383"/>
      <c r="BU30" s="383"/>
      <c r="BV30" s="383"/>
      <c r="BW30" s="383"/>
      <c r="BX30" s="383"/>
      <c r="BY30" s="383"/>
      <c r="BZ30" s="383"/>
      <c r="CA30" s="383"/>
      <c r="CB30" s="383"/>
      <c r="CC30" s="383"/>
      <c r="CD30" s="383"/>
      <c r="CE30" s="383"/>
      <c r="CF30" s="383"/>
      <c r="CG30" s="383"/>
      <c r="CH30" s="383"/>
      <c r="CI30" s="383"/>
      <c r="CJ30" s="383"/>
      <c r="CK30" s="383"/>
      <c r="CL30" s="383"/>
      <c r="CM30" s="383"/>
      <c r="CN30" s="383"/>
      <c r="CO30" s="2"/>
      <c r="CP30" s="531"/>
      <c r="CQ30" s="184"/>
      <c r="CR30" s="2"/>
      <c r="CS30" s="376"/>
      <c r="CT30" s="384" t="s">
        <v>365</v>
      </c>
      <c r="CU30" s="376"/>
      <c r="CV30" s="384" t="s">
        <v>365</v>
      </c>
      <c r="CW30" s="376"/>
      <c r="CX30" s="384" t="s">
        <v>365</v>
      </c>
      <c r="CY30" s="376"/>
      <c r="CZ30" s="384" t="s">
        <v>365</v>
      </c>
      <c r="DA30" s="376"/>
      <c r="DB30" s="384" t="s">
        <v>365</v>
      </c>
      <c r="DC30" s="376"/>
      <c r="DD30" s="384" t="s">
        <v>365</v>
      </c>
      <c r="DE30" s="376"/>
      <c r="DF30" s="384" t="s">
        <v>365</v>
      </c>
      <c r="DG30" s="376"/>
      <c r="DH30" s="384" t="s">
        <v>365</v>
      </c>
      <c r="DI30" s="376"/>
      <c r="DJ30" s="384" t="s">
        <v>365</v>
      </c>
      <c r="DK30" s="376"/>
      <c r="DL30" s="384" t="s">
        <v>365</v>
      </c>
      <c r="DM30" s="376"/>
      <c r="DN30" s="384" t="s">
        <v>365</v>
      </c>
      <c r="DO30" s="376"/>
      <c r="DP30" s="384" t="s">
        <v>365</v>
      </c>
      <c r="DQ30" s="376"/>
    </row>
    <row r="31" spans="1:121">
      <c r="A31" s="531"/>
      <c r="B31" s="177"/>
      <c r="C31" s="2"/>
      <c r="D31" s="383"/>
      <c r="E31" s="383"/>
      <c r="F31" s="383"/>
      <c r="G31" s="383"/>
      <c r="H31" s="383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3"/>
      <c r="AH31" s="383"/>
      <c r="AI31" s="383"/>
      <c r="AJ31" s="383"/>
      <c r="AK31" s="383"/>
      <c r="AL31" s="383"/>
      <c r="AM31" s="383"/>
      <c r="AN31" s="383"/>
      <c r="AO31" s="383"/>
      <c r="AP31" s="383"/>
      <c r="AQ31" s="383"/>
      <c r="AR31" s="383"/>
      <c r="AS31" s="383"/>
      <c r="AT31" s="383"/>
      <c r="AU31" s="383"/>
      <c r="AV31" s="383"/>
      <c r="AW31" s="383"/>
      <c r="AX31" s="383"/>
      <c r="AY31" s="383"/>
      <c r="AZ31" s="383"/>
      <c r="BA31" s="383"/>
      <c r="BB31" s="383"/>
      <c r="BC31" s="383"/>
      <c r="BD31" s="383"/>
      <c r="BE31" s="383"/>
      <c r="BF31" s="383"/>
      <c r="BG31" s="383"/>
      <c r="BH31" s="383"/>
      <c r="BI31" s="383"/>
      <c r="BJ31" s="383"/>
      <c r="BK31" s="383"/>
      <c r="BL31" s="383"/>
      <c r="BM31" s="383"/>
      <c r="BN31" s="383"/>
      <c r="BO31" s="383"/>
      <c r="BP31" s="383"/>
      <c r="BQ31" s="383"/>
      <c r="BR31" s="383"/>
      <c r="BS31" s="383"/>
      <c r="BT31" s="383"/>
      <c r="BU31" s="383"/>
      <c r="BV31" s="383"/>
      <c r="BW31" s="383"/>
      <c r="BX31" s="383"/>
      <c r="BY31" s="383"/>
      <c r="BZ31" s="383"/>
      <c r="CA31" s="383"/>
      <c r="CB31" s="383"/>
      <c r="CC31" s="383"/>
      <c r="CD31" s="383"/>
      <c r="CE31" s="383"/>
      <c r="CF31" s="383"/>
      <c r="CG31" s="383"/>
      <c r="CH31" s="383"/>
      <c r="CI31" s="383"/>
      <c r="CJ31" s="383"/>
      <c r="CK31" s="383"/>
      <c r="CL31" s="383"/>
      <c r="CM31" s="383"/>
      <c r="CN31" s="383"/>
      <c r="CO31" s="2"/>
      <c r="CP31" s="531"/>
      <c r="CQ31" s="177"/>
      <c r="CR31" s="2"/>
      <c r="CS31" s="376"/>
      <c r="CT31" s="376"/>
      <c r="CU31" s="376"/>
      <c r="CV31" s="376"/>
      <c r="CW31" s="376"/>
      <c r="CX31" s="376"/>
      <c r="CY31" s="376"/>
      <c r="CZ31" s="376"/>
      <c r="DA31" s="376"/>
      <c r="DB31" s="376"/>
      <c r="DC31" s="376"/>
      <c r="DD31" s="376"/>
      <c r="DE31" s="376"/>
      <c r="DF31" s="376"/>
      <c r="DG31" s="376"/>
      <c r="DH31" s="376"/>
      <c r="DI31" s="376"/>
      <c r="DJ31" s="376"/>
      <c r="DK31" s="376"/>
      <c r="DL31" s="376"/>
      <c r="DM31" s="376"/>
      <c r="DN31" s="376"/>
      <c r="DO31" s="376"/>
      <c r="DP31" s="376"/>
      <c r="DQ31" s="376"/>
    </row>
    <row r="32" spans="1:121">
      <c r="A32" s="531"/>
      <c r="B32" s="184"/>
      <c r="C32" s="2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  <c r="AQ32" s="383"/>
      <c r="AR32" s="383"/>
      <c r="AS32" s="383"/>
      <c r="AT32" s="383"/>
      <c r="AU32" s="383"/>
      <c r="AV32" s="383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  <c r="BK32" s="383"/>
      <c r="BL32" s="383"/>
      <c r="BM32" s="383"/>
      <c r="BN32" s="383"/>
      <c r="BO32" s="383"/>
      <c r="BP32" s="383"/>
      <c r="BQ32" s="383"/>
      <c r="BR32" s="383"/>
      <c r="BS32" s="383"/>
      <c r="BT32" s="383"/>
      <c r="BU32" s="383"/>
      <c r="BV32" s="383"/>
      <c r="BW32" s="383"/>
      <c r="BX32" s="383"/>
      <c r="BY32" s="383"/>
      <c r="BZ32" s="383"/>
      <c r="CA32" s="383"/>
      <c r="CB32" s="383"/>
      <c r="CC32" s="383"/>
      <c r="CD32" s="383"/>
      <c r="CE32" s="383"/>
      <c r="CF32" s="383"/>
      <c r="CG32" s="383"/>
      <c r="CH32" s="383"/>
      <c r="CI32" s="383"/>
      <c r="CJ32" s="383"/>
      <c r="CK32" s="383"/>
      <c r="CL32" s="383"/>
      <c r="CM32" s="383"/>
      <c r="CN32" s="383"/>
      <c r="CO32" s="2"/>
      <c r="CP32" s="531"/>
      <c r="CQ32" s="184"/>
      <c r="CR32" s="2"/>
      <c r="CS32" s="383"/>
      <c r="CT32" s="383"/>
      <c r="CU32" s="383"/>
      <c r="CV32" s="383"/>
      <c r="CW32" s="383"/>
      <c r="CX32" s="383"/>
      <c r="CY32" s="383"/>
      <c r="CZ32" s="383"/>
      <c r="DA32" s="383"/>
      <c r="DB32" s="383"/>
      <c r="DC32" s="383"/>
      <c r="DD32" s="383"/>
      <c r="DE32" s="383"/>
      <c r="DF32" s="383"/>
      <c r="DG32" s="383"/>
      <c r="DH32" s="383"/>
      <c r="DI32" s="383"/>
      <c r="DJ32" s="383"/>
      <c r="DK32" s="383"/>
      <c r="DL32" s="383"/>
      <c r="DM32" s="383"/>
      <c r="DN32" s="383"/>
      <c r="DO32" s="383"/>
      <c r="DP32" s="383"/>
      <c r="DQ32" s="383"/>
    </row>
    <row r="33" spans="1:197">
      <c r="A33" s="531"/>
      <c r="B33" s="177"/>
      <c r="C33" s="2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  <c r="AS33" s="383"/>
      <c r="AT33" s="383"/>
      <c r="AU33" s="383"/>
      <c r="AV33" s="383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383"/>
      <c r="BM33" s="383"/>
      <c r="BN33" s="383"/>
      <c r="BO33" s="383"/>
      <c r="BP33" s="383"/>
      <c r="BQ33" s="383"/>
      <c r="BR33" s="383"/>
      <c r="BS33" s="383"/>
      <c r="BT33" s="383"/>
      <c r="BU33" s="383"/>
      <c r="BV33" s="383"/>
      <c r="BW33" s="383"/>
      <c r="BX33" s="383"/>
      <c r="BY33" s="383"/>
      <c r="BZ33" s="383"/>
      <c r="CA33" s="383"/>
      <c r="CB33" s="383"/>
      <c r="CC33" s="383"/>
      <c r="CD33" s="383"/>
      <c r="CE33" s="383"/>
      <c r="CF33" s="383"/>
      <c r="CG33" s="383"/>
      <c r="CH33" s="383"/>
      <c r="CI33" s="383"/>
      <c r="CJ33" s="383"/>
      <c r="CK33" s="383"/>
      <c r="CL33" s="383"/>
      <c r="CM33" s="383"/>
      <c r="CN33" s="383"/>
      <c r="CO33" s="2"/>
      <c r="CP33" s="531"/>
      <c r="CQ33" s="177"/>
      <c r="CR33" s="2"/>
      <c r="CS33" s="383"/>
      <c r="CT33" s="383"/>
      <c r="CU33" s="383"/>
      <c r="CV33" s="383"/>
      <c r="CW33" s="383"/>
      <c r="CX33" s="383"/>
      <c r="CY33" s="383"/>
      <c r="CZ33" s="383"/>
      <c r="DA33" s="383"/>
      <c r="DB33" s="383"/>
      <c r="DC33" s="383"/>
      <c r="DD33" s="383"/>
      <c r="DE33" s="383"/>
      <c r="DF33" s="383"/>
      <c r="DG33" s="383"/>
      <c r="DH33" s="383"/>
      <c r="DI33" s="383"/>
      <c r="DJ33" s="383"/>
      <c r="DK33" s="383"/>
      <c r="DL33" s="383"/>
      <c r="DM33" s="383"/>
      <c r="DN33" s="383"/>
      <c r="DO33" s="383"/>
      <c r="DP33" s="383"/>
      <c r="DQ33" s="383"/>
    </row>
    <row r="34" spans="1:197">
      <c r="A34" s="531"/>
      <c r="B34" s="184"/>
      <c r="C34" s="2"/>
      <c r="D34" s="383"/>
      <c r="E34" s="383"/>
      <c r="F34" s="383"/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3"/>
      <c r="AN34" s="383"/>
      <c r="AO34" s="383"/>
      <c r="AP34" s="383"/>
      <c r="AQ34" s="383"/>
      <c r="AR34" s="383"/>
      <c r="AS34" s="383"/>
      <c r="AT34" s="383"/>
      <c r="AU34" s="383"/>
      <c r="AV34" s="383"/>
      <c r="AW34" s="383"/>
      <c r="AX34" s="383"/>
      <c r="AY34" s="383"/>
      <c r="AZ34" s="383"/>
      <c r="BA34" s="383"/>
      <c r="BB34" s="383"/>
      <c r="BC34" s="383"/>
      <c r="BD34" s="383"/>
      <c r="BE34" s="383"/>
      <c r="BF34" s="383"/>
      <c r="BG34" s="383"/>
      <c r="BH34" s="383"/>
      <c r="BI34" s="383"/>
      <c r="BJ34" s="383"/>
      <c r="BK34" s="383"/>
      <c r="BL34" s="383"/>
      <c r="BM34" s="383"/>
      <c r="BN34" s="383"/>
      <c r="BO34" s="383"/>
      <c r="BP34" s="383"/>
      <c r="BQ34" s="383"/>
      <c r="BR34" s="383"/>
      <c r="BS34" s="383"/>
      <c r="BT34" s="383"/>
      <c r="BU34" s="383"/>
      <c r="BV34" s="383"/>
      <c r="BW34" s="383"/>
      <c r="BX34" s="383"/>
      <c r="BY34" s="383"/>
      <c r="BZ34" s="383"/>
      <c r="CA34" s="383"/>
      <c r="CB34" s="383"/>
      <c r="CC34" s="383"/>
      <c r="CD34" s="383"/>
      <c r="CE34" s="383"/>
      <c r="CF34" s="383"/>
      <c r="CG34" s="383"/>
      <c r="CH34" s="383"/>
      <c r="CI34" s="383"/>
      <c r="CJ34" s="383"/>
      <c r="CK34" s="383"/>
      <c r="CL34" s="383"/>
      <c r="CM34" s="383"/>
      <c r="CN34" s="383"/>
      <c r="CO34" s="2"/>
      <c r="CP34" s="531"/>
      <c r="CQ34" s="184"/>
      <c r="CR34" s="2"/>
      <c r="CS34" s="383"/>
      <c r="CT34" s="383"/>
      <c r="CU34" s="383"/>
      <c r="CV34" s="383"/>
      <c r="CW34" s="383"/>
      <c r="CX34" s="383"/>
      <c r="CY34" s="383"/>
      <c r="CZ34" s="383"/>
      <c r="DA34" s="383"/>
      <c r="DB34" s="383"/>
      <c r="DC34" s="383"/>
      <c r="DD34" s="383"/>
      <c r="DE34" s="383"/>
      <c r="DF34" s="383"/>
      <c r="DG34" s="383"/>
      <c r="DH34" s="383"/>
      <c r="DI34" s="383"/>
      <c r="DJ34" s="383"/>
      <c r="DK34" s="383"/>
      <c r="DL34" s="383"/>
      <c r="DM34" s="383"/>
      <c r="DN34" s="383"/>
      <c r="DO34" s="383"/>
      <c r="DP34" s="383"/>
      <c r="DQ34" s="383"/>
    </row>
    <row r="35" spans="1:197">
      <c r="A35" s="531"/>
      <c r="B35" s="177"/>
      <c r="C35" s="2"/>
      <c r="D35" s="383"/>
      <c r="E35" s="383"/>
      <c r="F35" s="383"/>
      <c r="G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  <c r="AQ35" s="383"/>
      <c r="AR35" s="383"/>
      <c r="AS35" s="383"/>
      <c r="AT35" s="383"/>
      <c r="AU35" s="383"/>
      <c r="AV35" s="383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3"/>
      <c r="BM35" s="383"/>
      <c r="BN35" s="383"/>
      <c r="BO35" s="383"/>
      <c r="BP35" s="383"/>
      <c r="BQ35" s="383"/>
      <c r="BR35" s="383"/>
      <c r="BS35" s="383"/>
      <c r="BT35" s="383"/>
      <c r="BU35" s="383"/>
      <c r="BV35" s="383"/>
      <c r="BW35" s="383"/>
      <c r="BX35" s="383"/>
      <c r="BY35" s="383"/>
      <c r="BZ35" s="383"/>
      <c r="CA35" s="383"/>
      <c r="CB35" s="383"/>
      <c r="CC35" s="383"/>
      <c r="CD35" s="383"/>
      <c r="CE35" s="383"/>
      <c r="CF35" s="383"/>
      <c r="CG35" s="383"/>
      <c r="CH35" s="383"/>
      <c r="CI35" s="383"/>
      <c r="CJ35" s="383"/>
      <c r="CK35" s="383"/>
      <c r="CL35" s="383"/>
      <c r="CM35" s="383"/>
      <c r="CN35" s="383"/>
      <c r="CO35" s="2"/>
      <c r="CP35" s="531"/>
      <c r="CQ35" s="177"/>
      <c r="CR35" s="2"/>
      <c r="CS35" s="383"/>
      <c r="CT35" s="383"/>
      <c r="CU35" s="383"/>
      <c r="CV35" s="383"/>
      <c r="CW35" s="383"/>
      <c r="CX35" s="383"/>
      <c r="CY35" s="383"/>
      <c r="CZ35" s="383"/>
      <c r="DA35" s="383"/>
      <c r="DB35" s="383"/>
      <c r="DC35" s="383"/>
      <c r="DD35" s="383"/>
      <c r="DE35" s="383"/>
      <c r="DF35" s="383"/>
      <c r="DG35" s="383"/>
      <c r="DH35" s="383"/>
      <c r="DI35" s="383"/>
      <c r="DJ35" s="383"/>
      <c r="DK35" s="383"/>
      <c r="DL35" s="383"/>
      <c r="DM35" s="383"/>
      <c r="DN35" s="383"/>
      <c r="DO35" s="383"/>
      <c r="DP35" s="383"/>
      <c r="DQ35" s="383"/>
    </row>
    <row r="36" spans="1:197">
      <c r="A36" s="531"/>
      <c r="B36" s="184"/>
      <c r="C36" s="2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  <c r="AQ36" s="383"/>
      <c r="AR36" s="383"/>
      <c r="AS36" s="383"/>
      <c r="AT36" s="383"/>
      <c r="AU36" s="383"/>
      <c r="AV36" s="383"/>
      <c r="AW36" s="383"/>
      <c r="AX36" s="383"/>
      <c r="AY36" s="383"/>
      <c r="AZ36" s="383"/>
      <c r="BA36" s="383"/>
      <c r="BB36" s="383"/>
      <c r="BC36" s="383"/>
      <c r="BD36" s="383"/>
      <c r="BE36" s="383"/>
      <c r="BF36" s="383"/>
      <c r="BG36" s="383"/>
      <c r="BH36" s="383"/>
      <c r="BI36" s="383"/>
      <c r="BJ36" s="383"/>
      <c r="BK36" s="383"/>
      <c r="BL36" s="383"/>
      <c r="BM36" s="383"/>
      <c r="BN36" s="383"/>
      <c r="BO36" s="383"/>
      <c r="BP36" s="383"/>
      <c r="BQ36" s="383"/>
      <c r="BR36" s="383"/>
      <c r="BS36" s="383"/>
      <c r="BT36" s="383"/>
      <c r="BU36" s="383"/>
      <c r="BV36" s="383"/>
      <c r="BW36" s="383"/>
      <c r="BX36" s="383"/>
      <c r="BY36" s="383"/>
      <c r="BZ36" s="383"/>
      <c r="CA36" s="383"/>
      <c r="CB36" s="383"/>
      <c r="CC36" s="383"/>
      <c r="CD36" s="383"/>
      <c r="CE36" s="383"/>
      <c r="CF36" s="383"/>
      <c r="CG36" s="383"/>
      <c r="CH36" s="383"/>
      <c r="CI36" s="383"/>
      <c r="CJ36" s="383"/>
      <c r="CK36" s="383"/>
      <c r="CL36" s="383"/>
      <c r="CM36" s="383"/>
      <c r="CN36" s="383"/>
      <c r="CO36" s="2"/>
      <c r="CP36" s="531"/>
      <c r="CQ36" s="184"/>
      <c r="CR36" s="2"/>
      <c r="CS36" s="383"/>
      <c r="CT36" s="383"/>
      <c r="CU36" s="383"/>
      <c r="CV36" s="383"/>
      <c r="CW36" s="383"/>
      <c r="CX36" s="383"/>
      <c r="CY36" s="383"/>
      <c r="CZ36" s="383"/>
      <c r="DA36" s="383"/>
      <c r="DB36" s="383"/>
      <c r="DC36" s="383"/>
      <c r="DD36" s="383"/>
      <c r="DE36" s="383"/>
      <c r="DF36" s="383"/>
      <c r="DG36" s="383"/>
      <c r="DH36" s="383"/>
      <c r="DI36" s="383"/>
      <c r="DJ36" s="383"/>
      <c r="DK36" s="383"/>
      <c r="DL36" s="383"/>
      <c r="DM36" s="383"/>
      <c r="DN36" s="383"/>
      <c r="DO36" s="383"/>
      <c r="DP36" s="383"/>
      <c r="DQ36" s="383"/>
    </row>
    <row r="37" spans="1:197">
      <c r="A37" s="531"/>
      <c r="B37" s="177"/>
      <c r="C37" s="2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83"/>
      <c r="AN37" s="383"/>
      <c r="AO37" s="383"/>
      <c r="AP37" s="383"/>
      <c r="AQ37" s="383"/>
      <c r="AR37" s="383"/>
      <c r="AS37" s="383"/>
      <c r="AT37" s="383"/>
      <c r="AU37" s="383"/>
      <c r="AV37" s="383"/>
      <c r="AW37" s="383"/>
      <c r="AX37" s="383"/>
      <c r="AY37" s="383"/>
      <c r="AZ37" s="383"/>
      <c r="BA37" s="383"/>
      <c r="BB37" s="383"/>
      <c r="BC37" s="383"/>
      <c r="BD37" s="383"/>
      <c r="BE37" s="383"/>
      <c r="BF37" s="383"/>
      <c r="BG37" s="383"/>
      <c r="BH37" s="383"/>
      <c r="BI37" s="383"/>
      <c r="BJ37" s="383"/>
      <c r="BK37" s="383"/>
      <c r="BL37" s="383"/>
      <c r="BM37" s="383"/>
      <c r="BN37" s="383"/>
      <c r="BO37" s="383"/>
      <c r="BP37" s="383"/>
      <c r="BQ37" s="383"/>
      <c r="BR37" s="383"/>
      <c r="BS37" s="383"/>
      <c r="BT37" s="383"/>
      <c r="BU37" s="383"/>
      <c r="BV37" s="383"/>
      <c r="BW37" s="383"/>
      <c r="BX37" s="383"/>
      <c r="BY37" s="383"/>
      <c r="BZ37" s="383"/>
      <c r="CA37" s="383"/>
      <c r="CB37" s="383"/>
      <c r="CC37" s="383"/>
      <c r="CD37" s="383"/>
      <c r="CE37" s="383"/>
      <c r="CF37" s="383"/>
      <c r="CG37" s="383"/>
      <c r="CH37" s="383"/>
      <c r="CI37" s="383"/>
      <c r="CJ37" s="383"/>
      <c r="CK37" s="383"/>
      <c r="CL37" s="383"/>
      <c r="CM37" s="383"/>
      <c r="CN37" s="383"/>
      <c r="CO37" s="2"/>
      <c r="CP37" s="531"/>
      <c r="CQ37" s="177"/>
      <c r="CR37" s="2"/>
      <c r="CS37" s="383"/>
      <c r="CT37" s="383"/>
      <c r="CU37" s="383"/>
      <c r="CV37" s="383"/>
      <c r="CW37" s="383"/>
      <c r="CX37" s="383"/>
      <c r="CY37" s="383"/>
      <c r="CZ37" s="383"/>
      <c r="DA37" s="383"/>
      <c r="DB37" s="383"/>
      <c r="DC37" s="383"/>
      <c r="DD37" s="383"/>
      <c r="DE37" s="383"/>
      <c r="DF37" s="383"/>
      <c r="DG37" s="383"/>
      <c r="DH37" s="383"/>
      <c r="DI37" s="383"/>
      <c r="DJ37" s="383"/>
      <c r="DK37" s="383"/>
      <c r="DL37" s="383"/>
      <c r="DM37" s="383"/>
      <c r="DN37" s="383"/>
      <c r="DO37" s="383"/>
      <c r="DP37" s="383"/>
      <c r="DQ37" s="383"/>
    </row>
    <row r="38" spans="1:197">
      <c r="A38" s="531"/>
      <c r="B38" s="177"/>
      <c r="C38" s="2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3"/>
      <c r="AP38" s="383"/>
      <c r="AQ38" s="383"/>
      <c r="AR38" s="383"/>
      <c r="AS38" s="383"/>
      <c r="AT38" s="383"/>
      <c r="AU38" s="383"/>
      <c r="AV38" s="383"/>
      <c r="AW38" s="383"/>
      <c r="AX38" s="383"/>
      <c r="AY38" s="383"/>
      <c r="AZ38" s="383"/>
      <c r="BA38" s="383"/>
      <c r="BB38" s="383"/>
      <c r="BC38" s="383"/>
      <c r="BD38" s="383"/>
      <c r="BE38" s="383"/>
      <c r="BF38" s="383"/>
      <c r="BG38" s="383"/>
      <c r="BH38" s="383"/>
      <c r="BI38" s="383"/>
      <c r="BJ38" s="383"/>
      <c r="BK38" s="383"/>
      <c r="BL38" s="383"/>
      <c r="BM38" s="383"/>
      <c r="BN38" s="383"/>
      <c r="BO38" s="383"/>
      <c r="BP38" s="383"/>
      <c r="BQ38" s="383"/>
      <c r="BR38" s="383"/>
      <c r="BS38" s="383"/>
      <c r="BT38" s="383"/>
      <c r="BU38" s="383"/>
      <c r="BV38" s="383"/>
      <c r="BW38" s="383"/>
      <c r="BX38" s="383"/>
      <c r="BY38" s="383"/>
      <c r="BZ38" s="383"/>
      <c r="CA38" s="383"/>
      <c r="CB38" s="383"/>
      <c r="CC38" s="383"/>
      <c r="CD38" s="383"/>
      <c r="CE38" s="383"/>
      <c r="CF38" s="383"/>
      <c r="CG38" s="383"/>
      <c r="CH38" s="383"/>
      <c r="CI38" s="383"/>
      <c r="CJ38" s="383"/>
      <c r="CK38" s="383"/>
      <c r="CL38" s="383"/>
      <c r="CM38" s="383"/>
      <c r="CN38" s="383"/>
      <c r="CO38" s="2"/>
      <c r="CP38" s="531"/>
      <c r="CQ38" s="177"/>
      <c r="CR38" s="2"/>
      <c r="CS38" s="383"/>
      <c r="CT38" s="383"/>
      <c r="CU38" s="383"/>
      <c r="CV38" s="383"/>
      <c r="CW38" s="383"/>
      <c r="CX38" s="383"/>
      <c r="CY38" s="383"/>
      <c r="CZ38" s="383"/>
      <c r="DA38" s="383"/>
      <c r="DB38" s="383"/>
      <c r="DC38" s="383"/>
      <c r="DD38" s="383"/>
      <c r="DE38" s="383"/>
      <c r="DF38" s="383"/>
      <c r="DG38" s="383"/>
      <c r="DH38" s="383"/>
      <c r="DI38" s="383"/>
      <c r="DJ38" s="383"/>
      <c r="DK38" s="383"/>
      <c r="DL38" s="383"/>
      <c r="DM38" s="383"/>
      <c r="DN38" s="383"/>
      <c r="DO38" s="383"/>
      <c r="DP38" s="383"/>
      <c r="DQ38" s="383"/>
    </row>
    <row r="39" spans="1:197">
      <c r="A39" s="531"/>
      <c r="B39" s="177"/>
      <c r="C39" s="2"/>
      <c r="D39" s="383"/>
      <c r="E39" s="383"/>
      <c r="F39" s="383"/>
      <c r="G39" s="383"/>
      <c r="H39" s="383"/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383"/>
      <c r="BA39" s="383"/>
      <c r="BB39" s="383"/>
      <c r="BC39" s="383"/>
      <c r="BD39" s="383"/>
      <c r="BE39" s="383"/>
      <c r="BF39" s="383"/>
      <c r="BG39" s="383"/>
      <c r="BH39" s="383"/>
      <c r="BI39" s="383"/>
      <c r="BJ39" s="383"/>
      <c r="BK39" s="383"/>
      <c r="BL39" s="383"/>
      <c r="BM39" s="383"/>
      <c r="BN39" s="383"/>
      <c r="BO39" s="383"/>
      <c r="BP39" s="383"/>
      <c r="BQ39" s="383"/>
      <c r="BR39" s="383"/>
      <c r="BS39" s="383"/>
      <c r="BT39" s="383"/>
      <c r="BU39" s="383"/>
      <c r="BV39" s="383"/>
      <c r="BW39" s="383"/>
      <c r="BX39" s="383"/>
      <c r="BY39" s="383"/>
      <c r="BZ39" s="383"/>
      <c r="CA39" s="383"/>
      <c r="CB39" s="383"/>
      <c r="CC39" s="383"/>
      <c r="CD39" s="383"/>
      <c r="CE39" s="383"/>
      <c r="CF39" s="383"/>
      <c r="CG39" s="383"/>
      <c r="CH39" s="383"/>
      <c r="CI39" s="383"/>
      <c r="CJ39" s="383"/>
      <c r="CK39" s="383"/>
      <c r="CL39" s="383"/>
      <c r="CM39" s="383"/>
      <c r="CN39" s="383"/>
      <c r="CO39" s="2"/>
      <c r="CP39" s="531"/>
      <c r="CQ39" s="177"/>
      <c r="CR39" s="2"/>
      <c r="CS39" s="383"/>
      <c r="CT39" s="383"/>
      <c r="CU39" s="383"/>
      <c r="CV39" s="383"/>
      <c r="CW39" s="383"/>
      <c r="CX39" s="383"/>
      <c r="CY39" s="383"/>
      <c r="CZ39" s="383"/>
      <c r="DA39" s="383"/>
      <c r="DB39" s="383"/>
      <c r="DC39" s="383"/>
      <c r="DD39" s="383"/>
      <c r="DE39" s="383"/>
      <c r="DF39" s="383"/>
      <c r="DG39" s="383"/>
      <c r="DH39" s="383"/>
      <c r="DI39" s="383"/>
      <c r="DJ39" s="383"/>
      <c r="DK39" s="383"/>
      <c r="DL39" s="383"/>
      <c r="DM39" s="383"/>
      <c r="DN39" s="383"/>
      <c r="DO39" s="383"/>
      <c r="DP39" s="383"/>
      <c r="DQ39" s="383"/>
    </row>
    <row r="40" spans="1:197">
      <c r="A40" s="531"/>
      <c r="B40" s="184"/>
      <c r="C40" s="2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383"/>
      <c r="AI40" s="383"/>
      <c r="AJ40" s="383"/>
      <c r="AK40" s="383"/>
      <c r="AL40" s="383"/>
      <c r="AM40" s="383"/>
      <c r="AN40" s="383"/>
      <c r="AO40" s="383"/>
      <c r="AP40" s="383"/>
      <c r="AQ40" s="383"/>
      <c r="AR40" s="383"/>
      <c r="AS40" s="383"/>
      <c r="AT40" s="383"/>
      <c r="AU40" s="383"/>
      <c r="AV40" s="383"/>
      <c r="AW40" s="383"/>
      <c r="AX40" s="383"/>
      <c r="AY40" s="383"/>
      <c r="AZ40" s="383"/>
      <c r="BA40" s="383"/>
      <c r="BB40" s="383"/>
      <c r="BC40" s="383"/>
      <c r="BD40" s="383"/>
      <c r="BE40" s="383"/>
      <c r="BF40" s="383"/>
      <c r="BG40" s="383"/>
      <c r="BH40" s="383"/>
      <c r="BI40" s="383"/>
      <c r="BJ40" s="383"/>
      <c r="BK40" s="383"/>
      <c r="BL40" s="383"/>
      <c r="BM40" s="383"/>
      <c r="BN40" s="383"/>
      <c r="BO40" s="383"/>
      <c r="BP40" s="383"/>
      <c r="BQ40" s="383"/>
      <c r="BR40" s="383"/>
      <c r="BS40" s="383"/>
      <c r="BT40" s="383"/>
      <c r="BU40" s="383"/>
      <c r="BV40" s="383"/>
      <c r="BW40" s="383"/>
      <c r="BX40" s="383"/>
      <c r="BY40" s="383"/>
      <c r="BZ40" s="383"/>
      <c r="CA40" s="383"/>
      <c r="CB40" s="383"/>
      <c r="CC40" s="383"/>
      <c r="CD40" s="383"/>
      <c r="CE40" s="383"/>
      <c r="CF40" s="383"/>
      <c r="CG40" s="383"/>
      <c r="CH40" s="383"/>
      <c r="CI40" s="383"/>
      <c r="CJ40" s="383"/>
      <c r="CK40" s="383"/>
      <c r="CL40" s="383"/>
      <c r="CM40" s="383"/>
      <c r="CN40" s="383"/>
      <c r="CO40" s="2"/>
      <c r="CP40" s="531"/>
      <c r="CQ40" s="184"/>
      <c r="CR40" s="2"/>
      <c r="CS40" s="383"/>
      <c r="CT40" s="383"/>
      <c r="CU40" s="383"/>
      <c r="CV40" s="383"/>
      <c r="CW40" s="383"/>
      <c r="CX40" s="383"/>
      <c r="CY40" s="383"/>
      <c r="CZ40" s="383"/>
      <c r="DA40" s="383"/>
      <c r="DB40" s="383"/>
      <c r="DC40" s="383"/>
      <c r="DD40" s="383"/>
      <c r="DE40" s="383"/>
      <c r="DF40" s="383"/>
      <c r="DG40" s="383"/>
      <c r="DH40" s="383"/>
      <c r="DI40" s="383"/>
      <c r="DJ40" s="383"/>
      <c r="DK40" s="383"/>
      <c r="DL40" s="383"/>
      <c r="DM40" s="383"/>
      <c r="DN40" s="383"/>
      <c r="DO40" s="383"/>
      <c r="DP40" s="383"/>
      <c r="DQ40" s="383"/>
    </row>
    <row r="41" spans="1:197" s="375" customFormat="1">
      <c r="A41" s="532"/>
      <c r="B41" s="472"/>
      <c r="C41" s="473"/>
      <c r="D41" s="474"/>
      <c r="E41" s="384"/>
      <c r="F41" s="474"/>
      <c r="G41" s="384"/>
      <c r="H41" s="474"/>
      <c r="I41" s="384"/>
      <c r="J41" s="474"/>
      <c r="K41" s="384"/>
      <c r="L41" s="474"/>
      <c r="M41" s="384"/>
      <c r="N41" s="474"/>
      <c r="O41" s="384"/>
      <c r="P41" s="474"/>
      <c r="Q41" s="384"/>
      <c r="R41" s="474"/>
      <c r="S41" s="384"/>
      <c r="T41" s="474"/>
      <c r="U41" s="384"/>
      <c r="V41" s="474"/>
      <c r="W41" s="384"/>
      <c r="X41" s="474"/>
      <c r="Y41" s="384"/>
      <c r="Z41" s="47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4"/>
      <c r="AK41" s="384"/>
      <c r="AL41" s="384"/>
      <c r="AM41" s="384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  <c r="BA41" s="384"/>
      <c r="BB41" s="384"/>
      <c r="BC41" s="384"/>
      <c r="BD41" s="384"/>
      <c r="BE41" s="384"/>
      <c r="BF41" s="384"/>
      <c r="BG41" s="384"/>
      <c r="BH41" s="384"/>
      <c r="BI41" s="384"/>
      <c r="BJ41" s="384"/>
      <c r="BK41" s="384"/>
      <c r="BL41" s="384"/>
      <c r="BM41" s="384"/>
      <c r="BN41" s="384"/>
      <c r="BO41" s="384"/>
      <c r="BP41" s="384"/>
      <c r="BQ41" s="384"/>
      <c r="BR41" s="384"/>
      <c r="BS41" s="384"/>
      <c r="BT41" s="384"/>
      <c r="BU41" s="384"/>
      <c r="BV41" s="384"/>
      <c r="BW41" s="384"/>
      <c r="BX41" s="384"/>
      <c r="BY41" s="384"/>
      <c r="BZ41" s="384"/>
      <c r="CA41" s="384"/>
      <c r="CB41" s="384"/>
      <c r="CC41" s="384"/>
      <c r="CD41" s="384"/>
      <c r="CE41" s="384"/>
      <c r="CF41" s="384"/>
      <c r="CG41" s="384"/>
      <c r="CH41" s="384"/>
      <c r="CI41" s="384"/>
      <c r="CJ41" s="384"/>
      <c r="CK41" s="384"/>
      <c r="CL41" s="384"/>
      <c r="CM41" s="474"/>
      <c r="CN41" s="384"/>
      <c r="CO41" s="473"/>
      <c r="CP41" s="532"/>
      <c r="CQ41" s="472"/>
      <c r="CR41" s="473"/>
      <c r="CS41" s="474"/>
      <c r="CT41" s="474"/>
      <c r="CU41" s="474"/>
      <c r="CV41" s="474"/>
      <c r="CW41" s="474"/>
      <c r="CX41" s="474"/>
      <c r="CY41" s="474"/>
      <c r="CZ41" s="474"/>
      <c r="DA41" s="474"/>
      <c r="DB41" s="474"/>
      <c r="DC41" s="474"/>
      <c r="DD41" s="474"/>
      <c r="DE41" s="474"/>
      <c r="DF41" s="474"/>
      <c r="DG41" s="474"/>
      <c r="DH41" s="474"/>
      <c r="DI41" s="474"/>
      <c r="DJ41" s="474"/>
      <c r="DK41" s="474"/>
      <c r="DL41" s="474"/>
      <c r="DM41" s="474"/>
      <c r="DN41" s="474"/>
      <c r="DO41" s="474"/>
      <c r="DP41" s="474"/>
      <c r="DQ41" s="474"/>
    </row>
    <row r="42" spans="1:197">
      <c r="A42" s="533"/>
      <c r="B42" s="2"/>
      <c r="C42" s="2"/>
      <c r="D42" s="534"/>
      <c r="E42" s="534"/>
      <c r="F42" s="534"/>
      <c r="G42" s="534"/>
      <c r="H42" s="534"/>
      <c r="I42" s="534"/>
      <c r="J42" s="534"/>
      <c r="K42" s="534"/>
      <c r="L42" s="534"/>
      <c r="M42" s="534"/>
      <c r="N42" s="534"/>
      <c r="O42" s="534"/>
      <c r="P42" s="534"/>
      <c r="Q42" s="534"/>
      <c r="R42" s="534"/>
      <c r="S42" s="534"/>
      <c r="T42" s="534"/>
      <c r="U42" s="534"/>
      <c r="V42" s="534"/>
      <c r="W42" s="534"/>
      <c r="X42" s="534"/>
      <c r="Y42" s="534"/>
      <c r="Z42" s="534"/>
      <c r="AA42" s="534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534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</row>
    <row r="47" spans="1:197" s="389" customFormat="1">
      <c r="D47" s="263">
        <f t="array" ref="D47">INDEX($A7:$A46,MATCH(FALSE,ISBLANK(D7:D46),0))-INDEX($A7:$A46,MATCH("Poznań Główny",$B7:$B46,0))</f>
        <v>57.033999999999992</v>
      </c>
      <c r="E47" s="263">
        <f t="array" ref="E47">INDEX($A7:$A46,MATCH(FALSE,ISBLANK(E7:E46),0))-INDEX($A7:$A46,MATCH("Poznań Główny",$B7:$B46,0))</f>
        <v>24.506999999999991</v>
      </c>
      <c r="F47" s="263">
        <f t="array" ref="F47">INDEX($A7:$A46,MATCH(FALSE,ISBLANK(F7:F46),0))-INDEX($A7:$A46,MATCH("Poznań Główny",$B7:$B46,0))</f>
        <v>57.033999999999992</v>
      </c>
      <c r="G47" s="263">
        <f t="array" ref="G47">INDEX($A7:$A46,MATCH(FALSE,ISBLANK(G7:G46),0))-INDEX($A7:$A46,MATCH("Poznań Główny",$B7:$B46,0))</f>
        <v>24.506999999999991</v>
      </c>
      <c r="H47" s="263">
        <f t="array" ref="H47">INDEX($A7:$A46,MATCH(FALSE,ISBLANK(H7:H46),0))-INDEX($A7:$A46,MATCH("Poznań Główny",$B7:$B46,0))</f>
        <v>57.033999999999992</v>
      </c>
      <c r="I47" s="263">
        <f t="array" ref="I47">INDEX($A7:$A46,MATCH(FALSE,ISBLANK(I7:I46),0))-INDEX($A7:$A46,MATCH("Poznań Główny",$B7:$B46,0))</f>
        <v>24.506999999999991</v>
      </c>
      <c r="J47" s="263">
        <f t="array" ref="J47">INDEX($A7:$A46,MATCH(FALSE,ISBLANK(J7:J46),0))-INDEX($A7:$A46,MATCH("Poznań Główny",$B7:$B46,0))</f>
        <v>57.033999999999992</v>
      </c>
      <c r="K47" s="263">
        <f t="array" ref="K47">INDEX($A7:$A46,MATCH(FALSE,ISBLANK(K7:K46),0))-INDEX($A7:$A46,MATCH("Poznań Główny",$B7:$B46,0))</f>
        <v>24.506999999999991</v>
      </c>
      <c r="L47" s="263">
        <f t="array" ref="L47">INDEX($A7:$A46,MATCH(FALSE,ISBLANK(L7:L46),0))-INDEX($A7:$A46,MATCH("Poznań Główny",$B7:$B46,0))</f>
        <v>57.033999999999992</v>
      </c>
      <c r="M47" s="263">
        <f t="array" ref="M47">INDEX($A7:$A46,MATCH(FALSE,ISBLANK(M7:M46),0))-INDEX($A7:$A46,MATCH("Poznań Główny",$B7:$B46,0))</f>
        <v>24.506999999999991</v>
      </c>
      <c r="N47" s="263">
        <f t="array" ref="N47">INDEX($A7:$A46,MATCH(FALSE,ISBLANK(N7:N46),0))-INDEX($A7:$A46,MATCH("Poznań Główny",$B7:$B46,0))</f>
        <v>57.033999999999992</v>
      </c>
      <c r="O47" s="263">
        <f t="array" ref="O47">INDEX($A7:$A46,MATCH(FALSE,ISBLANK(O7:O46),0))-INDEX($A7:$A46,MATCH("Poznań Główny",$B7:$B46,0))</f>
        <v>24.506999999999991</v>
      </c>
      <c r="P47" s="263">
        <f t="array" ref="P47">INDEX($A7:$A46,MATCH(FALSE,ISBLANK(P7:P46),0))-INDEX($A7:$A46,MATCH("Poznań Główny",$B7:$B46,0))</f>
        <v>57.033999999999992</v>
      </c>
      <c r="Q47" s="263">
        <f t="array" ref="Q47">INDEX($A7:$A46,MATCH(FALSE,ISBLANK(Q7:Q46),0))-INDEX($A7:$A46,MATCH("Poznań Główny",$B7:$B46,0))</f>
        <v>24.506999999999991</v>
      </c>
      <c r="R47" s="263">
        <f t="array" ref="R47">INDEX($A7:$A46,MATCH(FALSE,ISBLANK(R7:R46),0))-INDEX($A7:$A46,MATCH("Poznań Główny",$B7:$B46,0))</f>
        <v>57.033999999999992</v>
      </c>
      <c r="S47" s="263">
        <f t="array" ref="S47">INDEX($A7:$A46,MATCH(FALSE,ISBLANK(S7:S46),0))-INDEX($A7:$A46,MATCH("Poznań Główny",$B7:$B46,0))</f>
        <v>24.506999999999991</v>
      </c>
      <c r="T47" s="263">
        <f t="array" ref="T47">INDEX($A7:$A46,MATCH(FALSE,ISBLANK(T7:T46),0))-INDEX($A7:$A46,MATCH("Poznań Główny",$B7:$B46,0))</f>
        <v>57.033999999999992</v>
      </c>
      <c r="U47" s="263">
        <f t="array" ref="U47">INDEX($A7:$A46,MATCH(FALSE,ISBLANK(U7:U46),0))-INDEX($A7:$A46,MATCH("Poznań Główny",$B7:$B46,0))</f>
        <v>24.506999999999991</v>
      </c>
      <c r="V47" s="263">
        <f t="array" ref="V47">INDEX($A7:$A46,MATCH(FALSE,ISBLANK(V7:V46),0))-INDEX($A7:$A46,MATCH("Poznań Główny",$B7:$B46,0))</f>
        <v>57.033999999999992</v>
      </c>
      <c r="W47" s="263">
        <f t="array" ref="W47">INDEX($A7:$A46,MATCH(FALSE,ISBLANK(W7:W46),0))-INDEX($A7:$A46,MATCH("Poznań Główny",$B7:$B46,0))</f>
        <v>24.506999999999991</v>
      </c>
      <c r="X47" s="263">
        <f t="array" ref="X47">INDEX($A7:$A46,MATCH(FALSE,ISBLANK(X7:X46),0))-INDEX($A7:$A46,MATCH("Poznań Główny",$B7:$B46,0))</f>
        <v>57.033999999999992</v>
      </c>
      <c r="Y47" s="263">
        <f t="array" ref="Y47">INDEX($A7:$A46,MATCH(FALSE,ISBLANK(Y7:Y46),0))-INDEX($A7:$A46,MATCH("Poznań Główny",$B7:$B46,0))</f>
        <v>24.506999999999991</v>
      </c>
      <c r="Z47" s="263">
        <f t="array" ref="Z47">INDEX($A7:$A46,MATCH(FALSE,ISBLANK(Z7:Z46),0))-INDEX($A7:$A46,MATCH("Poznań Główny",$B7:$B46,0))</f>
        <v>57.033999999999992</v>
      </c>
      <c r="AA47" s="263">
        <f t="array" ref="AA47">INDEX($A7:$A46,MATCH(FALSE,ISBLANK(AA7:AA46),0))-INDEX($A7:$A46,MATCH("Poznań Główny",$B7:$B46,0))</f>
        <v>24.506999999999991</v>
      </c>
      <c r="AB47" s="263" t="e">
        <f t="array" ref="AB47">INDEX($A7:$A46,MATCH(FALSE,ISBLANK(AB7:AB46),0))-INDEX($A7:$A46,MATCH("Poznań Główny",$B7:$B46,0))</f>
        <v>#N/A</v>
      </c>
      <c r="AC47" s="263" t="e">
        <f t="array" ref="AC47">INDEX($A7:$A46,MATCH(FALSE,ISBLANK(AC7:AC46),0))-INDEX($A7:$A46,MATCH("Poznań Główny",$B7:$B46,0))</f>
        <v>#N/A</v>
      </c>
      <c r="AD47" s="263" t="e">
        <f t="array" ref="AD47">INDEX($A7:$A46,MATCH(FALSE,ISBLANK(AD7:AD46),0))-INDEX($A7:$A46,MATCH("Poznań Główny",$B7:$B46,0))</f>
        <v>#N/A</v>
      </c>
      <c r="AE47" s="263" t="e">
        <f t="array" ref="AE47">INDEX($A7:$A46,MATCH(FALSE,ISBLANK(AE7:AE46),0))-INDEX($A7:$A46,MATCH("Poznań Główny",$B7:$B46,0))</f>
        <v>#N/A</v>
      </c>
      <c r="AF47" s="263" t="e">
        <f t="array" ref="AF47">INDEX($A7:$A46,MATCH(FALSE,ISBLANK(AF7:AF46),0))-INDEX($A7:$A46,MATCH("Poznań Główny",$B7:$B46,0))</f>
        <v>#N/A</v>
      </c>
      <c r="AG47" s="263" t="e">
        <f t="array" ref="AG47">INDEX($A7:$A46,MATCH(FALSE,ISBLANK(AG7:AG46),0))-INDEX($A7:$A46,MATCH("Poznań Główny",$B7:$B46,0))</f>
        <v>#N/A</v>
      </c>
      <c r="AH47" s="263" t="e">
        <f t="array" ref="AH47">INDEX($A7:$A46,MATCH(FALSE,ISBLANK(AH7:AH46),0))-INDEX($A7:$A46,MATCH("Poznań Główny",$B7:$B46,0))</f>
        <v>#N/A</v>
      </c>
      <c r="AI47" s="263" t="e">
        <f t="array" ref="AI47">INDEX($A7:$A46,MATCH(FALSE,ISBLANK(AI7:AI46),0))-INDEX($A7:$A46,MATCH("Poznań Główny",$B7:$B46,0))</f>
        <v>#N/A</v>
      </c>
      <c r="AJ47" s="263" t="e">
        <f t="array" ref="AJ47">INDEX($A7:$A46,MATCH(FALSE,ISBLANK(AJ7:AJ46),0))-INDEX($A7:$A46,MATCH("Poznań Główny",$B7:$B46,0))</f>
        <v>#N/A</v>
      </c>
      <c r="AK47" s="263" t="e">
        <f t="array" ref="AK47">INDEX($A7:$A46,MATCH(FALSE,ISBLANK(AK7:AK46),0))-INDEX($A7:$A46,MATCH("Poznań Główny",$B7:$B46,0))</f>
        <v>#N/A</v>
      </c>
      <c r="AL47" s="263" t="e">
        <f t="array" ref="AL47">INDEX($A7:$A46,MATCH(FALSE,ISBLANK(AL7:AL46),0))-INDEX($A7:$A46,MATCH("Poznań Główny",$B7:$B46,0))</f>
        <v>#N/A</v>
      </c>
      <c r="AM47" s="263" t="e">
        <f t="array" ref="AM47">INDEX($A7:$A46,MATCH(FALSE,ISBLANK(AM7:AM46),0))-INDEX($A7:$A46,MATCH("Poznań Główny",$B7:$B46,0))</f>
        <v>#N/A</v>
      </c>
      <c r="AN47" s="263" t="e">
        <f t="array" ref="AN47">INDEX($A7:$A46,MATCH(FALSE,ISBLANK(AN7:AN46),0))-INDEX($A7:$A46,MATCH("Poznań Główny",$B7:$B46,0))</f>
        <v>#N/A</v>
      </c>
      <c r="AO47" s="263" t="e">
        <f t="array" ref="AO47">INDEX($A7:$A46,MATCH(FALSE,ISBLANK(AO7:AO46),0))-INDEX($A7:$A46,MATCH("Poznań Główny",$B7:$B46,0))</f>
        <v>#N/A</v>
      </c>
      <c r="AP47" s="263" t="e">
        <f t="array" ref="AP47">INDEX($A7:$A46,MATCH(FALSE,ISBLANK(AP7:AP46),0))-INDEX($A7:$A46,MATCH("Poznań Główny",$B7:$B46,0))</f>
        <v>#N/A</v>
      </c>
      <c r="AQ47" s="263" t="e">
        <f t="array" ref="AQ47">INDEX($A7:$A46,MATCH(FALSE,ISBLANK(AQ7:AQ46),0))-INDEX($A7:$A46,MATCH("Poznań Główny",$B7:$B46,0))</f>
        <v>#N/A</v>
      </c>
      <c r="AR47" s="263" t="e">
        <f t="array" ref="AR47">INDEX($A7:$A46,MATCH(FALSE,ISBLANK(AR7:AR46),0))-INDEX($A7:$A46,MATCH("Poznań Główny",$B7:$B46,0))</f>
        <v>#N/A</v>
      </c>
      <c r="AS47" s="263" t="e">
        <f t="array" ref="AS47">INDEX($A7:$A46,MATCH(FALSE,ISBLANK(AS7:AS46),0))-INDEX($A7:$A46,MATCH("Poznań Główny",$B7:$B46,0))</f>
        <v>#N/A</v>
      </c>
      <c r="AT47" s="263" t="e">
        <f t="array" ref="AT47">INDEX($A7:$A46,MATCH(FALSE,ISBLANK(AT7:AT46),0))-INDEX($A7:$A46,MATCH("Poznań Główny",$B7:$B46,0))</f>
        <v>#N/A</v>
      </c>
      <c r="AU47" s="263" t="e">
        <f t="array" ref="AU47">INDEX($A7:$A46,MATCH(FALSE,ISBLANK(AU7:AU46),0))-INDEX($A7:$A46,MATCH("Poznań Główny",$B7:$B46,0))</f>
        <v>#N/A</v>
      </c>
      <c r="AV47" s="263" t="e">
        <f t="array" ref="AV47">INDEX($A7:$A46,MATCH(FALSE,ISBLANK(AV7:AV46),0))-INDEX($A7:$A46,MATCH("Poznań Główny",$B7:$B46,0))</f>
        <v>#N/A</v>
      </c>
      <c r="AW47" s="263" t="e">
        <f t="array" ref="AW47">INDEX($A7:$A46,MATCH(FALSE,ISBLANK(AW7:AW46),0))-INDEX($A7:$A46,MATCH("Poznań Główny",$B7:$B46,0))</f>
        <v>#N/A</v>
      </c>
      <c r="AX47" s="263" t="e">
        <f t="array" ref="AX47">INDEX($A7:$A46,MATCH(FALSE,ISBLANK(AX7:AX46),0))-INDEX($A7:$A46,MATCH("Poznań Główny",$B7:$B46,0))</f>
        <v>#N/A</v>
      </c>
      <c r="AY47" s="263" t="e">
        <f t="array" ref="AY47">INDEX($A7:$A46,MATCH(FALSE,ISBLANK(AY7:AY46),0))-INDEX($A7:$A46,MATCH("Poznań Główny",$B7:$B46,0))</f>
        <v>#N/A</v>
      </c>
      <c r="AZ47" s="263" t="e">
        <f t="array" ref="AZ47">INDEX($A7:$A46,MATCH(FALSE,ISBLANK(AZ7:AZ46),0))-INDEX($A7:$A46,MATCH("Poznań Główny",$B7:$B46,0))</f>
        <v>#N/A</v>
      </c>
      <c r="BA47" s="263" t="e">
        <f t="array" ref="BA47">INDEX($A7:$A46,MATCH(FALSE,ISBLANK(BA7:BA46),0))-INDEX($A7:$A46,MATCH("Poznań Główny",$B7:$B46,0))</f>
        <v>#N/A</v>
      </c>
      <c r="BB47" s="263" t="e">
        <f t="array" ref="BB47">INDEX($A7:$A46,MATCH(FALSE,ISBLANK(BB7:BB46),0))-INDEX($A7:$A46,MATCH("Poznań Główny",$B7:$B46,0))</f>
        <v>#N/A</v>
      </c>
      <c r="BC47" s="263" t="e">
        <f t="array" ref="BC47">INDEX($A7:$A46,MATCH(FALSE,ISBLANK(BC7:BC46),0))-INDEX($A7:$A46,MATCH("Poznań Główny",$B7:$B46,0))</f>
        <v>#N/A</v>
      </c>
      <c r="BD47" s="263" t="e">
        <f t="array" ref="BD47">INDEX($A7:$A46,MATCH(FALSE,ISBLANK(BD7:BD46),0))-INDEX($A7:$A46,MATCH("Poznań Główny",$B7:$B46,0))</f>
        <v>#N/A</v>
      </c>
      <c r="BE47" s="263" t="e">
        <f t="array" ref="BE47">INDEX($A7:$A46,MATCH(FALSE,ISBLANK(BE7:BE46),0))-INDEX($A7:$A46,MATCH("Poznań Główny",$B7:$B46,0))</f>
        <v>#N/A</v>
      </c>
      <c r="BF47" s="263" t="e">
        <f t="array" ref="BF47">INDEX($A7:$A46,MATCH(FALSE,ISBLANK(BF7:BF46),0))-INDEX($A7:$A46,MATCH("Poznań Główny",$B7:$B46,0))</f>
        <v>#N/A</v>
      </c>
      <c r="BG47" s="263" t="e">
        <f t="array" ref="BG47">INDEX($A7:$A46,MATCH(FALSE,ISBLANK(BG7:BG46),0))-INDEX($A7:$A46,MATCH("Poznań Główny",$B7:$B46,0))</f>
        <v>#N/A</v>
      </c>
      <c r="BH47" s="263" t="e">
        <f t="array" ref="BH47">INDEX($A7:$A46,MATCH(FALSE,ISBLANK(BH7:BH46),0))-INDEX($A7:$A46,MATCH("Poznań Główny",$B7:$B46,0))</f>
        <v>#N/A</v>
      </c>
      <c r="BI47" s="263" t="e">
        <f t="array" ref="BI47">INDEX($A7:$A46,MATCH(FALSE,ISBLANK(BI7:BI46),0))-INDEX($A7:$A46,MATCH("Poznań Główny",$B7:$B46,0))</f>
        <v>#N/A</v>
      </c>
      <c r="BJ47" s="263" t="e">
        <f t="array" ref="BJ47">INDEX($A7:$A46,MATCH(FALSE,ISBLANK(BJ7:BJ46),0))-INDEX($A7:$A46,MATCH("Poznań Główny",$B7:$B46,0))</f>
        <v>#N/A</v>
      </c>
      <c r="BK47" s="263" t="e">
        <f t="array" ref="BK47">INDEX($A7:$A46,MATCH(FALSE,ISBLANK(BK7:BK46),0))-INDEX($A7:$A46,MATCH("Poznań Główny",$B7:$B46,0))</f>
        <v>#N/A</v>
      </c>
      <c r="BL47" s="263" t="e">
        <f t="array" ref="BL47">INDEX($A7:$A46,MATCH(FALSE,ISBLANK(BL7:BL46),0))-INDEX($A7:$A46,MATCH("Poznań Główny",$B7:$B46,0))</f>
        <v>#N/A</v>
      </c>
      <c r="BM47" s="263" t="e">
        <f t="array" ref="BM47">INDEX($A7:$A46,MATCH(FALSE,ISBLANK(BM7:BM46),0))-INDEX($A7:$A46,MATCH("Poznań Główny",$B7:$B46,0))</f>
        <v>#N/A</v>
      </c>
      <c r="BN47" s="263" t="e">
        <f t="array" ref="BN47">INDEX($A7:$A46,MATCH(FALSE,ISBLANK(BN7:BN46),0))-INDEX($A7:$A46,MATCH("Poznań Główny",$B7:$B46,0))</f>
        <v>#N/A</v>
      </c>
      <c r="BO47" s="263" t="e">
        <f t="array" ref="BO47">INDEX($A7:$A46,MATCH(FALSE,ISBLANK(BO7:BO46),0))-INDEX($A7:$A46,MATCH("Poznań Główny",$B7:$B46,0))</f>
        <v>#N/A</v>
      </c>
      <c r="BP47" s="263" t="e">
        <f t="array" ref="BP47">INDEX($A7:$A46,MATCH(FALSE,ISBLANK(BP7:BP46),0))-INDEX($A7:$A46,MATCH("Poznań Główny",$B7:$B46,0))</f>
        <v>#N/A</v>
      </c>
      <c r="BQ47" s="263" t="e">
        <f t="array" ref="BQ47">INDEX($A7:$A46,MATCH(FALSE,ISBLANK(BQ7:BQ46),0))-INDEX($A7:$A46,MATCH("Poznań Główny",$B7:$B46,0))</f>
        <v>#N/A</v>
      </c>
      <c r="BR47" s="263" t="e">
        <f t="array" ref="BR47">INDEX($A7:$A46,MATCH(FALSE,ISBLANK(BR7:BR46),0))-INDEX($A7:$A46,MATCH("Poznań Główny",$B7:$B46,0))</f>
        <v>#N/A</v>
      </c>
      <c r="BS47" s="263" t="e">
        <f t="array" ref="BS47">INDEX($A7:$A46,MATCH(FALSE,ISBLANK(BS7:BS46),0))-INDEX($A7:$A46,MATCH("Poznań Główny",$B7:$B46,0))</f>
        <v>#N/A</v>
      </c>
      <c r="BT47" s="263" t="e">
        <f t="array" ref="BT47">INDEX($A7:$A46,MATCH(FALSE,ISBLANK(BT7:BT46),0))-INDEX($A7:$A46,MATCH("Poznań Główny",$B7:$B46,0))</f>
        <v>#N/A</v>
      </c>
      <c r="BU47" s="263" t="e">
        <f t="array" ref="BU47">INDEX($A7:$A46,MATCH(FALSE,ISBLANK(BU7:BU46),0))-INDEX($A7:$A46,MATCH("Poznań Główny",$B7:$B46,0))</f>
        <v>#N/A</v>
      </c>
      <c r="BV47" s="263" t="e">
        <f t="array" ref="BV47">INDEX($A7:$A46,MATCH(FALSE,ISBLANK(BV7:BV46),0))-INDEX($A7:$A46,MATCH("Poznań Główny",$B7:$B46,0))</f>
        <v>#N/A</v>
      </c>
      <c r="BW47" s="263" t="e">
        <f t="array" ref="BW47">INDEX($A7:$A46,MATCH(FALSE,ISBLANK(BW7:BW46),0))-INDEX($A7:$A46,MATCH("Poznań Główny",$B7:$B46,0))</f>
        <v>#N/A</v>
      </c>
      <c r="BX47" s="263" t="e">
        <f t="array" ref="BX47">INDEX($A7:$A46,MATCH(FALSE,ISBLANK(BX7:BX46),0))-INDEX($A7:$A46,MATCH("Poznań Główny",$B7:$B46,0))</f>
        <v>#N/A</v>
      </c>
      <c r="BY47" s="263" t="e">
        <f t="array" ref="BY47">INDEX($A7:$A46,MATCH(FALSE,ISBLANK(BY7:BY46),0))-INDEX($A7:$A46,MATCH("Poznań Główny",$B7:$B46,0))</f>
        <v>#N/A</v>
      </c>
      <c r="BZ47" s="263" t="e">
        <f t="array" ref="BZ47">INDEX($A7:$A46,MATCH(FALSE,ISBLANK(BZ7:BZ46),0))-INDEX($A7:$A46,MATCH("Poznań Główny",$B7:$B46,0))</f>
        <v>#N/A</v>
      </c>
      <c r="CA47" s="263" t="e">
        <f t="array" ref="CA47">INDEX($A7:$A46,MATCH(FALSE,ISBLANK(CA7:CA46),0))-INDEX($A7:$A46,MATCH("Poznań Główny",$B7:$B46,0))</f>
        <v>#N/A</v>
      </c>
      <c r="CB47" s="263" t="e">
        <f t="array" ref="CB47">INDEX($A7:$A46,MATCH(FALSE,ISBLANK(CB7:CB46),0))-INDEX($A7:$A46,MATCH("Poznań Główny",$B7:$B46,0))</f>
        <v>#N/A</v>
      </c>
      <c r="CC47" s="263" t="e">
        <f t="array" ref="CC47">INDEX($A7:$A46,MATCH(FALSE,ISBLANK(CC7:CC46),0))-INDEX($A7:$A46,MATCH("Poznań Główny",$B7:$B46,0))</f>
        <v>#N/A</v>
      </c>
      <c r="CD47" s="263" t="e">
        <f t="array" ref="CD47">INDEX($A7:$A46,MATCH(FALSE,ISBLANK(CD7:CD46),0))-INDEX($A7:$A46,MATCH("Poznań Główny",$B7:$B46,0))</f>
        <v>#N/A</v>
      </c>
      <c r="CE47" s="263" t="e">
        <f t="array" ref="CE47">INDEX($A7:$A46,MATCH(FALSE,ISBLANK(CE7:CE46),0))-INDEX($A7:$A46,MATCH("Poznań Główny",$B7:$B46,0))</f>
        <v>#N/A</v>
      </c>
      <c r="CF47" s="263" t="e">
        <f t="array" ref="CF47">INDEX($A7:$A46,MATCH(FALSE,ISBLANK(CF7:CF46),0))-INDEX($A7:$A46,MATCH("Poznań Główny",$B7:$B46,0))</f>
        <v>#N/A</v>
      </c>
      <c r="CG47" s="263" t="e">
        <f t="array" ref="CG47">INDEX($A7:$A46,MATCH(FALSE,ISBLANK(CG7:CG46),0))-INDEX($A7:$A46,MATCH("Poznań Główny",$B7:$B46,0))</f>
        <v>#N/A</v>
      </c>
      <c r="CH47" s="263" t="e">
        <f t="array" ref="CH47">INDEX($A7:$A46,MATCH(FALSE,ISBLANK(CH7:CH46),0))-INDEX($A7:$A46,MATCH("Poznań Główny",$B7:$B46,0))</f>
        <v>#N/A</v>
      </c>
      <c r="CI47" s="263" t="e">
        <f t="array" ref="CI47">INDEX($A7:$A46,MATCH(FALSE,ISBLANK(CI7:CI46),0))-INDEX($A7:$A46,MATCH("Poznań Główny",$B7:$B46,0))</f>
        <v>#N/A</v>
      </c>
      <c r="CJ47" s="263" t="e">
        <f t="array" ref="CJ47">INDEX($A7:$A46,MATCH(FALSE,ISBLANK(CJ7:CJ46),0))-INDEX($A7:$A46,MATCH("Poznań Główny",$B7:$B46,0))</f>
        <v>#N/A</v>
      </c>
      <c r="CK47" s="263" t="e">
        <f t="array" ref="CK47">INDEX($A7:$A46,MATCH(FALSE,ISBLANK(CK7:CK46),0))-INDEX($A7:$A46,MATCH("Poznań Główny",$B7:$B46,0))</f>
        <v>#N/A</v>
      </c>
      <c r="CL47" s="263" t="e">
        <f t="array" ref="CL47">INDEX($A7:$A46,MATCH(FALSE,ISBLANK(CL7:CL46),0))-INDEX($A7:$A46,MATCH("Poznań Główny",$B7:$B46,0))</f>
        <v>#N/A</v>
      </c>
      <c r="CM47" s="263">
        <f t="array" ref="CM47">INDEX($A7:$A46,MATCH(FALSE,ISBLANK(CM7:CM46),0))-INDEX($A7:$A46,MATCH("Poznań Główny",$B7:$B46,0))</f>
        <v>57.033999999999992</v>
      </c>
      <c r="CN47" s="263"/>
      <c r="CO47" s="263"/>
      <c r="CP47" s="263"/>
      <c r="CQ47" s="263"/>
      <c r="CR47" s="263"/>
      <c r="CS47" s="263">
        <f t="array" ref="CS47">INDEX($A7:$A46,MATCH(FALSE,ISBLANK(CS7:CS46),0))-INDEX($A7:$A46,MATCH("Poznań Główny",$B7:$B46,0))</f>
        <v>57.033999999999992</v>
      </c>
      <c r="CT47" s="263">
        <f t="array" ref="CT47">INDEX($A7:$A46,MATCH(FALSE,ISBLANK(CT7:CT46),0))-INDEX($A7:$A46,MATCH("Poznań Główny",$B7:$B46,0))</f>
        <v>24.506999999999991</v>
      </c>
      <c r="CU47" s="263">
        <f t="array" ref="CU47">INDEX($A7:$A46,MATCH(FALSE,ISBLANK(CU7:CU46),0))-INDEX($A7:$A46,MATCH("Poznań Główny",$B7:$B46,0))</f>
        <v>57.033999999999992</v>
      </c>
      <c r="CV47" s="263">
        <f t="array" ref="CV47">INDEX($A7:$A46,MATCH(FALSE,ISBLANK(CV7:CV46),0))-INDEX($A7:$A46,MATCH("Poznań Główny",$B7:$B46,0))</f>
        <v>24.506999999999991</v>
      </c>
      <c r="CW47" s="263">
        <f t="array" ref="CW47">INDEX($A7:$A46,MATCH(FALSE,ISBLANK(CW7:CW46),0))-INDEX($A7:$A46,MATCH("Poznań Główny",$B7:$B46,0))</f>
        <v>57.033999999999992</v>
      </c>
      <c r="CX47" s="263">
        <f t="array" ref="CX47">INDEX($A7:$A46,MATCH(FALSE,ISBLANK(CX7:CX46),0))-INDEX($A7:$A46,MATCH("Poznań Główny",$B7:$B46,0))</f>
        <v>24.506999999999991</v>
      </c>
      <c r="CY47" s="263">
        <f t="array" ref="CY47">INDEX($A7:$A46,MATCH(FALSE,ISBLANK(CY7:CY46),0))-INDEX($A7:$A46,MATCH("Poznań Główny",$B7:$B46,0))</f>
        <v>57.033999999999992</v>
      </c>
      <c r="CZ47" s="263">
        <f t="array" ref="CZ47">INDEX($A7:$A46,MATCH(FALSE,ISBLANK(CZ7:CZ46),0))-INDEX($A7:$A46,MATCH("Poznań Główny",$B7:$B46,0))</f>
        <v>24.506999999999991</v>
      </c>
      <c r="DA47" s="263">
        <f t="array" ref="DA47">INDEX($A7:$A46,MATCH(FALSE,ISBLANK(DA7:DA46),0))-INDEX($A7:$A46,MATCH("Poznań Główny",$B7:$B46,0))</f>
        <v>57.033999999999992</v>
      </c>
      <c r="DB47" s="263">
        <f t="array" ref="DB47">INDEX($A7:$A46,MATCH(FALSE,ISBLANK(DB7:DB46),0))-INDEX($A7:$A46,MATCH("Poznań Główny",$B7:$B46,0))</f>
        <v>24.506999999999991</v>
      </c>
      <c r="DC47" s="263">
        <f t="array" ref="DC47">INDEX($A7:$A46,MATCH(FALSE,ISBLANK(DC7:DC46),0))-INDEX($A7:$A46,MATCH("Poznań Główny",$B7:$B46,0))</f>
        <v>57.033999999999992</v>
      </c>
      <c r="DD47" s="263">
        <f t="array" ref="DD47">INDEX($A7:$A46,MATCH(FALSE,ISBLANK(DD7:DD46),0))-INDEX($A7:$A46,MATCH("Poznań Główny",$B7:$B46,0))</f>
        <v>24.506999999999991</v>
      </c>
      <c r="DE47" s="263">
        <f t="array" ref="DE47">INDEX($A7:$A46,MATCH(FALSE,ISBLANK(DE7:DE46),0))-INDEX($A7:$A46,MATCH("Poznań Główny",$B7:$B46,0))</f>
        <v>57.033999999999992</v>
      </c>
      <c r="DF47" s="263">
        <f t="array" ref="DF47">INDEX($A7:$A46,MATCH(FALSE,ISBLANK(DF7:DF46),0))-INDEX($A7:$A46,MATCH("Poznań Główny",$B7:$B46,0))</f>
        <v>24.506999999999991</v>
      </c>
      <c r="DG47" s="263">
        <f t="array" ref="DG47">INDEX($A7:$A46,MATCH(FALSE,ISBLANK(DG7:DG46),0))-INDEX($A7:$A46,MATCH("Poznań Główny",$B7:$B46,0))</f>
        <v>57.033999999999992</v>
      </c>
      <c r="DH47" s="263">
        <f t="array" ref="DH47">INDEX($A7:$A46,MATCH(FALSE,ISBLANK(DH7:DH46),0))-INDEX($A7:$A46,MATCH("Poznań Główny",$B7:$B46,0))</f>
        <v>24.506999999999991</v>
      </c>
      <c r="DI47" s="263">
        <f t="array" ref="DI47">INDEX($A7:$A46,MATCH(FALSE,ISBLANK(DI7:DI46),0))-INDEX($A7:$A46,MATCH("Poznań Główny",$B7:$B46,0))</f>
        <v>57.033999999999992</v>
      </c>
      <c r="DJ47" s="263">
        <f t="array" ref="DJ47">INDEX($A7:$A46,MATCH(FALSE,ISBLANK(DJ7:DJ46),0))-INDEX($A7:$A46,MATCH("Poznań Główny",$B7:$B46,0))</f>
        <v>24.506999999999991</v>
      </c>
      <c r="DK47" s="263">
        <f t="array" ref="DK47">INDEX($A7:$A46,MATCH(FALSE,ISBLANK(DK7:DK46),0))-INDEX($A7:$A46,MATCH("Poznań Główny",$B7:$B46,0))</f>
        <v>57.033999999999992</v>
      </c>
      <c r="DL47" s="263">
        <f t="array" ref="DL47">INDEX($A7:$A46,MATCH(FALSE,ISBLANK(DL7:DL46),0))-INDEX($A7:$A46,MATCH("Poznań Główny",$B7:$B46,0))</f>
        <v>24.506999999999991</v>
      </c>
      <c r="DM47" s="263">
        <f t="array" ref="DM47">INDEX($A7:$A46,MATCH(FALSE,ISBLANK(DM7:DM46),0))-INDEX($A7:$A46,MATCH("Poznań Główny",$B7:$B46,0))</f>
        <v>57.033999999999992</v>
      </c>
      <c r="DN47" s="263">
        <f t="array" ref="DN47">INDEX($A7:$A46,MATCH(FALSE,ISBLANK(DN7:DN46),0))-INDEX($A7:$A46,MATCH("Poznań Główny",$B7:$B46,0))</f>
        <v>24.506999999999991</v>
      </c>
      <c r="DO47" s="263">
        <f t="array" ref="DO47">INDEX($A7:$A46,MATCH(FALSE,ISBLANK(DO7:DO46),0))-INDEX($A7:$A46,MATCH("Poznań Główny",$B7:$B46,0))</f>
        <v>57.033999999999992</v>
      </c>
      <c r="DP47" s="263">
        <f t="array" ref="DP47">INDEX($A7:$A46,MATCH(FALSE,ISBLANK(DP7:DP46),0))-INDEX($A7:$A46,MATCH("Poznań Główny",$B7:$B46,0))</f>
        <v>24.506999999999991</v>
      </c>
      <c r="DQ47" s="263">
        <f t="array" ref="DQ47">INDEX($A7:$A46,MATCH(FALSE,ISBLANK(DQ7:DQ46),0))-INDEX($A7:$A46,MATCH("Poznań Główny",$B7:$B46,0))</f>
        <v>57.033999999999992</v>
      </c>
      <c r="DR47" s="263" t="e">
        <f t="array" ref="DR47">INDEX($A7:$A46,MATCH(FALSE,ISBLANK(DR7:DR46),0))-INDEX($A7:$A46,MATCH("Poznań Główny",$B7:$B46,0))</f>
        <v>#N/A</v>
      </c>
      <c r="DS47" s="263" t="e">
        <f t="array" ref="DS47">INDEX($A7:$A46,MATCH(FALSE,ISBLANK(DS7:DS46),0))-INDEX($A7:$A46,MATCH("Poznań Główny",$B7:$B46,0))</f>
        <v>#N/A</v>
      </c>
      <c r="DT47" s="263" t="e">
        <f t="array" ref="DT47">INDEX($A7:$A46,MATCH(FALSE,ISBLANK(DT7:DT46),0))-INDEX($A7:$A46,MATCH("Poznań Główny",$B7:$B46,0))</f>
        <v>#N/A</v>
      </c>
      <c r="DU47" s="263" t="e">
        <f t="array" ref="DU47">INDEX($A7:$A46,MATCH(FALSE,ISBLANK(DU7:DU46),0))-INDEX($A7:$A46,MATCH("Poznań Główny",$B7:$B46,0))</f>
        <v>#N/A</v>
      </c>
      <c r="DV47" s="263" t="e">
        <f t="array" ref="DV47">INDEX($A7:$A46,MATCH(FALSE,ISBLANK(DV7:DV46),0))-INDEX($A7:$A46,MATCH("Poznań Główny",$B7:$B46,0))</f>
        <v>#N/A</v>
      </c>
      <c r="DW47" s="263" t="e">
        <f t="array" ref="DW47">INDEX($A7:$A46,MATCH(FALSE,ISBLANK(DW7:DW46),0))-INDEX($A7:$A46,MATCH("Poznań Główny",$B7:$B46,0))</f>
        <v>#N/A</v>
      </c>
      <c r="DX47" s="263" t="e">
        <f t="array" ref="DX47">INDEX($A7:$A46,MATCH(FALSE,ISBLANK(DX7:DX46),0))-INDEX($A7:$A46,MATCH("Poznań Główny",$B7:$B46,0))</f>
        <v>#N/A</v>
      </c>
      <c r="DY47" s="263" t="e">
        <f t="array" ref="DY47">INDEX($A7:$A46,MATCH(FALSE,ISBLANK(DY7:DY46),0))-INDEX($A7:$A46,MATCH("Poznań Główny",$B7:$B46,0))</f>
        <v>#N/A</v>
      </c>
      <c r="DZ47" s="263" t="e">
        <f t="array" ref="DZ47">INDEX($A7:$A46,MATCH(FALSE,ISBLANK(DZ7:DZ46),0))-INDEX($A7:$A46,MATCH("Poznań Główny",$B7:$B46,0))</f>
        <v>#N/A</v>
      </c>
      <c r="EA47" s="263" t="e">
        <f t="array" ref="EA47">INDEX($A7:$A46,MATCH(FALSE,ISBLANK(EA7:EA46),0))-INDEX($A7:$A46,MATCH("Poznań Główny",$B7:$B46,0))</f>
        <v>#N/A</v>
      </c>
      <c r="EB47" s="263" t="e">
        <f t="array" ref="EB47">INDEX($A7:$A46,MATCH(FALSE,ISBLANK(EB7:EB46),0))-INDEX($A7:$A46,MATCH("Poznań Główny",$B7:$B46,0))</f>
        <v>#N/A</v>
      </c>
      <c r="EC47" s="263" t="e">
        <f t="array" ref="EC47">INDEX($A7:$A46,MATCH(FALSE,ISBLANK(EC7:EC46),0))-INDEX($A7:$A46,MATCH("Poznań Główny",$B7:$B46,0))</f>
        <v>#N/A</v>
      </c>
      <c r="ED47" s="263" t="e">
        <f t="array" ref="ED47">INDEX($A7:$A46,MATCH(FALSE,ISBLANK(ED7:ED46),0))-INDEX($A7:$A46,MATCH("Poznań Główny",$B7:$B46,0))</f>
        <v>#N/A</v>
      </c>
      <c r="EE47" s="263" t="e">
        <f t="array" ref="EE47">INDEX($A7:$A46,MATCH(FALSE,ISBLANK(EE7:EE46),0))-INDEX($A7:$A46,MATCH("Poznań Główny",$B7:$B46,0))</f>
        <v>#N/A</v>
      </c>
      <c r="EF47" s="263" t="e">
        <f t="array" ref="EF47">INDEX($A7:$A46,MATCH(FALSE,ISBLANK(EF7:EF46),0))-INDEX($A7:$A46,MATCH("Poznań Główny",$B7:$B46,0))</f>
        <v>#N/A</v>
      </c>
      <c r="EG47" s="263" t="e">
        <f t="array" ref="EG47">INDEX($A7:$A46,MATCH(FALSE,ISBLANK(EG7:EG46),0))-INDEX($A7:$A46,MATCH("Poznań Główny",$B7:$B46,0))</f>
        <v>#N/A</v>
      </c>
      <c r="EH47" s="263" t="e">
        <f t="array" ref="EH47">INDEX($A7:$A46,MATCH(FALSE,ISBLANK(EH7:EH46),0))-INDEX($A7:$A46,MATCH("Poznań Główny",$B7:$B46,0))</f>
        <v>#N/A</v>
      </c>
      <c r="EI47" s="263" t="e">
        <f t="array" ref="EI47">INDEX($A7:$A46,MATCH(FALSE,ISBLANK(EI7:EI46),0))-INDEX($A7:$A46,MATCH("Poznań Główny",$B7:$B46,0))</f>
        <v>#N/A</v>
      </c>
      <c r="EJ47" s="263" t="e">
        <f t="array" ref="EJ47">INDEX($A7:$A46,MATCH(FALSE,ISBLANK(EJ7:EJ46),0))-INDEX($A7:$A46,MATCH("Poznań Główny",$B7:$B46,0))</f>
        <v>#N/A</v>
      </c>
      <c r="EK47" s="263" t="e">
        <f t="array" ref="EK47">INDEX($A7:$A46,MATCH(FALSE,ISBLANK(EK7:EK46),0))-INDEX($A7:$A46,MATCH("Poznań Główny",$B7:$B46,0))</f>
        <v>#N/A</v>
      </c>
      <c r="EL47" s="263" t="e">
        <f t="array" ref="EL47">INDEX($A7:$A46,MATCH(FALSE,ISBLANK(EL7:EL46),0))-INDEX($A7:$A46,MATCH("Poznań Główny",$B7:$B46,0))</f>
        <v>#N/A</v>
      </c>
      <c r="EM47" s="263" t="e">
        <f t="array" ref="EM47">INDEX($A7:$A46,MATCH(FALSE,ISBLANK(EM7:EM46),0))-INDEX($A7:$A46,MATCH("Poznań Główny",$B7:$B46,0))</f>
        <v>#N/A</v>
      </c>
      <c r="EN47" s="263" t="e">
        <f t="array" ref="EN47">INDEX($A7:$A46,MATCH(FALSE,ISBLANK(EN7:EN46),0))-INDEX($A7:$A46,MATCH("Poznań Główny",$B7:$B46,0))</f>
        <v>#N/A</v>
      </c>
      <c r="EO47" s="263" t="e">
        <f t="array" ref="EO47">INDEX($A7:$A46,MATCH(FALSE,ISBLANK(EO7:EO46),0))-INDEX($A7:$A46,MATCH("Poznań Główny",$B7:$B46,0))</f>
        <v>#N/A</v>
      </c>
      <c r="EP47" s="263" t="e">
        <f t="array" ref="EP47">INDEX($A7:$A46,MATCH(FALSE,ISBLANK(EP7:EP46),0))-INDEX($A7:$A46,MATCH("Poznań Główny",$B7:$B46,0))</f>
        <v>#N/A</v>
      </c>
      <c r="EQ47" s="263" t="e">
        <f t="array" ref="EQ47">INDEX($A7:$A46,MATCH(FALSE,ISBLANK(EQ7:EQ46),0))-INDEX($A7:$A46,MATCH("Poznań Główny",$B7:$B46,0))</f>
        <v>#N/A</v>
      </c>
      <c r="ER47" s="263" t="e">
        <f t="array" ref="ER47">INDEX($A7:$A46,MATCH(FALSE,ISBLANK(ER7:ER46),0))-INDEX($A7:$A46,MATCH("Poznań Główny",$B7:$B46,0))</f>
        <v>#N/A</v>
      </c>
      <c r="ES47" s="263" t="e">
        <f t="array" ref="ES47">INDEX($A7:$A46,MATCH(FALSE,ISBLANK(ES7:ES46),0))-INDEX($A7:$A46,MATCH("Poznań Główny",$B7:$B46,0))</f>
        <v>#N/A</v>
      </c>
      <c r="ET47" s="263" t="e">
        <f t="array" ref="ET47">INDEX($A7:$A46,MATCH(FALSE,ISBLANK(ET7:ET46),0))-INDEX($A7:$A46,MATCH("Poznań Główny",$B7:$B46,0))</f>
        <v>#N/A</v>
      </c>
      <c r="EU47" s="263" t="e">
        <f t="array" ref="EU47">INDEX($A7:$A46,MATCH(FALSE,ISBLANK(EU7:EU46),0))-INDEX($A7:$A46,MATCH("Poznań Główny",$B7:$B46,0))</f>
        <v>#N/A</v>
      </c>
      <c r="EV47" s="263" t="e">
        <f t="array" ref="EV47">INDEX($A7:$A46,MATCH(FALSE,ISBLANK(EV7:EV46),0))-INDEX($A7:$A46,MATCH("Poznań Główny",$B7:$B46,0))</f>
        <v>#N/A</v>
      </c>
      <c r="EW47" s="263" t="e">
        <f t="array" ref="EW47">INDEX($A7:$A46,MATCH(FALSE,ISBLANK(EW7:EW46),0))-INDEX($A7:$A46,MATCH("Poznań Główny",$B7:$B46,0))</f>
        <v>#N/A</v>
      </c>
      <c r="EX47" s="263" t="e">
        <f t="array" ref="EX47">INDEX($A7:$A46,MATCH(FALSE,ISBLANK(EX7:EX46),0))-INDEX($A7:$A46,MATCH("Poznań Główny",$B7:$B46,0))</f>
        <v>#N/A</v>
      </c>
      <c r="EY47" s="263" t="e">
        <f t="array" ref="EY47">INDEX($A7:$A46,MATCH(FALSE,ISBLANK(EY7:EY46),0))-INDEX($A7:$A46,MATCH("Poznań Główny",$B7:$B46,0))</f>
        <v>#N/A</v>
      </c>
      <c r="EZ47" s="263" t="e">
        <f t="array" ref="EZ47">INDEX($A7:$A46,MATCH(FALSE,ISBLANK(EZ7:EZ46),0))-INDEX($A7:$A46,MATCH("Poznań Główny",$B7:$B46,0))</f>
        <v>#N/A</v>
      </c>
      <c r="FA47" s="263" t="e">
        <f t="array" ref="FA47">INDEX($A7:$A46,MATCH(FALSE,ISBLANK(FA7:FA46),0))-INDEX($A7:$A46,MATCH("Poznań Główny",$B7:$B46,0))</f>
        <v>#N/A</v>
      </c>
      <c r="FB47" s="263" t="e">
        <f t="array" ref="FB47">INDEX($A7:$A46,MATCH(FALSE,ISBLANK(FB7:FB46),0))-INDEX($A7:$A46,MATCH("Poznań Główny",$B7:$B46,0))</f>
        <v>#N/A</v>
      </c>
      <c r="FC47" s="263" t="e">
        <f t="array" ref="FC47">INDEX($A7:$A46,MATCH(FALSE,ISBLANK(FC7:FC46),0))-INDEX($A7:$A46,MATCH("Poznań Główny",$B7:$B46,0))</f>
        <v>#N/A</v>
      </c>
      <c r="FD47" s="263" t="e">
        <f t="array" ref="FD47">INDEX($A7:$A46,MATCH(FALSE,ISBLANK(FD7:FD46),0))-INDEX($A7:$A46,MATCH("Poznań Główny",$B7:$B46,0))</f>
        <v>#N/A</v>
      </c>
      <c r="FE47" s="263" t="e">
        <f t="array" ref="FE47">INDEX($A7:$A46,MATCH(FALSE,ISBLANK(FE7:FE46),0))-INDEX($A7:$A46,MATCH("Poznań Główny",$B7:$B46,0))</f>
        <v>#N/A</v>
      </c>
      <c r="FF47" s="263" t="e">
        <f t="array" ref="FF47">INDEX($A7:$A46,MATCH(FALSE,ISBLANK(FF7:FF46),0))-INDEX($A7:$A46,MATCH("Poznań Główny",$B7:$B46,0))</f>
        <v>#N/A</v>
      </c>
      <c r="FG47" s="263" t="e">
        <f t="array" ref="FG47">INDEX($A7:$A46,MATCH(FALSE,ISBLANK(FG7:FG46),0))-INDEX($A7:$A46,MATCH("Poznań Główny",$B7:$B46,0))</f>
        <v>#N/A</v>
      </c>
      <c r="FH47" s="263" t="e">
        <f t="array" ref="FH47">INDEX($A7:$A46,MATCH(FALSE,ISBLANK(FH7:FH46),0))-INDEX($A7:$A46,MATCH("Poznań Główny",$B7:$B46,0))</f>
        <v>#N/A</v>
      </c>
      <c r="FI47" s="263" t="e">
        <f t="array" ref="FI47">INDEX($A7:$A46,MATCH(FALSE,ISBLANK(FI7:FI46),0))-INDEX($A7:$A46,MATCH("Poznań Główny",$B7:$B46,0))</f>
        <v>#N/A</v>
      </c>
      <c r="FJ47" s="263" t="e">
        <f t="array" ref="FJ47">INDEX($A7:$A46,MATCH(FALSE,ISBLANK(FJ7:FJ46),0))-INDEX($A7:$A46,MATCH("Poznań Główny",$B7:$B46,0))</f>
        <v>#N/A</v>
      </c>
      <c r="FK47" s="263" t="e">
        <f t="array" ref="FK47">INDEX($A7:$A46,MATCH(FALSE,ISBLANK(FK7:FK46),0))-INDEX($A7:$A46,MATCH("Poznań Główny",$B7:$B46,0))</f>
        <v>#N/A</v>
      </c>
      <c r="FL47" s="263" t="e">
        <f t="array" ref="FL47">INDEX($A7:$A46,MATCH(FALSE,ISBLANK(FL7:FL46),0))-INDEX($A7:$A46,MATCH("Poznań Główny",$B7:$B46,0))</f>
        <v>#N/A</v>
      </c>
      <c r="FM47" s="263" t="e">
        <f t="array" ref="FM47">INDEX($A7:$A46,MATCH(FALSE,ISBLANK(FM7:FM46),0))-INDEX($A7:$A46,MATCH("Poznań Główny",$B7:$B46,0))</f>
        <v>#N/A</v>
      </c>
      <c r="FN47" s="263" t="e">
        <f t="array" ref="FN47">INDEX($A7:$A46,MATCH(FALSE,ISBLANK(FN7:FN46),0))-INDEX($A7:$A46,MATCH("Poznań Główny",$B7:$B46,0))</f>
        <v>#N/A</v>
      </c>
      <c r="FO47" s="263" t="e">
        <f t="array" ref="FO47">INDEX($A7:$A46,MATCH(FALSE,ISBLANK(FO7:FO46),0))-INDEX($A7:$A46,MATCH("Poznań Główny",$B7:$B46,0))</f>
        <v>#N/A</v>
      </c>
      <c r="FP47" s="263" t="e">
        <f t="array" ref="FP47">INDEX($A7:$A46,MATCH(FALSE,ISBLANK(FP7:FP46),0))-INDEX($A7:$A46,MATCH("Poznań Główny",$B7:$B46,0))</f>
        <v>#N/A</v>
      </c>
      <c r="FQ47" s="263" t="e">
        <f t="array" ref="FQ47">INDEX($A7:$A46,MATCH(FALSE,ISBLANK(FQ7:FQ46),0))-INDEX($A7:$A46,MATCH("Poznań Główny",$B7:$B46,0))</f>
        <v>#N/A</v>
      </c>
      <c r="FR47" s="263" t="e">
        <f t="array" ref="FR47">INDEX($A7:$A46,MATCH(FALSE,ISBLANK(FR7:FR46),0))-INDEX($A7:$A46,MATCH("Poznań Główny",$B7:$B46,0))</f>
        <v>#N/A</v>
      </c>
      <c r="FS47" s="263" t="e">
        <f t="array" ref="FS47">INDEX($A7:$A46,MATCH(FALSE,ISBLANK(FS7:FS46),0))-INDEX($A7:$A46,MATCH("Poznań Główny",$B7:$B46,0))</f>
        <v>#N/A</v>
      </c>
      <c r="FT47" s="263" t="e">
        <f t="array" ref="FT47">INDEX($A7:$A46,MATCH(FALSE,ISBLANK(FT7:FT46),0))-INDEX($A7:$A46,MATCH("Poznań Główny",$B7:$B46,0))</f>
        <v>#N/A</v>
      </c>
      <c r="FU47" s="263" t="e">
        <f t="array" ref="FU47">INDEX($A7:$A46,MATCH(FALSE,ISBLANK(FU7:FU46),0))-INDEX($A7:$A46,MATCH("Poznań Główny",$B7:$B46,0))</f>
        <v>#N/A</v>
      </c>
      <c r="FV47" s="263" t="e">
        <f t="array" ref="FV47">INDEX($A7:$A46,MATCH(FALSE,ISBLANK(FV7:FV46),0))-INDEX($A7:$A46,MATCH("Poznań Główny",$B7:$B46,0))</f>
        <v>#N/A</v>
      </c>
      <c r="FW47" s="263" t="e">
        <f t="array" ref="FW47">INDEX($A7:$A46,MATCH(FALSE,ISBLANK(FW7:FW46),0))-INDEX($A7:$A46,MATCH("Poznań Główny",$B7:$B46,0))</f>
        <v>#N/A</v>
      </c>
      <c r="FX47" s="263" t="e">
        <f t="array" ref="FX47">INDEX($A7:$A46,MATCH(FALSE,ISBLANK(FX7:FX46),0))-INDEX($A7:$A46,MATCH("Poznań Główny",$B7:$B46,0))</f>
        <v>#N/A</v>
      </c>
      <c r="FY47" s="263" t="e">
        <f t="array" ref="FY47">INDEX($A7:$A46,MATCH(FALSE,ISBLANK(FY7:FY46),0))-INDEX($A7:$A46,MATCH("Poznań Główny",$B7:$B46,0))</f>
        <v>#N/A</v>
      </c>
      <c r="FZ47" s="263" t="e">
        <f t="array" ref="FZ47">INDEX($A7:$A46,MATCH(FALSE,ISBLANK(FZ7:FZ46),0))-INDEX($A7:$A46,MATCH("Poznań Główny",$B7:$B46,0))</f>
        <v>#N/A</v>
      </c>
      <c r="GA47" s="263" t="e">
        <f t="array" ref="GA47">INDEX($A7:$A46,MATCH(FALSE,ISBLANK(GA7:GA46),0))-INDEX($A7:$A46,MATCH("Poznań Główny",$B7:$B46,0))</f>
        <v>#N/A</v>
      </c>
      <c r="GB47" s="263" t="e">
        <f t="array" ref="GB47">INDEX($A7:$A46,MATCH(FALSE,ISBLANK(GB7:GB46),0))-INDEX($A7:$A46,MATCH("Poznań Główny",$B7:$B46,0))</f>
        <v>#N/A</v>
      </c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</row>
    <row r="48" spans="1:197" s="390" customFormat="1">
      <c r="D48" s="392">
        <f t="array" ref="D48">ABS(INDEX($A7:$A46,MATCH("Poznań Główny",$B7:$B46,0))-INDEX($A7:$A46, MAX(IF(ISBLANK(D7:D46), 0, ROW(D7:D46))) - ROW(D7:D46)+1))</f>
        <v>0</v>
      </c>
      <c r="E48" s="392">
        <f t="array" ref="E48">ABS(INDEX($A7:$A46,MATCH("Poznań Główny",$B7:$B46,0))-INDEX($A7:$A46, MAX(IF(ISBLANK(E7:E46), 0, ROW(E7:E46))) - ROW(E7:E46)+1))</f>
        <v>0</v>
      </c>
      <c r="F48" s="392">
        <f t="array" ref="F48">ABS(INDEX($A7:$A46,MATCH("Poznań Główny",$B7:$B46,0))-INDEX($A7:$A46, MAX(IF(ISBLANK(F7:F46), 0, ROW(F7:F46))) - ROW(F7:F46)+1))</f>
        <v>0</v>
      </c>
      <c r="G48" s="392">
        <f t="array" ref="G48">ABS(INDEX($A7:$A46,MATCH("Poznań Główny",$B7:$B46,0))-INDEX($A7:$A46, MAX(IF(ISBLANK(G7:G46), 0, ROW(G7:G46))) - ROW(G7:G46)+1))</f>
        <v>0</v>
      </c>
      <c r="H48" s="392">
        <f t="array" ref="H48">ABS(INDEX($A7:$A46,MATCH("Poznań Główny",$B7:$B46,0))-INDEX($A7:$A46, MAX(IF(ISBLANK(H7:H46), 0, ROW(H7:H46))) - ROW(H7:H46)+1))</f>
        <v>0</v>
      </c>
      <c r="I48" s="392">
        <f t="array" ref="I48">ABS(INDEX($A7:$A46,MATCH("Poznań Główny",$B7:$B46,0))-INDEX($A7:$A46, MAX(IF(ISBLANK(I7:I46), 0, ROW(I7:I46))) - ROW(I7:I46)+1))</f>
        <v>0</v>
      </c>
      <c r="J48" s="392">
        <f t="array" ref="J48">ABS(INDEX($A7:$A46,MATCH("Poznań Główny",$B7:$B46,0))-INDEX($A7:$A46, MAX(IF(ISBLANK(J7:J46), 0, ROW(J7:J46))) - ROW(J7:J46)+1))</f>
        <v>0</v>
      </c>
      <c r="K48" s="392">
        <f t="array" ref="K48">ABS(INDEX($A7:$A46,MATCH("Poznań Główny",$B7:$B46,0))-INDEX($A7:$A46, MAX(IF(ISBLANK(K7:K46), 0, ROW(K7:K46))) - ROW(K7:K46)+1))</f>
        <v>0</v>
      </c>
      <c r="L48" s="392">
        <f t="array" ref="L48">ABS(INDEX($A7:$A46,MATCH("Poznań Główny",$B7:$B46,0))-INDEX($A7:$A46, MAX(IF(ISBLANK(L7:L46), 0, ROW(L7:L46))) - ROW(L7:L46)+1))</f>
        <v>0</v>
      </c>
      <c r="M48" s="392">
        <f t="array" ref="M48">ABS(INDEX($A7:$A46,MATCH("Poznań Główny",$B7:$B46,0))-INDEX($A7:$A46, MAX(IF(ISBLANK(M7:M46), 0, ROW(M7:M46))) - ROW(M7:M46)+1))</f>
        <v>0</v>
      </c>
      <c r="N48" s="392">
        <f t="array" ref="N48">ABS(INDEX($A7:$A46,MATCH("Poznań Główny",$B7:$B46,0))-INDEX($A7:$A46, MAX(IF(ISBLANK(N7:N46), 0, ROW(N7:N46))) - ROW(N7:N46)+1))</f>
        <v>0</v>
      </c>
      <c r="O48" s="392">
        <f t="array" ref="O48">ABS(INDEX($A7:$A46,MATCH("Poznań Główny",$B7:$B46,0))-INDEX($A7:$A46, MAX(IF(ISBLANK(O7:O46), 0, ROW(O7:O46))) - ROW(O7:O46)+1))</f>
        <v>0</v>
      </c>
      <c r="P48" s="392">
        <f t="array" ref="P48">ABS(INDEX($A7:$A46,MATCH("Poznań Główny",$B7:$B46,0))-INDEX($A7:$A46, MAX(IF(ISBLANK(P7:P46), 0, ROW(P7:P46))) - ROW(P7:P46)+1))</f>
        <v>0</v>
      </c>
      <c r="Q48" s="392">
        <f t="array" ref="Q48">ABS(INDEX($A7:$A46,MATCH("Poznań Główny",$B7:$B46,0))-INDEX($A7:$A46, MAX(IF(ISBLANK(Q7:Q46), 0, ROW(Q7:Q46))) - ROW(Q7:Q46)+1))</f>
        <v>0</v>
      </c>
      <c r="R48" s="392">
        <f t="array" ref="R48">ABS(INDEX($A7:$A46,MATCH("Poznań Główny",$B7:$B46,0))-INDEX($A7:$A46, MAX(IF(ISBLANK(R7:R46), 0, ROW(R7:R46))) - ROW(R7:R46)+1))</f>
        <v>0</v>
      </c>
      <c r="S48" s="392">
        <f t="array" ref="S48">ABS(INDEX($A7:$A46,MATCH("Poznań Główny",$B7:$B46,0))-INDEX($A7:$A46, MAX(IF(ISBLANK(S7:S46), 0, ROW(S7:S46))) - ROW(S7:S46)+1))</f>
        <v>0</v>
      </c>
      <c r="T48" s="392">
        <f t="array" ref="T48">ABS(INDEX($A7:$A46,MATCH("Poznań Główny",$B7:$B46,0))-INDEX($A7:$A46, MAX(IF(ISBLANK(T7:T46), 0, ROW(T7:T46))) - ROW(T7:T46)+1))</f>
        <v>0</v>
      </c>
      <c r="U48" s="392">
        <f t="array" ref="U48">ABS(INDEX($A7:$A46,MATCH("Poznań Główny",$B7:$B46,0))-INDEX($A7:$A46, MAX(IF(ISBLANK(U7:U46), 0, ROW(U7:U46))) - ROW(U7:U46)+1))</f>
        <v>0</v>
      </c>
      <c r="V48" s="392">
        <f t="array" ref="V48">ABS(INDEX($A7:$A46,MATCH("Poznań Główny",$B7:$B46,0))-INDEX($A7:$A46, MAX(IF(ISBLANK(V7:V46), 0, ROW(V7:V46))) - ROW(V7:V46)+1))</f>
        <v>0</v>
      </c>
      <c r="W48" s="392">
        <f t="array" ref="W48">ABS(INDEX($A7:$A46,MATCH("Poznań Główny",$B7:$B46,0))-INDEX($A7:$A46, MAX(IF(ISBLANK(W7:W46), 0, ROW(W7:W46))) - ROW(W7:W46)+1))</f>
        <v>0</v>
      </c>
      <c r="X48" s="392">
        <f t="array" ref="X48">ABS(INDEX($A7:$A46,MATCH("Poznań Główny",$B7:$B46,0))-INDEX($A7:$A46, MAX(IF(ISBLANK(X7:X46), 0, ROW(X7:X46))) - ROW(X7:X46)+1))</f>
        <v>0</v>
      </c>
      <c r="Y48" s="392">
        <f t="array" ref="Y48">ABS(INDEX($A7:$A46,MATCH("Poznań Główny",$B7:$B46,0))-INDEX($A7:$A46, MAX(IF(ISBLANK(Y7:Y46), 0, ROW(Y7:Y46))) - ROW(Y7:Y46)+1))</f>
        <v>0</v>
      </c>
      <c r="Z48" s="392">
        <f t="array" ref="Z48">ABS(INDEX($A7:$A46,MATCH("Poznań Główny",$B7:$B46,0))-INDEX($A7:$A46, MAX(IF(ISBLANK(Z7:Z46), 0, ROW(Z7:Z46))) - ROW(Z7:Z46)+1))</f>
        <v>0</v>
      </c>
      <c r="AA48" s="392">
        <f t="array" ref="AA48">ABS(INDEX($A7:$A46,MATCH("Poznań Główny",$B7:$B46,0))-INDEX($A7:$A46, MAX(IF(ISBLANK(AA7:AA46), 0, ROW(AA7:AA46))) - ROW(AA7:AA46)+1))</f>
        <v>0</v>
      </c>
      <c r="AB48" s="392" t="e">
        <f t="array" ref="AB48">ABS(INDEX($A7:$A46,MATCH("Poznań Główny",$B7:$B46,0))-INDEX($A7:$A46, MAX(IF(ISBLANK(AB7:AB46), 0, ROW(AB7:AB46))) - ROW(AB7:AB46)+1))</f>
        <v>#VALUE!</v>
      </c>
      <c r="AC48" s="392" t="e">
        <f t="array" ref="AC48">ABS(INDEX($A7:$A46,MATCH("Poznań Główny",$B7:$B46,0))-INDEX($A7:$A46, MAX(IF(ISBLANK(AC7:AC46), 0, ROW(AC7:AC46))) - ROW(AC7:AC46)+1))</f>
        <v>#VALUE!</v>
      </c>
      <c r="AD48" s="392" t="e">
        <f t="array" ref="AD48">ABS(INDEX($A7:$A46,MATCH("Poznań Główny",$B7:$B46,0))-INDEX($A7:$A46, MAX(IF(ISBLANK(AD7:AD46), 0, ROW(AD7:AD46))) - ROW(AD7:AD46)+1))</f>
        <v>#VALUE!</v>
      </c>
      <c r="AE48" s="392" t="e">
        <f t="array" ref="AE48">ABS(INDEX($A7:$A46,MATCH("Poznań Główny",$B7:$B46,0))-INDEX($A7:$A46, MAX(IF(ISBLANK(AE7:AE46), 0, ROW(AE7:AE46))) - ROW(AE7:AE46)+1))</f>
        <v>#VALUE!</v>
      </c>
      <c r="AF48" s="392" t="e">
        <f t="array" ref="AF48">ABS(INDEX($A7:$A46,MATCH("Poznań Główny",$B7:$B46,0))-INDEX($A7:$A46, MAX(IF(ISBLANK(AF7:AF46), 0, ROW(AF7:AF46))) - ROW(AF7:AF46)+1))</f>
        <v>#VALUE!</v>
      </c>
      <c r="AG48" s="392" t="e">
        <f t="array" ref="AG48">ABS(INDEX($A7:$A46,MATCH("Poznań Główny",$B7:$B46,0))-INDEX($A7:$A46, MAX(IF(ISBLANK(AG7:AG46), 0, ROW(AG7:AG46))) - ROW(AG7:AG46)+1))</f>
        <v>#VALUE!</v>
      </c>
      <c r="AH48" s="392" t="e">
        <f t="array" ref="AH48">ABS(INDEX($A7:$A46,MATCH("Poznań Główny",$B7:$B46,0))-INDEX($A7:$A46, MAX(IF(ISBLANK(AH7:AH46), 0, ROW(AH7:AH46))) - ROW(AH7:AH46)+1))</f>
        <v>#VALUE!</v>
      </c>
      <c r="AI48" s="392" t="e">
        <f t="array" ref="AI48">ABS(INDEX($A7:$A46,MATCH("Poznań Główny",$B7:$B46,0))-INDEX($A7:$A46, MAX(IF(ISBLANK(AI7:AI46), 0, ROW(AI7:AI46))) - ROW(AI7:AI46)+1))</f>
        <v>#VALUE!</v>
      </c>
      <c r="AJ48" s="392" t="e">
        <f t="array" ref="AJ48">ABS(INDEX($A7:$A46,MATCH("Poznań Główny",$B7:$B46,0))-INDEX($A7:$A46, MAX(IF(ISBLANK(AJ7:AJ46), 0, ROW(AJ7:AJ46))) - ROW(AJ7:AJ46)+1))</f>
        <v>#VALUE!</v>
      </c>
      <c r="AK48" s="392" t="e">
        <f t="array" ref="AK48">ABS(INDEX($A7:$A46,MATCH("Poznań Główny",$B7:$B46,0))-INDEX($A7:$A46, MAX(IF(ISBLANK(AK7:AK46), 0, ROW(AK7:AK46))) - ROW(AK7:AK46)+1))</f>
        <v>#VALUE!</v>
      </c>
      <c r="AL48" s="392" t="e">
        <f t="array" ref="AL48">ABS(INDEX($A7:$A46,MATCH("Poznań Główny",$B7:$B46,0))-INDEX($A7:$A46, MAX(IF(ISBLANK(AL7:AL46), 0, ROW(AL7:AL46))) - ROW(AL7:AL46)+1))</f>
        <v>#VALUE!</v>
      </c>
      <c r="AM48" s="392" t="e">
        <f t="array" ref="AM48">ABS(INDEX($A7:$A46,MATCH("Poznań Główny",$B7:$B46,0))-INDEX($A7:$A46, MAX(IF(ISBLANK(AM7:AM46), 0, ROW(AM7:AM46))) - ROW(AM7:AM46)+1))</f>
        <v>#VALUE!</v>
      </c>
      <c r="AN48" s="392" t="e">
        <f t="array" ref="AN48">ABS(INDEX($A7:$A46,MATCH("Poznań Główny",$B7:$B46,0))-INDEX($A7:$A46, MAX(IF(ISBLANK(AN7:AN46), 0, ROW(AN7:AN46))) - ROW(AN7:AN46)+1))</f>
        <v>#VALUE!</v>
      </c>
      <c r="AO48" s="392" t="e">
        <f t="array" ref="AO48">ABS(INDEX($A7:$A46,MATCH("Poznań Główny",$B7:$B46,0))-INDEX($A7:$A46, MAX(IF(ISBLANK(AO7:AO46), 0, ROW(AO7:AO46))) - ROW(AO7:AO46)+1))</f>
        <v>#VALUE!</v>
      </c>
      <c r="AP48" s="392" t="e">
        <f t="array" ref="AP48">ABS(INDEX($A7:$A46,MATCH("Poznań Główny",$B7:$B46,0))-INDEX($A7:$A46, MAX(IF(ISBLANK(AP7:AP46), 0, ROW(AP7:AP46))) - ROW(AP7:AP46)+1))</f>
        <v>#VALUE!</v>
      </c>
      <c r="AQ48" s="392" t="e">
        <f t="array" ref="AQ48">ABS(INDEX($A7:$A46,MATCH("Poznań Główny",$B7:$B46,0))-INDEX($A7:$A46, MAX(IF(ISBLANK(AQ7:AQ46), 0, ROW(AQ7:AQ46))) - ROW(AQ7:AQ46)+1))</f>
        <v>#VALUE!</v>
      </c>
      <c r="AR48" s="392" t="e">
        <f t="array" ref="AR48">ABS(INDEX($A7:$A46,MATCH("Poznań Główny",$B7:$B46,0))-INDEX($A7:$A46, MAX(IF(ISBLANK(AR7:AR46), 0, ROW(AR7:AR46))) - ROW(AR7:AR46)+1))</f>
        <v>#VALUE!</v>
      </c>
      <c r="AS48" s="392" t="e">
        <f t="array" ref="AS48">ABS(INDEX($A7:$A46,MATCH("Poznań Główny",$B7:$B46,0))-INDEX($A7:$A46, MAX(IF(ISBLANK(AS7:AS46), 0, ROW(AS7:AS46))) - ROW(AS7:AS46)+1))</f>
        <v>#VALUE!</v>
      </c>
      <c r="AT48" s="392" t="e">
        <f t="array" ref="AT48">ABS(INDEX($A7:$A46,MATCH("Poznań Główny",$B7:$B46,0))-INDEX($A7:$A46, MAX(IF(ISBLANK(AT7:AT46), 0, ROW(AT7:AT46))) - ROW(AT7:AT46)+1))</f>
        <v>#VALUE!</v>
      </c>
      <c r="AU48" s="392" t="e">
        <f t="array" ref="AU48">ABS(INDEX($A7:$A46,MATCH("Poznań Główny",$B7:$B46,0))-INDEX($A7:$A46, MAX(IF(ISBLANK(AU7:AU46), 0, ROW(AU7:AU46))) - ROW(AU7:AU46)+1))</f>
        <v>#VALUE!</v>
      </c>
      <c r="AV48" s="392" t="e">
        <f t="array" ref="AV48">ABS(INDEX($A7:$A46,MATCH("Poznań Główny",$B7:$B46,0))-INDEX($A7:$A46, MAX(IF(ISBLANK(AV7:AV46), 0, ROW(AV7:AV46))) - ROW(AV7:AV46)+1))</f>
        <v>#VALUE!</v>
      </c>
      <c r="AW48" s="392" t="e">
        <f t="array" ref="AW48">ABS(INDEX($A7:$A46,MATCH("Poznań Główny",$B7:$B46,0))-INDEX($A7:$A46, MAX(IF(ISBLANK(AW7:AW46), 0, ROW(AW7:AW46))) - ROW(AW7:AW46)+1))</f>
        <v>#VALUE!</v>
      </c>
      <c r="AX48" s="392" t="e">
        <f t="array" ref="AX48">ABS(INDEX($A7:$A46,MATCH("Poznań Główny",$B7:$B46,0))-INDEX($A7:$A46, MAX(IF(ISBLANK(AX7:AX46), 0, ROW(AX7:AX46))) - ROW(AX7:AX46)+1))</f>
        <v>#VALUE!</v>
      </c>
      <c r="AY48" s="392" t="e">
        <f t="array" ref="AY48">ABS(INDEX($A7:$A46,MATCH("Poznań Główny",$B7:$B46,0))-INDEX($A7:$A46, MAX(IF(ISBLANK(AY7:AY46), 0, ROW(AY7:AY46))) - ROW(AY7:AY46)+1))</f>
        <v>#VALUE!</v>
      </c>
      <c r="AZ48" s="392" t="e">
        <f t="array" ref="AZ48">ABS(INDEX($A7:$A46,MATCH("Poznań Główny",$B7:$B46,0))-INDEX($A7:$A46, MAX(IF(ISBLANK(AZ7:AZ46), 0, ROW(AZ7:AZ46))) - ROW(AZ7:AZ46)+1))</f>
        <v>#VALUE!</v>
      </c>
      <c r="BA48" s="392" t="e">
        <f t="array" ref="BA48">ABS(INDEX($A7:$A46,MATCH("Poznań Główny",$B7:$B46,0))-INDEX($A7:$A46, MAX(IF(ISBLANK(BA7:BA46), 0, ROW(BA7:BA46))) - ROW(BA7:BA46)+1))</f>
        <v>#VALUE!</v>
      </c>
      <c r="BB48" s="392" t="e">
        <f t="array" ref="BB48">ABS(INDEX($A7:$A46,MATCH("Poznań Główny",$B7:$B46,0))-INDEX($A7:$A46, MAX(IF(ISBLANK(BB7:BB46), 0, ROW(BB7:BB46))) - ROW(BB7:BB46)+1))</f>
        <v>#VALUE!</v>
      </c>
      <c r="BC48" s="392" t="e">
        <f t="array" ref="BC48">ABS(INDEX($A7:$A46,MATCH("Poznań Główny",$B7:$B46,0))-INDEX($A7:$A46, MAX(IF(ISBLANK(BC7:BC46), 0, ROW(BC7:BC46))) - ROW(BC7:BC46)+1))</f>
        <v>#VALUE!</v>
      </c>
      <c r="BD48" s="392" t="e">
        <f t="array" ref="BD48">ABS(INDEX($A7:$A46,MATCH("Poznań Główny",$B7:$B46,0))-INDEX($A7:$A46, MAX(IF(ISBLANK(BD7:BD46), 0, ROW(BD7:BD46))) - ROW(BD7:BD46)+1))</f>
        <v>#VALUE!</v>
      </c>
      <c r="BE48" s="392" t="e">
        <f t="array" ref="BE48">ABS(INDEX($A7:$A46,MATCH("Poznań Główny",$B7:$B46,0))-INDEX($A7:$A46, MAX(IF(ISBLANK(BE7:BE46), 0, ROW(BE7:BE46))) - ROW(BE7:BE46)+1))</f>
        <v>#VALUE!</v>
      </c>
      <c r="BF48" s="392" t="e">
        <f t="array" ref="BF48">ABS(INDEX($A7:$A46,MATCH("Poznań Główny",$B7:$B46,0))-INDEX($A7:$A46, MAX(IF(ISBLANK(BF7:BF46), 0, ROW(BF7:BF46))) - ROW(BF7:BF46)+1))</f>
        <v>#VALUE!</v>
      </c>
      <c r="BG48" s="392" t="e">
        <f t="array" ref="BG48">ABS(INDEX($A7:$A46,MATCH("Poznań Główny",$B7:$B46,0))-INDEX($A7:$A46, MAX(IF(ISBLANK(BG7:BG46), 0, ROW(BG7:BG46))) - ROW(BG7:BG46)+1))</f>
        <v>#VALUE!</v>
      </c>
      <c r="BH48" s="392" t="e">
        <f t="array" ref="BH48">ABS(INDEX($A7:$A46,MATCH("Poznań Główny",$B7:$B46,0))-INDEX($A7:$A46, MAX(IF(ISBLANK(BH7:BH46), 0, ROW(BH7:BH46))) - ROW(BH7:BH46)+1))</f>
        <v>#VALUE!</v>
      </c>
      <c r="BI48" s="392" t="e">
        <f t="array" ref="BI48">ABS(INDEX($A7:$A46,MATCH("Poznań Główny",$B7:$B46,0))-INDEX($A7:$A46, MAX(IF(ISBLANK(BI7:BI46), 0, ROW(BI7:BI46))) - ROW(BI7:BI46)+1))</f>
        <v>#VALUE!</v>
      </c>
      <c r="BJ48" s="392" t="e">
        <f t="array" ref="BJ48">ABS(INDEX($A7:$A46,MATCH("Poznań Główny",$B7:$B46,0))-INDEX($A7:$A46, MAX(IF(ISBLANK(BJ7:BJ46), 0, ROW(BJ7:BJ46))) - ROW(BJ7:BJ46)+1))</f>
        <v>#VALUE!</v>
      </c>
      <c r="BK48" s="392" t="e">
        <f t="array" ref="BK48">ABS(INDEX($A7:$A46,MATCH("Poznań Główny",$B7:$B46,0))-INDEX($A7:$A46, MAX(IF(ISBLANK(BK7:BK46), 0, ROW(BK7:BK46))) - ROW(BK7:BK46)+1))</f>
        <v>#VALUE!</v>
      </c>
      <c r="BL48" s="392" t="e">
        <f t="array" ref="BL48">ABS(INDEX($A7:$A46,MATCH("Poznań Główny",$B7:$B46,0))-INDEX($A7:$A46, MAX(IF(ISBLANK(BL7:BL46), 0, ROW(BL7:BL46))) - ROW(BL7:BL46)+1))</f>
        <v>#VALUE!</v>
      </c>
      <c r="BM48" s="392" t="e">
        <f t="array" ref="BM48">ABS(INDEX($A7:$A46,MATCH("Poznań Główny",$B7:$B46,0))-INDEX($A7:$A46, MAX(IF(ISBLANK(BM7:BM46), 0, ROW(BM7:BM46))) - ROW(BM7:BM46)+1))</f>
        <v>#VALUE!</v>
      </c>
      <c r="BN48" s="392" t="e">
        <f t="array" ref="BN48">ABS(INDEX($A7:$A46,MATCH("Poznań Główny",$B7:$B46,0))-INDEX($A7:$A46, MAX(IF(ISBLANK(BN7:BN46), 0, ROW(BN7:BN46))) - ROW(BN7:BN46)+1))</f>
        <v>#VALUE!</v>
      </c>
      <c r="BO48" s="392" t="e">
        <f t="array" ref="BO48">ABS(INDEX($A7:$A46,MATCH("Poznań Główny",$B7:$B46,0))-INDEX($A7:$A46, MAX(IF(ISBLANK(BO7:BO46), 0, ROW(BO7:BO46))) - ROW(BO7:BO46)+1))</f>
        <v>#VALUE!</v>
      </c>
      <c r="BP48" s="392" t="e">
        <f t="array" ref="BP48">ABS(INDEX($A7:$A46,MATCH("Poznań Główny",$B7:$B46,0))-INDEX($A7:$A46, MAX(IF(ISBLANK(BP7:BP46), 0, ROW(BP7:BP46))) - ROW(BP7:BP46)+1))</f>
        <v>#VALUE!</v>
      </c>
      <c r="BQ48" s="392" t="e">
        <f t="array" ref="BQ48">ABS(INDEX($A7:$A46,MATCH("Poznań Główny",$B7:$B46,0))-INDEX($A7:$A46, MAX(IF(ISBLANK(BQ7:BQ46), 0, ROW(BQ7:BQ46))) - ROW(BQ7:BQ46)+1))</f>
        <v>#VALUE!</v>
      </c>
      <c r="BR48" s="392" t="e">
        <f t="array" ref="BR48">ABS(INDEX($A7:$A46,MATCH("Poznań Główny",$B7:$B46,0))-INDEX($A7:$A46, MAX(IF(ISBLANK(BR7:BR46), 0, ROW(BR7:BR46))) - ROW(BR7:BR46)+1))</f>
        <v>#VALUE!</v>
      </c>
      <c r="BS48" s="392" t="e">
        <f t="array" ref="BS48">ABS(INDEX($A7:$A46,MATCH("Poznań Główny",$B7:$B46,0))-INDEX($A7:$A46, MAX(IF(ISBLANK(BS7:BS46), 0, ROW(BS7:BS46))) - ROW(BS7:BS46)+1))</f>
        <v>#VALUE!</v>
      </c>
      <c r="BT48" s="392" t="e">
        <f t="array" ref="BT48">ABS(INDEX($A7:$A46,MATCH("Poznań Główny",$B7:$B46,0))-INDEX($A7:$A46, MAX(IF(ISBLANK(BT7:BT46), 0, ROW(BT7:BT46))) - ROW(BT7:BT46)+1))</f>
        <v>#VALUE!</v>
      </c>
      <c r="BU48" s="392" t="e">
        <f t="array" ref="BU48">ABS(INDEX($A7:$A46,MATCH("Poznań Główny",$B7:$B46,0))-INDEX($A7:$A46, MAX(IF(ISBLANK(BU7:BU46), 0, ROW(BU7:BU46))) - ROW(BU7:BU46)+1))</f>
        <v>#VALUE!</v>
      </c>
      <c r="BV48" s="392" t="e">
        <f t="array" ref="BV48">ABS(INDEX($A7:$A46,MATCH("Poznań Główny",$B7:$B46,0))-INDEX($A7:$A46, MAX(IF(ISBLANK(BV7:BV46), 0, ROW(BV7:BV46))) - ROW(BV7:BV46)+1))</f>
        <v>#VALUE!</v>
      </c>
      <c r="BW48" s="392" t="e">
        <f t="array" ref="BW48">ABS(INDEX($A7:$A46,MATCH("Poznań Główny",$B7:$B46,0))-INDEX($A7:$A46, MAX(IF(ISBLANK(BW7:BW46), 0, ROW(BW7:BW46))) - ROW(BW7:BW46)+1))</f>
        <v>#VALUE!</v>
      </c>
      <c r="BX48" s="392" t="e">
        <f t="array" ref="BX48">ABS(INDEX($A7:$A46,MATCH("Poznań Główny",$B7:$B46,0))-INDEX($A7:$A46, MAX(IF(ISBLANK(BX7:BX46), 0, ROW(BX7:BX46))) - ROW(BX7:BX46)+1))</f>
        <v>#VALUE!</v>
      </c>
      <c r="BY48" s="392" t="e">
        <f t="array" ref="BY48">ABS(INDEX($A7:$A46,MATCH("Poznań Główny",$B7:$B46,0))-INDEX($A7:$A46, MAX(IF(ISBLANK(BY7:BY46), 0, ROW(BY7:BY46))) - ROW(BY7:BY46)+1))</f>
        <v>#VALUE!</v>
      </c>
      <c r="BZ48" s="392" t="e">
        <f t="array" ref="BZ48">ABS(INDEX($A7:$A46,MATCH("Poznań Główny",$B7:$B46,0))-INDEX($A7:$A46, MAX(IF(ISBLANK(BZ7:BZ46), 0, ROW(BZ7:BZ46))) - ROW(BZ7:BZ46)+1))</f>
        <v>#VALUE!</v>
      </c>
      <c r="CA48" s="392" t="e">
        <f t="array" ref="CA48">ABS(INDEX($A7:$A46,MATCH("Poznań Główny",$B7:$B46,0))-INDEX($A7:$A46, MAX(IF(ISBLANK(CA7:CA46), 0, ROW(CA7:CA46))) - ROW(CA7:CA46)+1))</f>
        <v>#VALUE!</v>
      </c>
      <c r="CB48" s="392" t="e">
        <f t="array" ref="CB48">ABS(INDEX($A7:$A46,MATCH("Poznań Główny",$B7:$B46,0))-INDEX($A7:$A46, MAX(IF(ISBLANK(CB7:CB46), 0, ROW(CB7:CB46))) - ROW(CB7:CB46)+1))</f>
        <v>#VALUE!</v>
      </c>
      <c r="CC48" s="392" t="e">
        <f t="array" ref="CC48">ABS(INDEX($A7:$A46,MATCH("Poznań Główny",$B7:$B46,0))-INDEX($A7:$A46, MAX(IF(ISBLANK(CC7:CC46), 0, ROW(CC7:CC46))) - ROW(CC7:CC46)+1))</f>
        <v>#VALUE!</v>
      </c>
      <c r="CD48" s="392" t="e">
        <f t="array" ref="CD48">ABS(INDEX($A7:$A46,MATCH("Poznań Główny",$B7:$B46,0))-INDEX($A7:$A46, MAX(IF(ISBLANK(CD7:CD46), 0, ROW(CD7:CD46))) - ROW(CD7:CD46)+1))</f>
        <v>#VALUE!</v>
      </c>
      <c r="CE48" s="392" t="e">
        <f t="array" ref="CE48">ABS(INDEX($A7:$A46,MATCH("Poznań Główny",$B7:$B46,0))-INDEX($A7:$A46, MAX(IF(ISBLANK(CE7:CE46), 0, ROW(CE7:CE46))) - ROW(CE7:CE46)+1))</f>
        <v>#VALUE!</v>
      </c>
      <c r="CF48" s="392" t="e">
        <f t="array" ref="CF48">ABS(INDEX($A7:$A46,MATCH("Poznań Główny",$B7:$B46,0))-INDEX($A7:$A46, MAX(IF(ISBLANK(CF7:CF46), 0, ROW(CF7:CF46))) - ROW(CF7:CF46)+1))</f>
        <v>#VALUE!</v>
      </c>
      <c r="CG48" s="392" t="e">
        <f t="array" ref="CG48">ABS(INDEX($A7:$A46,MATCH("Poznań Główny",$B7:$B46,0))-INDEX($A7:$A46, MAX(IF(ISBLANK(CG7:CG46), 0, ROW(CG7:CG46))) - ROW(CG7:CG46)+1))</f>
        <v>#VALUE!</v>
      </c>
      <c r="CH48" s="392" t="e">
        <f t="array" ref="CH48">ABS(INDEX($A7:$A46,MATCH("Poznań Główny",$B7:$B46,0))-INDEX($A7:$A46, MAX(IF(ISBLANK(CH7:CH46), 0, ROW(CH7:CH46))) - ROW(CH7:CH46)+1))</f>
        <v>#VALUE!</v>
      </c>
      <c r="CI48" s="392" t="e">
        <f t="array" ref="CI48">ABS(INDEX($A7:$A46,MATCH("Poznań Główny",$B7:$B46,0))-INDEX($A7:$A46, MAX(IF(ISBLANK(CI7:CI46), 0, ROW(CI7:CI46))) - ROW(CI7:CI46)+1))</f>
        <v>#VALUE!</v>
      </c>
      <c r="CJ48" s="392" t="e">
        <f t="array" ref="CJ48">ABS(INDEX($A7:$A46,MATCH("Poznań Główny",$B7:$B46,0))-INDEX($A7:$A46, MAX(IF(ISBLANK(CJ7:CJ46), 0, ROW(CJ7:CJ46))) - ROW(CJ7:CJ46)+1))</f>
        <v>#VALUE!</v>
      </c>
      <c r="CK48" s="392" t="e">
        <f t="array" ref="CK48">ABS(INDEX($A7:$A46,MATCH("Poznań Główny",$B7:$B46,0))-INDEX($A7:$A46, MAX(IF(ISBLANK(CK7:CK46), 0, ROW(CK7:CK46))) - ROW(CK7:CK46)+1))</f>
        <v>#VALUE!</v>
      </c>
      <c r="CL48" s="392" t="e">
        <f t="array" ref="CL48">ABS(INDEX($A7:$A46,MATCH("Poznań Główny",$B7:$B46,0))-INDEX($A7:$A46, MAX(IF(ISBLANK(CL7:CL46), 0, ROW(CL7:CL46))) - ROW(CL7:CL46)+1))</f>
        <v>#VALUE!</v>
      </c>
      <c r="CM48" s="392">
        <f t="array" ref="CM48">ABS(INDEX($A7:$A46,MATCH("Poznań Główny",$B7:$B46,0))-INDEX($A7:$A46, MAX(IF(ISBLANK(CM7:CM46), 0, ROW(CM7:CM46))) - ROW(CM7:CM46)+1))</f>
        <v>0</v>
      </c>
      <c r="CN48" s="392"/>
      <c r="CO48" s="392"/>
      <c r="CP48" s="392"/>
      <c r="CQ48" s="392"/>
      <c r="CR48" s="392"/>
      <c r="CS48" s="392">
        <f t="array" ref="CS48">ABS(INDEX($A7:$A46,MATCH("Poznań Główny",$B7:$B46,0))-INDEX($A7:$A46, MAX(IF(ISBLANK(CS7:CS46), 0, ROW(CS7:CS46))) - ROW(CS7:CS46)+1))</f>
        <v>0</v>
      </c>
      <c r="CT48" s="392">
        <f t="array" ref="CT48">ABS(INDEX($A7:$A46,MATCH("Poznań Główny",$B7:$B46,0))-INDEX($A7:$A46, MAX(IF(ISBLANK(CT7:CT46), 0, ROW(CT7:CT46))) - ROW(CT7:CT46)+1))</f>
        <v>0</v>
      </c>
      <c r="CU48" s="392">
        <f t="array" ref="CU48">ABS(INDEX($A7:$A46,MATCH("Poznań Główny",$B7:$B46,0))-INDEX($A7:$A46, MAX(IF(ISBLANK(CU7:CU46), 0, ROW(CU7:CU46))) - ROW(CU7:CU46)+1))</f>
        <v>0</v>
      </c>
      <c r="CV48" s="392">
        <f t="array" ref="CV48">ABS(INDEX($A7:$A46,MATCH("Poznań Główny",$B7:$B46,0))-INDEX($A7:$A46, MAX(IF(ISBLANK(CV7:CV46), 0, ROW(CV7:CV46))) - ROW(CV7:CV46)+1))</f>
        <v>0</v>
      </c>
      <c r="CW48" s="392">
        <f t="array" ref="CW48">ABS(INDEX($A7:$A46,MATCH("Poznań Główny",$B7:$B46,0))-INDEX($A7:$A46, MAX(IF(ISBLANK(CW7:CW46), 0, ROW(CW7:CW46))) - ROW(CW7:CW46)+1))</f>
        <v>0</v>
      </c>
      <c r="CX48" s="392">
        <f t="array" ref="CX48">ABS(INDEX($A7:$A46,MATCH("Poznań Główny",$B7:$B46,0))-INDEX($A7:$A46, MAX(IF(ISBLANK(CX7:CX46), 0, ROW(CX7:CX46))) - ROW(CX7:CX46)+1))</f>
        <v>0</v>
      </c>
      <c r="CY48" s="392">
        <f t="array" ref="CY48">ABS(INDEX($A7:$A46,MATCH("Poznań Główny",$B7:$B46,0))-INDEX($A7:$A46, MAX(IF(ISBLANK(CY7:CY46), 0, ROW(CY7:CY46))) - ROW(CY7:CY46)+1))</f>
        <v>0</v>
      </c>
      <c r="CZ48" s="392">
        <f t="array" ref="CZ48">ABS(INDEX($A7:$A46,MATCH("Poznań Główny",$B7:$B46,0))-INDEX($A7:$A46, MAX(IF(ISBLANK(CZ7:CZ46), 0, ROW(CZ7:CZ46))) - ROW(CZ7:CZ46)+1))</f>
        <v>0</v>
      </c>
      <c r="DA48" s="392">
        <f t="array" ref="DA48">ABS(INDEX($A7:$A46,MATCH("Poznań Główny",$B7:$B46,0))-INDEX($A7:$A46, MAX(IF(ISBLANK(DA7:DA46), 0, ROW(DA7:DA46))) - ROW(DA7:DA46)+1))</f>
        <v>0</v>
      </c>
      <c r="DB48" s="392">
        <f t="array" ref="DB48">ABS(INDEX($A7:$A46,MATCH("Poznań Główny",$B7:$B46,0))-INDEX($A7:$A46, MAX(IF(ISBLANK(DB7:DB46), 0, ROW(DB7:DB46))) - ROW(DB7:DB46)+1))</f>
        <v>0</v>
      </c>
      <c r="DC48" s="392">
        <f t="array" ref="DC48">ABS(INDEX($A7:$A46,MATCH("Poznań Główny",$B7:$B46,0))-INDEX($A7:$A46, MAX(IF(ISBLANK(DC7:DC46), 0, ROW(DC7:DC46))) - ROW(DC7:DC46)+1))</f>
        <v>0</v>
      </c>
      <c r="DD48" s="392">
        <f t="array" ref="DD48">ABS(INDEX($A7:$A46,MATCH("Poznań Główny",$B7:$B46,0))-INDEX($A7:$A46, MAX(IF(ISBLANK(DD7:DD46), 0, ROW(DD7:DD46))) - ROW(DD7:DD46)+1))</f>
        <v>0</v>
      </c>
      <c r="DE48" s="392">
        <f t="array" ref="DE48">ABS(INDEX($A7:$A46,MATCH("Poznań Główny",$B7:$B46,0))-INDEX($A7:$A46, MAX(IF(ISBLANK(DE7:DE46), 0, ROW(DE7:DE46))) - ROW(DE7:DE46)+1))</f>
        <v>0</v>
      </c>
      <c r="DF48" s="392">
        <f t="array" ref="DF48">ABS(INDEX($A7:$A46,MATCH("Poznań Główny",$B7:$B46,0))-INDEX($A7:$A46, MAX(IF(ISBLANK(DF7:DF46), 0, ROW(DF7:DF46))) - ROW(DF7:DF46)+1))</f>
        <v>0</v>
      </c>
      <c r="DG48" s="392">
        <f t="array" ref="DG48">ABS(INDEX($A7:$A46,MATCH("Poznań Główny",$B7:$B46,0))-INDEX($A7:$A46, MAX(IF(ISBLANK(DG7:DG46), 0, ROW(DG7:DG46))) - ROW(DG7:DG46)+1))</f>
        <v>0</v>
      </c>
      <c r="DH48" s="392">
        <f t="array" ref="DH48">ABS(INDEX($A7:$A46,MATCH("Poznań Główny",$B7:$B46,0))-INDEX($A7:$A46, MAX(IF(ISBLANK(DH7:DH46), 0, ROW(DH7:DH46))) - ROW(DH7:DH46)+1))</f>
        <v>0</v>
      </c>
      <c r="DI48" s="392">
        <f t="array" ref="DI48">ABS(INDEX($A7:$A46,MATCH("Poznań Główny",$B7:$B46,0))-INDEX($A7:$A46, MAX(IF(ISBLANK(DI7:DI46), 0, ROW(DI7:DI46))) - ROW(DI7:DI46)+1))</f>
        <v>0</v>
      </c>
      <c r="DJ48" s="392">
        <f t="array" ref="DJ48">ABS(INDEX($A7:$A46,MATCH("Poznań Główny",$B7:$B46,0))-INDEX($A7:$A46, MAX(IF(ISBLANK(DJ7:DJ46), 0, ROW(DJ7:DJ46))) - ROW(DJ7:DJ46)+1))</f>
        <v>0</v>
      </c>
      <c r="DK48" s="392">
        <f t="array" ref="DK48">ABS(INDEX($A7:$A46,MATCH("Poznań Główny",$B7:$B46,0))-INDEX($A7:$A46, MAX(IF(ISBLANK(DK7:DK46), 0, ROW(DK7:DK46))) - ROW(DK7:DK46)+1))</f>
        <v>0</v>
      </c>
      <c r="DL48" s="392">
        <f t="array" ref="DL48">ABS(INDEX($A7:$A46,MATCH("Poznań Główny",$B7:$B46,0))-INDEX($A7:$A46, MAX(IF(ISBLANK(DL7:DL46), 0, ROW(DL7:DL46))) - ROW(DL7:DL46)+1))</f>
        <v>0</v>
      </c>
      <c r="DM48" s="392">
        <f t="array" ref="DM48">ABS(INDEX($A7:$A46,MATCH("Poznań Główny",$B7:$B46,0))-INDEX($A7:$A46, MAX(IF(ISBLANK(DM7:DM46), 0, ROW(DM7:DM46))) - ROW(DM7:DM46)+1))</f>
        <v>0</v>
      </c>
      <c r="DN48" s="392">
        <f t="array" ref="DN48">ABS(INDEX($A7:$A46,MATCH("Poznań Główny",$B7:$B46,0))-INDEX($A7:$A46, MAX(IF(ISBLANK(DN7:DN46), 0, ROW(DN7:DN46))) - ROW(DN7:DN46)+1))</f>
        <v>0</v>
      </c>
      <c r="DO48" s="392">
        <f t="array" ref="DO48">ABS(INDEX($A7:$A46,MATCH("Poznań Główny",$B7:$B46,0))-INDEX($A7:$A46, MAX(IF(ISBLANK(DO7:DO46), 0, ROW(DO7:DO46))) - ROW(DO7:DO46)+1))</f>
        <v>0</v>
      </c>
      <c r="DP48" s="392">
        <f t="array" ref="DP48">ABS(INDEX($A7:$A46,MATCH("Poznań Główny",$B7:$B46,0))-INDEX($A7:$A46, MAX(IF(ISBLANK(DP7:DP46), 0, ROW(DP7:DP46))) - ROW(DP7:DP46)+1))</f>
        <v>0</v>
      </c>
      <c r="DQ48" s="392">
        <f t="array" ref="DQ48">ABS(INDEX($A7:$A46,MATCH("Poznań Główny",$B7:$B46,0))-INDEX($A7:$A46, MAX(IF(ISBLANK(DQ7:DQ46), 0, ROW(DQ7:DQ46))) - ROW(DQ7:DQ46)+1))</f>
        <v>0</v>
      </c>
      <c r="DR48" s="392" t="e">
        <f t="array" ref="DR48">ABS(INDEX($A7:$A46,MATCH("Poznań Główny",$B7:$B46,0))-INDEX($A7:$A46, MAX(IF(ISBLANK(DR7:DR46), 0, ROW(DR7:DR46))) - ROW(DR7:DR46)+1))</f>
        <v>#VALUE!</v>
      </c>
      <c r="DS48" s="392" t="e">
        <f t="array" ref="DS48">ABS(INDEX($A7:$A46,MATCH("Poznań Główny",$B7:$B46,0))-INDEX($A7:$A46, MAX(IF(ISBLANK(DS7:DS46), 0, ROW(DS7:DS46))) - ROW(DS7:DS46)+1))</f>
        <v>#VALUE!</v>
      </c>
      <c r="DT48" s="392" t="e">
        <f t="array" ref="DT48">ABS(INDEX($A7:$A46,MATCH("Poznań Główny",$B7:$B46,0))-INDEX($A7:$A46, MAX(IF(ISBLANK(DT7:DT46), 0, ROW(DT7:DT46))) - ROW(DT7:DT46)+1))</f>
        <v>#VALUE!</v>
      </c>
      <c r="DU48" s="392" t="e">
        <f t="array" ref="DU48">ABS(INDEX($A7:$A46,MATCH("Poznań Główny",$B7:$B46,0))-INDEX($A7:$A46, MAX(IF(ISBLANK(DU7:DU46), 0, ROW(DU7:DU46))) - ROW(DU7:DU46)+1))</f>
        <v>#VALUE!</v>
      </c>
      <c r="DV48" s="392" t="e">
        <f t="array" ref="DV48">ABS(INDEX($A7:$A46,MATCH("Poznań Główny",$B7:$B46,0))-INDEX($A7:$A46, MAX(IF(ISBLANK(DV7:DV46), 0, ROW(DV7:DV46))) - ROW(DV7:DV46)+1))</f>
        <v>#VALUE!</v>
      </c>
      <c r="DW48" s="392" t="e">
        <f t="array" ref="DW48">ABS(INDEX($A7:$A46,MATCH("Poznań Główny",$B7:$B46,0))-INDEX($A7:$A46, MAX(IF(ISBLANK(DW7:DW46), 0, ROW(DW7:DW46))) - ROW(DW7:DW46)+1))</f>
        <v>#VALUE!</v>
      </c>
      <c r="DX48" s="392" t="e">
        <f t="array" ref="DX48">ABS(INDEX($A7:$A46,MATCH("Poznań Główny",$B7:$B46,0))-INDEX($A7:$A46, MAX(IF(ISBLANK(DX7:DX46), 0, ROW(DX7:DX46))) - ROW(DX7:DX46)+1))</f>
        <v>#VALUE!</v>
      </c>
      <c r="DY48" s="392" t="e">
        <f t="array" ref="DY48">ABS(INDEX($A7:$A46,MATCH("Poznań Główny",$B7:$B46,0))-INDEX($A7:$A46, MAX(IF(ISBLANK(DY7:DY46), 0, ROW(DY7:DY46))) - ROW(DY7:DY46)+1))</f>
        <v>#VALUE!</v>
      </c>
      <c r="DZ48" s="392" t="e">
        <f t="array" ref="DZ48">ABS(INDEX($A7:$A46,MATCH("Poznań Główny",$B7:$B46,0))-INDEX($A7:$A46, MAX(IF(ISBLANK(DZ7:DZ46), 0, ROW(DZ7:DZ46))) - ROW(DZ7:DZ46)+1))</f>
        <v>#VALUE!</v>
      </c>
      <c r="EA48" s="392" t="e">
        <f t="array" ref="EA48">ABS(INDEX($A7:$A46,MATCH("Poznań Główny",$B7:$B46,0))-INDEX($A7:$A46, MAX(IF(ISBLANK(EA7:EA46), 0, ROW(EA7:EA46))) - ROW(EA7:EA46)+1))</f>
        <v>#VALUE!</v>
      </c>
      <c r="EB48" s="392" t="e">
        <f t="array" ref="EB48">ABS(INDEX($A7:$A46,MATCH("Poznań Główny",$B7:$B46,0))-INDEX($A7:$A46, MAX(IF(ISBLANK(EB7:EB46), 0, ROW(EB7:EB46))) - ROW(EB7:EB46)+1))</f>
        <v>#VALUE!</v>
      </c>
      <c r="EC48" s="392" t="e">
        <f t="array" ref="EC48">ABS(INDEX($A7:$A46,MATCH("Poznań Główny",$B7:$B46,0))-INDEX($A7:$A46, MAX(IF(ISBLANK(EC7:EC46), 0, ROW(EC7:EC46))) - ROW(EC7:EC46)+1))</f>
        <v>#VALUE!</v>
      </c>
      <c r="ED48" s="392" t="e">
        <f t="array" ref="ED48">ABS(INDEX($A7:$A46,MATCH("Poznań Główny",$B7:$B46,0))-INDEX($A7:$A46, MAX(IF(ISBLANK(ED7:ED46), 0, ROW(ED7:ED46))) - ROW(ED7:ED46)+1))</f>
        <v>#VALUE!</v>
      </c>
      <c r="EE48" s="392" t="e">
        <f t="array" ref="EE48">ABS(INDEX($A7:$A46,MATCH("Poznań Główny",$B7:$B46,0))-INDEX($A7:$A46, MAX(IF(ISBLANK(EE7:EE46), 0, ROW(EE7:EE46))) - ROW(EE7:EE46)+1))</f>
        <v>#VALUE!</v>
      </c>
      <c r="EF48" s="392" t="e">
        <f t="array" ref="EF48">ABS(INDEX($A7:$A46,MATCH("Poznań Główny",$B7:$B46,0))-INDEX($A7:$A46, MAX(IF(ISBLANK(EF7:EF46), 0, ROW(EF7:EF46))) - ROW(EF7:EF46)+1))</f>
        <v>#VALUE!</v>
      </c>
      <c r="EG48" s="392" t="e">
        <f t="array" ref="EG48">ABS(INDEX($A7:$A46,MATCH("Poznań Główny",$B7:$B46,0))-INDEX($A7:$A46, MAX(IF(ISBLANK(EG7:EG46), 0, ROW(EG7:EG46))) - ROW(EG7:EG46)+1))</f>
        <v>#VALUE!</v>
      </c>
      <c r="EH48" s="392" t="e">
        <f t="array" ref="EH48">ABS(INDEX($A7:$A46,MATCH("Poznań Główny",$B7:$B46,0))-INDEX($A7:$A46, MAX(IF(ISBLANK(EH7:EH46), 0, ROW(EH7:EH46))) - ROW(EH7:EH46)+1))</f>
        <v>#VALUE!</v>
      </c>
      <c r="EI48" s="392" t="e">
        <f t="array" ref="EI48">ABS(INDEX($A7:$A46,MATCH("Poznań Główny",$B7:$B46,0))-INDEX($A7:$A46, MAX(IF(ISBLANK(EI7:EI46), 0, ROW(EI7:EI46))) - ROW(EI7:EI46)+1))</f>
        <v>#VALUE!</v>
      </c>
      <c r="EJ48" s="392" t="e">
        <f t="array" ref="EJ48">ABS(INDEX($A7:$A46,MATCH("Poznań Główny",$B7:$B46,0))-INDEX($A7:$A46, MAX(IF(ISBLANK(EJ7:EJ46), 0, ROW(EJ7:EJ46))) - ROW(EJ7:EJ46)+1))</f>
        <v>#VALUE!</v>
      </c>
      <c r="EK48" s="392" t="e">
        <f t="array" ref="EK48">ABS(INDEX($A7:$A46,MATCH("Poznań Główny",$B7:$B46,0))-INDEX($A7:$A46, MAX(IF(ISBLANK(EK7:EK46), 0, ROW(EK7:EK46))) - ROW(EK7:EK46)+1))</f>
        <v>#VALUE!</v>
      </c>
      <c r="EL48" s="392" t="e">
        <f t="array" ref="EL48">ABS(INDEX($A7:$A46,MATCH("Poznań Główny",$B7:$B46,0))-INDEX($A7:$A46, MAX(IF(ISBLANK(EL7:EL46), 0, ROW(EL7:EL46))) - ROW(EL7:EL46)+1))</f>
        <v>#VALUE!</v>
      </c>
      <c r="EM48" s="392" t="e">
        <f t="array" ref="EM48">ABS(INDEX($A7:$A46,MATCH("Poznań Główny",$B7:$B46,0))-INDEX($A7:$A46, MAX(IF(ISBLANK(EM7:EM46), 0, ROW(EM7:EM46))) - ROW(EM7:EM46)+1))</f>
        <v>#VALUE!</v>
      </c>
      <c r="EN48" s="392" t="e">
        <f t="array" ref="EN48">ABS(INDEX($A7:$A46,MATCH("Poznań Główny",$B7:$B46,0))-INDEX($A7:$A46, MAX(IF(ISBLANK(EN7:EN46), 0, ROW(EN7:EN46))) - ROW(EN7:EN46)+1))</f>
        <v>#VALUE!</v>
      </c>
      <c r="EO48" s="392" t="e">
        <f t="array" ref="EO48">ABS(INDEX($A7:$A46,MATCH("Poznań Główny",$B7:$B46,0))-INDEX($A7:$A46, MAX(IF(ISBLANK(EO7:EO46), 0, ROW(EO7:EO46))) - ROW(EO7:EO46)+1))</f>
        <v>#VALUE!</v>
      </c>
      <c r="EP48" s="392" t="e">
        <f t="array" ref="EP48">ABS(INDEX($A7:$A46,MATCH("Poznań Główny",$B7:$B46,0))-INDEX($A7:$A46, MAX(IF(ISBLANK(EP7:EP46), 0, ROW(EP7:EP46))) - ROW(EP7:EP46)+1))</f>
        <v>#VALUE!</v>
      </c>
      <c r="EQ48" s="392" t="e">
        <f t="array" ref="EQ48">ABS(INDEX($A7:$A46,MATCH("Poznań Główny",$B7:$B46,0))-INDEX($A7:$A46, MAX(IF(ISBLANK(EQ7:EQ46), 0, ROW(EQ7:EQ46))) - ROW(EQ7:EQ46)+1))</f>
        <v>#VALUE!</v>
      </c>
      <c r="ER48" s="392" t="e">
        <f t="array" ref="ER48">ABS(INDEX($A7:$A46,MATCH("Poznań Główny",$B7:$B46,0))-INDEX($A7:$A46, MAX(IF(ISBLANK(ER7:ER46), 0, ROW(ER7:ER46))) - ROW(ER7:ER46)+1))</f>
        <v>#VALUE!</v>
      </c>
      <c r="ES48" s="392" t="e">
        <f t="array" ref="ES48">ABS(INDEX($A7:$A46,MATCH("Poznań Główny",$B7:$B46,0))-INDEX($A7:$A46, MAX(IF(ISBLANK(ES7:ES46), 0, ROW(ES7:ES46))) - ROW(ES7:ES46)+1))</f>
        <v>#VALUE!</v>
      </c>
      <c r="ET48" s="392" t="e">
        <f t="array" ref="ET48">ABS(INDEX($A7:$A46,MATCH("Poznań Główny",$B7:$B46,0))-INDEX($A7:$A46, MAX(IF(ISBLANK(ET7:ET46), 0, ROW(ET7:ET46))) - ROW(ET7:ET46)+1))</f>
        <v>#VALUE!</v>
      </c>
      <c r="EU48" s="392" t="e">
        <f t="array" ref="EU48">ABS(INDEX($A7:$A46,MATCH("Poznań Główny",$B7:$B46,0))-INDEX($A7:$A46, MAX(IF(ISBLANK(EU7:EU46), 0, ROW(EU7:EU46))) - ROW(EU7:EU46)+1))</f>
        <v>#VALUE!</v>
      </c>
      <c r="EV48" s="392" t="e">
        <f t="array" ref="EV48">ABS(INDEX($A7:$A46,MATCH("Poznań Główny",$B7:$B46,0))-INDEX($A7:$A46, MAX(IF(ISBLANK(EV7:EV46), 0, ROW(EV7:EV46))) - ROW(EV7:EV46)+1))</f>
        <v>#VALUE!</v>
      </c>
      <c r="EW48" s="392" t="e">
        <f t="array" ref="EW48">ABS(INDEX($A7:$A46,MATCH("Poznań Główny",$B7:$B46,0))-INDEX($A7:$A46, MAX(IF(ISBLANK(EW7:EW46), 0, ROW(EW7:EW46))) - ROW(EW7:EW46)+1))</f>
        <v>#VALUE!</v>
      </c>
      <c r="EX48" s="392" t="e">
        <f t="array" ref="EX48">ABS(INDEX($A7:$A46,MATCH("Poznań Główny",$B7:$B46,0))-INDEX($A7:$A46, MAX(IF(ISBLANK(EX7:EX46), 0, ROW(EX7:EX46))) - ROW(EX7:EX46)+1))</f>
        <v>#VALUE!</v>
      </c>
      <c r="EY48" s="392" t="e">
        <f t="array" ref="EY48">ABS(INDEX($A7:$A46,MATCH("Poznań Główny",$B7:$B46,0))-INDEX($A7:$A46, MAX(IF(ISBLANK(EY7:EY46), 0, ROW(EY7:EY46))) - ROW(EY7:EY46)+1))</f>
        <v>#VALUE!</v>
      </c>
      <c r="EZ48" s="392" t="e">
        <f t="array" ref="EZ48">ABS(INDEX($A7:$A46,MATCH("Poznań Główny",$B7:$B46,0))-INDEX($A7:$A46, MAX(IF(ISBLANK(EZ7:EZ46), 0, ROW(EZ7:EZ46))) - ROW(EZ7:EZ46)+1))</f>
        <v>#VALUE!</v>
      </c>
      <c r="FA48" s="392" t="e">
        <f t="array" ref="FA48">ABS(INDEX($A7:$A46,MATCH("Poznań Główny",$B7:$B46,0))-INDEX($A7:$A46, MAX(IF(ISBLANK(FA7:FA46), 0, ROW(FA7:FA46))) - ROW(FA7:FA46)+1))</f>
        <v>#VALUE!</v>
      </c>
      <c r="FB48" s="392" t="e">
        <f t="array" ref="FB48">ABS(INDEX($A7:$A46,MATCH("Poznań Główny",$B7:$B46,0))-INDEX($A7:$A46, MAX(IF(ISBLANK(FB7:FB46), 0, ROW(FB7:FB46))) - ROW(FB7:FB46)+1))</f>
        <v>#VALUE!</v>
      </c>
      <c r="FC48" s="392" t="e">
        <f t="array" ref="FC48">ABS(INDEX($A7:$A46,MATCH("Poznań Główny",$B7:$B46,0))-INDEX($A7:$A46, MAX(IF(ISBLANK(FC7:FC46), 0, ROW(FC7:FC46))) - ROW(FC7:FC46)+1))</f>
        <v>#VALUE!</v>
      </c>
      <c r="FD48" s="392" t="e">
        <f t="array" ref="FD48">ABS(INDEX($A7:$A46,MATCH("Poznań Główny",$B7:$B46,0))-INDEX($A7:$A46, MAX(IF(ISBLANK(FD7:FD46), 0, ROW(FD7:FD46))) - ROW(FD7:FD46)+1))</f>
        <v>#VALUE!</v>
      </c>
      <c r="FE48" s="392" t="e">
        <f t="array" ref="FE48">ABS(INDEX($A7:$A46,MATCH("Poznań Główny",$B7:$B46,0))-INDEX($A7:$A46, MAX(IF(ISBLANK(FE7:FE46), 0, ROW(FE7:FE46))) - ROW(FE7:FE46)+1))</f>
        <v>#VALUE!</v>
      </c>
      <c r="FF48" s="392" t="e">
        <f t="array" ref="FF48">ABS(INDEX($A7:$A46,MATCH("Poznań Główny",$B7:$B46,0))-INDEX($A7:$A46, MAX(IF(ISBLANK(FF7:FF46), 0, ROW(FF7:FF46))) - ROW(FF7:FF46)+1))</f>
        <v>#VALUE!</v>
      </c>
      <c r="FG48" s="392" t="e">
        <f t="array" ref="FG48">ABS(INDEX($A7:$A46,MATCH("Poznań Główny",$B7:$B46,0))-INDEX($A7:$A46, MAX(IF(ISBLANK(FG7:FG46), 0, ROW(FG7:FG46))) - ROW(FG7:FG46)+1))</f>
        <v>#VALUE!</v>
      </c>
      <c r="FH48" s="392" t="e">
        <f t="array" ref="FH48">ABS(INDEX($A7:$A46,MATCH("Poznań Główny",$B7:$B46,0))-INDEX($A7:$A46, MAX(IF(ISBLANK(FH7:FH46), 0, ROW(FH7:FH46))) - ROW(FH7:FH46)+1))</f>
        <v>#VALUE!</v>
      </c>
      <c r="FI48" s="392" t="e">
        <f t="array" ref="FI48">ABS(INDEX($A7:$A46,MATCH("Poznań Główny",$B7:$B46,0))-INDEX($A7:$A46, MAX(IF(ISBLANK(FI7:FI46), 0, ROW(FI7:FI46))) - ROW(FI7:FI46)+1))</f>
        <v>#VALUE!</v>
      </c>
      <c r="FJ48" s="392" t="e">
        <f t="array" ref="FJ48">ABS(INDEX($A7:$A46,MATCH("Poznań Główny",$B7:$B46,0))-INDEX($A7:$A46, MAX(IF(ISBLANK(FJ7:FJ46), 0, ROW(FJ7:FJ46))) - ROW(FJ7:FJ46)+1))</f>
        <v>#VALUE!</v>
      </c>
      <c r="FK48" s="392" t="e">
        <f t="array" ref="FK48">ABS(INDEX($A7:$A46,MATCH("Poznań Główny",$B7:$B46,0))-INDEX($A7:$A46, MAX(IF(ISBLANK(FK7:FK46), 0, ROW(FK7:FK46))) - ROW(FK7:FK46)+1))</f>
        <v>#VALUE!</v>
      </c>
      <c r="FL48" s="392" t="e">
        <f t="array" ref="FL48">ABS(INDEX($A7:$A46,MATCH("Poznań Główny",$B7:$B46,0))-INDEX($A7:$A46, MAX(IF(ISBLANK(FL7:FL46), 0, ROW(FL7:FL46))) - ROW(FL7:FL46)+1))</f>
        <v>#VALUE!</v>
      </c>
      <c r="FM48" s="392" t="e">
        <f t="array" ref="FM48">ABS(INDEX($A7:$A46,MATCH("Poznań Główny",$B7:$B46,0))-INDEX($A7:$A46, MAX(IF(ISBLANK(FM7:FM46), 0, ROW(FM7:FM46))) - ROW(FM7:FM46)+1))</f>
        <v>#VALUE!</v>
      </c>
      <c r="FN48" s="392" t="e">
        <f t="array" ref="FN48">ABS(INDEX($A7:$A46,MATCH("Poznań Główny",$B7:$B46,0))-INDEX($A7:$A46, MAX(IF(ISBLANK(FN7:FN46), 0, ROW(FN7:FN46))) - ROW(FN7:FN46)+1))</f>
        <v>#VALUE!</v>
      </c>
      <c r="FO48" s="392" t="e">
        <f t="array" ref="FO48">ABS(INDEX($A7:$A46,MATCH("Poznań Główny",$B7:$B46,0))-INDEX($A7:$A46, MAX(IF(ISBLANK(FO7:FO46), 0, ROW(FO7:FO46))) - ROW(FO7:FO46)+1))</f>
        <v>#VALUE!</v>
      </c>
      <c r="FP48" s="392" t="e">
        <f t="array" ref="FP48">ABS(INDEX($A7:$A46,MATCH("Poznań Główny",$B7:$B46,0))-INDEX($A7:$A46, MAX(IF(ISBLANK(FP7:FP46), 0, ROW(FP7:FP46))) - ROW(FP7:FP46)+1))</f>
        <v>#VALUE!</v>
      </c>
      <c r="FQ48" s="392" t="e">
        <f t="array" ref="FQ48">ABS(INDEX($A7:$A46,MATCH("Poznań Główny",$B7:$B46,0))-INDEX($A7:$A46, MAX(IF(ISBLANK(FQ7:FQ46), 0, ROW(FQ7:FQ46))) - ROW(FQ7:FQ46)+1))</f>
        <v>#VALUE!</v>
      </c>
      <c r="FR48" s="392" t="e">
        <f t="array" ref="FR48">ABS(INDEX($A7:$A46,MATCH("Poznań Główny",$B7:$B46,0))-INDEX($A7:$A46, MAX(IF(ISBLANK(FR7:FR46), 0, ROW(FR7:FR46))) - ROW(FR7:FR46)+1))</f>
        <v>#VALUE!</v>
      </c>
      <c r="FS48" s="392" t="e">
        <f t="array" ref="FS48">ABS(INDEX($A7:$A46,MATCH("Poznań Główny",$B7:$B46,0))-INDEX($A7:$A46, MAX(IF(ISBLANK(FS7:FS46), 0, ROW(FS7:FS46))) - ROW(FS7:FS46)+1))</f>
        <v>#VALUE!</v>
      </c>
      <c r="FT48" s="392" t="e">
        <f t="array" ref="FT48">ABS(INDEX($A7:$A46,MATCH("Poznań Główny",$B7:$B46,0))-INDEX($A7:$A46, MAX(IF(ISBLANK(FT7:FT46), 0, ROW(FT7:FT46))) - ROW(FT7:FT46)+1))</f>
        <v>#VALUE!</v>
      </c>
      <c r="FU48" s="392" t="e">
        <f t="array" ref="FU48">ABS(INDEX($A7:$A46,MATCH("Poznań Główny",$B7:$B46,0))-INDEX($A7:$A46, MAX(IF(ISBLANK(FU7:FU46), 0, ROW(FU7:FU46))) - ROW(FU7:FU46)+1))</f>
        <v>#VALUE!</v>
      </c>
      <c r="FV48" s="392" t="e">
        <f t="array" ref="FV48">ABS(INDEX($A7:$A46,MATCH("Poznań Główny",$B7:$B46,0))-INDEX($A7:$A46, MAX(IF(ISBLANK(FV7:FV46), 0, ROW(FV7:FV46))) - ROW(FV7:FV46)+1))</f>
        <v>#VALUE!</v>
      </c>
      <c r="FW48" s="392" t="e">
        <f t="array" ref="FW48">ABS(INDEX($A7:$A46,MATCH("Poznań Główny",$B7:$B46,0))-INDEX($A7:$A46, MAX(IF(ISBLANK(FW7:FW46), 0, ROW(FW7:FW46))) - ROW(FW7:FW46)+1))</f>
        <v>#VALUE!</v>
      </c>
      <c r="FX48" s="392" t="e">
        <f t="array" ref="FX48">ABS(INDEX($A7:$A46,MATCH("Poznań Główny",$B7:$B46,0))-INDEX($A7:$A46, MAX(IF(ISBLANK(FX7:FX46), 0, ROW(FX7:FX46))) - ROW(FX7:FX46)+1))</f>
        <v>#VALUE!</v>
      </c>
      <c r="FY48" s="392" t="e">
        <f t="array" ref="FY48">ABS(INDEX($A7:$A46,MATCH("Poznań Główny",$B7:$B46,0))-INDEX($A7:$A46, MAX(IF(ISBLANK(FY7:FY46), 0, ROW(FY7:FY46))) - ROW(FY7:FY46)+1))</f>
        <v>#VALUE!</v>
      </c>
      <c r="FZ48" s="392" t="e">
        <f t="array" ref="FZ48">ABS(INDEX($A7:$A46,MATCH("Poznań Główny",$B7:$B46,0))-INDEX($A7:$A46, MAX(IF(ISBLANK(FZ7:FZ46), 0, ROW(FZ7:FZ46))) - ROW(FZ7:FZ46)+1))</f>
        <v>#VALUE!</v>
      </c>
      <c r="GA48" s="392" t="e">
        <f t="array" ref="GA48">ABS(INDEX($A7:$A46,MATCH("Poznań Główny",$B7:$B46,0))-INDEX($A7:$A46, MAX(IF(ISBLANK(GA7:GA46), 0, ROW(GA7:GA46))) - ROW(GA7:GA46)+1))</f>
        <v>#VALUE!</v>
      </c>
      <c r="GB48" s="392" t="e">
        <f t="array" ref="GB48">ABS(INDEX($A7:$A46,MATCH("Poznań Główny",$B7:$B46,0))-INDEX($A7:$A46, MAX(IF(ISBLANK(GB7:GB46), 0, ROW(GB7:GB46))) - ROW(GB7:GB46)+1))</f>
        <v>#VALUE!</v>
      </c>
    </row>
    <row r="49" spans="1:3">
      <c r="A49" s="754" t="s">
        <v>307</v>
      </c>
      <c r="B49" s="754"/>
      <c r="C49" s="754"/>
    </row>
    <row r="50" spans="1:3">
      <c r="A50" s="150" t="s">
        <v>4</v>
      </c>
      <c r="B50" s="391">
        <f>SUMIF(5:5,"PKM S1",47:47)</f>
        <v>588.16799999999978</v>
      </c>
    </row>
    <row r="51" spans="1:3">
      <c r="A51" s="150" t="s">
        <v>4</v>
      </c>
      <c r="B51" s="391">
        <f>SUMIF(5:5,"PKM S1",48:48)</f>
        <v>0</v>
      </c>
    </row>
    <row r="52" spans="1:3">
      <c r="A52" s="150" t="s">
        <v>20</v>
      </c>
      <c r="B52" s="391">
        <f>SUMIF(5:5,"PKM S6",47:47)</f>
        <v>0</v>
      </c>
    </row>
    <row r="54" spans="1:3">
      <c r="A54" t="s">
        <v>7</v>
      </c>
      <c r="B54" s="391">
        <f>SUMIF(5:5,"Regio",47:47)</f>
        <v>1482.8840000000005</v>
      </c>
    </row>
    <row r="57" spans="1:3">
      <c r="A57" s="150" t="s">
        <v>306</v>
      </c>
      <c r="B57" s="391">
        <f>SUM(B50:B56)</f>
        <v>2071.0520000000001</v>
      </c>
    </row>
  </sheetData>
  <sheetCalcPr fullCalcOnLoad="1"/>
  <mergeCells count="11">
    <mergeCell ref="CP6:CQ6"/>
    <mergeCell ref="A49:C49"/>
    <mergeCell ref="A1:B2"/>
    <mergeCell ref="CP1:CQ2"/>
    <mergeCell ref="A3:B3"/>
    <mergeCell ref="CP3:CQ3"/>
    <mergeCell ref="A4:B4"/>
    <mergeCell ref="CP4:CQ4"/>
    <mergeCell ref="A5:B5"/>
    <mergeCell ref="CP5:CQ5"/>
    <mergeCell ref="A6:B6"/>
  </mergeCells>
  <phoneticPr fontId="0" type="noConversion"/>
  <printOptions gridLines="1"/>
  <pageMargins left="0.7" right="0.7" top="0.75" bottom="0.75" header="0.3" footer="0.3"/>
  <pageSetup paperSize="9" scale="39" fitToWidth="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AE42"/>
  <sheetViews>
    <sheetView topLeftCell="M1" zoomScale="70" zoomScaleNormal="70" workbookViewId="0">
      <selection activeCell="S16" sqref="S16"/>
    </sheetView>
  </sheetViews>
  <sheetFormatPr defaultRowHeight="15"/>
  <cols>
    <col min="1" max="1" width="9.140625" style="1"/>
    <col min="2" max="2" width="15.5703125" style="416" customWidth="1"/>
    <col min="3" max="3" width="20" style="416" customWidth="1"/>
    <col min="4" max="4" width="17.140625" style="291" customWidth="1"/>
    <col min="5" max="5" width="9.140625" style="291"/>
    <col min="6" max="6" width="9.140625" style="416"/>
    <col min="7" max="7" width="17.85546875" style="416" customWidth="1"/>
    <col min="8" max="8" width="17.5703125" style="416" customWidth="1"/>
    <col min="9" max="9" width="22.7109375" style="291" customWidth="1"/>
    <col min="13" max="13" width="15.5703125" customWidth="1"/>
    <col min="14" max="14" width="20" customWidth="1"/>
    <col min="15" max="15" width="17.140625" customWidth="1"/>
    <col min="18" max="18" width="17.85546875" customWidth="1"/>
    <col min="19" max="19" width="17.5703125" customWidth="1"/>
    <col min="20" max="20" width="22.7109375" customWidth="1"/>
    <col min="24" max="24" width="15.5703125" customWidth="1"/>
    <col min="25" max="25" width="20" customWidth="1"/>
    <col min="26" max="26" width="17.140625" customWidth="1"/>
    <col min="29" max="29" width="17.85546875" customWidth="1"/>
    <col min="30" max="30" width="17.5703125" customWidth="1"/>
    <col min="31" max="31" width="22.7109375" customWidth="1"/>
  </cols>
  <sheetData>
    <row r="1" spans="1:31" ht="23.25" customHeight="1">
      <c r="A1" s="764" t="s">
        <v>325</v>
      </c>
      <c r="B1" s="765"/>
      <c r="C1" s="765"/>
      <c r="D1" s="765"/>
      <c r="E1" s="765"/>
      <c r="F1" s="765"/>
      <c r="G1" s="765"/>
      <c r="H1" s="765"/>
      <c r="I1" s="766"/>
      <c r="L1" s="764" t="s">
        <v>325</v>
      </c>
      <c r="M1" s="765"/>
      <c r="N1" s="765"/>
      <c r="O1" s="765"/>
      <c r="P1" s="765"/>
      <c r="Q1" s="765"/>
      <c r="R1" s="765"/>
      <c r="S1" s="765"/>
      <c r="T1" s="766"/>
      <c r="W1" s="764" t="s">
        <v>325</v>
      </c>
      <c r="X1" s="765"/>
      <c r="Y1" s="765"/>
      <c r="Z1" s="765"/>
      <c r="AA1" s="765"/>
      <c r="AB1" s="765"/>
      <c r="AC1" s="765"/>
      <c r="AD1" s="765"/>
      <c r="AE1" s="766"/>
    </row>
    <row r="2" spans="1:31" ht="23.25" customHeight="1">
      <c r="A2" s="489" t="s">
        <v>326</v>
      </c>
      <c r="B2" s="485" t="s">
        <v>4</v>
      </c>
      <c r="C2" s="488"/>
      <c r="D2" s="487" t="s">
        <v>332</v>
      </c>
      <c r="E2" s="767" t="s">
        <v>366</v>
      </c>
      <c r="F2" s="767"/>
      <c r="G2" s="767"/>
      <c r="H2" s="490" t="s">
        <v>327</v>
      </c>
      <c r="I2" s="486">
        <v>2015</v>
      </c>
      <c r="L2" s="489" t="s">
        <v>326</v>
      </c>
      <c r="M2" s="485" t="s">
        <v>4</v>
      </c>
      <c r="N2" s="488"/>
      <c r="O2" s="487" t="s">
        <v>332</v>
      </c>
      <c r="P2" s="767" t="s">
        <v>366</v>
      </c>
      <c r="Q2" s="767"/>
      <c r="R2" s="767"/>
      <c r="S2" s="490" t="s">
        <v>327</v>
      </c>
      <c r="T2" s="486">
        <v>2025</v>
      </c>
      <c r="W2" s="489" t="s">
        <v>326</v>
      </c>
      <c r="X2" s="485" t="s">
        <v>4</v>
      </c>
      <c r="Y2" s="488"/>
      <c r="Z2" s="487" t="s">
        <v>332</v>
      </c>
      <c r="AA2" s="767" t="s">
        <v>366</v>
      </c>
      <c r="AB2" s="767"/>
      <c r="AC2" s="767"/>
      <c r="AD2" s="490" t="s">
        <v>327</v>
      </c>
      <c r="AE2" s="486">
        <v>2040</v>
      </c>
    </row>
    <row r="3" spans="1:31" ht="18" customHeight="1">
      <c r="A3" s="768" t="s">
        <v>328</v>
      </c>
      <c r="B3" s="769"/>
      <c r="C3" s="769"/>
      <c r="D3" s="769"/>
      <c r="E3" s="422"/>
      <c r="F3" s="423"/>
      <c r="G3" s="423"/>
      <c r="H3" s="423"/>
      <c r="I3" s="422"/>
      <c r="L3" s="768" t="s">
        <v>328</v>
      </c>
      <c r="M3" s="769"/>
      <c r="N3" s="769"/>
      <c r="O3" s="769"/>
      <c r="P3" s="422"/>
      <c r="Q3" s="423"/>
      <c r="R3" s="423"/>
      <c r="S3" s="423"/>
      <c r="T3" s="422"/>
      <c r="W3" s="768" t="s">
        <v>328</v>
      </c>
      <c r="X3" s="769"/>
      <c r="Y3" s="769"/>
      <c r="Z3" s="769"/>
      <c r="AA3" s="422"/>
      <c r="AB3" s="423"/>
      <c r="AC3" s="423"/>
      <c r="AD3" s="423"/>
      <c r="AE3" s="422"/>
    </row>
    <row r="4" spans="1:31">
      <c r="A4" s="463" t="s">
        <v>322</v>
      </c>
      <c r="B4" s="464"/>
      <c r="C4" s="464"/>
      <c r="D4" s="464"/>
      <c r="E4" s="436">
        <v>4</v>
      </c>
      <c r="F4" s="417"/>
      <c r="G4" s="417"/>
      <c r="H4" s="417"/>
      <c r="I4" s="424"/>
      <c r="L4" s="463" t="s">
        <v>322</v>
      </c>
      <c r="M4" s="464"/>
      <c r="N4" s="464"/>
      <c r="O4" s="464"/>
      <c r="P4" s="436">
        <v>4</v>
      </c>
      <c r="Q4" s="417"/>
      <c r="R4" s="417"/>
      <c r="S4" s="417"/>
      <c r="T4" s="424"/>
      <c r="W4" s="463" t="s">
        <v>322</v>
      </c>
      <c r="X4" s="464"/>
      <c r="Y4" s="464"/>
      <c r="Z4" s="464"/>
      <c r="AA4" s="436">
        <v>4</v>
      </c>
      <c r="AB4" s="417"/>
      <c r="AC4" s="417"/>
      <c r="AD4" s="417"/>
      <c r="AE4" s="424"/>
    </row>
    <row r="5" spans="1:31">
      <c r="A5" s="465" t="s">
        <v>375</v>
      </c>
      <c r="B5" s="425"/>
      <c r="C5" s="425"/>
      <c r="D5" s="425"/>
      <c r="E5" s="419">
        <v>2</v>
      </c>
      <c r="F5" s="417"/>
      <c r="G5" s="417"/>
      <c r="H5" s="417"/>
      <c r="I5" s="424"/>
      <c r="L5" s="465" t="s">
        <v>375</v>
      </c>
      <c r="M5" s="425"/>
      <c r="N5" s="425"/>
      <c r="O5" s="425"/>
      <c r="P5" s="419">
        <v>2</v>
      </c>
      <c r="Q5" s="417"/>
      <c r="R5" s="417"/>
      <c r="S5" s="417"/>
      <c r="T5" s="424"/>
      <c r="W5" s="465" t="s">
        <v>375</v>
      </c>
      <c r="X5" s="425"/>
      <c r="Y5" s="425"/>
      <c r="Z5" s="425"/>
      <c r="AA5" s="419">
        <v>2</v>
      </c>
      <c r="AB5" s="417"/>
      <c r="AC5" s="417"/>
      <c r="AD5" s="417"/>
      <c r="AE5" s="424"/>
    </row>
    <row r="6" spans="1:31">
      <c r="A6" s="466" t="s">
        <v>376</v>
      </c>
      <c r="B6" s="467"/>
      <c r="C6" s="467"/>
      <c r="D6" s="467"/>
      <c r="E6" s="421">
        <v>2</v>
      </c>
      <c r="F6" s="417"/>
      <c r="G6" s="417"/>
      <c r="H6" s="417"/>
      <c r="I6" s="424"/>
      <c r="L6" s="466" t="s">
        <v>376</v>
      </c>
      <c r="M6" s="467"/>
      <c r="N6" s="467"/>
      <c r="O6" s="467"/>
      <c r="P6" s="421">
        <v>2</v>
      </c>
      <c r="Q6" s="417"/>
      <c r="R6" s="417"/>
      <c r="S6" s="417"/>
      <c r="T6" s="424"/>
      <c r="W6" s="466" t="s">
        <v>376</v>
      </c>
      <c r="X6" s="467"/>
      <c r="Y6" s="467"/>
      <c r="Z6" s="467"/>
      <c r="AA6" s="421">
        <v>2</v>
      </c>
      <c r="AB6" s="417"/>
      <c r="AC6" s="417"/>
      <c r="AD6" s="417"/>
      <c r="AE6" s="424"/>
    </row>
    <row r="7" spans="1:31">
      <c r="A7" s="435"/>
      <c r="B7" s="417"/>
      <c r="C7" s="417"/>
      <c r="D7" s="407"/>
      <c r="E7" s="425"/>
      <c r="F7" s="417"/>
      <c r="G7" s="417"/>
      <c r="H7" s="417"/>
      <c r="I7" s="424"/>
      <c r="L7" s="435"/>
      <c r="M7" s="417"/>
      <c r="N7" s="417"/>
      <c r="O7" s="407"/>
      <c r="P7" s="425"/>
      <c r="Q7" s="417"/>
      <c r="R7" s="417"/>
      <c r="S7" s="417"/>
      <c r="T7" s="424"/>
      <c r="W7" s="435"/>
      <c r="X7" s="417"/>
      <c r="Y7" s="417"/>
      <c r="Z7" s="407"/>
      <c r="AA7" s="425"/>
      <c r="AB7" s="417"/>
      <c r="AC7" s="417"/>
      <c r="AD7" s="417"/>
      <c r="AE7" s="424"/>
    </row>
    <row r="8" spans="1:31">
      <c r="A8" s="435" t="s">
        <v>329</v>
      </c>
      <c r="B8" s="417"/>
      <c r="C8" s="417"/>
      <c r="D8" s="407"/>
      <c r="E8" s="425"/>
      <c r="F8" s="417"/>
      <c r="G8" s="417"/>
      <c r="H8" s="417"/>
      <c r="I8" s="424"/>
      <c r="L8" s="435" t="s">
        <v>329</v>
      </c>
      <c r="M8" s="417"/>
      <c r="N8" s="417"/>
      <c r="O8" s="407"/>
      <c r="P8" s="425"/>
      <c r="Q8" s="417"/>
      <c r="R8" s="417"/>
      <c r="S8" s="417"/>
      <c r="T8" s="424"/>
      <c r="W8" s="435" t="s">
        <v>329</v>
      </c>
      <c r="X8" s="417"/>
      <c r="Y8" s="417"/>
      <c r="Z8" s="407"/>
      <c r="AA8" s="425"/>
      <c r="AB8" s="417"/>
      <c r="AC8" s="417"/>
      <c r="AD8" s="417"/>
      <c r="AE8" s="424"/>
    </row>
    <row r="9" spans="1:31" ht="35.25" customHeight="1">
      <c r="A9" s="770" t="s">
        <v>330</v>
      </c>
      <c r="B9" s="771"/>
      <c r="C9" s="771"/>
      <c r="D9" s="771"/>
      <c r="E9" s="771"/>
      <c r="F9" s="771"/>
      <c r="G9" s="771"/>
      <c r="H9" s="771"/>
      <c r="I9" s="772"/>
      <c r="L9" s="770" t="s">
        <v>330</v>
      </c>
      <c r="M9" s="771"/>
      <c r="N9" s="771"/>
      <c r="O9" s="771"/>
      <c r="P9" s="771"/>
      <c r="Q9" s="771"/>
      <c r="R9" s="771"/>
      <c r="S9" s="771"/>
      <c r="T9" s="772"/>
      <c r="W9" s="770" t="s">
        <v>330</v>
      </c>
      <c r="X9" s="771"/>
      <c r="Y9" s="771"/>
      <c r="Z9" s="771"/>
      <c r="AA9" s="771"/>
      <c r="AB9" s="771"/>
      <c r="AC9" s="771"/>
      <c r="AD9" s="771"/>
      <c r="AE9" s="772"/>
    </row>
    <row r="10" spans="1:31" ht="15" customHeight="1">
      <c r="A10" s="773" t="s">
        <v>333</v>
      </c>
      <c r="B10" s="774"/>
      <c r="C10" s="774"/>
      <c r="D10" s="774"/>
      <c r="E10" s="774"/>
      <c r="F10" s="774"/>
      <c r="G10" s="774"/>
      <c r="H10" s="774"/>
      <c r="I10" s="775"/>
      <c r="L10" s="773" t="s">
        <v>333</v>
      </c>
      <c r="M10" s="774"/>
      <c r="N10" s="774"/>
      <c r="O10" s="774"/>
      <c r="P10" s="774"/>
      <c r="Q10" s="774"/>
      <c r="R10" s="774"/>
      <c r="S10" s="774"/>
      <c r="T10" s="775"/>
      <c r="W10" s="773" t="s">
        <v>333</v>
      </c>
      <c r="X10" s="774"/>
      <c r="Y10" s="774"/>
      <c r="Z10" s="774"/>
      <c r="AA10" s="774"/>
      <c r="AB10" s="774"/>
      <c r="AC10" s="774"/>
      <c r="AD10" s="774"/>
      <c r="AE10" s="775"/>
    </row>
    <row r="11" spans="1:31" ht="30.75" customHeight="1">
      <c r="A11" s="773" t="s">
        <v>372</v>
      </c>
      <c r="B11" s="774"/>
      <c r="C11" s="774"/>
      <c r="D11" s="774"/>
      <c r="E11" s="774"/>
      <c r="F11" s="774"/>
      <c r="G11" s="774"/>
      <c r="H11" s="774"/>
      <c r="I11" s="775"/>
      <c r="L11" s="773" t="s">
        <v>372</v>
      </c>
      <c r="M11" s="774"/>
      <c r="N11" s="774"/>
      <c r="O11" s="774"/>
      <c r="P11" s="774"/>
      <c r="Q11" s="774"/>
      <c r="R11" s="774"/>
      <c r="S11" s="774"/>
      <c r="T11" s="775"/>
      <c r="W11" s="773" t="s">
        <v>372</v>
      </c>
      <c r="X11" s="774"/>
      <c r="Y11" s="774"/>
      <c r="Z11" s="774"/>
      <c r="AA11" s="774"/>
      <c r="AB11" s="774"/>
      <c r="AC11" s="774"/>
      <c r="AD11" s="774"/>
      <c r="AE11" s="775"/>
    </row>
    <row r="12" spans="1:31" ht="44.25" customHeight="1">
      <c r="A12" s="773" t="s">
        <v>373</v>
      </c>
      <c r="B12" s="774"/>
      <c r="C12" s="774"/>
      <c r="D12" s="774"/>
      <c r="E12" s="774"/>
      <c r="F12" s="774"/>
      <c r="G12" s="774"/>
      <c r="H12" s="774"/>
      <c r="I12" s="775"/>
      <c r="L12" s="773" t="s">
        <v>373</v>
      </c>
      <c r="M12" s="774"/>
      <c r="N12" s="774"/>
      <c r="O12" s="774"/>
      <c r="P12" s="774"/>
      <c r="Q12" s="774"/>
      <c r="R12" s="774"/>
      <c r="S12" s="774"/>
      <c r="T12" s="775"/>
      <c r="W12" s="773" t="s">
        <v>373</v>
      </c>
      <c r="X12" s="774"/>
      <c r="Y12" s="774"/>
      <c r="Z12" s="774"/>
      <c r="AA12" s="774"/>
      <c r="AB12" s="774"/>
      <c r="AC12" s="774"/>
      <c r="AD12" s="774"/>
      <c r="AE12" s="775"/>
    </row>
    <row r="13" spans="1:31" ht="44.25" customHeight="1">
      <c r="A13" s="761" t="s">
        <v>374</v>
      </c>
      <c r="B13" s="762"/>
      <c r="C13" s="762"/>
      <c r="D13" s="762"/>
      <c r="E13" s="762"/>
      <c r="F13" s="762"/>
      <c r="G13" s="762"/>
      <c r="H13" s="762"/>
      <c r="I13" s="763"/>
      <c r="L13" s="761" t="s">
        <v>374</v>
      </c>
      <c r="M13" s="762"/>
      <c r="N13" s="762"/>
      <c r="O13" s="762"/>
      <c r="P13" s="762"/>
      <c r="Q13" s="762"/>
      <c r="R13" s="762"/>
      <c r="S13" s="762"/>
      <c r="T13" s="763"/>
      <c r="W13" s="761" t="s">
        <v>374</v>
      </c>
      <c r="X13" s="762"/>
      <c r="Y13" s="762"/>
      <c r="Z13" s="762"/>
      <c r="AA13" s="762"/>
      <c r="AB13" s="762"/>
      <c r="AC13" s="762"/>
      <c r="AD13" s="762"/>
      <c r="AE13" s="763"/>
    </row>
    <row r="14" spans="1:31">
      <c r="A14" s="447"/>
      <c r="B14" s="438"/>
      <c r="C14" s="438"/>
      <c r="D14" s="480"/>
      <c r="E14" s="480"/>
      <c r="F14" s="438"/>
      <c r="G14" s="438"/>
      <c r="H14" s="438"/>
      <c r="I14" s="481"/>
      <c r="L14" s="447"/>
      <c r="M14" s="438"/>
      <c r="N14" s="438"/>
      <c r="O14" s="480"/>
      <c r="P14" s="480"/>
      <c r="Q14" s="438"/>
      <c r="R14" s="438"/>
      <c r="S14" s="438"/>
      <c r="T14" s="481"/>
      <c r="W14" s="447"/>
      <c r="X14" s="438"/>
      <c r="Y14" s="438"/>
      <c r="Z14" s="480"/>
      <c r="AA14" s="480"/>
      <c r="AB14" s="438"/>
      <c r="AC14" s="438"/>
      <c r="AD14" s="438"/>
      <c r="AE14" s="481"/>
    </row>
    <row r="15" spans="1:31">
      <c r="A15" s="426" t="s">
        <v>321</v>
      </c>
      <c r="B15" s="418" t="s">
        <v>367</v>
      </c>
      <c r="C15" s="437" t="s">
        <v>368</v>
      </c>
      <c r="D15" s="418" t="s">
        <v>320</v>
      </c>
      <c r="E15" s="407"/>
      <c r="F15" s="418" t="s">
        <v>321</v>
      </c>
      <c r="G15" s="418" t="s">
        <v>369</v>
      </c>
      <c r="H15" s="437" t="s">
        <v>370</v>
      </c>
      <c r="I15" s="427" t="s">
        <v>320</v>
      </c>
      <c r="L15" s="426" t="s">
        <v>321</v>
      </c>
      <c r="M15" s="418" t="s">
        <v>367</v>
      </c>
      <c r="N15" s="437" t="s">
        <v>368</v>
      </c>
      <c r="O15" s="418" t="s">
        <v>320</v>
      </c>
      <c r="P15" s="407"/>
      <c r="Q15" s="418" t="s">
        <v>321</v>
      </c>
      <c r="R15" s="418" t="s">
        <v>369</v>
      </c>
      <c r="S15" s="437" t="s">
        <v>370</v>
      </c>
      <c r="T15" s="427" t="s">
        <v>320</v>
      </c>
      <c r="W15" s="426" t="s">
        <v>321</v>
      </c>
      <c r="X15" s="418" t="s">
        <v>367</v>
      </c>
      <c r="Y15" s="437" t="s">
        <v>368</v>
      </c>
      <c r="Z15" s="418" t="s">
        <v>320</v>
      </c>
      <c r="AA15" s="407"/>
      <c r="AB15" s="418" t="s">
        <v>321</v>
      </c>
      <c r="AC15" s="418" t="s">
        <v>369</v>
      </c>
      <c r="AD15" s="437" t="s">
        <v>370</v>
      </c>
      <c r="AE15" s="427" t="s">
        <v>320</v>
      </c>
    </row>
    <row r="16" spans="1:31">
      <c r="A16" s="503" t="s">
        <v>371</v>
      </c>
      <c r="B16" s="500">
        <v>0.25277777777777777</v>
      </c>
      <c r="C16" s="500">
        <v>0.29930555555555555</v>
      </c>
      <c r="D16" s="492"/>
      <c r="E16" s="407"/>
      <c r="F16" s="462" t="s">
        <v>318</v>
      </c>
      <c r="G16" s="445">
        <v>0.24097222222222223</v>
      </c>
      <c r="H16" s="445">
        <v>0.29305555555555557</v>
      </c>
      <c r="I16" s="493"/>
      <c r="L16" s="503" t="s">
        <v>371</v>
      </c>
      <c r="M16" s="500">
        <v>0.25277777777777777</v>
      </c>
      <c r="N16" s="500">
        <v>0.30069444444444443</v>
      </c>
      <c r="O16" s="492"/>
      <c r="P16" s="407"/>
      <c r="Q16" s="462" t="s">
        <v>318</v>
      </c>
      <c r="R16" s="445">
        <v>0.24027777777777778</v>
      </c>
      <c r="S16" s="445">
        <v>0.29444444444444445</v>
      </c>
      <c r="T16" s="493"/>
      <c r="W16" s="503" t="s">
        <v>371</v>
      </c>
      <c r="X16" s="500">
        <v>0.25277777777777777</v>
      </c>
      <c r="Y16" s="500">
        <v>0.29930555555555555</v>
      </c>
      <c r="Z16" s="492"/>
      <c r="AA16" s="407"/>
      <c r="AB16" s="462" t="s">
        <v>318</v>
      </c>
      <c r="AC16" s="445">
        <v>0.24097222222222223</v>
      </c>
      <c r="AD16" s="445">
        <v>0.29305555555555557</v>
      </c>
      <c r="AE16" s="493"/>
    </row>
    <row r="17" spans="1:31">
      <c r="A17" s="501" t="s">
        <v>316</v>
      </c>
      <c r="B17" s="496">
        <v>0.29444444444444401</v>
      </c>
      <c r="C17" s="496">
        <v>0.34097222222222201</v>
      </c>
      <c r="D17" s="492"/>
      <c r="E17" s="407"/>
      <c r="F17" s="497" t="s">
        <v>317</v>
      </c>
      <c r="G17" s="498">
        <v>0.28263888888888888</v>
      </c>
      <c r="H17" s="498">
        <v>0.3347222222222222</v>
      </c>
      <c r="I17" s="493"/>
      <c r="L17" s="501" t="s">
        <v>316</v>
      </c>
      <c r="M17" s="496">
        <v>0.29444444444444401</v>
      </c>
      <c r="N17" s="496">
        <v>0.34236111111111112</v>
      </c>
      <c r="O17" s="492"/>
      <c r="P17" s="407"/>
      <c r="Q17" s="497" t="s">
        <v>317</v>
      </c>
      <c r="R17" s="498">
        <v>0.28194444444444444</v>
      </c>
      <c r="S17" s="498">
        <v>0.33611111111111108</v>
      </c>
      <c r="T17" s="493"/>
      <c r="W17" s="501" t="s">
        <v>316</v>
      </c>
      <c r="X17" s="496">
        <v>0.29444444444444401</v>
      </c>
      <c r="Y17" s="496">
        <v>0.34097222222222201</v>
      </c>
      <c r="Z17" s="492"/>
      <c r="AA17" s="407"/>
      <c r="AB17" s="497" t="s">
        <v>317</v>
      </c>
      <c r="AC17" s="498">
        <v>0.28263888888888888</v>
      </c>
      <c r="AD17" s="498">
        <v>0.3347222222222222</v>
      </c>
      <c r="AE17" s="493"/>
    </row>
    <row r="18" spans="1:31">
      <c r="A18" s="454" t="s">
        <v>318</v>
      </c>
      <c r="B18" s="445">
        <v>0.33611111111111108</v>
      </c>
      <c r="C18" s="445">
        <v>0.38263888888888892</v>
      </c>
      <c r="D18" s="492"/>
      <c r="E18" s="407"/>
      <c r="F18" s="499" t="s">
        <v>371</v>
      </c>
      <c r="G18" s="500">
        <v>0.32430555555555601</v>
      </c>
      <c r="H18" s="500">
        <v>0.37638888888888899</v>
      </c>
      <c r="I18" s="493"/>
      <c r="L18" s="454" t="s">
        <v>318</v>
      </c>
      <c r="M18" s="445">
        <v>0.33611111111111108</v>
      </c>
      <c r="N18" s="445">
        <v>0.3840277777777778</v>
      </c>
      <c r="O18" s="492"/>
      <c r="P18" s="407"/>
      <c r="Q18" s="499" t="s">
        <v>371</v>
      </c>
      <c r="R18" s="500">
        <v>0.32361111111111113</v>
      </c>
      <c r="S18" s="500">
        <v>0.37777777777777777</v>
      </c>
      <c r="T18" s="493"/>
      <c r="W18" s="454" t="s">
        <v>318</v>
      </c>
      <c r="X18" s="445">
        <v>0.33611111111111108</v>
      </c>
      <c r="Y18" s="445">
        <v>0.38263888888888892</v>
      </c>
      <c r="Z18" s="492"/>
      <c r="AA18" s="407"/>
      <c r="AB18" s="499" t="s">
        <v>371</v>
      </c>
      <c r="AC18" s="500">
        <v>0.32430555555555601</v>
      </c>
      <c r="AD18" s="500">
        <v>0.37638888888888899</v>
      </c>
      <c r="AE18" s="493"/>
    </row>
    <row r="19" spans="1:31">
      <c r="A19" s="502" t="s">
        <v>317</v>
      </c>
      <c r="B19" s="498">
        <v>0.37777777777777777</v>
      </c>
      <c r="C19" s="498">
        <v>0.42430555555555555</v>
      </c>
      <c r="D19" s="492"/>
      <c r="E19" s="407"/>
      <c r="F19" s="495" t="s">
        <v>316</v>
      </c>
      <c r="G19" s="496">
        <v>0.36597222222222198</v>
      </c>
      <c r="H19" s="496">
        <v>0.41805555555555601</v>
      </c>
      <c r="I19" s="493"/>
      <c r="L19" s="502" t="s">
        <v>317</v>
      </c>
      <c r="M19" s="498">
        <v>0.37777777777777777</v>
      </c>
      <c r="N19" s="498">
        <v>0.42569444444444443</v>
      </c>
      <c r="O19" s="492"/>
      <c r="P19" s="407"/>
      <c r="Q19" s="495" t="s">
        <v>316</v>
      </c>
      <c r="R19" s="496">
        <v>0.36527777777777781</v>
      </c>
      <c r="S19" s="496">
        <v>0.41944444444444445</v>
      </c>
      <c r="T19" s="493"/>
      <c r="W19" s="502" t="s">
        <v>317</v>
      </c>
      <c r="X19" s="498">
        <v>0.37777777777777777</v>
      </c>
      <c r="Y19" s="498">
        <v>0.42430555555555555</v>
      </c>
      <c r="Z19" s="492"/>
      <c r="AA19" s="407"/>
      <c r="AB19" s="495" t="s">
        <v>316</v>
      </c>
      <c r="AC19" s="496">
        <v>0.36597222222222198</v>
      </c>
      <c r="AD19" s="496">
        <v>0.41805555555555601</v>
      </c>
      <c r="AE19" s="493"/>
    </row>
    <row r="20" spans="1:31">
      <c r="A20" s="501" t="s">
        <v>316</v>
      </c>
      <c r="B20" s="496">
        <v>0.46111111111111108</v>
      </c>
      <c r="C20" s="496">
        <v>0.50763888888888886</v>
      </c>
      <c r="D20" s="492"/>
      <c r="E20" s="407"/>
      <c r="F20" s="497" t="s">
        <v>317</v>
      </c>
      <c r="G20" s="498">
        <v>0.44930555555555557</v>
      </c>
      <c r="H20" s="498">
        <v>0.50138888888888888</v>
      </c>
      <c r="I20" s="493"/>
      <c r="L20" s="501" t="s">
        <v>316</v>
      </c>
      <c r="M20" s="496">
        <v>0.46111111111111108</v>
      </c>
      <c r="N20" s="496">
        <v>0.50902777777777775</v>
      </c>
      <c r="O20" s="492"/>
      <c r="P20" s="407"/>
      <c r="Q20" s="497" t="s">
        <v>317</v>
      </c>
      <c r="R20" s="498">
        <v>0.44861111111111113</v>
      </c>
      <c r="S20" s="498">
        <v>0.50277777777777777</v>
      </c>
      <c r="T20" s="493"/>
      <c r="W20" s="501" t="s">
        <v>316</v>
      </c>
      <c r="X20" s="496">
        <v>0.46111111111111108</v>
      </c>
      <c r="Y20" s="496">
        <v>0.50763888888888886</v>
      </c>
      <c r="Z20" s="492"/>
      <c r="AA20" s="407"/>
      <c r="AB20" s="497" t="s">
        <v>317</v>
      </c>
      <c r="AC20" s="498">
        <v>0.44930555555555557</v>
      </c>
      <c r="AD20" s="498">
        <v>0.50138888888888888</v>
      </c>
      <c r="AE20" s="493"/>
    </row>
    <row r="21" spans="1:31">
      <c r="A21" s="502" t="s">
        <v>317</v>
      </c>
      <c r="B21" s="498">
        <v>0.5444444444444444</v>
      </c>
      <c r="C21" s="498">
        <v>0.59097222222222301</v>
      </c>
      <c r="D21" s="492"/>
      <c r="E21" s="407"/>
      <c r="F21" s="495" t="s">
        <v>316</v>
      </c>
      <c r="G21" s="496">
        <v>0.53263888888888888</v>
      </c>
      <c r="H21" s="496">
        <v>0.58472222222222225</v>
      </c>
      <c r="I21" s="493"/>
      <c r="L21" s="502" t="s">
        <v>317</v>
      </c>
      <c r="M21" s="498">
        <v>0.5444444444444444</v>
      </c>
      <c r="N21" s="498">
        <v>0.59236111111111112</v>
      </c>
      <c r="O21" s="492"/>
      <c r="P21" s="407"/>
      <c r="Q21" s="495" t="s">
        <v>316</v>
      </c>
      <c r="R21" s="496">
        <v>0.53194444444444444</v>
      </c>
      <c r="S21" s="496">
        <v>0.58611111111111114</v>
      </c>
      <c r="T21" s="493"/>
      <c r="W21" s="502" t="s">
        <v>317</v>
      </c>
      <c r="X21" s="498">
        <v>0.5444444444444444</v>
      </c>
      <c r="Y21" s="498">
        <v>0.59097222222222301</v>
      </c>
      <c r="Z21" s="492"/>
      <c r="AA21" s="407"/>
      <c r="AB21" s="495" t="s">
        <v>316</v>
      </c>
      <c r="AC21" s="496">
        <v>0.53263888888888888</v>
      </c>
      <c r="AD21" s="496">
        <v>0.58472222222222225</v>
      </c>
      <c r="AE21" s="493"/>
    </row>
    <row r="22" spans="1:31">
      <c r="A22" s="501" t="s">
        <v>316</v>
      </c>
      <c r="B22" s="496">
        <v>0.62777777777777777</v>
      </c>
      <c r="C22" s="496">
        <v>0.67430555555555505</v>
      </c>
      <c r="D22" s="492"/>
      <c r="E22" s="407"/>
      <c r="F22" s="497" t="s">
        <v>317</v>
      </c>
      <c r="G22" s="498">
        <v>0.61597222222222303</v>
      </c>
      <c r="H22" s="498">
        <v>0.66805555555555596</v>
      </c>
      <c r="I22" s="493"/>
      <c r="L22" s="501" t="s">
        <v>316</v>
      </c>
      <c r="M22" s="496">
        <v>0.62777777777777777</v>
      </c>
      <c r="N22" s="496">
        <v>0.67569444444444438</v>
      </c>
      <c r="O22" s="492"/>
      <c r="P22" s="407"/>
      <c r="Q22" s="497" t="s">
        <v>317</v>
      </c>
      <c r="R22" s="498">
        <v>0.61527777777777781</v>
      </c>
      <c r="S22" s="498">
        <v>0.6694444444444444</v>
      </c>
      <c r="T22" s="493"/>
      <c r="W22" s="501" t="s">
        <v>316</v>
      </c>
      <c r="X22" s="496">
        <v>0.62777777777777777</v>
      </c>
      <c r="Y22" s="496">
        <v>0.67430555555555505</v>
      </c>
      <c r="Z22" s="492"/>
      <c r="AA22" s="407"/>
      <c r="AB22" s="497" t="s">
        <v>317</v>
      </c>
      <c r="AC22" s="498">
        <v>0.61597222222222303</v>
      </c>
      <c r="AD22" s="498">
        <v>0.66805555555555596</v>
      </c>
      <c r="AE22" s="493"/>
    </row>
    <row r="23" spans="1:31">
      <c r="A23" s="503" t="s">
        <v>371</v>
      </c>
      <c r="B23" s="500">
        <v>0.6694444444444444</v>
      </c>
      <c r="C23" s="500">
        <v>0.71597222222222223</v>
      </c>
      <c r="D23" s="492"/>
      <c r="E23" s="407"/>
      <c r="F23" s="462" t="s">
        <v>318</v>
      </c>
      <c r="G23" s="445">
        <v>0.65763888888888888</v>
      </c>
      <c r="H23" s="445">
        <v>0.70972222222222225</v>
      </c>
      <c r="I23" s="493"/>
      <c r="L23" s="503" t="s">
        <v>371</v>
      </c>
      <c r="M23" s="500">
        <v>0.6694444444444444</v>
      </c>
      <c r="N23" s="500">
        <v>0.71736111111111101</v>
      </c>
      <c r="O23" s="492"/>
      <c r="P23" s="407"/>
      <c r="Q23" s="462" t="s">
        <v>318</v>
      </c>
      <c r="R23" s="445">
        <v>0.65694444444444444</v>
      </c>
      <c r="S23" s="445">
        <v>0.71111111111111114</v>
      </c>
      <c r="T23" s="493"/>
      <c r="W23" s="503" t="s">
        <v>371</v>
      </c>
      <c r="X23" s="500">
        <v>0.6694444444444444</v>
      </c>
      <c r="Y23" s="500">
        <v>0.71597222222222223</v>
      </c>
      <c r="Z23" s="492"/>
      <c r="AA23" s="407"/>
      <c r="AB23" s="462" t="s">
        <v>318</v>
      </c>
      <c r="AC23" s="445">
        <v>0.65763888888888888</v>
      </c>
      <c r="AD23" s="445">
        <v>0.70972222222222225</v>
      </c>
      <c r="AE23" s="493"/>
    </row>
    <row r="24" spans="1:31">
      <c r="A24" s="502" t="s">
        <v>317</v>
      </c>
      <c r="B24" s="498">
        <v>0.71111111111111114</v>
      </c>
      <c r="C24" s="498">
        <v>0.75763888888888886</v>
      </c>
      <c r="D24" s="492"/>
      <c r="E24" s="407"/>
      <c r="F24" s="495" t="s">
        <v>316</v>
      </c>
      <c r="G24" s="496">
        <v>0.69930555555555496</v>
      </c>
      <c r="H24" s="496">
        <v>0.75138888888888899</v>
      </c>
      <c r="I24" s="493"/>
      <c r="L24" s="502" t="s">
        <v>317</v>
      </c>
      <c r="M24" s="498">
        <v>0.71111111111111114</v>
      </c>
      <c r="N24" s="498">
        <v>0.75902777777777775</v>
      </c>
      <c r="O24" s="492"/>
      <c r="P24" s="407"/>
      <c r="Q24" s="495" t="s">
        <v>316</v>
      </c>
      <c r="R24" s="496">
        <v>0.69861111111111107</v>
      </c>
      <c r="S24" s="496">
        <v>0.75277777777777777</v>
      </c>
      <c r="T24" s="493"/>
      <c r="W24" s="502" t="s">
        <v>317</v>
      </c>
      <c r="X24" s="498">
        <v>0.71111111111111114</v>
      </c>
      <c r="Y24" s="498">
        <v>0.75763888888888886</v>
      </c>
      <c r="Z24" s="492"/>
      <c r="AA24" s="407"/>
      <c r="AB24" s="495" t="s">
        <v>316</v>
      </c>
      <c r="AC24" s="496">
        <v>0.69930555555555496</v>
      </c>
      <c r="AD24" s="496">
        <v>0.75138888888888899</v>
      </c>
      <c r="AE24" s="493"/>
    </row>
    <row r="25" spans="1:31">
      <c r="A25" s="454" t="s">
        <v>318</v>
      </c>
      <c r="B25" s="445">
        <v>0.75277777777777777</v>
      </c>
      <c r="C25" s="445">
        <v>0.7993055555555556</v>
      </c>
      <c r="D25" s="492"/>
      <c r="E25" s="407"/>
      <c r="F25" s="499" t="s">
        <v>371</v>
      </c>
      <c r="G25" s="500">
        <v>0.74097222222222225</v>
      </c>
      <c r="H25" s="500">
        <v>0.79305555555555562</v>
      </c>
      <c r="I25" s="493"/>
      <c r="L25" s="454" t="s">
        <v>318</v>
      </c>
      <c r="M25" s="445">
        <v>0.75277777777777777</v>
      </c>
      <c r="N25" s="445">
        <v>0.80069444444444438</v>
      </c>
      <c r="O25" s="492"/>
      <c r="P25" s="407"/>
      <c r="Q25" s="499" t="s">
        <v>371</v>
      </c>
      <c r="R25" s="500">
        <v>0.7402777777777777</v>
      </c>
      <c r="S25" s="500">
        <v>0.7944444444444444</v>
      </c>
      <c r="T25" s="493"/>
      <c r="W25" s="454" t="s">
        <v>318</v>
      </c>
      <c r="X25" s="445">
        <v>0.75277777777777777</v>
      </c>
      <c r="Y25" s="445">
        <v>0.7993055555555556</v>
      </c>
      <c r="Z25" s="492"/>
      <c r="AA25" s="407"/>
      <c r="AB25" s="499" t="s">
        <v>371</v>
      </c>
      <c r="AC25" s="500">
        <v>0.74097222222222225</v>
      </c>
      <c r="AD25" s="500">
        <v>0.79305555555555562</v>
      </c>
      <c r="AE25" s="493"/>
    </row>
    <row r="26" spans="1:31">
      <c r="A26" s="501" t="s">
        <v>316</v>
      </c>
      <c r="B26" s="496">
        <v>0.7944444444444444</v>
      </c>
      <c r="C26" s="496">
        <v>0.84097222222222223</v>
      </c>
      <c r="D26" s="492"/>
      <c r="E26" s="407"/>
      <c r="F26" s="497" t="s">
        <v>317</v>
      </c>
      <c r="G26" s="498">
        <v>0.78263888888888899</v>
      </c>
      <c r="H26" s="498">
        <v>0.83472222222222225</v>
      </c>
      <c r="I26" s="493"/>
      <c r="L26" s="501" t="s">
        <v>316</v>
      </c>
      <c r="M26" s="496">
        <v>0.7944444444444444</v>
      </c>
      <c r="N26" s="496">
        <v>0.84236111111111101</v>
      </c>
      <c r="O26" s="492"/>
      <c r="P26" s="407"/>
      <c r="Q26" s="497" t="s">
        <v>317</v>
      </c>
      <c r="R26" s="498">
        <v>0.78194444444444444</v>
      </c>
      <c r="S26" s="498">
        <v>0.83611111111111114</v>
      </c>
      <c r="T26" s="493"/>
      <c r="W26" s="501" t="s">
        <v>316</v>
      </c>
      <c r="X26" s="496">
        <v>0.7944444444444444</v>
      </c>
      <c r="Y26" s="496">
        <v>0.84097222222222223</v>
      </c>
      <c r="Z26" s="492"/>
      <c r="AA26" s="407"/>
      <c r="AB26" s="497" t="s">
        <v>317</v>
      </c>
      <c r="AC26" s="498">
        <v>0.78263888888888899</v>
      </c>
      <c r="AD26" s="498">
        <v>0.83472222222222225</v>
      </c>
      <c r="AE26" s="493"/>
    </row>
    <row r="27" spans="1:31">
      <c r="A27" s="505" t="s">
        <v>317</v>
      </c>
      <c r="B27" s="506">
        <v>0.87777777777777777</v>
      </c>
      <c r="C27" s="506">
        <v>0.9243055555555556</v>
      </c>
      <c r="D27" s="504"/>
      <c r="E27" s="420"/>
      <c r="F27" s="507" t="s">
        <v>316</v>
      </c>
      <c r="G27" s="508">
        <v>0.86597222222222225</v>
      </c>
      <c r="H27" s="508">
        <v>0.91805555555555562</v>
      </c>
      <c r="I27" s="494"/>
      <c r="L27" s="505" t="s">
        <v>317</v>
      </c>
      <c r="M27" s="506">
        <v>0.87777777777777777</v>
      </c>
      <c r="N27" s="506">
        <v>0.92569444444444438</v>
      </c>
      <c r="O27" s="504"/>
      <c r="P27" s="420"/>
      <c r="Q27" s="507" t="s">
        <v>316</v>
      </c>
      <c r="R27" s="508">
        <v>0.8652777777777777</v>
      </c>
      <c r="S27" s="508">
        <v>0.9194444444444444</v>
      </c>
      <c r="T27" s="494"/>
      <c r="W27" s="505" t="s">
        <v>317</v>
      </c>
      <c r="X27" s="506">
        <v>0.87777777777777777</v>
      </c>
      <c r="Y27" s="506">
        <v>0.9243055555555556</v>
      </c>
      <c r="Z27" s="504"/>
      <c r="AA27" s="420"/>
      <c r="AB27" s="507" t="s">
        <v>316</v>
      </c>
      <c r="AC27" s="508">
        <v>0.86597222222222225</v>
      </c>
      <c r="AD27" s="508">
        <v>0.91805555555555562</v>
      </c>
      <c r="AE27" s="494"/>
    </row>
    <row r="28" spans="1:31">
      <c r="A28" s="417"/>
      <c r="B28" s="491"/>
      <c r="C28" s="491"/>
      <c r="D28" s="492"/>
      <c r="E28" s="407"/>
      <c r="F28" s="417"/>
      <c r="G28" s="491"/>
      <c r="H28" s="491"/>
      <c r="I28" s="492"/>
    </row>
    <row r="29" spans="1:31">
      <c r="A29" s="417"/>
      <c r="B29" s="491"/>
      <c r="C29" s="491"/>
      <c r="D29" s="492"/>
      <c r="E29" s="407"/>
      <c r="F29" s="417"/>
      <c r="G29" s="491"/>
      <c r="H29" s="491"/>
      <c r="I29" s="492"/>
    </row>
    <row r="30" spans="1:31">
      <c r="A30" s="417"/>
      <c r="B30" s="491"/>
      <c r="C30" s="491"/>
      <c r="D30" s="492"/>
      <c r="E30" s="407"/>
      <c r="F30" s="417"/>
      <c r="G30" s="491"/>
      <c r="H30" s="491"/>
      <c r="I30" s="492"/>
    </row>
    <row r="31" spans="1:31">
      <c r="A31" s="417"/>
      <c r="B31" s="491"/>
      <c r="C31" s="491"/>
      <c r="D31" s="492"/>
      <c r="E31" s="407"/>
      <c r="F31" s="417"/>
      <c r="G31" s="491"/>
      <c r="H31" s="491"/>
      <c r="I31" s="492"/>
    </row>
    <row r="32" spans="1:31">
      <c r="A32" s="417"/>
      <c r="B32" s="491"/>
      <c r="C32" s="491"/>
      <c r="D32" s="492"/>
      <c r="E32" s="407"/>
      <c r="F32" s="417"/>
      <c r="G32" s="491"/>
      <c r="H32" s="491"/>
      <c r="I32" s="492"/>
    </row>
    <row r="33" spans="1:9">
      <c r="A33" s="417"/>
      <c r="B33" s="491"/>
      <c r="C33" s="491"/>
      <c r="D33" s="492"/>
      <c r="E33" s="407"/>
      <c r="F33" s="417"/>
      <c r="G33" s="491"/>
      <c r="H33" s="491"/>
      <c r="I33" s="492"/>
    </row>
    <row r="34" spans="1:9">
      <c r="A34" s="417"/>
      <c r="B34" s="491"/>
      <c r="C34" s="491"/>
      <c r="D34" s="492"/>
      <c r="E34" s="407"/>
      <c r="F34" s="417"/>
      <c r="G34" s="491"/>
      <c r="H34" s="491"/>
      <c r="I34" s="492"/>
    </row>
    <row r="35" spans="1:9">
      <c r="A35" s="417"/>
      <c r="B35" s="491"/>
      <c r="C35" s="491"/>
      <c r="D35" s="492"/>
      <c r="E35" s="407"/>
      <c r="F35" s="417"/>
      <c r="G35" s="491"/>
      <c r="H35" s="491"/>
      <c r="I35" s="492"/>
    </row>
    <row r="36" spans="1:9">
      <c r="A36" s="417"/>
      <c r="B36" s="491"/>
      <c r="C36" s="491"/>
      <c r="D36" s="492"/>
      <c r="E36" s="407"/>
      <c r="F36" s="417"/>
      <c r="G36" s="491"/>
      <c r="H36" s="491"/>
      <c r="I36" s="492"/>
    </row>
    <row r="37" spans="1:9">
      <c r="A37" s="417"/>
      <c r="B37" s="491"/>
      <c r="C37" s="491"/>
      <c r="D37" s="492"/>
      <c r="E37" s="407"/>
      <c r="F37" s="417"/>
      <c r="G37" s="491"/>
      <c r="H37" s="491"/>
      <c r="I37" s="492"/>
    </row>
    <row r="38" spans="1:9">
      <c r="A38" s="417"/>
      <c r="B38" s="491"/>
      <c r="C38" s="491"/>
      <c r="D38" s="492"/>
      <c r="E38" s="407"/>
      <c r="F38" s="417"/>
      <c r="G38" s="491"/>
      <c r="H38" s="491"/>
      <c r="I38" s="492"/>
    </row>
    <row r="39" spans="1:9">
      <c r="A39" s="417"/>
      <c r="B39" s="491"/>
      <c r="C39" s="491"/>
      <c r="D39" s="492"/>
      <c r="E39" s="407"/>
      <c r="F39" s="417"/>
      <c r="G39" s="491"/>
      <c r="H39" s="491"/>
      <c r="I39" s="492"/>
    </row>
    <row r="40" spans="1:9">
      <c r="A40" s="417"/>
      <c r="B40" s="491"/>
      <c r="C40" s="491"/>
      <c r="D40" s="492"/>
      <c r="E40" s="407"/>
      <c r="F40" s="417"/>
      <c r="G40" s="491"/>
      <c r="H40" s="491"/>
      <c r="I40" s="492"/>
    </row>
    <row r="41" spans="1:9">
      <c r="A41" s="417"/>
      <c r="B41" s="491"/>
      <c r="C41" s="491"/>
      <c r="D41" s="492"/>
      <c r="E41" s="407"/>
      <c r="F41" s="417"/>
      <c r="G41" s="491"/>
      <c r="H41" s="491"/>
      <c r="I41" s="492"/>
    </row>
    <row r="42" spans="1:9">
      <c r="A42" s="417"/>
      <c r="B42" s="417"/>
      <c r="C42" s="417"/>
      <c r="D42" s="407"/>
      <c r="E42" s="407"/>
      <c r="F42" s="417"/>
      <c r="G42" s="491"/>
      <c r="H42" s="491"/>
      <c r="I42" s="492"/>
    </row>
  </sheetData>
  <mergeCells count="24">
    <mergeCell ref="A12:I12"/>
    <mergeCell ref="A13:I13"/>
    <mergeCell ref="A1:I1"/>
    <mergeCell ref="E2:G2"/>
    <mergeCell ref="A3:D3"/>
    <mergeCell ref="A9:I9"/>
    <mergeCell ref="A10:I10"/>
    <mergeCell ref="A11:I11"/>
    <mergeCell ref="AA2:AC2"/>
    <mergeCell ref="W3:Z3"/>
    <mergeCell ref="W9:AE9"/>
    <mergeCell ref="W10:AE10"/>
    <mergeCell ref="W11:AE11"/>
    <mergeCell ref="W12:AE12"/>
    <mergeCell ref="W13:AE13"/>
    <mergeCell ref="L1:T1"/>
    <mergeCell ref="P2:R2"/>
    <mergeCell ref="L3:O3"/>
    <mergeCell ref="L9:T9"/>
    <mergeCell ref="L10:T10"/>
    <mergeCell ref="L11:T11"/>
    <mergeCell ref="L12:T12"/>
    <mergeCell ref="L13:T13"/>
    <mergeCell ref="W1:AE1"/>
  </mergeCells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liczba pociągów</vt:lpstr>
      <vt:lpstr>cykle</vt:lpstr>
      <vt:lpstr>Praca przewozowa</vt:lpstr>
      <vt:lpstr>Tabor</vt:lpstr>
      <vt:lpstr>INF S1 356-357</vt:lpstr>
      <vt:lpstr>RJ S1 2015</vt:lpstr>
      <vt:lpstr>RJ S1 2025</vt:lpstr>
      <vt:lpstr>RJ S1 2040</vt:lpstr>
      <vt:lpstr>S1 obiegi</vt:lpstr>
      <vt:lpstr>INF S2 353-271</vt:lpstr>
      <vt:lpstr>RJ S2 2015</vt:lpstr>
      <vt:lpstr>RJ S2 2025</vt:lpstr>
      <vt:lpstr>RJ S2 2040</vt:lpstr>
      <vt:lpstr>S2 obiegi</vt:lpstr>
      <vt:lpstr>INF S3 3</vt:lpstr>
      <vt:lpstr>RJ S3+S4 2015</vt:lpstr>
      <vt:lpstr>RJ S3+S4 2025</vt:lpstr>
      <vt:lpstr>RJ S3+S4 2040</vt:lpstr>
      <vt:lpstr>S3 obiegi</vt:lpstr>
      <vt:lpstr>INF S4 3-351</vt:lpstr>
      <vt:lpstr>RJ S4 2015</vt:lpstr>
      <vt:lpstr>RJ S4 2025</vt:lpstr>
      <vt:lpstr>RJ S4 2040</vt:lpstr>
      <vt:lpstr>S4 obiegi</vt:lpstr>
      <vt:lpstr>INF S5 272-354</vt:lpstr>
      <vt:lpstr>RJ S5+S1 2015</vt:lpstr>
      <vt:lpstr>RJ S5+S1 2025</vt:lpstr>
      <vt:lpstr>RJ S5+S1 2040</vt:lpstr>
      <vt:lpstr>S5 obiegi</vt:lpstr>
      <vt:lpstr>cykle!Obszar_wydruku</vt:lpstr>
      <vt:lpstr>'INF S1 356-357'!Obszar_wydruku</vt:lpstr>
      <vt:lpstr>'INF S2 353-271'!Obszar_wydruku</vt:lpstr>
      <vt:lpstr>'INF S3 3'!Obszar_wydruku</vt:lpstr>
      <vt:lpstr>'INF S4 3-351'!Obszar_wydruku</vt:lpstr>
      <vt:lpstr>'INF S5 272-354'!Obszar_wydruku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kinkoz</cp:lastModifiedBy>
  <cp:lastPrinted>2014-09-25T14:24:45Z</cp:lastPrinted>
  <dcterms:created xsi:type="dcterms:W3CDTF">2013-11-04T10:31:26Z</dcterms:created>
  <dcterms:modified xsi:type="dcterms:W3CDTF">2015-03-04T13:55:37Z</dcterms:modified>
</cp:coreProperties>
</file>